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Denne_projektmappe" defaultThemeVersion="124226"/>
  <bookViews>
    <workbookView xWindow="390" yWindow="405" windowWidth="19530" windowHeight="7815" tabRatio="856"/>
  </bookViews>
  <sheets>
    <sheet name="Vejledning" sheetId="1" r:id="rId1"/>
    <sheet name="PL2017" sheetId="2" r:id="rId2"/>
    <sheet name="1. Sammenfatning" sheetId="8" r:id="rId3"/>
    <sheet name="2. Indledning (FP)" sheetId="16" r:id="rId4"/>
    <sheet name="3. Grundforskningsfonden (FP)" sheetId="32" r:id="rId5"/>
    <sheet name="4. Frie Forskningsfond (FP)" sheetId="7" r:id="rId6"/>
    <sheet name="4.1. DFF - Forskningsfag. rådgi" sheetId="34" r:id="rId7"/>
    <sheet name="5. Innovationsfonden (FP)" sheetId="31" r:id="rId8"/>
    <sheet name="5.1. Grand Solutions (FP)" sheetId="30" r:id="rId9"/>
    <sheet name="5.2. InnoBooster (FP)" sheetId="29" r:id="rId10"/>
    <sheet name="5.3. Talent (FP)" sheetId="28" r:id="rId11"/>
    <sheet name="5.4. LanddistriktsVP (FP)" sheetId="27" r:id="rId12"/>
    <sheet name="5.5. Int. samarbejdsprog (FP)" sheetId="26" r:id="rId13"/>
    <sheet name="6. Horizon 2020 (FP)" sheetId="25" r:id="rId14"/>
    <sheet name="2. Indledning (LP)" sheetId="6" r:id="rId15"/>
    <sheet name="3. Grundforskningsfonden (LP)" sheetId="23" r:id="rId16"/>
    <sheet name="4. Frie Forskningsfond (LP)" sheetId="33" r:id="rId17"/>
    <sheet name="5. Innovationsfonden (LP)" sheetId="17" r:id="rId18"/>
    <sheet name="5.1. Grand Solutions (LP)" sheetId="18" r:id="rId19"/>
    <sheet name="5.2. InnoBooster (LP)" sheetId="19" r:id="rId20"/>
    <sheet name="5.3. Talent (LP)" sheetId="20" r:id="rId21"/>
    <sheet name="5.4. LanddistriktsVP (LP)" sheetId="21" r:id="rId22"/>
    <sheet name="5.5. Int. samarbejdsprog (LP)" sheetId="22" r:id="rId23"/>
    <sheet name="6. Horizon 2020 (LP)" sheetId="3" r:id="rId24"/>
  </sheets>
  <calcPr calcId="162913"/>
</workbook>
</file>

<file path=xl/calcChain.xml><?xml version="1.0" encoding="utf-8"?>
<calcChain xmlns="http://schemas.openxmlformats.org/spreadsheetml/2006/main">
  <c r="E62" i="22" l="1"/>
  <c r="E196" i="32" l="1"/>
  <c r="D196" i="32"/>
  <c r="C196" i="32"/>
  <c r="E195" i="32"/>
  <c r="D195" i="32"/>
  <c r="C195" i="32"/>
  <c r="E196" i="23"/>
  <c r="E195" i="23"/>
  <c r="D196" i="23"/>
  <c r="D195" i="23"/>
  <c r="C196" i="23"/>
  <c r="C195" i="23"/>
  <c r="D83" i="31" l="1"/>
  <c r="D82" i="31"/>
  <c r="J81" i="31"/>
  <c r="C81" i="31"/>
  <c r="J80" i="31"/>
  <c r="I80" i="31"/>
  <c r="E74" i="31"/>
  <c r="J73" i="31"/>
  <c r="I73" i="31"/>
  <c r="D73" i="31"/>
  <c r="C73" i="31"/>
  <c r="I66" i="31"/>
  <c r="I65" i="31"/>
  <c r="I67" i="31" s="1"/>
  <c r="I82" i="31" s="1"/>
  <c r="H65" i="31"/>
  <c r="G65" i="31"/>
  <c r="F65" i="31"/>
  <c r="E65" i="31"/>
  <c r="H64" i="31"/>
  <c r="G64" i="31"/>
  <c r="F64" i="31"/>
  <c r="E64" i="31"/>
  <c r="I57" i="31"/>
  <c r="I55" i="31"/>
  <c r="H55" i="31"/>
  <c r="G55" i="31"/>
  <c r="F55" i="31"/>
  <c r="E55" i="31"/>
  <c r="H54" i="31"/>
  <c r="G54" i="31"/>
  <c r="F54" i="31"/>
  <c r="E54" i="31"/>
  <c r="F7" i="31"/>
  <c r="F41" i="31" s="1"/>
  <c r="J80" i="17"/>
  <c r="J81" i="17"/>
  <c r="J73" i="17"/>
  <c r="I65" i="17"/>
  <c r="I80" i="17" s="1"/>
  <c r="I55" i="17"/>
  <c r="I73" i="17" s="1"/>
  <c r="G81" i="31" l="1"/>
  <c r="H81" i="31"/>
  <c r="G80" i="31"/>
  <c r="F81" i="31"/>
  <c r="E67" i="31"/>
  <c r="E66" i="31"/>
  <c r="E80" i="31"/>
  <c r="E57" i="31"/>
  <c r="F80" i="31"/>
  <c r="E56" i="31"/>
  <c r="E81" i="31"/>
  <c r="I57" i="17"/>
  <c r="I74" i="31"/>
  <c r="H80" i="31"/>
  <c r="I67" i="17"/>
  <c r="I74" i="17" s="1"/>
  <c r="C209" i="31"/>
  <c r="D209" i="31" s="1"/>
  <c r="C197" i="31"/>
  <c r="D197" i="31" s="1"/>
  <c r="C184" i="31"/>
  <c r="C183" i="31"/>
  <c r="C182" i="31"/>
  <c r="C181" i="31"/>
  <c r="C180" i="31"/>
  <c r="C179" i="31"/>
  <c r="C173" i="31"/>
  <c r="D172" i="31" s="1"/>
  <c r="D169" i="31"/>
  <c r="C161" i="31"/>
  <c r="D160" i="31" s="1"/>
  <c r="C147" i="31"/>
  <c r="D146" i="31" s="1"/>
  <c r="C115" i="31"/>
  <c r="D114" i="31" s="1"/>
  <c r="F26" i="31"/>
  <c r="E26" i="31"/>
  <c r="D26" i="31"/>
  <c r="C26" i="31"/>
  <c r="E25" i="31"/>
  <c r="D25" i="31"/>
  <c r="D64" i="31" s="1"/>
  <c r="C25" i="31"/>
  <c r="C64" i="31" s="1"/>
  <c r="F19" i="31"/>
  <c r="E19" i="31"/>
  <c r="D19" i="31"/>
  <c r="C19" i="31"/>
  <c r="C47" i="31" s="1"/>
  <c r="E18" i="31"/>
  <c r="D18" i="31"/>
  <c r="D54" i="31" s="1"/>
  <c r="C18" i="31"/>
  <c r="F13" i="31"/>
  <c r="C176" i="30"/>
  <c r="C163" i="30"/>
  <c r="C157" i="30"/>
  <c r="D140" i="25"/>
  <c r="D139" i="25"/>
  <c r="D138" i="25"/>
  <c r="D137" i="25"/>
  <c r="D136" i="25"/>
  <c r="D135" i="25"/>
  <c r="G39" i="25"/>
  <c r="F39" i="25"/>
  <c r="E39" i="25"/>
  <c r="D39" i="25"/>
  <c r="C39" i="25"/>
  <c r="G38" i="25"/>
  <c r="E38" i="25"/>
  <c r="C38" i="25"/>
  <c r="G37" i="25"/>
  <c r="F37" i="25"/>
  <c r="E37" i="25"/>
  <c r="D37" i="25"/>
  <c r="C37" i="25"/>
  <c r="G36" i="25"/>
  <c r="F36" i="25"/>
  <c r="E36" i="25"/>
  <c r="D36" i="25"/>
  <c r="C36" i="25"/>
  <c r="G35" i="25"/>
  <c r="F35" i="25"/>
  <c r="E35" i="25"/>
  <c r="D35" i="25"/>
  <c r="C35" i="25"/>
  <c r="G34" i="25"/>
  <c r="F34" i="25"/>
  <c r="E34" i="25"/>
  <c r="D34" i="25"/>
  <c r="C34" i="25"/>
  <c r="E82" i="31" l="1"/>
  <c r="E47" i="31"/>
  <c r="E83" i="31"/>
  <c r="E46" i="31"/>
  <c r="D47" i="31"/>
  <c r="D55" i="31"/>
  <c r="D81" i="31" s="1"/>
  <c r="D46" i="31"/>
  <c r="D65" i="31"/>
  <c r="D80" i="31" s="1"/>
  <c r="C65" i="31"/>
  <c r="C80" i="31" s="1"/>
  <c r="C46" i="31"/>
  <c r="D131" i="31"/>
  <c r="D126" i="31"/>
  <c r="D138" i="31"/>
  <c r="D127" i="31"/>
  <c r="D139" i="31"/>
  <c r="D203" i="31"/>
  <c r="D204" i="31"/>
  <c r="D122" i="31"/>
  <c r="D133" i="31"/>
  <c r="D123" i="31"/>
  <c r="D129" i="31"/>
  <c r="D134" i="31"/>
  <c r="D142" i="31"/>
  <c r="D191" i="31"/>
  <c r="D99" i="31"/>
  <c r="D125" i="31"/>
  <c r="D130" i="31"/>
  <c r="D135" i="31"/>
  <c r="D143" i="31"/>
  <c r="D192" i="31"/>
  <c r="D205" i="31"/>
  <c r="D91" i="31"/>
  <c r="D107" i="31"/>
  <c r="D196" i="31"/>
  <c r="D95" i="31"/>
  <c r="D111" i="31"/>
  <c r="D124" i="31"/>
  <c r="D128" i="31"/>
  <c r="D132" i="31"/>
  <c r="D136" i="31"/>
  <c r="D140" i="31"/>
  <c r="D144" i="31"/>
  <c r="D147" i="31"/>
  <c r="D207" i="31"/>
  <c r="D137" i="31"/>
  <c r="D141" i="31"/>
  <c r="D145" i="31"/>
  <c r="D157" i="31"/>
  <c r="D193" i="31"/>
  <c r="D208" i="31"/>
  <c r="D103" i="31"/>
  <c r="D195" i="31"/>
  <c r="D92" i="31"/>
  <c r="D96" i="31"/>
  <c r="D100" i="31"/>
  <c r="D104" i="31"/>
  <c r="D108" i="31"/>
  <c r="D112" i="31"/>
  <c r="D115" i="31"/>
  <c r="D154" i="31"/>
  <c r="D158" i="31"/>
  <c r="D161" i="31"/>
  <c r="D170" i="31"/>
  <c r="D173" i="31"/>
  <c r="D93" i="31"/>
  <c r="D97" i="31"/>
  <c r="D101" i="31"/>
  <c r="D105" i="31"/>
  <c r="D109" i="31"/>
  <c r="D113" i="31"/>
  <c r="D155" i="31"/>
  <c r="D159" i="31"/>
  <c r="D167" i="31"/>
  <c r="D171" i="31"/>
  <c r="C185" i="31"/>
  <c r="D185" i="31" s="1"/>
  <c r="D90" i="31"/>
  <c r="D94" i="31"/>
  <c r="D98" i="31"/>
  <c r="D102" i="31"/>
  <c r="D106" i="31"/>
  <c r="D110" i="31"/>
  <c r="D156" i="31"/>
  <c r="D168" i="31"/>
  <c r="D194" i="31"/>
  <c r="D206" i="31"/>
  <c r="D136" i="3"/>
  <c r="D137" i="3"/>
  <c r="D138" i="3"/>
  <c r="D139" i="3"/>
  <c r="D140" i="3"/>
  <c r="D135" i="3"/>
  <c r="D180" i="31" l="1"/>
  <c r="D182" i="31"/>
  <c r="D183" i="31"/>
  <c r="D184" i="31"/>
  <c r="D179" i="31"/>
  <c r="D181" i="31"/>
  <c r="C72" i="8"/>
  <c r="D55" i="8"/>
  <c r="D54" i="8"/>
  <c r="D53" i="8"/>
  <c r="C47" i="8"/>
  <c r="C179" i="17" l="1"/>
  <c r="C180" i="17"/>
  <c r="C181" i="17"/>
  <c r="C182" i="17"/>
  <c r="C183" i="17"/>
  <c r="C184" i="17"/>
  <c r="C185" i="17" l="1"/>
  <c r="D185" i="17" s="1"/>
  <c r="D184" i="17" l="1"/>
  <c r="D182" i="17"/>
  <c r="D181" i="17"/>
  <c r="D179" i="17"/>
  <c r="D180" i="17"/>
  <c r="D183" i="17"/>
  <c r="C176" i="18"/>
  <c r="C163" i="18"/>
  <c r="C157" i="18"/>
  <c r="C209" i="17"/>
  <c r="D208" i="17" s="1"/>
  <c r="C197" i="17"/>
  <c r="D196" i="17" s="1"/>
  <c r="C173" i="17"/>
  <c r="D173" i="17" s="1"/>
  <c r="C161" i="17"/>
  <c r="D161" i="17" s="1"/>
  <c r="C147" i="17"/>
  <c r="D145" i="17" s="1"/>
  <c r="D138" i="17"/>
  <c r="D122" i="17"/>
  <c r="C115" i="17"/>
  <c r="D115" i="17" s="1"/>
  <c r="D83" i="17"/>
  <c r="D82" i="17"/>
  <c r="C81" i="17"/>
  <c r="E74" i="17"/>
  <c r="D73" i="17"/>
  <c r="C73" i="17"/>
  <c r="I66" i="17"/>
  <c r="I82" i="17" s="1"/>
  <c r="H65" i="17"/>
  <c r="G65" i="17"/>
  <c r="F65" i="17"/>
  <c r="E65" i="17"/>
  <c r="H64" i="17"/>
  <c r="G64" i="17"/>
  <c r="F64" i="17"/>
  <c r="E64" i="17"/>
  <c r="H55" i="17"/>
  <c r="G55" i="17"/>
  <c r="F55" i="17"/>
  <c r="E55" i="17"/>
  <c r="H54" i="17"/>
  <c r="G54" i="17"/>
  <c r="F54" i="17"/>
  <c r="E54" i="17"/>
  <c r="F26" i="17"/>
  <c r="E26" i="17"/>
  <c r="E46" i="17" s="1"/>
  <c r="D26" i="17"/>
  <c r="D65" i="17" s="1"/>
  <c r="C26" i="17"/>
  <c r="C65" i="17" s="1"/>
  <c r="E25" i="17"/>
  <c r="D25" i="17"/>
  <c r="D64" i="17" s="1"/>
  <c r="C25" i="17"/>
  <c r="C64" i="17" s="1"/>
  <c r="F19" i="17"/>
  <c r="E19" i="17"/>
  <c r="D19" i="17"/>
  <c r="C19" i="17"/>
  <c r="E18" i="17"/>
  <c r="D18" i="17"/>
  <c r="D54" i="17" s="1"/>
  <c r="C18" i="17"/>
  <c r="F13" i="17"/>
  <c r="F40" i="17" s="1"/>
  <c r="F7" i="17"/>
  <c r="F41" i="17" s="1"/>
  <c r="D167" i="17" l="1"/>
  <c r="D155" i="17"/>
  <c r="D169" i="17"/>
  <c r="D80" i="17"/>
  <c r="D131" i="17"/>
  <c r="D160" i="17"/>
  <c r="D172" i="17"/>
  <c r="D46" i="17"/>
  <c r="D94" i="17"/>
  <c r="D126" i="17"/>
  <c r="D139" i="17"/>
  <c r="D156" i="17"/>
  <c r="D205" i="17"/>
  <c r="D99" i="17"/>
  <c r="D130" i="17"/>
  <c r="D142" i="17"/>
  <c r="D90" i="17"/>
  <c r="D95" i="17"/>
  <c r="D101" i="17"/>
  <c r="D106" i="17"/>
  <c r="D111" i="17"/>
  <c r="D105" i="17"/>
  <c r="D110" i="17"/>
  <c r="D47" i="17"/>
  <c r="D91" i="17"/>
  <c r="D97" i="17"/>
  <c r="D102" i="17"/>
  <c r="D107" i="17"/>
  <c r="D113" i="17"/>
  <c r="D123" i="17"/>
  <c r="D134" i="17"/>
  <c r="D146" i="17"/>
  <c r="D157" i="17"/>
  <c r="D93" i="17"/>
  <c r="D98" i="17"/>
  <c r="D103" i="17"/>
  <c r="D109" i="17"/>
  <c r="D114" i="17"/>
  <c r="D159" i="17"/>
  <c r="D168" i="17"/>
  <c r="D193" i="17"/>
  <c r="D55" i="17"/>
  <c r="D81" i="17" s="1"/>
  <c r="H80" i="17"/>
  <c r="D127" i="17"/>
  <c r="D135" i="17"/>
  <c r="D143" i="17"/>
  <c r="D171" i="17"/>
  <c r="H81" i="17"/>
  <c r="F81" i="17"/>
  <c r="G81" i="17"/>
  <c r="E80" i="17"/>
  <c r="F80" i="17"/>
  <c r="E56" i="17"/>
  <c r="E81" i="17"/>
  <c r="G80" i="17"/>
  <c r="E47" i="17"/>
  <c r="E66" i="17"/>
  <c r="C47" i="17"/>
  <c r="C46" i="17"/>
  <c r="C80" i="17"/>
  <c r="E57" i="17"/>
  <c r="E83" i="17" s="1"/>
  <c r="E67" i="17"/>
  <c r="D194" i="17"/>
  <c r="D197" i="17"/>
  <c r="D206" i="17"/>
  <c r="D209" i="17"/>
  <c r="D124" i="17"/>
  <c r="D128" i="17"/>
  <c r="D132" i="17"/>
  <c r="D136" i="17"/>
  <c r="D140" i="17"/>
  <c r="D144" i="17"/>
  <c r="D147" i="17"/>
  <c r="D191" i="17"/>
  <c r="D195" i="17"/>
  <c r="D203" i="17"/>
  <c r="D207" i="17"/>
  <c r="D92" i="17"/>
  <c r="D96" i="17"/>
  <c r="D100" i="17"/>
  <c r="D104" i="17"/>
  <c r="D108" i="17"/>
  <c r="D112" i="17"/>
  <c r="D125" i="17"/>
  <c r="D129" i="17"/>
  <c r="D133" i="17"/>
  <c r="D137" i="17"/>
  <c r="D141" i="17"/>
  <c r="D154" i="17"/>
  <c r="D158" i="17"/>
  <c r="D170" i="17"/>
  <c r="D192" i="17"/>
  <c r="D204" i="17"/>
  <c r="E82" i="17" l="1"/>
</calcChain>
</file>

<file path=xl/sharedStrings.xml><?xml version="1.0" encoding="utf-8"?>
<sst xmlns="http://schemas.openxmlformats.org/spreadsheetml/2006/main" count="7585" uniqueCount="1074">
  <si>
    <t>6. Horizon 2020 (LP)</t>
  </si>
  <si>
    <t>5.1.4 Int. Samarbejdsprog (LP)</t>
  </si>
  <si>
    <t>5.1.3. LanddistriktsVP (LP)</t>
  </si>
  <si>
    <t>5.1.3. Talent (LP)</t>
  </si>
  <si>
    <t>5.1.2. InnoBooster (LP)</t>
  </si>
  <si>
    <t>5.1 Innovationsfonden (LP)</t>
  </si>
  <si>
    <t>4. Frie Forskningsfond (LP)</t>
  </si>
  <si>
    <t>3. Grundforskningsfonden (LP)</t>
  </si>
  <si>
    <t>2. Indledning (LP)</t>
  </si>
  <si>
    <t>8. Appendix (FP)</t>
  </si>
  <si>
    <t>6. Horizon 2020 (FP)</t>
  </si>
  <si>
    <t>4. Frie Forskningsfond (FP)</t>
  </si>
  <si>
    <t>3. Grundforskningsfonden (FP)</t>
  </si>
  <si>
    <t>2. Indledning (FP)</t>
  </si>
  <si>
    <t>1. Sammenfatning</t>
  </si>
  <si>
    <t>Indholdsfortegnelse</t>
  </si>
  <si>
    <t>Tabeller og figurer fra 'Tal om forskning og innovation' følger nummereringen og navngivningen fra publikationen.</t>
  </si>
  <si>
    <t>Vejledning</t>
  </si>
  <si>
    <t>Omregningen fra løbende til faste priser er baseret på Finansministeriets Pris- og lønindeks (PL-indeks), som er angivet i fanen 'PL2017'.</t>
  </si>
  <si>
    <t>Opregning til 2017-pl</t>
  </si>
  <si>
    <t>250 Generel pris- og løn</t>
  </si>
  <si>
    <t>6. Horizon 2020</t>
  </si>
  <si>
    <t>Horizon 2020 – alle deltagerlande</t>
  </si>
  <si>
    <t>Tabel 6.1</t>
  </si>
  <si>
    <t>I alt</t>
  </si>
  <si>
    <t>Ansøgt beløb</t>
  </si>
  <si>
    <t>Bevilget beløb</t>
  </si>
  <si>
    <t>Videnskabelig topkvalitet</t>
  </si>
  <si>
    <t>Industrielt lederskab</t>
  </si>
  <si>
    <t>Samfundsudfordringer</t>
  </si>
  <si>
    <t>Tværgående programmer</t>
  </si>
  <si>
    <t>Euratom</t>
  </si>
  <si>
    <t>Tabel 6.2</t>
  </si>
  <si>
    <t>Antal ansøgninger</t>
  </si>
  <si>
    <t>Antal bevillinger</t>
  </si>
  <si>
    <t>Tabel 6.3</t>
  </si>
  <si>
    <t>Tabel 6.4</t>
  </si>
  <si>
    <t>Ansøgning (antal)</t>
  </si>
  <si>
    <t>Danmarks deltagelse i Horizon 2020</t>
  </si>
  <si>
    <t>Tabel 6.5</t>
  </si>
  <si>
    <t>Tabel 6.6</t>
  </si>
  <si>
    <t>Tabel 6.7</t>
  </si>
  <si>
    <t>Tabel 6.8</t>
  </si>
  <si>
    <t>Tabel 6.1.X</t>
  </si>
  <si>
    <t>Tabel 6.2.X</t>
  </si>
  <si>
    <t>Antal</t>
  </si>
  <si>
    <t>Procent</t>
  </si>
  <si>
    <t>0-500.000 kr.[</t>
  </si>
  <si>
    <t>[500.000 kr. -1 mio. kr.[</t>
  </si>
  <si>
    <t>[1 mio. kr.-5 mio. kr.</t>
  </si>
  <si>
    <t>[5 mio. kr.-10 mio. kr.[</t>
  </si>
  <si>
    <t>[10 mio. kr.-20 mio. kr.[</t>
  </si>
  <si>
    <t>[20 mio. kr.-&gt;</t>
  </si>
  <si>
    <t>I alt.</t>
  </si>
  <si>
    <t>Tabel 6.3.X</t>
  </si>
  <si>
    <t>Kilde: Danmarks Statistik (FOUBUD) og Uddannelses- og Forskningsministeriet.</t>
  </si>
  <si>
    <t>Øvirge eksterne statslige og offentlige midler</t>
  </si>
  <si>
    <t>Danmarks Grundforskningsfond</t>
  </si>
  <si>
    <t>EU-bevillinger</t>
  </si>
  <si>
    <t>Danmarks Innovationsfond</t>
  </si>
  <si>
    <t>Figur 2.4</t>
  </si>
  <si>
    <t>Anm.: Basismidler til videregående uddannelsesinstitutioner omfatter basismidler til universiteter og professionshøjskoler. Bevillinger til sektorforskningsinstitutterne indgår i Eksterne statslige midler. Grundet overheadreformen i 2008-2009 og den udgiftsneutrale omlægning af forskningsbevillingerne som følge heraf er der et databrud i universiteterne basisforskningsmidler. Basisforskningsmidlerne er derfor ikke fuldt sammenlignelige i hele den angivne periode.</t>
  </si>
  <si>
    <t>Det offentlige forskningsbudget</t>
  </si>
  <si>
    <t>Kommunale og regionale midler</t>
  </si>
  <si>
    <t>Øvrige eksterne offentlige midler</t>
  </si>
  <si>
    <t>Eksterne statslige midler</t>
  </si>
  <si>
    <t>Basismidler til videregående uddannelsesinstitutioner mv.</t>
  </si>
  <si>
    <t>Figur 2.3</t>
  </si>
  <si>
    <t>Det øvrige offentlige forskningsbudget</t>
  </si>
  <si>
    <t>Det statslige forskningsbudget</t>
  </si>
  <si>
    <t>Figur 2.2</t>
  </si>
  <si>
    <t>Kilde: Danmarks Statistik (FOUBUD) og Uddannelses og Forskningsministeriet.</t>
  </si>
  <si>
    <t>Offentlige bevillinger i pct. af BNP</t>
  </si>
  <si>
    <t>Det offentlige forskningsbudget i alt (mio. kr.)</t>
  </si>
  <si>
    <t>Bevillinger fra Nordisk Ministerråd</t>
  </si>
  <si>
    <r>
      <t xml:space="preserve">PSO-finansieret forskning </t>
    </r>
    <r>
      <rPr>
        <vertAlign val="superscript"/>
        <sz val="11"/>
        <color rgb="FF000000"/>
        <rFont val="Calibri"/>
        <family val="2"/>
        <scheme val="minor"/>
      </rPr>
      <t>3)</t>
    </r>
  </si>
  <si>
    <t>Øvrige dele af det offentlige forskningsbudget</t>
  </si>
  <si>
    <t>Forskningsmidler på øvrige ministerområder, herunder udviklings- og demonstrationsprogrammer</t>
  </si>
  <si>
    <t>Øvrige forskningsmidler under Uddannelses- og Forskningsministeriet</t>
  </si>
  <si>
    <t>Bidrag til European Spallation Source</t>
  </si>
  <si>
    <r>
      <t>Bidrag til internationale programmer</t>
    </r>
    <r>
      <rPr>
        <vertAlign val="superscript"/>
        <sz val="11"/>
        <color rgb="FF000000"/>
        <rFont val="Calibri"/>
        <family val="2"/>
        <scheme val="minor"/>
      </rPr>
      <t xml:space="preserve"> 2)</t>
    </r>
  </si>
  <si>
    <t>Godkendte Teknologiske Serviceinstitutter</t>
  </si>
  <si>
    <t>Danmarks Frie Forskningsfond</t>
  </si>
  <si>
    <r>
      <t>Danmarks Innovationsfond</t>
    </r>
    <r>
      <rPr>
        <vertAlign val="superscript"/>
        <sz val="11"/>
        <color rgb="FF000000"/>
        <rFont val="Calibri"/>
        <family val="2"/>
        <scheme val="minor"/>
      </rPr>
      <t>1)</t>
    </r>
  </si>
  <si>
    <t>Forsknings- og udviklingsmidler på øvrige videregående uddannelser</t>
  </si>
  <si>
    <t>Basisforskningsmidler til universiteterne</t>
  </si>
  <si>
    <t>mio. kr.</t>
  </si>
  <si>
    <t>Tabel 2.1</t>
  </si>
  <si>
    <t>Den offentlige sektor</t>
  </si>
  <si>
    <t>Erhvervslivet</t>
  </si>
  <si>
    <t>Figur 2.1</t>
  </si>
  <si>
    <t>2. Indledning</t>
  </si>
  <si>
    <t>Det offentlige forskningsbudget, mio. kr., 2017</t>
  </si>
  <si>
    <t>Samlede investeringer i forskning og udvikling udført i henholdsvis den offentlige og private sektor, pct. af BNP, regnskabstal, 2008 til 2016</t>
  </si>
  <si>
    <t>Det offentlige forskningsbudget, mia. kr. (løbende priser), 2007 til 2017</t>
  </si>
  <si>
    <t>Det offentlige forsknings budget fordelt på bevillingstyper, pct., 2007 til 2017</t>
  </si>
  <si>
    <t>Eksterne forskningsmidler fordelt på forsknings- og innovationsfinansierende aktører, pct., 2007 til 2017</t>
  </si>
  <si>
    <t>Kilde: Danmarks Frie Forskningsfond</t>
  </si>
  <si>
    <t>Mandlige ansøgere</t>
  </si>
  <si>
    <t>Kvindelige ansøgere</t>
  </si>
  <si>
    <t>Succesrate for ansøgt beløb (bevilget beløb/ansøgt beløb)</t>
  </si>
  <si>
    <t>Succesrate for ansøgning (antal bevillinger/antal ansøgninger)</t>
  </si>
  <si>
    <t>DFF-Forskningsleder</t>
  </si>
  <si>
    <t>Gennemsnitlige succesrater i Danmarks Frie Forskningsfond fordelt på Sapere Aude-virkemiddel og køn, i pct., 2017</t>
  </si>
  <si>
    <t>Procentandel kvinder</t>
  </si>
  <si>
    <t>Antal ansøgninger og bevillinger i Danmarks Frie Forskningsfond til fordelt på Sapere Aude-virkemiddel og køn, 2017</t>
  </si>
  <si>
    <t>Tabel 4.33.X</t>
  </si>
  <si>
    <t>Tabel 4.32.X</t>
  </si>
  <si>
    <t>Tabel 4.30.X</t>
  </si>
  <si>
    <t>Ansøgt og bevilget beløb i Danmarks Frie Forskningsfond, fordelt på Sapere Aude-virkemidler*, mio. kr. 2017</t>
  </si>
  <si>
    <t>Tabel 4.29.X</t>
  </si>
  <si>
    <t>Sapere Aude: DFF-Forskningsleder sigter mod at give excellente, yngre forskere, dvs. forskere, der har præsteret forskning i toppen inden for deres felt, mulighed for at udvikle og styrke deres forskningsidéer.</t>
  </si>
  <si>
    <t>Sapere Aude</t>
  </si>
  <si>
    <t>Øvrige</t>
  </si>
  <si>
    <t>Sapere Aude-programmet</t>
  </si>
  <si>
    <t>International Postdoc</t>
  </si>
  <si>
    <t>Forskningsprojekter</t>
  </si>
  <si>
    <t>DFF i alt</t>
  </si>
  <si>
    <t>DFF | Det Tværrådslige Udvalg</t>
  </si>
  <si>
    <t>DFF | Teknologi og Produktion</t>
  </si>
  <si>
    <t>DFF | Sundhed og Sygdom</t>
  </si>
  <si>
    <t>DFF | Samfund og Erhverv</t>
  </si>
  <si>
    <t>DFF | Natur og Univers</t>
  </si>
  <si>
    <t>DFF | Kultur og Kommunikation</t>
  </si>
  <si>
    <t xml:space="preserve"> </t>
  </si>
  <si>
    <t>Antal bevillinger i Danmarks Frie Forskningsfond, fordelt på gruppering af virkemidler og på tværs af faglige råd, 2017</t>
  </si>
  <si>
    <t>Tabel 4.28.X</t>
  </si>
  <si>
    <t>Antal ansøgninger i Danmarks Frie Forskningsfond, fordelt på gruppering af virkemidler og på tværs af faglige råd, 2017</t>
  </si>
  <si>
    <t>Tabel 4.27.X</t>
  </si>
  <si>
    <t>Bevilget beløb i Danmarks Frie Forskningsfond, fordelt på gruppering af virkemidler og på tværs af faglige råd, i mio. kr., 2017</t>
  </si>
  <si>
    <t>Ansøgt beløb i Danmarks Frie Forskningsfond, fordelt på gruppering af virkemidler og på tværs af faglige råd, i mio. kr., 2017</t>
  </si>
  <si>
    <t>Tabel 4.25.X</t>
  </si>
  <si>
    <t>Anm.: DFF har i 2017 modtaget 67 ansøgninger, hvor det ikke har været muligt at identificere alder</t>
  </si>
  <si>
    <t>60&lt;</t>
  </si>
  <si>
    <t>50-60</t>
  </si>
  <si>
    <t>40-49</t>
  </si>
  <si>
    <t>30-39</t>
  </si>
  <si>
    <t>&lt;30</t>
  </si>
  <si>
    <t>Alder</t>
  </si>
  <si>
    <t>Gennemsnitlige succesrater i Danmarks Frie Forskningsfond, fordelt på faglige forskningsråd og alder, i pct., 2017</t>
  </si>
  <si>
    <t>Tabel 4.24.X</t>
  </si>
  <si>
    <t>I alt antal bevillinger</t>
  </si>
  <si>
    <t>I alt antal ansøgninger</t>
  </si>
  <si>
    <t>Antal ansøgninger og bevillinger i Danmarks Frie Forskningsfond, fordelt på faglige råd og hovedansøgers alder ultimo i ansøgningsåret, 2017</t>
  </si>
  <si>
    <t>Tabel 4.23.X</t>
  </si>
  <si>
    <t>I alt bevilget beløb</t>
  </si>
  <si>
    <t>I alt ansøgt beløb</t>
  </si>
  <si>
    <t>40 - 49</t>
  </si>
  <si>
    <t>30 - 39</t>
  </si>
  <si>
    <t>&lt; 30</t>
  </si>
  <si>
    <t>Ansøgt og bevilget beløb i Danmarks Frie Forskningsfond, fordelt på faglige råd og hovedansøgers alder ultimo i ansøgningsåret, i mio. kr., 2017</t>
  </si>
  <si>
    <t>Tabel 4.22.X</t>
  </si>
  <si>
    <t>Anm.: Der gøres opmærksom på, at regionen er opgjort i henhold til hovedansøgers regionale tilhørsforhold, og at der oftest er flere deltagere i hvertf projekt, hvoraf nogle har modtaget midler og andre bidrog med medfinansiering.</t>
  </si>
  <si>
    <t>Udlandet</t>
  </si>
  <si>
    <t>Region Syddanmark</t>
  </si>
  <si>
    <t>Region Sjælland</t>
  </si>
  <si>
    <t>Region Nordjylland</t>
  </si>
  <si>
    <t>Region Midtjylland</t>
  </si>
  <si>
    <t>Region Hovedstaden inkl. Bornholm</t>
  </si>
  <si>
    <t>Procentfordeling af bevilget beløb i Danmarks Frie Forskningsfond, fordelt på faglige råd og hovedansøgers regionale tilhørsforhold, i pct., 2017</t>
  </si>
  <si>
    <t>Tabel 4.21.X</t>
  </si>
  <si>
    <t>Anm. : Der gøres opmærksom på, at regionen er opgjort i henhold til hovedansøgers regionale tilhørsforhold, og at der oftest er flere deltagere i hvert projekt, hvoraf nogle har modtaget midler og andre bidrog med medfinansiering.</t>
  </si>
  <si>
    <t>Bevilget beløb i Danmarks Frie Forskningsfond, fordelt på faglige råd og hovedansøgers regionale tilhørsforhold, i mio. kr., 2017</t>
  </si>
  <si>
    <t>Tabel 4.20.X</t>
  </si>
  <si>
    <t>Anm.: Der gøres opmærksom på, at institutionen er opgjort i henhold til hovedansøgers institutionstilknytning, og at der oftest er flere deltagere i hvert projekt, hvoraf nogle har modtaget midler og andre bidrog med medfinansiering.</t>
  </si>
  <si>
    <t>IT-Universitetet i København</t>
  </si>
  <si>
    <t>Syddansk Universitet</t>
  </si>
  <si>
    <t>Roskilde Universitetscenter</t>
  </si>
  <si>
    <t>Aarhus Universitet</t>
  </si>
  <si>
    <t>Aalborg Universitet</t>
  </si>
  <si>
    <t>Københavns Universitet</t>
  </si>
  <si>
    <t>Copenhagen Business School</t>
  </si>
  <si>
    <t>Danmarks Tekniske Universitet</t>
  </si>
  <si>
    <t>Universiteternes andel af bevilget beløb i Danmarks Frie Forskningsfond, fordelt på faglige råd og hovedansøgers institutionstilknytning, i pct., 2017</t>
  </si>
  <si>
    <t>Tabel 4.19.X</t>
  </si>
  <si>
    <t>Øvrige ansøgere</t>
  </si>
  <si>
    <t>Øvrige Offentlige Institutioner</t>
  </si>
  <si>
    <t>Universiteter</t>
  </si>
  <si>
    <t>Udenlandske modtagere</t>
  </si>
  <si>
    <t>Sektorforskningsinstitutioner</t>
  </si>
  <si>
    <t>Danske Private Virksomheder (Inkl.Private Hospitaler)</t>
  </si>
  <si>
    <t>Danske private non-profit organisationer og fonde</t>
  </si>
  <si>
    <t>Danske hospitaler (inkl. universitetshospitaler)</t>
  </si>
  <si>
    <t>Danske arkiver, museum, biblioteker</t>
  </si>
  <si>
    <t>Procentfordeling af bevilget beløb i Det Frie Forskningråd, fordelt på faglige råd og og hovedansøgers institutionstilknytning, i pct., 2017</t>
  </si>
  <si>
    <t>Tabel 4.18.X</t>
  </si>
  <si>
    <t>Øvrige udenlandske offentlige institutioner</t>
  </si>
  <si>
    <t>Udenlandske universiteter</t>
  </si>
  <si>
    <t xml:space="preserve">Udenlandske private virksomheder </t>
  </si>
  <si>
    <t xml:space="preserve">Danske private non-profit organisationer og fonde </t>
  </si>
  <si>
    <t>Danske Arkiver, Museum, Biblioteker</t>
  </si>
  <si>
    <t>GTS- institutter</t>
  </si>
  <si>
    <t>Statens Serum Institut</t>
  </si>
  <si>
    <t>Det Nationale Forskningscenter for Velfærd</t>
  </si>
  <si>
    <t>Det Nationale Forskningscenter for Arbejdsmiljø</t>
  </si>
  <si>
    <t>Kennedy Centret</t>
  </si>
  <si>
    <t>GEUS</t>
  </si>
  <si>
    <t>Pct.</t>
  </si>
  <si>
    <t>Bevilgede beløb i Det Frie Forskningråd, fordelt på hovedansøgers institutionstilknytning, i mio. kr. og pct., 2017</t>
  </si>
  <si>
    <t>Tabel 4.17.X</t>
  </si>
  <si>
    <t>[10-20 mio. kr.[</t>
  </si>
  <si>
    <t>[5-10 mio. kr.[</t>
  </si>
  <si>
    <t>[1-5 mio. kr.[</t>
  </si>
  <si>
    <t>[500.000-1 mio. kr[</t>
  </si>
  <si>
    <t>[100.000-500.000 kr.[</t>
  </si>
  <si>
    <t>Under 100.000 kr.</t>
  </si>
  <si>
    <t>Procentfordeling af antal bevillinger i Danmarks Frie Forskningsfond, fordelt på faglige forskningsråd og beløbsintervaller, i pct., 2017</t>
  </si>
  <si>
    <t>Tabel 4.16.X</t>
  </si>
  <si>
    <t>Antal bevillinger i Danmarks Frie Forskningsfond, fordelt på faglige forskningsråd og beløbsintervaller, 2017</t>
  </si>
  <si>
    <t>Tabel 4.15.X</t>
  </si>
  <si>
    <t>Procentfordeling af antal ansøgninger i Danmarks Frie Forskningsfond, fordelt på faglige forskningsråd og beløbsintervaller, i pct., 2017</t>
  </si>
  <si>
    <t>Tabel 4.14.X</t>
  </si>
  <si>
    <t>Antal ansøgninger i Danmarks Frie Forskningsfond, fordelt på faglige forskningsråd og beløbsintervaller, 2017</t>
  </si>
  <si>
    <t>Tabel 4.13.X</t>
  </si>
  <si>
    <t>Procentfordeling af bevilget beløb i Danmarks Frie Forskningsfond, fordelt på faglige forskningsråd og beløbsintervaller, i pct., 2017</t>
  </si>
  <si>
    <t>Tabel 4.12.X</t>
  </si>
  <si>
    <t>Bevilget beløb i Danmarks Frie Forskningsfond, fordelt på faglige forskningsråd og  beløbsintervaller, i mio. kr., 2017</t>
  </si>
  <si>
    <t>Tabel 4.11.X</t>
  </si>
  <si>
    <t>Procentfordeling af ansøgt beløb i Danmarks Frie Forskningsfond, fordelt på faglige forskningsråd og beløbsintervaller, i pct., 2017</t>
  </si>
  <si>
    <t>Tabel 4.10.X</t>
  </si>
  <si>
    <t>Ansøgt beløb i Danmarks Frie Forskningsfond, fordelt på faglige forskningsråd og beløbsintervaller, i mio. kr., 2017</t>
  </si>
  <si>
    <t>Tabel 4.9.X</t>
  </si>
  <si>
    <t xml:space="preserve">Anm.: Tabellen indeholder alle ansøgninger, som er blevet eksternt bedømt, både som individuel bedømmelse og panelbedømmelse.  </t>
  </si>
  <si>
    <t>Procentandel ansøgt beløb sendt til ekstern bedømmelse</t>
  </si>
  <si>
    <t>Ansøgt beløb i alt</t>
  </si>
  <si>
    <t>Ansøgt beløb sendt til ekstern bedømmelse</t>
  </si>
  <si>
    <t>Procentandel ansøgninger sendt til ekstern bedømmelse</t>
  </si>
  <si>
    <t>Antal ansøgninger i alt</t>
  </si>
  <si>
    <t>Antal ansøgninger sendt til ekstern bedømmelse</t>
  </si>
  <si>
    <t>Ekstern bedømmelse i Danmarks Frie Forskningsfond, antal ansøgninger og ansøgt beløb i mio. kr., fordelt på faglige forskningsråd, 2017</t>
  </si>
  <si>
    <t>Tabel 4.8.X</t>
  </si>
  <si>
    <t xml:space="preserve">Anm.: Postdoc inkluderer DFF-Individuelle postdocstipendier og indlejrede postdocstipendier (finansieret som del af et samlet forskningsprojekt og kan være helt eller delvist finansieret af DFF). </t>
  </si>
  <si>
    <t xml:space="preserve">Anm.: Bevilget beløb til postdocstipendier opgøres som summen af de bevilgede beløb til de individuelle postdocstipendier og i de andre forskningsprojekter indlejrede postdocstipendier inkl. overhead. </t>
  </si>
  <si>
    <t>Anm.: Antal stipendier er opgjort som antal helt eller delvist finansierede hoveder.</t>
  </si>
  <si>
    <t>Andel af bevilget beløb til postdoc i pct</t>
  </si>
  <si>
    <t>Bevilget beløb mio. kr.</t>
  </si>
  <si>
    <t>Antal stipendier</t>
  </si>
  <si>
    <t>Antal årsværk</t>
  </si>
  <si>
    <t>Postdoc i bevillinger finansieret af Danmarks Frie Forskningsfond, fordelt på forskningsråd, 2017</t>
  </si>
  <si>
    <t>Tabel 4.7.X</t>
  </si>
  <si>
    <t xml:space="preserve">Anm.: Ph.d. inkluderer Forskeruddannelse uden for universiteterne (ph.d.) og indlejrede ph.d.-stipendier (finansieret som del af et samlet forskningsprojekt og kan være helt eller delvist finansieret af DFF). </t>
  </si>
  <si>
    <t xml:space="preserve">Anm.: Antal stipendier er opgjort som antal helt eller delvist finansierede hoveder.
</t>
  </si>
  <si>
    <t>Andel af bevilget beløb til ph.d. i pct</t>
  </si>
  <si>
    <t>Ph.d.-stipendier i bevillinger finansieret af Danmarks Frie Forskningsfond, fordelt på forskningsråd, 2017</t>
  </si>
  <si>
    <t>Tabel 4.6.X</t>
  </si>
  <si>
    <t xml:space="preserve">Anm.: Bevilget beløb til postdocstipendier opgøres som summen af de bevilgede beløb til de individuelle postdocstipendier og de i andre forskningsprojekter indlejrede postdocstipendier inkl. overhead. </t>
  </si>
  <si>
    <t>Postdoc</t>
  </si>
  <si>
    <t>Ph.d.</t>
  </si>
  <si>
    <t>Tabel 4.5.X</t>
  </si>
  <si>
    <t>Antal ansøgninger og bevillinger i Danmarks Frie Forskningsfond, fordelt på faglige forskningsråd og køn, 2017</t>
  </si>
  <si>
    <t>Tabel 4.4.X</t>
  </si>
  <si>
    <t>Ansøgt beløb og bevilget beløb i Danmarks Frie Forskningsfond, fordelt på faglige forskningsråd og køn, i mio. kr., 2017</t>
  </si>
  <si>
    <t>Tabel 4.3.X</t>
  </si>
  <si>
    <t>Gennemsnitlige succesrater i Danmarks Frie Forskningsfond, fordelt på faglige forskningsråd, i pct., 2017</t>
  </si>
  <si>
    <t>Tabel 4.2.X</t>
  </si>
  <si>
    <t>*Indeholder også små virkemidler</t>
  </si>
  <si>
    <t>Gennemsnitlig bevillingsstørrelse</t>
  </si>
  <si>
    <t>DFF | Sundhed og Sygdom *</t>
  </si>
  <si>
    <t>DFF | Samfund og Erhverv *</t>
  </si>
  <si>
    <t>DFF | Kultur og Kommunikation*</t>
  </si>
  <si>
    <t>Tabel 4.1.X</t>
  </si>
  <si>
    <t>Gennemsnitlige bevillingsstørrelser i Danmarks Frie Forskningsfond, fordelt på faglige forskningsråd, i mio. kr., 2017</t>
  </si>
  <si>
    <t>Følgende tabeller indgår ikke i publikationen 'Tal om forskning og innovation 2017'</t>
  </si>
  <si>
    <t>Kilde: Danmarks Frie Forskningsfond.</t>
  </si>
  <si>
    <t/>
  </si>
  <si>
    <t>Gennemsnitlige succesrater i Danmarks Frie Forskningsfond, fordelt på gruppering af virkemidler, pct., 2017</t>
  </si>
  <si>
    <t>Figur 4.12</t>
  </si>
  <si>
    <t>Gennemsnitlige bevillingsstørrelser i Danmarks Frie Forskningsfond, fordelt på gruppering af virkemidler, mio. kr., 2017</t>
  </si>
  <si>
    <t>Figur 4.11</t>
  </si>
  <si>
    <t>Internationale Postdocs</t>
  </si>
  <si>
    <t>Antal ansøgninger og bevillinger i Danmarks Frie Forskningsfond, fordelt på gruppering af virkemidler, 2017</t>
  </si>
  <si>
    <t>Figur 4.10</t>
  </si>
  <si>
    <t>Ansøgt og bevilget beløb i Danmarks Frie Forskningsfond, fordelt på gruppering af virkemidler, i mio. kr., 2017</t>
  </si>
  <si>
    <t>Figur 4.9</t>
  </si>
  <si>
    <t>Forskeruddannelse uden for universiteterne (ph.d)</t>
  </si>
  <si>
    <t>1-3</t>
  </si>
  <si>
    <t>Rådsspecifikke virkemidler***</t>
  </si>
  <si>
    <t>Sapere Aude: DFF-Forskningsleder</t>
  </si>
  <si>
    <t>3-4</t>
  </si>
  <si>
    <t>2-3</t>
  </si>
  <si>
    <t>Ingen øvre beløbsgrænse</t>
  </si>
  <si>
    <t>DFF-International Postdoc</t>
  </si>
  <si>
    <t>Maksimal projekttid (år)</t>
  </si>
  <si>
    <t>Typisk projekttid (år)</t>
  </si>
  <si>
    <t>Maximum ansøgt beløb 
eksl. overhead (kr.)</t>
  </si>
  <si>
    <t>Gruppering</t>
  </si>
  <si>
    <t>Gruppering af DFF’s virkemidler i fire kategorier</t>
  </si>
  <si>
    <t>Tabel 4.1</t>
  </si>
  <si>
    <t>Gennemsnitlige succesrater for ansøgninger (antal), fordelt på faglige forskningsråd og køn, pct. 2017</t>
  </si>
  <si>
    <t>Figur 4.8</t>
  </si>
  <si>
    <t>Gennemsnitlige succesrater for ansøgt beløb, fordelt på faglige forskningsråd og køn, pct., 2017</t>
  </si>
  <si>
    <t>Figur 4.7</t>
  </si>
  <si>
    <t>Gennemsnitlige succesrater i Danmarks Frie Forskningsfond, pct., 2013 til 2017</t>
  </si>
  <si>
    <t>Figur 4.6</t>
  </si>
  <si>
    <t>Figur 4.5</t>
  </si>
  <si>
    <t xml:space="preserve">Antal ansøgninger </t>
  </si>
  <si>
    <t>Antal ansøgninger og bevillinger i Danmarks Frie Forskningsfond, fordelt på faglige forskningsråd, 2017</t>
  </si>
  <si>
    <t>Figur 4.4</t>
  </si>
  <si>
    <t>Antal ansøgninger og bevillinger i Danmarks Frie Forskningsfond, 2013 til 2017</t>
  </si>
  <si>
    <t>Figur 4.3</t>
  </si>
  <si>
    <t>Ansøgt beløb og bevilget beløb i Danmarks Frie Forskningsfond, fordelt på faglige forskningsråd, mio. kr., 2017</t>
  </si>
  <si>
    <t>Figur 4.2</t>
  </si>
  <si>
    <t>Figur 4.1</t>
  </si>
  <si>
    <t>Figurer og tabeller der indgår i publikationen 'Tal om forskning og innovation 2017'</t>
  </si>
  <si>
    <t>4. Danmarks Frie Forskningsfond (DFF)</t>
  </si>
  <si>
    <t>20 - 100 mio. kr.</t>
  </si>
  <si>
    <t>5 - 20 mio. kr.</t>
  </si>
  <si>
    <t>500.000 - 5 mio. kr.</t>
  </si>
  <si>
    <t>Under 500.000</t>
  </si>
  <si>
    <t>Horizon 2020</t>
  </si>
  <si>
    <t>Figur 1.3</t>
  </si>
  <si>
    <t xml:space="preserve">Samfundsudfordringer </t>
  </si>
  <si>
    <t xml:space="preserve">Industrielt lederskab </t>
  </si>
  <si>
    <t xml:space="preserve">Videnskabelig topkvalitet </t>
  </si>
  <si>
    <t>Talent</t>
  </si>
  <si>
    <t>InnoBooster</t>
  </si>
  <si>
    <t>Grand Solutions</t>
  </si>
  <si>
    <t>Innovationsfonden</t>
  </si>
  <si>
    <t>Samfinansieringsprogrammer</t>
  </si>
  <si>
    <t>Professorprogrammer</t>
  </si>
  <si>
    <t>Centers of Excellence program</t>
  </si>
  <si>
    <t>Programmer/virkemidler</t>
  </si>
  <si>
    <t>Tabel 1.4</t>
  </si>
  <si>
    <t>Tabel 1.3</t>
  </si>
  <si>
    <t xml:space="preserve">Succesrate for ansøgt beløb </t>
  </si>
  <si>
    <t xml:space="preserve">Succesrate ansøgning </t>
  </si>
  <si>
    <t>Tabel 1.2</t>
  </si>
  <si>
    <t xml:space="preserve">Succesrate for ansøgning </t>
  </si>
  <si>
    <t>Tabel 1.1</t>
  </si>
  <si>
    <t>Figur 1.2</t>
  </si>
  <si>
    <t>Figur 1.1</t>
  </si>
  <si>
    <t>Ansøgt og bevilget beløb fordelt på forsknings- og innovationsfinansierende aktører, mio. kr., 2017</t>
  </si>
  <si>
    <t>Antal ansøgninger og bevillinger fordelt på forsknings- og innovationsfinansierende aktører, 2017</t>
  </si>
  <si>
    <t>Gennemsnitlige succesrater fordelt på forsknings- og innovationsfinansierende aktører, pct., 2017</t>
  </si>
  <si>
    <t>Gennemsnitlige succesrater fordelt på programmer, pct., 2017</t>
  </si>
  <si>
    <t>Gennemsnitlige bevillingsstørrelser fordelt på forsknings- og innovationsfinansierende aktører, mio. kr., 2017</t>
  </si>
  <si>
    <t>Gennemsnitlige bevillingsstørrelser fordelt på programmer, mio. kr., 2017</t>
  </si>
  <si>
    <t>Procentfordeling af antal bevillinger, fordelt på fonde og Horizon2020 og beløbsintervaller, pct., 2017</t>
  </si>
  <si>
    <t>Det offentlige forskningsbudget, mia. kr. (faste priser), 2007 til 2017</t>
  </si>
  <si>
    <t>Ansøgt beløb og bevilget beløb i Danmarks Frie Forskningsfond, mio. kr. (faste priser), 2013 til 2017</t>
  </si>
  <si>
    <t>Gennemsnitlige bevillingsstørrelser i Danmarks Frie Forskningsfond, mio. kr. (faste priser), 2013 til 2017</t>
  </si>
  <si>
    <t>Total</t>
  </si>
  <si>
    <t>Finansiering af ph.d. og postdoc i bevilinger fra Danmarks Frie Forskningsfond, antal og mio. kr. (Faste priser), 2013 til 2017</t>
  </si>
  <si>
    <t>Udbredelse af topkvalitet og udvidelse af deltagerkredsen</t>
  </si>
  <si>
    <t>Videnskab med og for samfundet</t>
  </si>
  <si>
    <t>Cross-theme</t>
  </si>
  <si>
    <t>Ansøgninger</t>
  </si>
  <si>
    <t>Kilde: Danmarks Innovationsfond</t>
  </si>
  <si>
    <t>Ikke opgivet / ikke fordelte midler</t>
  </si>
  <si>
    <t>Syddanmark</t>
  </si>
  <si>
    <t>Sjælland</t>
  </si>
  <si>
    <t>Nordjylland</t>
  </si>
  <si>
    <t>Midtjylland</t>
  </si>
  <si>
    <t>Hovedstaden</t>
  </si>
  <si>
    <t xml:space="preserve">Pct. </t>
  </si>
  <si>
    <t>Bevilliget beløb</t>
  </si>
  <si>
    <t>Region</t>
  </si>
  <si>
    <t>Bevilget beløb til Grand Solutions, fordelt på de deltagende parters region i mio. kr. og pct., 2017</t>
  </si>
  <si>
    <t>Tabel 5.24.X</t>
  </si>
  <si>
    <t>Udenlandske private virksomheder</t>
  </si>
  <si>
    <t>Danske private virksomheder (inkl. privathospitaler)</t>
  </si>
  <si>
    <t>Øvrige offentlige institutioner i Danmark</t>
  </si>
  <si>
    <t>Danske arkiver, biblioteker, museer</t>
  </si>
  <si>
    <t>Danske offentlige hospitaler (inkl. universitetshospitaler)</t>
  </si>
  <si>
    <t>GTS-institutter</t>
  </si>
  <si>
    <t>Kennedy Centeret</t>
  </si>
  <si>
    <t>Andre statslige forskningsinstitutioner</t>
  </si>
  <si>
    <t>IT-Universitet</t>
  </si>
  <si>
    <t>De kunsteriske uddannelsesinstitutioner</t>
  </si>
  <si>
    <t>Roskilde Universitet</t>
  </si>
  <si>
    <t>Institution</t>
  </si>
  <si>
    <t>Bevilget beløb til Grand Solutions, fordelt på alle de deltagende parters institutionstilknytning, i mio. kr. og pct., 2017</t>
  </si>
  <si>
    <t>Tabel 5.23.X</t>
  </si>
  <si>
    <t>Bevilget beløb til Grand Solutions, fordelt på hovedbevillingshavers institutionstilknytning, i mio. kr. og pct., 2017</t>
  </si>
  <si>
    <t>Tabel 5.22.X</t>
  </si>
  <si>
    <t>Andet</t>
  </si>
  <si>
    <t>Infrastruktur, 
Transport og Byggeri</t>
  </si>
  <si>
    <t>Handel, 
Service og Samfund</t>
  </si>
  <si>
    <t>Bioressourcer, 
Fødevare og Livsstil</t>
  </si>
  <si>
    <t>Produktion, Materialer, Digitalisering og IKT</t>
  </si>
  <si>
    <t>Energi, Klima og Miljø</t>
  </si>
  <si>
    <t>Biotek, Medico og Sundhed</t>
  </si>
  <si>
    <t>Succesrater for Grand Solutions, fordelt på fagområde, pct., 2017</t>
  </si>
  <si>
    <t>Tabel 5.21.X</t>
  </si>
  <si>
    <t>Gennemsnitlige bevillingsstørrelser under Grand Solutions, fordelt på fagområde, i mio. kr., 2017</t>
  </si>
  <si>
    <t>Tabel 5.20.X</t>
  </si>
  <si>
    <t>Succesrater for Grand Solutions, pct., 2017</t>
  </si>
  <si>
    <t>Tabel 5.19.X</t>
  </si>
  <si>
    <t>[20 mio. kr. -&gt;</t>
  </si>
  <si>
    <t>Mio. kr.</t>
  </si>
  <si>
    <t>Bevilget beløb under Grand Solutions, fordelt på beløbsintervaller, i mio. kr., 2017</t>
  </si>
  <si>
    <t>Tabel 5.18.X</t>
  </si>
  <si>
    <t>Ansøgt beløb under Grand Solutions, fordelt på beløbsintervaller, i mio. kr., 2017</t>
  </si>
  <si>
    <t>Tabel 5.17.X</t>
  </si>
  <si>
    <t xml:space="preserve">Antal </t>
  </si>
  <si>
    <t>Antal bevillinger under Grand Solutions, fordelt på beløbsintervaller, 2017</t>
  </si>
  <si>
    <t>Tabel 5.16.X</t>
  </si>
  <si>
    <t>Antal ansøgninger under Grand Solutions, fordelt på beløbsintervaller, 2017</t>
  </si>
  <si>
    <t>Tabel 5.15.X</t>
  </si>
  <si>
    <t>Gennemsnitlig bevillingsstørrelse for Grand Solutions, i mio. kr., 2017</t>
  </si>
  <si>
    <t>Tabel 5.14.X</t>
  </si>
  <si>
    <t>Samlet budget for bevillinger</t>
  </si>
  <si>
    <t>Ansøgt beløb og bevilget beløb under Grand Solutions sammenlignet med de samlede projektbudgetter, i mio. kr., 2017</t>
  </si>
  <si>
    <t>Tabel 5.13.X</t>
  </si>
  <si>
    <t>Antal ansøgninger i fase 2</t>
  </si>
  <si>
    <t>Antal ansøgninger og bevillinger under Grand Solutions, fordelt på faser, 2017</t>
  </si>
  <si>
    <t>Tabel 5.12.X</t>
  </si>
  <si>
    <t>Procentandel af antal bevillinger (pct.)</t>
  </si>
  <si>
    <t>Antal ansøgninger og bevillinger under Grand Solutions, fordelt på fagområder, 2017</t>
  </si>
  <si>
    <t>Figur 5.11</t>
  </si>
  <si>
    <t>Procentandel af bevilget beløb (pct.)</t>
  </si>
  <si>
    <t>Ansøgt beløb og bevilget beløb under Grand Solutions, fordelt på fagområder, mio. kr., 2017</t>
  </si>
  <si>
    <t>Figur 5.10</t>
  </si>
  <si>
    <t>Antal ansøgninger og bevillinger under Grand Solutions, 2014 til 2017</t>
  </si>
  <si>
    <t>Figur 5.9</t>
  </si>
  <si>
    <t>Ansøgt og bevilget beløb under Grand Solutions, mio. kr. (løbende priser), 2014 til 2017</t>
  </si>
  <si>
    <t>Figur 5.8</t>
  </si>
  <si>
    <t>5.1.1 Grand Solutions</t>
  </si>
  <si>
    <t>Anm.: Opgjort på bevillinger.</t>
  </si>
  <si>
    <t>250- ansatte</t>
  </si>
  <si>
    <t>50-249 ansatte</t>
  </si>
  <si>
    <t>-49 ansatte</t>
  </si>
  <si>
    <t>Antal og procentfordeling af deltagende private virksomheder under InnoBooster, fordelt på virksomhedstørrelse, 2017</t>
  </si>
  <si>
    <t>Tabel 5.37.X</t>
  </si>
  <si>
    <t xml:space="preserve">Bevilget beløb </t>
  </si>
  <si>
    <t>Antal bevillinger og bevilget beløb af deltagende private virksomheder under InnoBooster, fordelt på virksomhedens regionale tilhørsforhold, 2017</t>
  </si>
  <si>
    <t>Tabel 5.36.X</t>
  </si>
  <si>
    <t>Anm.: Der er kun private virksomheder i InnoBooster.</t>
  </si>
  <si>
    <t>Bevilget beløb under InnoBooster fordelt på alle de deltagende parters institutionstilknytning, i mio.kr., 2017</t>
  </si>
  <si>
    <t>Tabel 5.35.X</t>
  </si>
  <si>
    <t>Bevilget beløb under InnoBooster fordelt på hovedbevillingsindehavers institutionstilknytning, i mio.kr., 2017</t>
  </si>
  <si>
    <t>Tabel 5.34.X</t>
  </si>
  <si>
    <t>Gennemsnitlig virksomhedsfinansiering</t>
  </si>
  <si>
    <t>Gennemsnitlig virksomhedsfinansiering i InnoBooster-projekter, i pct., 2017</t>
  </si>
  <si>
    <t>Tabel 5.33.X</t>
  </si>
  <si>
    <t>Succesrater for InnoBooster, i pct., 2017</t>
  </si>
  <si>
    <t>Tabel 5.32.X</t>
  </si>
  <si>
    <t>Bevilget beløb under InnoBooster, fordelt på beløbsintervaller, i mio. kr., 2017</t>
  </si>
  <si>
    <t>Tabel 5.31.X</t>
  </si>
  <si>
    <t>Ansøgt beløb under InnoBooster, fordelt på beløbsintervaller, i mio. kr., 2017</t>
  </si>
  <si>
    <t>Tabel 5.30.X</t>
  </si>
  <si>
    <t>Antal bevillinger under InnoBooster, fordelt på beløbsintervaller, 2017</t>
  </si>
  <si>
    <t>Tabel 5.29.X</t>
  </si>
  <si>
    <t>Antal ansøgninger under InnoBooster, fordelt på beløbsintervaller, 2017</t>
  </si>
  <si>
    <t>Tabel 5.28.X</t>
  </si>
  <si>
    <t>Gennemsnitlig bevillingsstørrelse for InnoBoosters, i mio. kr., 2017</t>
  </si>
  <si>
    <t>Tabel 5.27.X</t>
  </si>
  <si>
    <t>Samlet budget for ansøgninger</t>
  </si>
  <si>
    <t>Ansøgt beløb og bevilget beløb under InnoBooster sammenlignet med de samlede projektbudgetter, i mio. kr., 2017</t>
  </si>
  <si>
    <t>Tabel 5.26.X</t>
  </si>
  <si>
    <t>Anm.: InnoBooster har løbende ansøgningsfrist. Statistik for InnoBooster er opgjort efter det år, bevillingen er givet i overensstemmelse med statistikken for resten af Innovationsfondens virkemidler, men forskelligt fra de tidligere virkemidler Videnpilot og Videnkupon. Innovationsfonden modtog i december 2016 over 600 ansøgninger efter, at ordningen havde varslet en midlertidig ansøgningspause. Det var langt flere ansøgninger, end fonden havde ressourcer til at behandle inden årets udgang. Ansøgninger modtaget i 2016, men afgjort i 2017, vil tælle med i statistikken for 2017 og vil derved fremgå i Tal om forskning 2017.</t>
  </si>
  <si>
    <t>Bevillinger</t>
  </si>
  <si>
    <t>Antal ansøgninger og bevillinger under InnoBooster, 2017</t>
  </si>
  <si>
    <t>Tabel 5.25.X</t>
  </si>
  <si>
    <t>Kilde: Danmarks Innovationsfond.</t>
  </si>
  <si>
    <t>Antal ansøgninger og bevillinger under InnoBooster, fordelt på fagområder, 2017</t>
  </si>
  <si>
    <t>Figur 5.15</t>
  </si>
  <si>
    <t>Procentandel af bevilget beløb i alt</t>
  </si>
  <si>
    <t xml:space="preserve">Ansøgt beløb </t>
  </si>
  <si>
    <t>Ansøgt beløb og bevilget beløb under InnoBooster, fordelt på fagområder, i mio. kr., 2017</t>
  </si>
  <si>
    <t>Figur 5.14</t>
  </si>
  <si>
    <t>Antal ansøgninger og bevillinger til InnoBooster, 2014-2017</t>
  </si>
  <si>
    <t>Figur 5.13</t>
  </si>
  <si>
    <t>Ansøgt og bevilget beløb til InnoBooster, mio. kr. (løbende priser), 2014-2017</t>
  </si>
  <si>
    <t>Figur 5.12</t>
  </si>
  <si>
    <t>5.1.2 InnoBooster</t>
  </si>
  <si>
    <t>over 100 mio. kr.</t>
  </si>
  <si>
    <t>]50-100 mio. kr.]</t>
  </si>
  <si>
    <t>]20-50 mio. kr.]</t>
  </si>
  <si>
    <t>]10-20 mio. kr.]</t>
  </si>
  <si>
    <t>]5 - 10 mio. kr.]</t>
  </si>
  <si>
    <t>]1 mio. - 5 mio. kr.]</t>
  </si>
  <si>
    <t>]500.000- 1. mio.]</t>
  </si>
  <si>
    <t>0-500.000]</t>
  </si>
  <si>
    <t>Biotek, Medico &amp; Sundhed</t>
  </si>
  <si>
    <t>Procentfordeling af bevilget beløb til ErhvervsPhD, fordelt på hovedområder og beløbsintervaller, i pct., 2017</t>
  </si>
  <si>
    <t>Tabel 5.123.X</t>
  </si>
  <si>
    <t>Bevilget beløb til ErhvervsPhD, fordelt på hovedområder og beløbsintervaller, i mio. kr., 2017</t>
  </si>
  <si>
    <t>Tabel 5.122.X</t>
  </si>
  <si>
    <t>Procentfordeling af ansøgt beløb til ErhvervsPhD, fordelt på hovedområder og beløbsintervaller, i pct., 2017</t>
  </si>
  <si>
    <t>Tabel 5.121.X</t>
  </si>
  <si>
    <t>Ansøgt beløb til ErhvervsPhD, fordelt på hovedområder og beløbsintervaller, i mio. kr., 2017</t>
  </si>
  <si>
    <t>Tabel 5.120.X</t>
  </si>
  <si>
    <t>Procentfordeling af antal bevillinger til ErhvervsPhD, fordelt på hovedområder og beløbsintervaller, i pct., 2017</t>
  </si>
  <si>
    <t>Tabel 5.119.X</t>
  </si>
  <si>
    <t>Antal bevillinger til ErhvervsPhD, fordelt på hovedområder og beløbsintervaller, 2017</t>
  </si>
  <si>
    <t>Tabel 5.118.X</t>
  </si>
  <si>
    <t>Procentfordeling af antal ansøgninger til ErhvervsPhD, fordelt på hovedområder og beløbsintervaller, i pct., 2017</t>
  </si>
  <si>
    <t>Tabel 5.117.X</t>
  </si>
  <si>
    <t>Antal ansøgninger for ErhvervsPhD, fordelt på hovedområder og beløbsintervaller, 2017</t>
  </si>
  <si>
    <t>Tabel 5.116.X</t>
  </si>
  <si>
    <t>Succesrate for bevilget beløb (bevilget beløb/ansøgt beløb)</t>
  </si>
  <si>
    <t>Succesrate for bevilling (antal bevilget stipendier/antal ansøgte stipendier</t>
  </si>
  <si>
    <t>Ikke angivet</t>
  </si>
  <si>
    <t>Succesrate under ErhvervsPhD, i pct., fordelt på alder, 2017</t>
  </si>
  <si>
    <t>Tabel 5.115.X</t>
  </si>
  <si>
    <t>I alt bevilget stipendier</t>
  </si>
  <si>
    <t>I alt ansøgte stipendier</t>
  </si>
  <si>
    <t>Ansøgte beløb</t>
  </si>
  <si>
    <t>Beløb</t>
  </si>
  <si>
    <t>Antal ansøgt og bevilget beløb under ErhvervsPhD, i beløb og pct., fordelt på alder, 2017</t>
  </si>
  <si>
    <t>Tabel 5.114.X</t>
  </si>
  <si>
    <t>I alt bevillinger</t>
  </si>
  <si>
    <t>I alt ansøgninger</t>
  </si>
  <si>
    <t>Antal ansøgninger og bevillinger under ErhvervsPhD, i antal og pct., fordelt på alder, 2017</t>
  </si>
  <si>
    <t>Tabel 5.113.X</t>
  </si>
  <si>
    <t>Anm.: Opgjort på baggrund af den offentlige virksomheds regionale tilhørsforhold.</t>
  </si>
  <si>
    <t>Antal bevillinger og bevilget beløb af deltagende parter under ErhvervsPhD, fordelt på regionale tilhørsforhold, 2017</t>
  </si>
  <si>
    <t>Tabel 5.112.X</t>
  </si>
  <si>
    <t>Anm.: Antal deltagelser er antallet af gange institutionen/institutionstypen har deltaget i et ErhvervsPhD-projekt. Bevilget beløb er kun opgjort, hvor parten er primær samarbejdspartner</t>
  </si>
  <si>
    <t>Øvrige ansøgere/ikke fordelte midler</t>
  </si>
  <si>
    <t>Erhvervsakademier og professionshøjskoler</t>
  </si>
  <si>
    <t>Danske private virksomheder (inkl. privat hospitaler)</t>
  </si>
  <si>
    <t>Øvrige offentlige institutioner i DK</t>
  </si>
  <si>
    <t xml:space="preserve">Danske arkiver, biblioteker, museer </t>
  </si>
  <si>
    <t>Danske hospitaler (inkl. universitets hospitaler)</t>
  </si>
  <si>
    <t>Det Kongelige Danske Kunstakadamis Skoler for Arkitektur, Design og konservering</t>
  </si>
  <si>
    <t>Arkitektskolen Aarhus</t>
  </si>
  <si>
    <t>IT-Universitetet</t>
  </si>
  <si>
    <t>København Universitet</t>
  </si>
  <si>
    <t>Pct. af bevilget beløb</t>
  </si>
  <si>
    <t>Bevilget beløb,  mio. kr.</t>
  </si>
  <si>
    <t>Antal deltagelser</t>
  </si>
  <si>
    <t>Antal deltagelser og bevilget beløb for ErhvervsPhD fordelt på partens institutionstilknytning, 2017</t>
  </si>
  <si>
    <t>Tabel 5.111.X</t>
  </si>
  <si>
    <t xml:space="preserve">Succesrater </t>
  </si>
  <si>
    <t>NN</t>
  </si>
  <si>
    <t>M</t>
  </si>
  <si>
    <t>K</t>
  </si>
  <si>
    <t>Succesrater for ansøgt beløb under ErhvervsPhD, i mio. kr., fordelt på køn, 2017</t>
  </si>
  <si>
    <t>Tabel 5.110.X</t>
  </si>
  <si>
    <t>Anm.: NN angiver, at der ansøges uden en navngiven ph.d.-kandidat</t>
  </si>
  <si>
    <t>Ansøgt beløb og bevilget beløb under ErhvervsPhD, i mio. kr., fordelt på køn, 2017</t>
  </si>
  <si>
    <t>Tabel 5.109.X</t>
  </si>
  <si>
    <t>Antal ansøgninger og bevillinger under ErhvervsPhD, fordelt på køn, 2017</t>
  </si>
  <si>
    <t>Tabel 5.108.X</t>
  </si>
  <si>
    <t>Gennemsnitligt antal parter</t>
  </si>
  <si>
    <t>Gennemsnitligt antal parter i ErhvervsPhD-projekter, 2017</t>
  </si>
  <si>
    <t>Tabel 5.107.X</t>
  </si>
  <si>
    <t>Succesrate for ErhvervsPhD, i pct., 2017</t>
  </si>
  <si>
    <t>Tabel 5.106.X</t>
  </si>
  <si>
    <t>Gennemsnitlig bevillingsstørrelse for ErhvervsPhD, i mio. kr., 2017</t>
  </si>
  <si>
    <t>Tabel 5.105.X</t>
  </si>
  <si>
    <t>Anm.: Ingen samlet budgetdata på ansøgningstidspunktet</t>
  </si>
  <si>
    <t>Ansøgt beløb og bevilget beløb under ErhvervsPhD, i mio. kr., 2017</t>
  </si>
  <si>
    <t>Tabel 5.104.X</t>
  </si>
  <si>
    <t>N/A</t>
  </si>
  <si>
    <t>Antal ansøgninger og bevillinger under ErhvervsPhD, 2010-2017</t>
  </si>
  <si>
    <t>Figur 5.17</t>
  </si>
  <si>
    <t>Figur 5.16</t>
  </si>
  <si>
    <t>ErhvervsPhD i den offentlige sektor</t>
  </si>
  <si>
    <t>Procentfordeling af bevilget beløb til InnoFounder, fordelt på hovedområder og beløbsintervaller, i pct., 2017</t>
  </si>
  <si>
    <t>Tabel 5.103.X</t>
  </si>
  <si>
    <t>Bevilget beløb til InnoFounder, fordelt på hovedområder og beløbsintervaller, i mio. kr., 2017</t>
  </si>
  <si>
    <t>Tabel 5.102X</t>
  </si>
  <si>
    <t>Procentfordeling af ansøgt beløb til InnoFounder, fordelt på hovedområder og beløbsintervaller, i pct., 2017</t>
  </si>
  <si>
    <t>Tabel 5.101.X</t>
  </si>
  <si>
    <t>Ansøgt beløb til InnoFounder, fordelt på hovedområder og beløbsintervaller, i mio. kr., 2017</t>
  </si>
  <si>
    <t>Tabel 5.100.X</t>
  </si>
  <si>
    <t>Procentfordeling af antal bevillinger til InnoFounder, fordelt på hovedområder og beløbsintervaller, i pct., 2017</t>
  </si>
  <si>
    <t>Tabel 5.99.X</t>
  </si>
  <si>
    <t>Antal bevillinger til InnoFounder, fordelt på hovedområder og beløbsintervaller, 2017</t>
  </si>
  <si>
    <t>Tabel 5.98.X</t>
  </si>
  <si>
    <t>Procentfordeling af antal ansøgninger til InnoFounder, fordelt på hovedområder og beløbsintervaller, i pct., 2017</t>
  </si>
  <si>
    <t>Tabel 5.97.X</t>
  </si>
  <si>
    <t>Antal ansøgninger for InnoFounder, fordelt på hovedområder og beløbsintervaller, 2017</t>
  </si>
  <si>
    <t>Tabel 5.96.X</t>
  </si>
  <si>
    <t>Succesrate under InnoFounder, i pct., fordelt på alder, 2017</t>
  </si>
  <si>
    <t>Tabel 5.95.X</t>
  </si>
  <si>
    <t>Antal ansøgt og bevilget beløb under InnoFounder, i beløb og pct., fordelt på alder, 2017</t>
  </si>
  <si>
    <t>Tabel 5.94.X</t>
  </si>
  <si>
    <t>Anm: For 4 stipendier kunne der ikke opgøres alder</t>
  </si>
  <si>
    <t>Bevilget stipendier</t>
  </si>
  <si>
    <t>Ansøgte stipendier</t>
  </si>
  <si>
    <t>Antal ansøgte og bevilget stipendier under InnoFounder, i antal og pct., fordelt på alder, 2017</t>
  </si>
  <si>
    <t>Tabel 5.93.X</t>
  </si>
  <si>
    <t>Antal bevillinger og bevilget beløb af deltagende parter under InnoFounder, fordelt på regionale tilhørsforhold, 2017</t>
  </si>
  <si>
    <t>Tabel 5.92.X</t>
  </si>
  <si>
    <t>Antal bevilgede stipendier</t>
  </si>
  <si>
    <t>Antal ansøgte stipendier</t>
  </si>
  <si>
    <t>Antal anøgninger</t>
  </si>
  <si>
    <t>Teams</t>
  </si>
  <si>
    <t>Individuel</t>
  </si>
  <si>
    <t>Antal ansøgning og bevillinger under InnoFounder, fordelt på teams/individuel ansøgning, 2017</t>
  </si>
  <si>
    <t>Tabel 5.91.X</t>
  </si>
  <si>
    <t>Anm.: Det er en forudsætning, at ansøger på tidspunktet for ansøgningsfristen ikke må være dimitteret for mere end 12 måneder siden, eller der må ikke gå mere end 3 måneder før afslutningen af uddannelsen.</t>
  </si>
  <si>
    <t>Forventet snarlig dimmission</t>
  </si>
  <si>
    <t>Dimitteret ved ansøgningsfristen</t>
  </si>
  <si>
    <t>Antal ansøgte stipendier og bevillinger under InnoFounder, fordelt på om ansøger var dimitteret ved ansøgningsfristen eller ej, 2017</t>
  </si>
  <si>
    <t>Tabel 5.90.X</t>
  </si>
  <si>
    <t>Bevilget beløb, mio. kr.</t>
  </si>
  <si>
    <t>Ansøgt beløb, mio. kr.</t>
  </si>
  <si>
    <t>Antal ansøgte stipendier og bevillinger samt ansøgt og bevilget beløb under InnoFounder, fordelt på ansøgers regionale tilhørsforhold, 2017</t>
  </si>
  <si>
    <t>Tabel 5.89.X</t>
  </si>
  <si>
    <t>Succesrater</t>
  </si>
  <si>
    <t>Succesrater for ansøgt beløb under InnoFounder, fordelt på køn, 2017</t>
  </si>
  <si>
    <t>Tabel 5.88.X</t>
  </si>
  <si>
    <t>Ansøgt beløb og bevilget beløb under InnoFounder, fordelt på køn, 2017</t>
  </si>
  <si>
    <t>Tabel 5.87.X</t>
  </si>
  <si>
    <t>Succesrate for ansøgte stipendier, pct.</t>
  </si>
  <si>
    <t>Antal ansøgte stipendier og bevillinger under InnoFounder, fordelt på køn, 2017</t>
  </si>
  <si>
    <t>Tabel 5.86.X</t>
  </si>
  <si>
    <t>Succesrate for ansøgte stipendier (antal bevillinger/antal ansøgninger)</t>
  </si>
  <si>
    <t>Succesrate for InnoFounder, i pct., 2017</t>
  </si>
  <si>
    <t>Tabel 5.85.X</t>
  </si>
  <si>
    <t>Anm.: Et stipendie udgøres af en månedlig ydelse på 15.000kr. i op til et år samt et særligt engangstilskud på op til 35.000 kr. til brug for særlige udgifter såsom leje af udstyr, ekstern rådgivning, test af prototype osv.</t>
  </si>
  <si>
    <t>Ansøgt beløb og bevilget beløb under InnoFounder mio. kr.,  2017</t>
  </si>
  <si>
    <t>Tabel 5.84.X</t>
  </si>
  <si>
    <t>Antal ansøgninger og bevillinger under InnoFounder 2017</t>
  </si>
  <si>
    <t>Tabel 5.83.X</t>
  </si>
  <si>
    <t>Anm.: Det er muligt at ansøge i teams af op til tre personer, hvorved en ansøgning kan omfatte op til tre stipendier.</t>
  </si>
  <si>
    <t>Succesrate (antal) (pct.)</t>
  </si>
  <si>
    <t>Antal ansøgninger og bevillinger under InnoFounder 2014-2017</t>
  </si>
  <si>
    <t>Tabel 5.1</t>
  </si>
  <si>
    <t>Ansøgt og bevilget beløb under InnoFounder mio. kr. (løbende priser), 2014-2017</t>
  </si>
  <si>
    <t>Figur 5.20</t>
  </si>
  <si>
    <t>Sebastian: InnoFounder-programmet ændrede fra 2017 navn til InnoFounder</t>
  </si>
  <si>
    <t>InnoFounder</t>
  </si>
  <si>
    <t>Succesrate under ErhvervsPostdoc, i pct., fordelt på alder, 2017</t>
  </si>
  <si>
    <t>Tabel 5.82.X</t>
  </si>
  <si>
    <t>Antal ansøgt og bevilget beløb under ErhvervsPostdoc, i beløb og pct., fordelt på alder, 2017</t>
  </si>
  <si>
    <t>Tabel 5.81.X</t>
  </si>
  <si>
    <t>Antal ansøgninger og bevillinger under ErhvervsPostdoc, i antal og pct., fordelt på alder, 2017</t>
  </si>
  <si>
    <t>Tabel 5.80.X</t>
  </si>
  <si>
    <t>Anm.: Antal deltagelser beskriver antallet af bevillinger, som den enkelte institution deltager i. Der deltager altid én virksomhed og mindst én forskningspart.</t>
  </si>
  <si>
    <t>Tabel 5.79.X</t>
  </si>
  <si>
    <t>Anm.: Opgjort på baggrund af virksomhedernes regionale forhold.</t>
  </si>
  <si>
    <t>Tabel 5.78.X</t>
  </si>
  <si>
    <t>Procentfordeling af bevilget beløb til ErhvervsPostdoc, fordelt på hovedområder og beløbsintervaller, i pct., 2017</t>
  </si>
  <si>
    <t>Tabel 5.77.X</t>
  </si>
  <si>
    <t>Bevilget beløb til ErhvervsPostdoc, fordelt på hovedområder og beløbsintervaller, i mio. kr., 2017</t>
  </si>
  <si>
    <t>Tabel 5.76.X</t>
  </si>
  <si>
    <t>Procentfordeling af ansøgt beløb til ErhvervsPostdoc, fordelt på hovedområder og beløbsintervaller, i pct., 2017</t>
  </si>
  <si>
    <t>Tabel 5.75.X</t>
  </si>
  <si>
    <t>Ansøgt beløb til ErhvervsPostdoc, fordelt på hovedområder og beløbsintervaller, i mio. kr., 2017</t>
  </si>
  <si>
    <t>Tabel 5.74.X</t>
  </si>
  <si>
    <t>Procentfordeling af antal bevillinger til ErhvervsPostdoc, fordelt på hovedområder og beløbsintervaller, i pct., 2017</t>
  </si>
  <si>
    <t>Tabel 5.73.X</t>
  </si>
  <si>
    <t>Antal bevillinger til ErhvervsPostdoc, fordelt på hovedområder og beløbsintervaller, 2017</t>
  </si>
  <si>
    <t>Tabel 5.72.X</t>
  </si>
  <si>
    <t>Procentfordeling af antal ansøgninger til ErhvervsPostdoc, fordelt på hovedområder og beløbsintervaller, i pct., 2017</t>
  </si>
  <si>
    <t>Tabel 5.71.X</t>
  </si>
  <si>
    <t>Antal ansøgninger for ErhvervsPostdoc, fordelt på hovedområder og beløbsintervaller, 2017</t>
  </si>
  <si>
    <t>Tabel 5.70.X</t>
  </si>
  <si>
    <t>Anm.: I totalbudgettet kan der dersuden medgå medfinansiering fra vidensinstitutionen, som ikke er oplyst på ansøgsningstidspunktet.</t>
  </si>
  <si>
    <t>Medfinansieringsprocent</t>
  </si>
  <si>
    <t>Medfinansiering fra virksomhed i alt</t>
  </si>
  <si>
    <t xml:space="preserve">Totalbudget </t>
  </si>
  <si>
    <t>Medfinansiering fra virksomhed for ErhvervsPostdoc, fordelt på hovedområder, i mio. kr., 2017</t>
  </si>
  <si>
    <t>Tabel 5.69.X</t>
  </si>
  <si>
    <t>Succesrater for ErhvervsPostdoc, fordelt på hovedområder, i pct., 2017</t>
  </si>
  <si>
    <t>Tabel 5.68.X</t>
  </si>
  <si>
    <t>Tabel 5.67.X</t>
  </si>
  <si>
    <t>Procentandel</t>
  </si>
  <si>
    <t>Bevilget beløb til ErhvervsPostdoc, fordelt på hovedområder, i mio. kr. og pct., 2017</t>
  </si>
  <si>
    <t>Tabel 5.66.X</t>
  </si>
  <si>
    <t>Successrater for ansøgt beløb under ErhvervsPostdoc, fordelt på køn, 2017</t>
  </si>
  <si>
    <t>Tabel 5.65.X</t>
  </si>
  <si>
    <t>I alt:</t>
  </si>
  <si>
    <t>Ansøgt beløb og bevilget beløb under ErhvervsPostdoc, fordelt på køn, mio. kr., 2017</t>
  </si>
  <si>
    <t>Tabel 5.64.X</t>
  </si>
  <si>
    <t xml:space="preserve">Antal bevillinger </t>
  </si>
  <si>
    <t>Antal bevillinger og bevilget beløb under ErhvervsPostdoc, fordelt på køn, antal, 2017</t>
  </si>
  <si>
    <t>Tabel 5.63.X</t>
  </si>
  <si>
    <t>Ansøgt beløb og bevilget beløb til ErhvervsPostdoc, fordelt på hovedområder, i mio. kr., 2017</t>
  </si>
  <si>
    <t>Tabel 5.62.X</t>
  </si>
  <si>
    <t>Antal ansøgninger og bevillinger til ErhvervsPostdoc, fordelt på hovedområder, 2017</t>
  </si>
  <si>
    <t>Tabel 5.61.X</t>
  </si>
  <si>
    <t>Succesrater for ErhvervsPostdoc, i pct., 2013 til 2017</t>
  </si>
  <si>
    <t>Tabel 5.60.X</t>
  </si>
  <si>
    <t>Gennemsnitlig bevillingsstørelse</t>
  </si>
  <si>
    <t>Tabel 5.59.X</t>
  </si>
  <si>
    <t>Antal ansøgninger og bevillinger under ErhvervsPostdoc, 2013 til 2017</t>
  </si>
  <si>
    <t>Figur 5.19</t>
  </si>
  <si>
    <t>Anm: Inkl. den offentlige ErhvervsPostdoc der åbnede i 2017.</t>
  </si>
  <si>
    <t>Ansøgt og bevilget beløb under ErhvervsPostdoc, mio. kr. (løbende priser), 2013 til 2017</t>
  </si>
  <si>
    <t>Figur 5.18</t>
  </si>
  <si>
    <t>ErhvervsPostdoc</t>
  </si>
  <si>
    <t>Tabel 5.58.X</t>
  </si>
  <si>
    <t>Tabel 5.57.X</t>
  </si>
  <si>
    <t>Tabel 5.56.X</t>
  </si>
  <si>
    <t>Tabel 5.55.X</t>
  </si>
  <si>
    <t>Tabel 5.54.X</t>
  </si>
  <si>
    <t>Tabel 5.53.X</t>
  </si>
  <si>
    <t>Tabel 5.52.X</t>
  </si>
  <si>
    <t xml:space="preserve">Antal ansøgninger for ErhvervsPhD, fordelt på hovedområder og beløbsintervaller, 2017 </t>
  </si>
  <si>
    <t>Tabel 5.51.X</t>
  </si>
  <si>
    <t>Anm.:Opgjort på antal bevillinger.</t>
  </si>
  <si>
    <t>-</t>
  </si>
  <si>
    <t>Procentfordeling af deltagende private virksomheder under ErhvervsPhD, fordelt på virksomhedstørrelse, i pct., 2017</t>
  </si>
  <si>
    <t>Tabel 5.50.X</t>
  </si>
  <si>
    <t>Tabel 5.49.X</t>
  </si>
  <si>
    <t>Tabel 5.48.X</t>
  </si>
  <si>
    <t>Tabel 5.47.X</t>
  </si>
  <si>
    <t>Anm.: Opgjort på baggrund af virksomhedernes regionale tilhørsforhold.</t>
  </si>
  <si>
    <t>Tabel 5.46.X</t>
  </si>
  <si>
    <t xml:space="preserve">Danske arkiver, bibliotekker, museer </t>
  </si>
  <si>
    <t>Tabel 5.45.X</t>
  </si>
  <si>
    <t>Succesrater for ansøgt beløb under ErhvervsPhD, pct., fordelt på køn, 2017</t>
  </si>
  <si>
    <t>Tabel 5.44.X</t>
  </si>
  <si>
    <t>Note: NN angiver, at der ansøges uden en navngiven ph.d.-kandidat</t>
  </si>
  <si>
    <t>Tabel 5.43.X</t>
  </si>
  <si>
    <t>Tabel 5.42.X</t>
  </si>
  <si>
    <t>Tabel 5.41.X</t>
  </si>
  <si>
    <t>Tabel 5.40.X</t>
  </si>
  <si>
    <t>Tabel 5.39X</t>
  </si>
  <si>
    <t>Tabel 5.38.X</t>
  </si>
  <si>
    <t>ErhvervsPhD i den private sektor</t>
  </si>
  <si>
    <t>5.1.3 Talent</t>
  </si>
  <si>
    <t>Anm.: Opgjort på antal bevillinger.</t>
  </si>
  <si>
    <t>Antal og procentfordeling af deltagende private virksomheder under Landdistrikstvækstpilot, fordelt på virksomhedstørrelse, 2017</t>
  </si>
  <si>
    <t>Tabel 5.138.X</t>
  </si>
  <si>
    <t>Antal bevillinger og bevilget beløb af deltagende private virksomheder under Landdistrikstvækstpilot, fordelt på virksomhedens regionale tilhørsforhold, 2017</t>
  </si>
  <si>
    <t>Tabel 5.137.X</t>
  </si>
  <si>
    <t>Bevilget beløb under Landdistrikstvækstpilot fordelt på alle de deltagende parters institutionstilknytning, i mio.kr., 2017</t>
  </si>
  <si>
    <t>Tabel 5.136.X</t>
  </si>
  <si>
    <t>Bevilget beløb under Landdistrikstvækstpilot fordelt på hovedbevillingsindehavers institutionstilknytning, i mio.kr., 2017</t>
  </si>
  <si>
    <t>Tabel 5.135.X</t>
  </si>
  <si>
    <t>anm: LDVP-bevillingen er en fast rate afhængig af projektets varighed (1 eller 2 år). Der er derfor ikke tilknyttet noget budget på sagerne.</t>
  </si>
  <si>
    <t>Gennemsnitlig virksomhedsfinansiering i Landdistrikstvækstpilot-projekter, i pct., 2017</t>
  </si>
  <si>
    <t>Tabel 5.134.X</t>
  </si>
  <si>
    <t>Succesrater for Landdistrikstvækstpilot, i pct., 2017</t>
  </si>
  <si>
    <t>Tabel 5.133.X</t>
  </si>
  <si>
    <t>Bevilget beløb under Landdistrikstvækstpilot, fordelt på beløbsintervaller, i mio. kr., 2017</t>
  </si>
  <si>
    <t>Tabel 5.132.X</t>
  </si>
  <si>
    <t>Ansøgt beløb under Landdistrikstvækstpilot, fordelt på beløbsintervaller, i mio. kr., 2017</t>
  </si>
  <si>
    <t>Tabel 5.131.X</t>
  </si>
  <si>
    <t>Antal bevillinger under Landdistrikstvækstpilot, fordelt på beløbsintervaller, 2017</t>
  </si>
  <si>
    <t>Tabel 5.130.X</t>
  </si>
  <si>
    <t>Antal ansøgninger under Landdistrikstvækstpilot, fordelt på beløbsintervaller, 2017</t>
  </si>
  <si>
    <t>Tabel 5.129.X</t>
  </si>
  <si>
    <t>Gennemsnitlig bevillingsstørrelse for Landdistrikstvækstpilot, i mio. kr., 2017</t>
  </si>
  <si>
    <t>Tabel 5.128.X</t>
  </si>
  <si>
    <t>Ansøgt beløb og bevilget beløb under Landdistrikstvækstpilot sammenlignet med de samlede projektbudgetter, i mio. kr., 2017</t>
  </si>
  <si>
    <t>Tabel 5.127.X</t>
  </si>
  <si>
    <t>Antal ansøgninger og bevillinger under Landdistrikstvækstpilot, 2017</t>
  </si>
  <si>
    <t>Tabel 5.126.X</t>
  </si>
  <si>
    <t>Antal ansøgninger og bevillinger under Landdistrikstvækstpilot, fordelt på fagområder, 2017</t>
  </si>
  <si>
    <t>Tabel 5.125.X</t>
  </si>
  <si>
    <t>Ansøgt beløb og bevilget beløb under Landdistrikstvækstpilot, fordelt på fagområder, i mio. kr., 2017</t>
  </si>
  <si>
    <t>Tabel 5.124.X</t>
  </si>
  <si>
    <t>Succesrate opnået bevilling</t>
  </si>
  <si>
    <t>Succesrate bevilliget beløb</t>
  </si>
  <si>
    <t>Tabel 5.2</t>
  </si>
  <si>
    <t>5.1.5 Landdistrikstvækstpilot</t>
  </si>
  <si>
    <t>5.1.4 Internationale samarbejdsprogrammer</t>
  </si>
  <si>
    <t>Bilaterale samarbejdsprogrammer</t>
  </si>
  <si>
    <t>Figur 5.21</t>
  </si>
  <si>
    <t>Antal bevillinger og bevilget beløb fra Innovationsfonden til dansk deltagelse i bilaterale samarbejder, mio. kr. (løbende priser), 2014 til 2017</t>
  </si>
  <si>
    <t>Anm.: Statistik for bilaterale samarbejder er opgjort efter det år, ansøgningen er afgjort.</t>
  </si>
  <si>
    <t>Tabel 5.139.X</t>
  </si>
  <si>
    <t>Antal bevillinger og bevilget beløb fra Innovationsfonden til dansk deltagelse bilaterale samarbejder, mio. kr., 2017</t>
  </si>
  <si>
    <t xml:space="preserve"> Dansk-koreansk samarbejde </t>
  </si>
  <si>
    <t>Tabel 5.140.X</t>
  </si>
  <si>
    <t>Antal ansøgninger og bevillinger i bilaterale samarbejdsprogrammer, 2017</t>
  </si>
  <si>
    <t xml:space="preserve"> Dansk-brasiliansk samarbejde </t>
  </si>
  <si>
    <t xml:space="preserve"> Dansk-indisk samarbejde </t>
  </si>
  <si>
    <t xml:space="preserve"> Dansk-kinesisk samarbejde </t>
  </si>
  <si>
    <t>Tabel 5.141.X</t>
  </si>
  <si>
    <t>Ansøgt beløb og bevilget beløb i bilaterale samarbejdsprogrammer, i mio. kr., 2017</t>
  </si>
  <si>
    <t>Tværnationale samarbejdsprogrammer</t>
  </si>
  <si>
    <t>Figur 5.22</t>
  </si>
  <si>
    <t>Antal bevillinger fra Innovationsfonden til dansk deltagelse i Joint Programming Initiatives (JPI), 2017</t>
  </si>
  <si>
    <t>JPI- Healthy diet for Healthy Life</t>
  </si>
  <si>
    <t>JPI AMR Cofund</t>
  </si>
  <si>
    <t>ERA4CS-JPI Climate</t>
  </si>
  <si>
    <t>Bevilget beløb i mio. kr.</t>
  </si>
  <si>
    <t>Figur 5.23</t>
  </si>
  <si>
    <t>Antal bevillinger og bevilget beløb fra Innovationsfonden til dansk deltagelse i Joint Programming Initiatives (JPI), mio. kr. (løbende priser), 2014 til 2017</t>
  </si>
  <si>
    <t>Figur 5.24</t>
  </si>
  <si>
    <t>Antal bevillinger fra Innovationsfonden til dansk deltagelse i European Research Networks (ERA-net), 2017</t>
  </si>
  <si>
    <t>Core Organic</t>
  </si>
  <si>
    <t>Electromobility</t>
  </si>
  <si>
    <t>Waterworks 2015</t>
  </si>
  <si>
    <t>QuantERA</t>
  </si>
  <si>
    <t xml:space="preserve">ERA GAS </t>
  </si>
  <si>
    <t>Figur 5.25</t>
  </si>
  <si>
    <t>Antal bevillinger og bevilget beløb fra Innovationsfonden til dansk deltagelse i European Research Networks (ERA-net), mio. kr. (løbende priser), 2014 til 2017</t>
  </si>
  <si>
    <t>Figur 5.26</t>
  </si>
  <si>
    <t>Antal bevillinger og bevilget beløb fra Innovationsfonden til dansk deltagelse i Eurostars, mio. kr. (løbende priser), 2014 til 2017</t>
  </si>
  <si>
    <t>Anm: I 2016 var der to selvfinansierede projekter, og i 2017 var der tre</t>
  </si>
  <si>
    <t>Tabel 5.144.X</t>
  </si>
  <si>
    <t>Antal bevillinger og bevilget beløb til tværnationale programmer Art. 185, 2017</t>
  </si>
  <si>
    <t>Eurostars</t>
  </si>
  <si>
    <t>BONUS</t>
  </si>
  <si>
    <t>ALL</t>
  </si>
  <si>
    <t>Tabel 5.145.X</t>
  </si>
  <si>
    <t>Antal bevillinger og bevilget beløb til tværnationale programmer under EUREKA</t>
  </si>
  <si>
    <t>EUREKA Turbo</t>
  </si>
  <si>
    <t>Samlet antal bevillinger</t>
  </si>
  <si>
    <t>Ansøgt og bevilget beløb under Grand Solutions, mio. kr. (faste priser), 2014 til 2017</t>
  </si>
  <si>
    <t>Bevilget beløb til danske deltagere, fordelt på beløbsintervaller, i mio. kr., 2017</t>
  </si>
  <si>
    <t>Antal bevillinger til danske deltagere, fordelt på beløbsintervaller, antal, 2017</t>
  </si>
  <si>
    <t>Samlet bevilget beløb for projekter med dansk deltagelse, mio. kr. (løbende priser), 2014 til 2017</t>
  </si>
  <si>
    <t>Ansøgt og bevilget beløb til alle deltagerlande fordelt på søjler og programmer, mio. kr. (løbende priser), 2014 til 2017</t>
  </si>
  <si>
    <t>Antal ansøgninger og bevillinger til alle deltagerlande fordelt på søjler og programmer, 2014 til 2017</t>
  </si>
  <si>
    <t>Gennemsnitlig bevillingsstørrelse for alle projekter fordelt på søjler og programmer, mio. kr. (løbende priser), 2014 til 2017</t>
  </si>
  <si>
    <t>Gennemsnitlig succesrate for ansøgninger (antal) og ansøgt beløb for alle deltagerlande fordelt på søjler og programmer, pct., 2014 til 2017</t>
  </si>
  <si>
    <t>Ansøgt og bevilget beløb til danske deltagere fordelt på søjler og programmer, mio. kr. (løbende priser), 2014 til 2017</t>
  </si>
  <si>
    <t>Gennemsnitlig bevillingsstørrelse for projekter med dansk deltagelse fordelt på søjler og delprogrammer, mio. kr. (løbende priser), 2014 til 2017</t>
  </si>
  <si>
    <t>Gennemsnitlig succesrate for ansøgninger (antal) for projekter med dansk deltagelse og for ansøgt beløb af danske deltagere fordelt på søjler og programmer, pct., 2014 til 2017</t>
  </si>
  <si>
    <t>Ansøgt og bevilget beløb til InnoBooster, mio. kr. (faste priser), 2014-2017</t>
  </si>
  <si>
    <t>Ansøgt og bevilget beløb under ErhvervsPhD, mio. kr. (faste priser), 2014-2017</t>
  </si>
  <si>
    <t>5.1 Innovationsfonden</t>
  </si>
  <si>
    <t>Figur 5.1</t>
  </si>
  <si>
    <t>Ansøgt beløb og bevilget beløb i Innovationsfonden, mio. kr. (løbende priser), 2014 til 2017</t>
  </si>
  <si>
    <t>Figur 5.2</t>
  </si>
  <si>
    <t>Antal ansøgninger og bevillinger i Innovationsfonden, 2014 til 2017</t>
  </si>
  <si>
    <t>Figur 5.3</t>
  </si>
  <si>
    <t>Ansøgt beløb og bevilget beløb fordelt på virkemiddel, mio. kr., 2017</t>
  </si>
  <si>
    <t>Internationale 
samarbejdsprogrammer</t>
  </si>
  <si>
    <t>Figur 5.4</t>
  </si>
  <si>
    <t>Antal ansøgninger og bevillinger fordelt på virkemiddel, 2017</t>
  </si>
  <si>
    <t>Figur 5.5</t>
  </si>
  <si>
    <t>Gennemsnitlige bevillingsstørrelser i Innovationsfonden, mio. kr. (løbende priser), 2014 til 2017</t>
  </si>
  <si>
    <t>Innovationsfonden i alt</t>
  </si>
  <si>
    <t>Figur 5.6</t>
  </si>
  <si>
    <t>Gennemsnitlige succesrater i Innovationsfonden, pct., 2014 til 2017</t>
  </si>
  <si>
    <t>Figur 5.7</t>
  </si>
  <si>
    <t>Gennemsnitlige succesrater i Innovationsfonden, fordelt på virkemiddel, pct., 2017</t>
  </si>
  <si>
    <t>Anm.: Det er ikke muligt at beregne succesrater for Internationale samarbejdsprogrammer, grundet ansøgningsprocessen.</t>
  </si>
  <si>
    <t>Tabel 5.1.X</t>
  </si>
  <si>
    <t>Ansøgt beløb og bevilget beløb i Innovationsfonden, fordelt på investeringstype og virkemiddel, i mio. kr., 2017</t>
  </si>
  <si>
    <t>Grand Solution 
(Store Projekter)</t>
  </si>
  <si>
    <t>Internationale samarbejdsprogrammer</t>
  </si>
  <si>
    <t>E-PhD</t>
  </si>
  <si>
    <t>E-postdoc</t>
  </si>
  <si>
    <t>Landdistriktsvækstpilot</t>
  </si>
  <si>
    <t>Tværnationalt samarb.</t>
  </si>
  <si>
    <t>Bilateralt samarb.</t>
  </si>
  <si>
    <t>Ansøgt beløb (fase 1 eller uden faseopdeling)</t>
  </si>
  <si>
    <t>Ansøgt beløb i alt per investeringstype</t>
  </si>
  <si>
    <t>Bevilget beløb i alt per investeringstype</t>
  </si>
  <si>
    <t>Anm.: Det samlede ansøgte beløb for tværnationale programmer er ikke muligt at fremskaffe på nuværende tidspunkt</t>
  </si>
  <si>
    <t>Tabel 5.2.X</t>
  </si>
  <si>
    <t>Antal ansøgninger og bevillinger i Innovationsfonden, fordelt på investeringstype og virkemiddel, 2017</t>
  </si>
  <si>
    <t>Iværksætterpilot</t>
  </si>
  <si>
    <t>Antal ansøgninger (fase 1 eller uden faseopdeling)</t>
  </si>
  <si>
    <t>Antal ansøgninger i alt per investeringstype</t>
  </si>
  <si>
    <t>Antal bevillinger i alt per investeringstype</t>
  </si>
  <si>
    <t>Tabel 5.3.X</t>
  </si>
  <si>
    <t>Gennemsnitlige bevillingsstørrelser i Innovationsfonden, fordelt på investeringstype og virkemiddel, i mio. kr., 2017</t>
  </si>
  <si>
    <t>Gnms. bevillingsstørrelse samlet per investeringstype</t>
  </si>
  <si>
    <t>Tabel 5.4.X</t>
  </si>
  <si>
    <t>Succesrater i Innovationsfonden, fordelt på investeringstype og virkemiddel, pct., 2017</t>
  </si>
  <si>
    <t>Succesrate for ansøgning (antal bevillinger/antal ansøgninger, fase 1 eller uden faseopdeling)</t>
  </si>
  <si>
    <t>Succesrate for ansøgt beløb (bevilget beløb/ansøgt beløb,  fase 1 eller uden faseopdeling)</t>
  </si>
  <si>
    <t>Succesrate for ansøgning samlet per investeringstype</t>
  </si>
  <si>
    <t>Succesrate for ansøgt beløb samlet per investeringstype</t>
  </si>
  <si>
    <t>Anm.: Succesrate for ansøgt beløb er ikke mulig at påvise qua manglen på det samlede ansøgte beløb</t>
  </si>
  <si>
    <t>Tabel 5.5.X</t>
  </si>
  <si>
    <t>Bevilget beløb i Innovationsfonden, fordelt på hovedbevillingshavers institutionstilknytning, i mio. kr., 2017</t>
  </si>
  <si>
    <t>Anm.: Omfatter ordningerne Grand Solutions, InnoBooster, Talent og Landdistriktsvækstpilot.</t>
  </si>
  <si>
    <t>Tabel 5.6.X</t>
  </si>
  <si>
    <t>Bevilget beløb i Innovationsfonden,  fordelt på de deltagende parters institutionstilknytning og virkemidler, i mio. kr., 2017</t>
  </si>
  <si>
    <t>Note: Omfatter ordningerne Grand Solutions, InnoBooster, Talent og Landdistriktsvækstpilot.</t>
  </si>
  <si>
    <t>Tabel 5.7.X</t>
  </si>
  <si>
    <t>Bevilget beløb i Innovationsfonden,  fordelt på de deltagende parters regioner, i mio. kr. og pct., 2017</t>
  </si>
  <si>
    <t>Tabel 5.8.X</t>
  </si>
  <si>
    <t>Antal ansøgninger i Innovationsfonden, fordelt på beløbsintervaller, 2017</t>
  </si>
  <si>
    <t>[0-500.000 kr.[</t>
  </si>
  <si>
    <t>Tabel 5.9.X</t>
  </si>
  <si>
    <t>Antal bevillinger i Innovationsfonden, fordelt på beløbsintervaller, 2017</t>
  </si>
  <si>
    <t>Tabel 5.10.X</t>
  </si>
  <si>
    <t>Ansøgt beløb i Innovationsfonden, fordelt på beløbsintervaller, i mio. kr., 2017</t>
  </si>
  <si>
    <t>Tabel 5.11.X</t>
  </si>
  <si>
    <t>Bevilget beløb i Innovationsfonden, fordelt på beløbsintervaller, i mio. kr., 2017</t>
  </si>
  <si>
    <t>Gennemsnitlige bevillingsstørrelser i Innovationsfonden, mio. kr. (faste priser), 2014 til 2017</t>
  </si>
  <si>
    <t>International Postdocs</t>
  </si>
  <si>
    <t>Kilde: E-CORDA, marts 2018.</t>
  </si>
  <si>
    <t>Ansøgt og bevilget beløb til alle deltagerlande fordelt på søjler og programmer, mio. kr. (faste priser), 2014 til 2017</t>
  </si>
  <si>
    <t>Gennemsnitlig bevillingsstørrelse for alle projekter fordelt på søjler og programmer, mio. kr. (faste priser), 2014 til 2017</t>
  </si>
  <si>
    <t>Ansøgt og bevilget beløb til danske deltagere fordelt på søjler og programmer, mio. kr. (faste priser), 2014 til 2017</t>
  </si>
  <si>
    <t>Gennemsnitlig bevillingsstørrelse for projekter med dansk deltagelse fordelt på søjler og delprogrammer, mio. kr. (faste priser), 2014 til 2017</t>
  </si>
  <si>
    <t>Denne Excel-mappe indeholder data til samtlige tabeller og figurer i 'Tal om forskning og innovation 2017'. Herudover indeholder mappen en række supplerende tabeller, som ikke er med i selve publikationen.</t>
  </si>
  <si>
    <t>Alle beløb i 'Tal om forskning og innovation 2017' angivet i faste priser (2017-priser). Denne angivelse blev indført i 'Tal om forskning og innovation 2016'.</t>
  </si>
  <si>
    <t>Derfor er der for de fleste af fanerne to versioner - en fane med faste priser (FP) og en fane med løbende priser (LP).</t>
  </si>
  <si>
    <t>Supplerende tabeller er angivet med et 'X'; f.eks. er tabel 3.1.X i fanen 'Grundforskningsfonden' en supplerende tabel.</t>
  </si>
  <si>
    <t>Alle beløb vedrørende Danmarks Frie Forskningsfonds ansøgninger og bevillinger er opgjort inkl. overhead.</t>
  </si>
  <si>
    <t>Antal ansøgninger og bevillinger i Danmarks Frie Forskningsfond, fordelt på Sapere Aude-virkemidler, 2017</t>
  </si>
  <si>
    <t>Ansøgte og bevilgede beløb i Danmarks Frie Forskningsfond fordelt på Sapere Aude-virkemiddel og køn, i mio. kr., 2017</t>
  </si>
  <si>
    <t>Tabel 4.321.X</t>
  </si>
  <si>
    <t>Gennemsnitlig bevillingsstørelse for ErhvervsPostdoc, i mio. kr., 2013 til 2017</t>
  </si>
  <si>
    <t xml:space="preserve">ErhvervsPhD </t>
  </si>
  <si>
    <t>Figur 5.16.A</t>
  </si>
  <si>
    <t>Figur 5.17.A</t>
  </si>
  <si>
    <t>Figur 5.16.B</t>
  </si>
  <si>
    <t>Figur 5.17.B</t>
  </si>
  <si>
    <t>Ansøgt og bevilget beløb under ErhvervsPostdoc, mio. kr. (faste priser), 2013 til 2017</t>
  </si>
  <si>
    <t>Ansøgt og bevilget beløb under InnoFounder mio. kr. (faste priser), 2014-2017</t>
  </si>
  <si>
    <t>Ansøgt og bevilget beløb og ansøgninger og bevillinger under Landdistrikstvækstpilot, mio. kr. og antal (løbende priser), 2016-2017</t>
  </si>
  <si>
    <t>Ansøgt og bevilget beløb og ansøgninger og bevillinger under Landdistrikstvækstpilot, mio. kr. og antal (faste priser), 2016-2017</t>
  </si>
  <si>
    <t>Antal bevillinger og bevilget beløb fra Innovationsfonden til dansk deltagelse i bilaterale samarbejder, mio. kr. (faste priser), 2014 til 2017</t>
  </si>
  <si>
    <t>Antal bevillinger og bevilget beløb fra Innovationsfonden til dansk deltagelse i Joint Programming Initiatives (JPI), mio. kr. (faste priser), 2014 til 2017</t>
  </si>
  <si>
    <t>Antal bevillinger og bevilget beløb fra Innovationsfonden til dansk deltagelse i European Research Networks (ERA-net), mio. kr. (faste priser), 2014 til 2017</t>
  </si>
  <si>
    <t>Antal bevillinger og bevilget beløb fra Innovationsfonden til dansk deltagelse i Eurostars, mio. kr. (faste priser), 2014 til 2017</t>
  </si>
  <si>
    <t>Ansøgt beløb og bevilget beløb i Innovationsfonden, mio. kr. (faste priser), 2014 til 2017</t>
  </si>
  <si>
    <t>Ansøgt og bevilget beløb under ErhvervsPhD, mio. kr. (løbende priser), 2014-2017</t>
  </si>
  <si>
    <t>Succesrate for bevilling (antal bevilget stipendier/antal ansøgte stipendier)</t>
  </si>
  <si>
    <t>Anm.: For stipendier af 0,86 mio. kr.kunne der ikke opgøres alder</t>
  </si>
  <si>
    <t>Tabel 5.146.X</t>
  </si>
  <si>
    <t>3. Danmarks Grundforskningsfond</t>
  </si>
  <si>
    <t>Figur 3.1</t>
  </si>
  <si>
    <t>Kilde: Danmarks Grundforskningsfond</t>
  </si>
  <si>
    <t>Figur 3.2</t>
  </si>
  <si>
    <t>Figur 3.3</t>
  </si>
  <si>
    <t>Sundheds- og veterinærvidenskab</t>
  </si>
  <si>
    <t>Naturvidenskab</t>
  </si>
  <si>
    <t>Teknisk Videnskab</t>
  </si>
  <si>
    <t>Samfundsvidenskab</t>
  </si>
  <si>
    <t>Humaniora</t>
  </si>
  <si>
    <t>Figur 3.4</t>
  </si>
  <si>
    <t>Figur 3.5</t>
  </si>
  <si>
    <t>Antal igangværende bevillinger, mænd</t>
  </si>
  <si>
    <t>Antal igangværende bevillinger, kvinder</t>
  </si>
  <si>
    <t>Figur 3.6</t>
  </si>
  <si>
    <t>Gennemsnitlige succesrater for ansøgninger og ansøgt beløb fordelt på køn, pct., 2017</t>
  </si>
  <si>
    <t>Center of Excellence</t>
  </si>
  <si>
    <t>Anm.: Succesraterne er beregnet på baggrund af de 173 interessetilkendegivelser som Grundforskningsfonden modtog til Centers of Excellence, 2017.</t>
  </si>
  <si>
    <t>Tabel 3.1.X</t>
  </si>
  <si>
    <t>Antal ansøgninger/interessetilkendegivelser</t>
  </si>
  <si>
    <t>Anm.: Grundforskningsfondens ansøgningsrunder kan gå på tværs af kalenderår. Angivelse følger årstal for bestyrelsesbeslutning  Tal for  2016 er ansøgningsrunde for Niels Bohr Professorprogrammet. Tal for 2014 og 2017 er ansøgningsrunder for Centers of Excellence.</t>
  </si>
  <si>
    <t>Tabel 3.2.X</t>
  </si>
  <si>
    <t>Tabel 3.3.X</t>
  </si>
  <si>
    <t>Tabel 3.4.X</t>
  </si>
  <si>
    <t>Tabel 3.5.X</t>
  </si>
  <si>
    <t>Uddelinger i Danmarks Grundforskningsfond fordelt på hovedområder og programmer, pct. af bevilget beløb, 2017</t>
  </si>
  <si>
    <t>Tabel 3.6.X</t>
  </si>
  <si>
    <t>Antal igangværende bevilinger i Danmarks Grundforskningsfond fordelt på hovedområder, pct. af antal bevilinger, 2017</t>
  </si>
  <si>
    <t>Tabel 3.7.X</t>
  </si>
  <si>
    <t>Udland</t>
  </si>
  <si>
    <t>Tabel 3.8.X</t>
  </si>
  <si>
    <t>Centers of excellence</t>
  </si>
  <si>
    <t>Pct. Bevillinger</t>
  </si>
  <si>
    <t>Pct. Beløb</t>
  </si>
  <si>
    <t>Danske arkiver, museer, biblioteker</t>
  </si>
  <si>
    <t xml:space="preserve">Øvrige offentlige Institutioner </t>
  </si>
  <si>
    <t>Tabel 3.9.X</t>
  </si>
  <si>
    <t>Antal igangværende bevillinger</t>
  </si>
  <si>
    <t>Heraf antal nye bevillinger</t>
  </si>
  <si>
    <t>Tabel 3.10.X</t>
  </si>
  <si>
    <t>Gennemsnitlige succesrater i Danmarks Grundforskningsfond, i pct., 2017</t>
  </si>
  <si>
    <t>Fra interesse-tilkendegivelse til ansøgning</t>
  </si>
  <si>
    <t>Fra ansøgning til bevilling</t>
  </si>
  <si>
    <t>Fra interesse-tilkendegivelse til bevilling</t>
  </si>
  <si>
    <t>Succesrater for ansøgning (antal bevillinger/antal ansøgninger)</t>
  </si>
  <si>
    <t>Succesrater for ansøgt beløb (bevilget beløb/ansøgt beløb)</t>
  </si>
  <si>
    <t>Anm.:Opgørelsen dækker ansøgningsrunde for nye Centers of Excellence, 2017</t>
  </si>
  <si>
    <t>Tabel 3.11.X</t>
  </si>
  <si>
    <t>Antal igangværende bevillinger fordelt på programmer og hovedområder, 2017</t>
  </si>
  <si>
    <t>Tabel 3.12.X</t>
  </si>
  <si>
    <t>Uddelinger fordelt på programmer og hovedområder, i kr.,2017</t>
  </si>
  <si>
    <t>Tabel 3.13.X</t>
  </si>
  <si>
    <t>Succesrate for ansøgning</t>
  </si>
  <si>
    <t>Succesrate for ansøgt beløb</t>
  </si>
  <si>
    <t>Gennemsnitligt bevilllingsstørrelser</t>
  </si>
  <si>
    <t>Anm.: Her angiver succesraten antal bevillinger/antal interessetilkendegivelser. Ingen ansøgningsrunder for Niels Bohr Professor-programmet i 2017. Bevillingen for Centers of Excellence løber over en periode på seks år</t>
  </si>
  <si>
    <t>Tabel 3.14.X</t>
  </si>
  <si>
    <t>Antal igangværende bevillinger fordelt på programmer og køn, 2017</t>
  </si>
  <si>
    <t>Mænd</t>
  </si>
  <si>
    <t>Kvinder</t>
  </si>
  <si>
    <t>Tabel 3.15.X</t>
  </si>
  <si>
    <t>Anm.: Igangværende bevillinger</t>
  </si>
  <si>
    <t>Tabel 3.16.X</t>
  </si>
  <si>
    <t>Antal bevillinger, fordelt på beløbsintervaller, 2017</t>
  </si>
  <si>
    <t>Anm: Alene de 10 nye bevillinger til Centers of Excellence i 2017 er taget med</t>
  </si>
  <si>
    <t>Ansøgninger og bevillinger fordelt på køn ved ansøgningsrunder for Centers of Excellence 2013-2017, antal og pct</t>
  </si>
  <si>
    <t>Interessetilkendegivelser (antal)</t>
  </si>
  <si>
    <t>Interessetilkendegivelser (pct)</t>
  </si>
  <si>
    <t>Ansøgninger (antal)</t>
  </si>
  <si>
    <t>Bevillinger (antal)</t>
  </si>
  <si>
    <t>Bevillinger (pct)</t>
  </si>
  <si>
    <t>Ansøgninger og bevillinger fordelt på køn ved ansøgningsrunder for Niels Bohr Professsorprogram 2013-2017, antal og pct</t>
  </si>
  <si>
    <t>Professorprogram</t>
  </si>
  <si>
    <t>Ansøgninger (pct)</t>
  </si>
  <si>
    <t>Anm: Ingen ansøgningsrunder for samfinansieringsprogrammer i perioden 2013-2017</t>
  </si>
  <si>
    <t>Uddelinger i Danmarks Grundforskningsfond, mio. kr. (løbende priser), 2013 til 2017</t>
  </si>
  <si>
    <t>Uddelinger i Danmarks Grundforskningsfond fordelt på programmer, mio. kr. (løbende priser), 2013 til 2017</t>
  </si>
  <si>
    <t>Uddelinger i Danmarks Grundforskningsfond fordelt på hovedområder, pct. af bevilget beløb, 2013 til 2017</t>
  </si>
  <si>
    <t>Gennemsnitlige bevillingsstørrelser ved ansøgningsrunder i Danmarks Grundforskningsfond, mio. kr. (løbende priser), 2013 til 2017</t>
  </si>
  <si>
    <t>Antal igangværende bevillinger i Danmarks Grundforskningsfond fordelt på hovedansøgers køn, 2013 til 2017</t>
  </si>
  <si>
    <t>Antal interessetilkendegivelser og bevillinger ved ansøgningsrunder i Danmarks Grundforskningsfond, 2013 til 2017</t>
  </si>
  <si>
    <t>Antal igangværende bevilinger i Danmarks Grundforskningsfond fordelt på programmer, 2013 til 2017</t>
  </si>
  <si>
    <t>Antal igangværende bevilinger i Danmarks Grundforskningsfond fordelt på hovedområder,pct. Af Antal bevilinger, 2013 til 2017</t>
  </si>
  <si>
    <t>Antal bevillinger i Danmarks Grundforskningsfond, 2013 til 2017</t>
  </si>
  <si>
    <t>Uddelinger i Danmarks Grundforskningsfond, mio. kr. (faste priser), 2013 til 2017</t>
  </si>
  <si>
    <t>Uddelinger i Danmarks Grundforskningsfond fordelt på programmer, mio. kr. (faste priser), 2013 til 2017</t>
  </si>
  <si>
    <t>Gennemsnitlige bevillingsstørrelser ved ansøgningsrunder i Danmarks Grundforskningsfond, mio. kr. (faste priser), 2013 til 2017</t>
  </si>
  <si>
    <t>Uddelinger i Danmarks Grundforskningsfond fordelt på hovedansøgers regionale tilhørsforhold, i mio. kr. og pct., 2017</t>
  </si>
  <si>
    <t>Bevilgede beløb i Danmarks Grundforskningsfond, fordelt på hovedansøgers institutionstilknytning, i mio. kr. og pct., 2017</t>
  </si>
  <si>
    <t>Succesrater fordelt på programmer og gennemsnitlige bevilllingsstørrelser, 2017</t>
  </si>
  <si>
    <t>Tabel 3.17.X</t>
  </si>
  <si>
    <t>Tabel 3.18.X</t>
  </si>
  <si>
    <t>Tilskud til danske deltager inden for de forskellige intervaller.</t>
  </si>
  <si>
    <t>Anm.: 2017-tallene er foreløbige. 'Antal bevillinger' forstås som 'godkendte ansøgninger' i EU-regi. Antal bevillinger bruges her for at ensrette med resterende kapitler i publikationen.</t>
  </si>
  <si>
    <t>Antal ansøgninger og bevillinger til danske deltagere fordelt på søjler og programmer, 2014 til 2017</t>
  </si>
  <si>
    <t>Ansøgt beløb og bevilget beløb i Danmarks Frie Forskningsfond, mio. kr. (løbende priser), 2013 til 2017</t>
  </si>
  <si>
    <t>Gennemsnitlige bevillingsstørrelser i Danmarks Frie Forskningsfond, mio. kr. (løbende priser), 2013 til 2017</t>
  </si>
  <si>
    <t>Finansiering af ph.d. og postdoc i bevilinger fra Danmarks Frie Forskningsfond, antal og mio. kr. (løbende priser), 2013 til 2017</t>
  </si>
  <si>
    <t>Forskningsfaglig rådgivning leveret af Danmarks Frie Forskningsfond</t>
  </si>
  <si>
    <t>Procentuel kønsfordeling</t>
  </si>
  <si>
    <t>Succesrate (Antal bevillinger/Antal ansøgninger)</t>
  </si>
  <si>
    <t>Tabel 4.35</t>
  </si>
  <si>
    <t>Anm.: DFF indstillinger er afgivet i 2017, og bevillinger er givet i 2018.</t>
  </si>
  <si>
    <t xml:space="preserve">Tabel 4.36 </t>
  </si>
  <si>
    <t>Tabel 4.37</t>
  </si>
  <si>
    <t>Forskningskommunikationsprisen - Antal ansøgninger og priser fordelt på køn</t>
  </si>
  <si>
    <t>Tabel 4.38</t>
  </si>
  <si>
    <t>Uddelinger</t>
  </si>
  <si>
    <t>EliteForsk pris - Antal ansøgninger og priser fordelt på køn</t>
  </si>
  <si>
    <t>EliteForsk rejsestipendium - Antal ansøgninger og bevillinger fordelt på køn</t>
  </si>
  <si>
    <t>Anm.: EliteForsk-priser og EliteForsk-rejsestipendier uddeles ikke af Danmarks Frie Forskningsfond, men af uddannelses- og forskningsministeren efter indstilling fra DFF's bestyrelse.</t>
  </si>
  <si>
    <t>Anm.: Midler til forskning om kvalitet i videregående uddannelser uddeles ikke af Danmarks Frie Forskningsfond, men af uddannelelses- og forskningsministeren på grundlag af en prioriteret liste fra Danmarks Frie Forskningsfond.</t>
  </si>
  <si>
    <t xml:space="preserve">Anm.: Forskningskommunikationsprisen uddeles ikke af Danmarks Frie Forskningsfond, men af uddannelelses- og forskningsministeren efter indstilling fra Danmarks Frie Forskningsfond. </t>
  </si>
  <si>
    <t>Danmarks Frie Forskningsfond leverer forskningsfaglig rådgivning vedrørende forskningsansøgninger til virkemidler uddelt af bl.a. uddannelses- og forskningsministeren. Bevillingerne gives altså ikke af fondens egne midler. I 2017 har Danmarks Frie forskningsfond leveret forskningsfaglig rådgivning til uddannelses- og forskningsministeren om EliteForsk-priser, EliteForsk-rejsestipendier, forskning om kvalitet i videregående uddannelser og Forskningskommunikationsprisen.</t>
  </si>
  <si>
    <t>Ansøgning om midler til forskning om kvalitet i videregående uddannelser - Antal ansøgninger og bevillinger fordelt på køn</t>
  </si>
  <si>
    <t>Bevillinger fordelt på programmer og køn, beløb opgjort i mio. kr. 2017</t>
  </si>
  <si>
    <t>Kilde: Danmarks Grundforskningsfond, Danmarks Frie Forskningsfond, Danmarks Innovationsfond &amp; E-CORDA</t>
  </si>
  <si>
    <t>Anm.: Det ansøgte beløb under Grundforskningsfonden dækker ansøgningsrunden for Centers of Excellence i 2017.  Det bevilliget beløb under Grundforskningsfonden dækker uddelte beløb til Grundforskningsfondens igangværende bevillinger for Centers of Excellence, professorprogrammer og øvrige programmer i 2017 (betegnet som uddelinger, jf. kapitel 3). Ansøgt og bevilget beløb under Horizon 2020 dækker det samlede ansøgte og bevilget beløb til danske deltagere i Horizon 2020 i 2017.</t>
  </si>
  <si>
    <t>Typisk 30.000-850.000</t>
  </si>
  <si>
    <t>DFF-Forskningsprojekt 1*</t>
  </si>
  <si>
    <t>DFF-Forskningsprojekt 2**</t>
  </si>
  <si>
    <t>Danmarks Innovationsfond1)</t>
  </si>
  <si>
    <t>Bidrag til internationale programmer 2)</t>
  </si>
  <si>
    <t>PSO-finansieret forskning 3)</t>
  </si>
  <si>
    <r>
      <t>Succesrate for ansøgt beløb (bevilget beløb/ansøgt beløb</t>
    </r>
    <r>
      <rPr>
        <sz val="11"/>
        <color theme="1"/>
        <rFont val="Calibri"/>
        <family val="2"/>
        <scheme val="minor"/>
      </rPr>
      <t>)</t>
    </r>
  </si>
  <si>
    <r>
      <t>Succesrate for ansøgning (antal bevillinger/antal ansøgninger</t>
    </r>
    <r>
      <rPr>
        <sz val="11"/>
        <color theme="1"/>
        <rFont val="Calibri"/>
        <family val="2"/>
        <scheme val="minor"/>
      </rPr>
      <t>)</t>
    </r>
  </si>
  <si>
    <t>Det offentlige forskningsbudget i alt</t>
  </si>
  <si>
    <t>Anm.: Antal ansøgninger og bevillinger under Horizon 2020 dækker ansøgninger og bevillinger med dansk deltagelse.</t>
  </si>
  <si>
    <t xml:space="preserve">Anm.:Succesrate for ansøgning = Antal bevillinger/antal ansøgninger. Succesrate for ansøgt beløb = Bevilget beløb/ansøgt beløb. </t>
  </si>
  <si>
    <t xml:space="preserve">Anm.: Succesrate for ansøgning = Antal bevillinger/antal ansøgninger. Succesrate for ansøgt beløb = Bevilget beløb/ansøgt beløb. For gruppering af Danmarks Frie Forskningsfondsvirkemidler se tabel 4.1 og afsnit 4.2.1. </t>
  </si>
  <si>
    <t>Anm.:  Den gennemsnitlige bevillingsstørrelse under Grundforskningsfonden dækker alene de nye be-villinger til Centers of Excellence i 2017 (flerårige) og ikke årets uddelinger. Under Hori-zon2020 er den gennemsnitlige bevillingsstørrelse beregnet på baggrund af den samlede sum af bevillinger til danske og udenlandske deltagere inden for hvert projekt.</t>
  </si>
  <si>
    <t xml:space="preserve">Anm.: Den gennemsnitlige bevillingsstørrelse under Grundforskningsfonden dækker alene de nye be-villinger til Centers of Excellence i 2017 (flerårige) og ikke årets uddelinger. Innovationsfon-dens tal er ekskl. bevillinger under art. 185 og 187, JPI og ERANET. Fordelingen af bevillinger fra Horizon 2020 på størrelse er beregnet alene på baggrund af det beløb, som tilfalder dan-ske deltagere. </t>
  </si>
  <si>
    <t>Anm.: 2016-tal er baseret på foreløbige tal. Der er i forhold til de endelige 2015-tal sket ændringer i forhold til figuren i sidste års udgave af publikationen. Der er et databrud i 2007 for erhvervs-livets investeringer i forskning og udvikling, hvorfor perioden afgrænses til 2008 til 2016.</t>
  </si>
  <si>
    <t>Kilde: Danmarks Statistik (CFABNP)</t>
  </si>
  <si>
    <t>Kilde: Kilde: Danmarks Statistik (FOUBUD) og Uddannelses og Forskningsministeriet.</t>
  </si>
  <si>
    <t>Anm.: Danmarks Innovationsfond blev etableret den 1. april 2014 ved sammenlægning af Det Stra-tegiske Forskningsråd, Rådet for Teknologi og Innovation og Højteknologifonden. Historiske data for Innovationsfonden er baseret på data fra disse tre råd og fonde.</t>
  </si>
  <si>
    <t>Anm.: Talangivelserne for bevilget beløb under de enkelte år er de faktisk uddelte beløb og ikke de enkelte års bevillinger, hvilket vil sige, at uddelingen i 2017 på de 384 mio. tilgår de aktive centre i 2017 og øvrige virkemidler. Talangivelser for ansøgte beløb vedrører ansøgningsrun-der for Niels Bohr Professorater i 2016 og ansøgningsrunder for Centers of Excellence i 2014 og 2017.</t>
  </si>
  <si>
    <t xml:space="preserve">Anm.: Grundforskningsfondens ansøgningsrunder kan gå på tværs af kalenderår. Angivelse følger årstal for bestyrelsens beslutning. Tallene for 2014 og 2017 er bevillinger til Centers of Ex-cellence og dækker en seksårig periode. Tal for 2016 er bevillinger til Niels Bohr Professorater og dækker en fem årig periode. </t>
  </si>
  <si>
    <t>Anm.: Succesraterne er beregnet på baggrund af de 173 interessetilkendegivelser som Grundforsk-ningsfonden modtog til Centers of Excellence, 2017.</t>
  </si>
  <si>
    <t>Anm.: Grundforskningsfondens ansøgningsrunder kan gå på tværs af kalenderår. Angivelse følger årstal for bestyrelsens beslutning. Tallene for 2014 og 2017 er bevillinger til Centers of Excellence og dækker en seksårig periode. Tal for 2016 er bevillinger til Niels Bohr Professorater og dækker en fem årig periode.</t>
  </si>
  <si>
    <t>Anm.: Virkemidlet Sapere Aude: DFF-Topforsker blev i 2016 trukket tilbage efter ansøgningsfristen, men før behandlingen af ansøgningerne. Der indgår derfor et ansøgt beløb på ca. 900 mio. kr. til virkemidlet i 2016 i denne figur. Danmarks Frie Forskningsfond har i 2018 konstateret, at der er sket en fejl i bevillingsstatistikken for 2016 hvor det bevilgede beløb var 2,4 mio. lavere end det oplyste. Faste priser er derfor beregnet efter den reviderede bevillingssum.</t>
  </si>
  <si>
    <t>Anm.: Virkemidlet Sapere Aude: DFF-Topforsker blev i 2016 trukket tilbage efter ansøgningsfristen, men før behandlingen af ansøgningerne. Der indgår derfor 82 ansøgninger til virkemidlet i 2016 i denne figur.</t>
  </si>
  <si>
    <t>Anm.: Virkemidlet Sapere Aude: DFF-Topforsker blev i 2016 trukket tilbage efter ansøgningsfristen, men før behandlingen af ansøgningerne. Der blev derfor ikke givet nogle bevillinger til virke-midlet. Ansøgningsdata indgår dog stadig i de overordnede tal om ansøgt beløb, antal an-søgninger og succesrater for DFF i 2016, da virkemidlet blev trukket tilbage efter ansøg-ningsfristen. Det har dog ikke betydning for de samlede succesrater, når de angives uden de-cimaler.</t>
  </si>
  <si>
    <t>Anm.: *Forskningsprojekter: DFF-Forskningsprojekt 1 har til formål at fremme kvaliteten af dansk forskning. **DFF-Forskningsprojekt 2 har til formål at fremme kvaliteten og samarbejdet i dansk forskning og har en ramme på mellem 1.800.000 kr. og 4.100.000 kr. ekskl. overhead og er ofte kendetegnet ved et koordineret og forpligtende samarbejde mellem flere forskere om en velafgrænset, fælles problemformulering. DFF-Forskningsprojekt 2 kan også være et projekt formuleret af en enkelt forsker til gennemførelse i dennes forskergruppe*** Rådsspeci-fikke virkemidler omfatter virkemidlet FSS-Skolarstipendier, som er 1-årige bevillinger på maks. 100.000 kr. ekskl. overhead til et forskningsår for lægestuderende, samt FSS-Delestillinger der ingen beløbsgrænse har. Endvidere indgår FKK-Forskernetværk (maks. 700.000 kr. ekskl. overhead), FKK-Tidsskrifter (maks. 30.000 kr.  ekskl. overhead pr. år), FSE-Forskningsophold i udlandet (maks. 300.000 kr. ekskl. overhead), samt DFF-GROW (maks. 24.300 kr. ekskl. overhead pr. måned).</t>
  </si>
  <si>
    <t xml:space="preserve">Anm.: Virkemidlet ”International Postdoc” var nyt i 2017 og erstattede fondens tidligere virkemid-del til individuelle postdocstipendier, ”DFF-Individuelt postdocstipendium”. Der er derfor tale om to forskellige virkemidler i kategoriseringen. Ansøgt og bevilget beløb for 2017 er derfor ikke direkte sammenligneligt med tallene for 2016 for denne kategori. </t>
  </si>
  <si>
    <t>Anm.: Virkemidlet ”International Postdoc” var nyt i 2017 og erstattede fondens tidligere virkemid-del til individuelle postdocstipendier, ”DFF-Individuelt postdocstipendium”. Der er derfor tale om to forskellige virkemidler i kategoriseringen. Antal ansøgninger og bevillinger for 2017 er derfor ikke direkte sammenlignelige med tallene for 2016 for denne kategori.</t>
  </si>
  <si>
    <t>Anm.: Virkemidlet Sapere Aude: DFF-Topforsker blev i 2016 trukket tilbage efter ansøgningsfristen, men før behandlingen af ansøgningerne. Der indgår derfor et ansøgt beløb på 896 mio. kr. til virkemidlet i 2016 i denne figur. I DFF’s årsrapport for 2016 er angivet et samlet bevilliget beløb på 938 mio. kr. i 2016. DFF har i 2018 konstateret, at der er sket en fejl i bevillingsstatistikken. Det korrekte tal er 936 mio. kr.</t>
  </si>
  <si>
    <t xml:space="preserve">Anm.: Ansøgninger til internationale programmer indsendes til og behandles i de internationale fora, hvorefter Innovationsfonden giver bevillinger til den danske del af de imødekomne ansøgninger. Ansøgt beløb hertil dækker dermed over ansøgt beløb fra danske ansøgere. Det er dog ikke alle internationale programmer, der opgør ansøgt beløb, men blot bevilget beløb. </t>
  </si>
  <si>
    <t>Anm.: Ansøgninger til internationale programmer indsendes til og behandles i internationale fora, hvorefter Innovationsfonden giver bevillinger til den danske del af de imødekomne ansøgninger. Antal ansøgninger hertil dækker dermed over ansøgninger fra danske ansøgere. Det er dog ikke alle internationale programmer, der opgør antal ansøgninger, men blot antal bevillinger.</t>
  </si>
  <si>
    <t>Anm.: Ansøgninger til internationale programmer indsendes til og behandles i de internationale fora, hvorefter Innovationsfonden giver bevillinger til den danske del af de imødekomne ansøgninger. Ansøgt beløb hertil dækker dermed over ansøgt beløb fra danske ansøgere. Det er dog ikke alle internationale programmer, der opgør ansøgt beløb, men blot bevilget beløb.</t>
  </si>
  <si>
    <t xml:space="preserve">Anm.: Enkelte calls i Grand Solutions 2016 og før er gennemført efter en 1-fase model. Ansøgningerne til disse calls har enten fået tilsagn eller afslag, i modsætning til to-fase modellen hvor ansøger i første fase bliver indbudt til at søge i fase 2, som så kunne resulterer i et tilsagn eller afslag. Ansøgningsbeløbet fra 1-fase modellen er summet sammen med ansøgningsbeløbet i runde ét for 2-fase modellen, da dette giver det mest retvisende billede af det totale ansøgte beløb. Fra 2017 og frem er der kun anvendt 1-fase modellen. </t>
  </si>
  <si>
    <t>Anm.: Opgørelsen er inkl. offentlige ErhvervsPhD’er i 2014, 2016 og 2017 og den midlertidige åbning af ErhvervsPhD-ordningen for virksomheder med hjemsted i Grønland og på Færøerne i 2016. I 2015 var det ikke muligt at ansøge ordningen ”ErhvervsPhD i den offentlige sektor”, hvorfor 2015 ikke er helt sammenligneligt med de øvrige år. Tabel 5.16 er summering af private og offentlige ErhvervsPhD'er angivet i tabel 5.16.A og tabel 5.16.B.</t>
  </si>
  <si>
    <t>Anm.: Opgørelsen er inkl. offentlige ErhvervsPhD’er i 2014, 2016 og 2017 og den midlertidige åbning af ErhvervsPhD-ordningen for virksomheder med hjemsted i Grønland og på Færøerne i 2016. I 2015 var det ikke muligt at ansøge ordningen ”ErhvervsPhD i den offentlige sektor”, hvorfor 2015 ikke er helt sammenligneligt med de øvrige år. Tabel 5.17 er summering af private og offentlige ErhvervsPhD'er angivet i tabel 5.17.A og tabel 5.17.B.</t>
  </si>
  <si>
    <t>Anm.: InnoFounder er det nye navn for Iværksætterpilot fra 2017. Tidligere års tal under navnet In-noFounder henviser derfor til Iværksætterpilot</t>
  </si>
  <si>
    <t>Anm.: 2017-tallene er foreløbige, idet ikke alle opslag i 2017 er omfattet af udtrækket fra eCORDA. 'Antal bevillinger' forstås som 'godkendte ansøgninger' i EU-regi. Antal bevillinger bruges her for at ensrette med resterende kapitler i publikationen.</t>
  </si>
  <si>
    <t>Anm.: 2017-tallene er foreløbige, idet ikke alle opslag i 2017 er omfattet af udtrækket fra eCORDA.</t>
  </si>
  <si>
    <t>Anm.: 2017-tallene er foreløbige, idet ikke alle opslag i 2017 er omfattet af udtrækket fra eCORDA.  Gennemsnitlig bevillingsstørrelsen er beregnet på baggrund af det samlede bevillingsbeløb for projekter med dansk deltagelse. Dvs. summen af bevillinger til både danske og udenlandske deltagere inden for hvert projekt.</t>
  </si>
  <si>
    <t>Anm.: 2017-tallene er foreløbige, idet ikke alle opslag i 2017 er omfattet af udtrækket fra eCORDA.  Ansøgt beløb er beregnet på baggrund af det samlede bevillingsbeløb for projekter med dansk deltagelse. Dvs. summen af bevillinger til både danske og udenlandske deltagere inden for hvert projekt.</t>
  </si>
  <si>
    <t>Anm.: 2017-tallene er foreløbige, idet ikke alle opslag i 2017 er omfattet af udtrækket fra eCORDA. Tabellen er beregnet på baggrund af det samlede bevillingsbeløb for projekter med dansk deltagelse. Dvs. summen af bevillinger til både danske og udenlandske deltagere inden for hvert projekt.</t>
  </si>
  <si>
    <t xml:space="preserve">Anm.: 2017-tallene er foreløbige, idet ikke alle opslag i 2017 er omfattet af udtrækket fra eCORDA. </t>
  </si>
  <si>
    <t>Anm.: 2017-tallene er foreløbige, idet ikke alle opslag i 2017 er omfattet af udtrækket fra eCORDA</t>
  </si>
  <si>
    <t>Anm.: 2017-tallene er foreløbige, idet ikke alle opslag i 2017 er omfattet af udtrækket fra eCORDA.  Tabellen er beregnet på baggrund af det samlede bevillingsbeløb for projekter med dansk deltagelse. Dvs. summen af bevillinger til både danske og udenlandske deltagere inden for hvert projekt.</t>
  </si>
  <si>
    <t>PL-Indeks (2017)</t>
  </si>
  <si>
    <t>5.1. InnoBooster (FP)</t>
  </si>
  <si>
    <t>5. Innovationsfonden (FP)</t>
  </si>
  <si>
    <t>5.2. Talent (FP)</t>
  </si>
  <si>
    <t>5.3. LanddistriktsVP (FP)</t>
  </si>
  <si>
    <t>5.4. Int. Samarbejdsprog (FP)</t>
  </si>
  <si>
    <t>4.1. DFF - Forskningsfag. rådgi</t>
  </si>
  <si>
    <t>Anm.: 1) Omfatter det danske bidrag til bl.a. Det Europæiske Center for Højenergifysik (CERN), Den Europæiske Rumorganisation (ESA) m.fl. 2) PSO-finansieret forskning er hos Danmarks Statistik slået sammen med Danmarks Grundforskningsfond. PSO-finansieret forskning er herefter beregnet som en residual fra fondens årlige uddelinger (årsrapport-tal). 3) Det offentlige forskningsbudget udgjorde 1,01 pct. af BNP på budgetteringstidspunktet, som afspejlet i Danmarks Statistiks publikation ”Offentligt forskningsbudget 2017” fra maj 2017.</t>
  </si>
  <si>
    <t>Kilde: Finansministeriet via Uddannelses- og Forskningsministeriet</t>
  </si>
  <si>
    <t>Anm.: 1) Omfatter det danske bidrag til bl.a. Det Europæiske Center for Højenergifysik (CERN), Den Europæiske Rumorganisation (ESA) m.fl. 2) PSO-finansieret forskning er hos Danmarks Stati-stik slået sammen med Danmarks Grundforskningsfond. PSO-finansieret forskning er herefter beregnet som en residual fra fondens årlige uddelinger (årsrapport-tal). 3) Det offentlige forskningsbudget udgjorde 1,01 pct. af BNP på budgetteringstidspunktet, som afspejlet i Danmarks Statistiks publikation ”Offentligt forskningsbudget 2017” fra maj 2017.</t>
  </si>
  <si>
    <t>Anm.: Den gennemsnitlige bevillingsstørrelse under Grundforskningsfonden dækker alene de nye bevillinger til Centers of Excellence i 2017 (flerårige) og ikke årets uddelinger. For gruppering af Danmarks Frie Forskningsfonds virkemidler se tabel 4.1 og afsnit 4.2.1. Under Horizon2020 er den gennemsnitlige bevillingsstørrelse beregnet på baggrund af den samlede sum af bevillinger til danske og udenlandske deltagere inden for hvert projekt.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</si>
</sst>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0.00_);_(* \(#,##0.00\);_(* &quot;-&quot;??_);_(@_)"/>
    <numFmt numFmtId="165" formatCode="_ * #,##0_ ;_ * \-#,##0_ ;_ * &quot;-&quot;??_ ;_ @_ "/>
    <numFmt numFmtId="166" formatCode="_ * #,##0.0_ ;_ * \-#,##0.0_ ;_ * &quot;-&quot;??_ ;_ @_ "/>
    <numFmt numFmtId="167" formatCode="#,##0_ ;\-#,##0\ "/>
    <numFmt numFmtId="168" formatCode="0.0"/>
    <numFmt numFmtId="169" formatCode="_(\$* #,##0_);_(\$* \(#,##0\);_(\$* \-_);_(@_)"/>
    <numFmt numFmtId="170" formatCode="_([$€-2]\ * #,##0.00_);_([$€-2]\ * \(#,##0.00\);_([$€-2]\ * \-??_)"/>
    <numFmt numFmtId="171" formatCode="_(* #,##0.00_);_(* \(#,##0.00\);_(* \-??_);_(@_)"/>
    <numFmt numFmtId="172" formatCode="0.0000"/>
    <numFmt numFmtId="173" formatCode="0.0%"/>
    <numFmt numFmtId="174" formatCode="_ * #,##0.00000_ ;_ * \-#,##0.00000_ ;_ * &quot;-&quot;??_ ;_ @_ "/>
    <numFmt numFmtId="175" formatCode="_ * #,##0.00000000000_ ;_ * \-#,##0.00000000000_ ;_ * &quot;-&quot;??_ ;_ @_ "/>
    <numFmt numFmtId="176" formatCode="0.000"/>
    <numFmt numFmtId="177" formatCode="_ * #,##0.0000_ ;_ * \-#,##0.0000_ ;_ * &quot;-&quot;??_ ;_ @_ "/>
    <numFmt numFmtId="178" formatCode="_ * #,##0.0000000000000000000_ ;_ * \-#,##0.0000000000000000000_ ;_ * &quot;-&quot;??_ ;_ @_ "/>
    <numFmt numFmtId="179" formatCode="_ * #,##0.000000_ ;_ * \-#,##0.000000_ ;_ * &quot;-&quot;??_ ;_ @_ "/>
    <numFmt numFmtId="180" formatCode="_ * #,##0.000_ ;_ * \-#,##0.000_ ;_ * &quot;-&quot;??_ ;_ @_ "/>
    <numFmt numFmtId="181" formatCode="#,##0.0"/>
    <numFmt numFmtId="182" formatCode="0_ ;\-0\ "/>
    <numFmt numFmtId="183" formatCode="0.0000000%"/>
    <numFmt numFmtId="184" formatCode="_ * #,##0.00000000_ ;_ * \-#,##0.00000000_ ;_ * &quot;-&quot;??_ ;_ @_ "/>
    <numFmt numFmtId="185" formatCode="0.000000%"/>
    <numFmt numFmtId="186" formatCode="0.00000000"/>
  </numFmts>
  <fonts count="11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5"/>
      <color theme="1"/>
      <name val="Calibri"/>
      <family val="2"/>
      <scheme val="minor"/>
    </font>
    <font>
      <b/>
      <sz val="26"/>
      <name val="Cambria"/>
      <family val="1"/>
      <scheme val="major"/>
    </font>
    <font>
      <sz val="10"/>
      <name val="Arial"/>
      <family val="2"/>
    </font>
    <font>
      <sz val="12"/>
      <color indexed="8"/>
      <name val="Calibri"/>
      <family val="2"/>
    </font>
    <font>
      <sz val="10"/>
      <color theme="1"/>
      <name val="Arial"/>
      <family val="2"/>
    </font>
    <font>
      <sz val="11"/>
      <color indexed="8"/>
      <name val="Calibri"/>
      <family val="2"/>
    </font>
    <font>
      <sz val="12"/>
      <color indexed="9"/>
      <name val="Calibri"/>
      <family val="2"/>
    </font>
    <font>
      <sz val="11"/>
      <color indexed="9"/>
      <name val="Calibri"/>
      <family val="2"/>
    </font>
    <font>
      <sz val="10"/>
      <color theme="0"/>
      <name val="Arial"/>
      <family val="2"/>
    </font>
    <font>
      <sz val="12"/>
      <color indexed="10"/>
      <name val="Calibri"/>
      <family val="2"/>
    </font>
    <font>
      <sz val="11"/>
      <color indexed="10"/>
      <name val="Calibri"/>
      <family val="2"/>
    </font>
    <font>
      <sz val="10"/>
      <color rgb="FFFF0000"/>
      <name val="Arial"/>
      <family val="2"/>
    </font>
    <font>
      <b/>
      <sz val="11"/>
      <color indexed="52"/>
      <name val="Calibri"/>
      <family val="2"/>
    </font>
    <font>
      <b/>
      <sz val="12"/>
      <color indexed="52"/>
      <name val="Calibri"/>
      <family val="2"/>
    </font>
    <font>
      <b/>
      <sz val="10"/>
      <color rgb="FFFA7D00"/>
      <name val="Arial"/>
      <family val="2"/>
    </font>
    <font>
      <sz val="12"/>
      <color indexed="14"/>
      <name val="Calibri"/>
      <family val="2"/>
    </font>
    <font>
      <i/>
      <sz val="12"/>
      <color indexed="23"/>
      <name val="Calibri"/>
      <family val="2"/>
    </font>
    <font>
      <i/>
      <sz val="10"/>
      <color rgb="FF7F7F7F"/>
      <name val="Arial"/>
      <family val="2"/>
    </font>
    <font>
      <sz val="12"/>
      <color indexed="17"/>
      <name val="Calibri"/>
      <family val="2"/>
    </font>
    <font>
      <sz val="11"/>
      <color indexed="17"/>
      <name val="Calibri"/>
      <family val="2"/>
    </font>
    <font>
      <sz val="10"/>
      <color rgb="FF006100"/>
      <name val="Arial"/>
      <family val="2"/>
    </font>
    <font>
      <u/>
      <sz val="11"/>
      <color theme="10"/>
      <name val="Calibri"/>
      <family val="2"/>
      <scheme val="minor"/>
    </font>
    <font>
      <u/>
      <sz val="11"/>
      <color indexed="12"/>
      <name val="Calibri"/>
      <family val="2"/>
    </font>
    <font>
      <u/>
      <sz val="10"/>
      <color indexed="12"/>
      <name val="Arial"/>
      <family val="2"/>
    </font>
    <font>
      <u/>
      <sz val="9.35"/>
      <color theme="10"/>
      <name val="Calibri"/>
      <family val="2"/>
    </font>
    <font>
      <u/>
      <sz val="11"/>
      <color theme="10"/>
      <name val="Calibri"/>
      <family val="2"/>
    </font>
    <font>
      <u/>
      <sz val="12.65"/>
      <color indexed="12"/>
      <name val="Calibri"/>
      <family val="2"/>
    </font>
    <font>
      <u/>
      <sz val="6.7"/>
      <color indexed="12"/>
      <name val="Calibri"/>
      <family val="2"/>
    </font>
    <font>
      <u/>
      <sz val="12.65"/>
      <color theme="10"/>
      <name val="Calibri"/>
      <family val="2"/>
    </font>
    <font>
      <sz val="12"/>
      <color indexed="62"/>
      <name val="Calibri"/>
      <family val="2"/>
    </font>
    <font>
      <sz val="10"/>
      <color rgb="FF3F3F76"/>
      <name val="Arial"/>
      <family val="2"/>
    </font>
    <font>
      <b/>
      <sz val="12"/>
      <color indexed="9"/>
      <name val="Calibri"/>
      <family val="2"/>
    </font>
    <font>
      <b/>
      <sz val="10"/>
      <color theme="0"/>
      <name val="Arial"/>
      <family val="2"/>
    </font>
    <font>
      <u/>
      <sz val="10"/>
      <color theme="10"/>
      <name val="Arial"/>
      <family val="2"/>
    </font>
    <font>
      <sz val="12"/>
      <color indexed="60"/>
      <name val="Calibri"/>
      <family val="2"/>
    </font>
    <font>
      <sz val="10"/>
      <color rgb="FF9C6500"/>
      <name val="Arial"/>
      <family val="2"/>
    </font>
    <font>
      <sz val="10"/>
      <color theme="1"/>
      <name val="Calibri"/>
      <family val="2"/>
    </font>
    <font>
      <sz val="11"/>
      <name val="Arial"/>
      <family val="2"/>
    </font>
    <font>
      <sz val="10"/>
      <color indexed="8"/>
      <name val="Arial"/>
      <family val="2"/>
    </font>
    <font>
      <b/>
      <sz val="12"/>
      <color indexed="63"/>
      <name val="Calibri"/>
      <family val="2"/>
    </font>
    <font>
      <b/>
      <sz val="10"/>
      <color rgb="FF3F3F3F"/>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sz val="12"/>
      <color indexed="52"/>
      <name val="Calibri"/>
      <family val="2"/>
    </font>
    <font>
      <sz val="10"/>
      <color rgb="FFFA7D00"/>
      <name val="Arial"/>
      <family val="2"/>
    </font>
    <font>
      <b/>
      <sz val="18"/>
      <color indexed="62"/>
      <name val="Cambria"/>
      <family val="2"/>
    </font>
    <font>
      <b/>
      <sz val="18"/>
      <color indexed="56"/>
      <name val="Cambria"/>
      <family val="2"/>
    </font>
    <font>
      <b/>
      <sz val="12"/>
      <color indexed="8"/>
      <name val="Calibri"/>
      <family val="2"/>
    </font>
    <font>
      <b/>
      <sz val="10"/>
      <color theme="1"/>
      <name val="Arial"/>
      <family val="2"/>
    </font>
    <font>
      <sz val="10"/>
      <color rgb="FF9C0006"/>
      <name val="Arial"/>
      <family val="2"/>
    </font>
    <font>
      <b/>
      <sz val="11"/>
      <color rgb="FF000000"/>
      <name val="Calibri"/>
      <family val="2"/>
    </font>
    <font>
      <i/>
      <sz val="16"/>
      <name val="Calibri"/>
      <family val="2"/>
      <scheme val="minor"/>
    </font>
    <font>
      <b/>
      <sz val="11"/>
      <name val="Calibri"/>
      <family val="2"/>
      <scheme val="minor"/>
    </font>
    <font>
      <b/>
      <sz val="11"/>
      <color rgb="FF000000"/>
      <name val="Calibri"/>
      <family val="2"/>
      <scheme val="minor"/>
    </font>
    <font>
      <sz val="11"/>
      <name val="Calibri"/>
      <family val="2"/>
    </font>
    <font>
      <sz val="6.5"/>
      <name val="Calibri"/>
      <family val="2"/>
    </font>
    <font>
      <sz val="11"/>
      <color rgb="FF000000"/>
      <name val="Calibri"/>
      <family val="2"/>
      <scheme val="minor"/>
    </font>
    <font>
      <vertAlign val="superscript"/>
      <sz val="11"/>
      <color rgb="FF000000"/>
      <name val="Calibri"/>
      <family val="2"/>
      <scheme val="minor"/>
    </font>
    <font>
      <b/>
      <sz val="12"/>
      <name val="Calibri"/>
      <family val="2"/>
    </font>
    <font>
      <b/>
      <sz val="28"/>
      <name val="Cambria"/>
      <family val="1"/>
      <scheme val="major"/>
    </font>
    <font>
      <sz val="11"/>
      <color rgb="FF000000"/>
      <name val="Calibri"/>
      <family val="2"/>
    </font>
    <font>
      <b/>
      <sz val="11"/>
      <color indexed="8"/>
      <name val="Calibri"/>
      <family val="2"/>
    </font>
    <font>
      <i/>
      <sz val="11"/>
      <color indexed="23"/>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20"/>
      <name val="Calibri"/>
      <family val="2"/>
    </font>
    <font>
      <sz val="10"/>
      <name val="Arial"/>
      <family val="2"/>
    </font>
    <font>
      <sz val="9"/>
      <color theme="1"/>
      <name val="Calibri"/>
      <family val="2"/>
      <scheme val="minor"/>
    </font>
    <font>
      <b/>
      <i/>
      <sz val="11"/>
      <name val="Calibri"/>
      <family val="2"/>
      <scheme val="minor"/>
    </font>
    <font>
      <b/>
      <sz val="16"/>
      <name val="Cambria"/>
      <family val="1"/>
      <scheme val="major"/>
    </font>
    <font>
      <b/>
      <sz val="11"/>
      <color rgb="FFFF0000"/>
      <name val="Calibri"/>
      <family val="2"/>
      <scheme val="minor"/>
    </font>
    <font>
      <sz val="12"/>
      <name val="Calibri"/>
      <family val="2"/>
      <scheme val="minor"/>
    </font>
    <font>
      <b/>
      <sz val="12"/>
      <name val="Calibri"/>
      <family val="2"/>
      <scheme val="minor"/>
    </font>
    <font>
      <b/>
      <i/>
      <sz val="11"/>
      <color theme="1"/>
      <name val="Calibri"/>
      <family val="2"/>
      <scheme val="minor"/>
    </font>
    <font>
      <b/>
      <sz val="11"/>
      <name val="Arial"/>
      <family val="2"/>
    </font>
    <font>
      <sz val="11"/>
      <color theme="1"/>
      <name val="Arial"/>
      <family val="2"/>
    </font>
    <font>
      <i/>
      <sz val="11"/>
      <name val="Calibri"/>
      <family val="2"/>
      <scheme val="minor"/>
    </font>
    <font>
      <b/>
      <sz val="14"/>
      <name val="Calibri"/>
      <family val="2"/>
      <scheme val="minor"/>
    </font>
    <font>
      <sz val="14"/>
      <color theme="1"/>
      <name val="Calibri"/>
      <family val="2"/>
      <scheme val="minor"/>
    </font>
    <font>
      <sz val="11"/>
      <color rgb="FF00B050"/>
      <name val="Calibri"/>
      <family val="2"/>
      <scheme val="minor"/>
    </font>
    <font>
      <strike/>
      <sz val="11"/>
      <color rgb="FF00B050"/>
      <name val="Calibri"/>
      <family val="2"/>
      <scheme val="minor"/>
    </font>
    <font>
      <sz val="11"/>
      <color theme="4"/>
      <name val="Calibri"/>
      <family val="2"/>
      <scheme val="minor"/>
    </font>
    <font>
      <sz val="9.5"/>
      <color theme="1"/>
      <name val="Campton Book"/>
    </font>
  </fonts>
  <fills count="117">
    <fill>
      <patternFill patternType="none"/>
    </fill>
    <fill>
      <patternFill patternType="gray125"/>
    </fill>
    <fill>
      <patternFill patternType="solid">
        <fgColor theme="0"/>
        <bgColor indexed="64"/>
      </patternFill>
    </fill>
    <fill>
      <patternFill patternType="solid">
        <fgColor indexed="9"/>
      </patternFill>
    </fill>
    <fill>
      <patternFill patternType="solid">
        <fgColor theme="4" tint="0.79985961485641044"/>
        <bgColor indexed="64"/>
      </patternFill>
    </fill>
    <fill>
      <patternFill patternType="solid">
        <fgColor theme="4" tint="0.79989013336588644"/>
        <bgColor indexed="64"/>
      </patternFill>
    </fill>
    <fill>
      <patternFill patternType="solid">
        <fgColor indexed="31"/>
        <bgColor indexed="64"/>
      </patternFill>
    </fill>
    <fill>
      <patternFill patternType="solid">
        <fgColor indexed="47"/>
      </patternFill>
    </fill>
    <fill>
      <patternFill patternType="solid">
        <fgColor theme="5" tint="0.79985961485641044"/>
        <bgColor indexed="64"/>
      </patternFill>
    </fill>
    <fill>
      <patternFill patternType="solid">
        <fgColor theme="5" tint="0.79989013336588644"/>
        <bgColor indexed="64"/>
      </patternFill>
    </fill>
    <fill>
      <patternFill patternType="solid">
        <fgColor indexed="45"/>
        <bgColor indexed="64"/>
      </patternFill>
    </fill>
    <fill>
      <patternFill patternType="solid">
        <fgColor indexed="26"/>
      </patternFill>
    </fill>
    <fill>
      <patternFill patternType="solid">
        <fgColor theme="6" tint="0.79985961485641044"/>
        <bgColor indexed="64"/>
      </patternFill>
    </fill>
    <fill>
      <patternFill patternType="solid">
        <fgColor theme="6" tint="0.79989013336588644"/>
        <bgColor indexed="64"/>
      </patternFill>
    </fill>
    <fill>
      <patternFill patternType="solid">
        <fgColor indexed="42"/>
        <bgColor indexed="64"/>
      </patternFill>
    </fill>
    <fill>
      <patternFill patternType="solid">
        <fgColor theme="7" tint="0.79985961485641044"/>
        <bgColor indexed="64"/>
      </patternFill>
    </fill>
    <fill>
      <patternFill patternType="solid">
        <fgColor theme="7" tint="0.79989013336588644"/>
        <bgColor indexed="64"/>
      </patternFill>
    </fill>
    <fill>
      <patternFill patternType="solid">
        <fgColor indexed="46"/>
        <bgColor indexed="64"/>
      </patternFill>
    </fill>
    <fill>
      <patternFill patternType="solid">
        <fgColor indexed="27"/>
      </patternFill>
    </fill>
    <fill>
      <patternFill patternType="solid">
        <fgColor theme="8" tint="0.79985961485641044"/>
        <bgColor indexed="64"/>
      </patternFill>
    </fill>
    <fill>
      <patternFill patternType="solid">
        <fgColor theme="8" tint="0.79989013336588644"/>
        <bgColor indexed="64"/>
      </patternFill>
    </fill>
    <fill>
      <patternFill patternType="solid">
        <fgColor indexed="27"/>
        <bgColor indexed="64"/>
      </patternFill>
    </fill>
    <fill>
      <patternFill patternType="solid">
        <fgColor theme="9" tint="0.79985961485641044"/>
        <bgColor indexed="64"/>
      </patternFill>
    </fill>
    <fill>
      <patternFill patternType="solid">
        <fgColor theme="9" tint="0.79989013336588644"/>
        <bgColor indexed="64"/>
      </patternFill>
    </fill>
    <fill>
      <patternFill patternType="solid">
        <fgColor indexed="47"/>
        <bgColor indexed="64"/>
      </patternFill>
    </fill>
    <fill>
      <patternFill patternType="solid">
        <fgColor indexed="22"/>
      </patternFill>
    </fill>
    <fill>
      <patternFill patternType="solid">
        <fgColor theme="4" tint="0.59987182226020086"/>
        <bgColor indexed="64"/>
      </patternFill>
    </fill>
    <fill>
      <patternFill patternType="solid">
        <fgColor theme="4" tint="0.59990234076967686"/>
        <bgColor indexed="64"/>
      </patternFill>
    </fill>
    <fill>
      <patternFill patternType="solid">
        <fgColor indexed="44"/>
        <bgColor indexed="64"/>
      </patternFill>
    </fill>
    <fill>
      <patternFill patternType="solid">
        <fgColor indexed="29"/>
      </patternFill>
    </fill>
    <fill>
      <patternFill patternType="solid">
        <fgColor theme="5" tint="0.59987182226020086"/>
        <bgColor indexed="64"/>
      </patternFill>
    </fill>
    <fill>
      <patternFill patternType="solid">
        <fgColor theme="5" tint="0.59990234076967686"/>
        <bgColor indexed="64"/>
      </patternFill>
    </fill>
    <fill>
      <patternFill patternType="solid">
        <fgColor indexed="29"/>
        <bgColor indexed="64"/>
      </patternFill>
    </fill>
    <fill>
      <patternFill patternType="solid">
        <fgColor indexed="43"/>
      </patternFill>
    </fill>
    <fill>
      <patternFill patternType="solid">
        <fgColor theme="6" tint="0.59987182226020086"/>
        <bgColor indexed="64"/>
      </patternFill>
    </fill>
    <fill>
      <patternFill patternType="solid">
        <fgColor theme="6" tint="0.59990234076967686"/>
        <bgColor indexed="64"/>
      </patternFill>
    </fill>
    <fill>
      <patternFill patternType="solid">
        <fgColor indexed="11"/>
        <bgColor indexed="64"/>
      </patternFill>
    </fill>
    <fill>
      <patternFill patternType="solid">
        <fgColor theme="7" tint="0.59987182226020086"/>
        <bgColor indexed="64"/>
      </patternFill>
    </fill>
    <fill>
      <patternFill patternType="solid">
        <fgColor theme="7" tint="0.59990234076967686"/>
        <bgColor indexed="64"/>
      </patternFill>
    </fill>
    <fill>
      <patternFill patternType="solid">
        <fgColor indexed="44"/>
      </patternFill>
    </fill>
    <fill>
      <patternFill patternType="solid">
        <fgColor theme="8" tint="0.59987182226020086"/>
        <bgColor indexed="64"/>
      </patternFill>
    </fill>
    <fill>
      <patternFill patternType="solid">
        <fgColor theme="8" tint="0.59990234076967686"/>
        <bgColor indexed="64"/>
      </patternFill>
    </fill>
    <fill>
      <patternFill patternType="solid">
        <fgColor theme="9" tint="0.59987182226020086"/>
        <bgColor indexed="64"/>
      </patternFill>
    </fill>
    <fill>
      <patternFill patternType="solid">
        <fgColor theme="9" tint="0.59990234076967686"/>
        <bgColor indexed="64"/>
      </patternFill>
    </fill>
    <fill>
      <patternFill patternType="solid">
        <fgColor indexed="51"/>
        <bgColor indexed="64"/>
      </patternFill>
    </fill>
    <fill>
      <patternFill patternType="solid">
        <fgColor indexed="49"/>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5"/>
      </patternFill>
    </fill>
    <fill>
      <patternFill patternType="solid">
        <fgColor indexed="42"/>
      </patternFill>
    </fill>
    <fill>
      <patternFill patternType="solid">
        <fgColor rgb="FFC6EFCE"/>
        <bgColor indexed="64"/>
      </patternFill>
    </fill>
    <fill>
      <patternFill patternType="solid">
        <fgColor rgb="FFFFCC99"/>
        <bgColor indexed="64"/>
      </patternFill>
    </fill>
    <fill>
      <patternFill patternType="solid">
        <fgColor indexed="55"/>
      </patternFill>
    </fill>
    <fill>
      <patternFill patternType="solid">
        <fgColor indexed="19"/>
      </patternFill>
    </fill>
    <fill>
      <patternFill patternType="solid">
        <fgColor indexed="54"/>
      </patternFill>
    </fill>
    <fill>
      <patternFill patternType="solid">
        <fgColor indexed="53"/>
      </patternFill>
    </fill>
    <fill>
      <patternFill patternType="solid">
        <fgColor rgb="FFFFEB9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s>
  <borders count="48">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theme="4" tint="0.4998931852168340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ck">
        <color theme="4" tint="0.499984740745262"/>
      </bottom>
      <diagonal/>
    </border>
    <border>
      <left style="thin">
        <color theme="0"/>
      </left>
      <right style="thin">
        <color theme="0"/>
      </right>
      <top style="thin">
        <color theme="0"/>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theme="5" tint="-0.249977111117893"/>
      </top>
      <bottom style="thin">
        <color theme="5" tint="-0.249977111117893"/>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8537">
    <xf numFmtId="0" fontId="0" fillId="0" borderId="0"/>
    <xf numFmtId="164" fontId="21" fillId="0" borderId="0" applyFont="0" applyFill="0" applyBorder="0" applyAlignment="0" applyProtection="0"/>
    <xf numFmtId="43" fontId="1" fillId="0" borderId="0" applyFont="0" applyFill="0" applyBorder="0" applyAlignment="0" applyProtection="0"/>
    <xf numFmtId="0" fontId="22"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3"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2"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3"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3"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2" fillId="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3"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3" fillId="2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2" fillId="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3" fillId="3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2"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3"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2"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3"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2" fillId="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3" fillId="4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45" borderId="0" applyNumberFormat="0" applyBorder="0" applyAlignment="0" applyProtection="0"/>
    <xf numFmtId="0" fontId="26" fillId="46" borderId="0" applyNumberFormat="0" applyBorder="0" applyAlignment="0" applyProtection="0"/>
    <xf numFmtId="0" fontId="17" fillId="47" borderId="0" applyNumberFormat="0" applyBorder="0" applyAlignment="0" applyProtection="0"/>
    <xf numFmtId="0" fontId="27" fillId="47"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5" fillId="29" borderId="0" applyNumberFormat="0" applyBorder="0" applyAlignment="0" applyProtection="0"/>
    <xf numFmtId="0" fontId="26" fillId="32" borderId="0" applyNumberFormat="0" applyBorder="0" applyAlignment="0" applyProtection="0"/>
    <xf numFmtId="0" fontId="17" fillId="48" borderId="0" applyNumberFormat="0" applyBorder="0" applyAlignment="0" applyProtection="0"/>
    <xf numFmtId="0" fontId="27" fillId="4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5" fillId="33" borderId="0" applyNumberFormat="0" applyBorder="0" applyAlignment="0" applyProtection="0"/>
    <xf numFmtId="0" fontId="26" fillId="36" borderId="0" applyNumberFormat="0" applyBorder="0" applyAlignment="0" applyProtection="0"/>
    <xf numFmtId="0" fontId="17" fillId="49" borderId="0" applyNumberFormat="0" applyBorder="0" applyAlignment="0" applyProtection="0"/>
    <xf numFmtId="0" fontId="27" fillId="49"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5" fillId="25" borderId="0" applyNumberFormat="0" applyBorder="0" applyAlignment="0" applyProtection="0"/>
    <xf numFmtId="0" fontId="26" fillId="50" borderId="0" applyNumberFormat="0" applyBorder="0" applyAlignment="0" applyProtection="0"/>
    <xf numFmtId="0" fontId="17" fillId="51" borderId="0" applyNumberFormat="0" applyBorder="0" applyAlignment="0" applyProtection="0"/>
    <xf numFmtId="0" fontId="27" fillId="51"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5" fillId="45" borderId="0" applyNumberFormat="0" applyBorder="0" applyAlignment="0" applyProtection="0"/>
    <xf numFmtId="0" fontId="26" fillId="52" borderId="0" applyNumberFormat="0" applyBorder="0" applyAlignment="0" applyProtection="0"/>
    <xf numFmtId="0" fontId="17" fillId="53" borderId="0" applyNumberFormat="0" applyBorder="0" applyAlignment="0" applyProtection="0"/>
    <xf numFmtId="0" fontId="27" fillId="53"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5" fillId="7" borderId="0" applyNumberFormat="0" applyBorder="0" applyAlignment="0" applyProtection="0"/>
    <xf numFmtId="0" fontId="26" fillId="54" borderId="0" applyNumberFormat="0" applyBorder="0" applyAlignment="0" applyProtection="0"/>
    <xf numFmtId="0" fontId="17" fillId="55" borderId="0" applyNumberFormat="0" applyBorder="0" applyAlignment="0" applyProtection="0"/>
    <xf numFmtId="0" fontId="27" fillId="55"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17" fillId="56" borderId="0" applyNumberFormat="0" applyBorder="0" applyAlignment="0" applyProtection="0"/>
    <xf numFmtId="0" fontId="17" fillId="57" borderId="0" applyNumberFormat="0" applyBorder="0" applyAlignment="0" applyProtection="0"/>
    <xf numFmtId="0" fontId="17" fillId="58"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61"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62" borderId="0" applyNumberFormat="0" applyBorder="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4" fillId="64"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4" fillId="64"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4" fillId="64"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4" fillId="64"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4" fillId="64"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4" fillId="64"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4" fillId="64"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4" fillId="64"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4" fillId="64"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4" fillId="64"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3" fillId="64"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1" fillId="64" borderId="7"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4" fillId="64" borderId="7"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24" fillId="63" borderId="9" applyNumberFormat="0" applyFont="0" applyAlignment="0" applyProtection="0"/>
    <xf numFmtId="0" fontId="31" fillId="65" borderId="10" applyNumberFormat="0" applyAlignment="0" applyProtection="0"/>
    <xf numFmtId="0" fontId="31" fillId="65" borderId="10" applyNumberFormat="0" applyAlignment="0" applyProtection="0"/>
    <xf numFmtId="0" fontId="31" fillId="65" borderId="10" applyNumberFormat="0" applyAlignment="0" applyProtection="0"/>
    <xf numFmtId="0" fontId="31" fillId="65" borderId="10" applyNumberFormat="0" applyAlignment="0" applyProtection="0"/>
    <xf numFmtId="0" fontId="31" fillId="65" borderId="10" applyNumberFormat="0" applyAlignment="0" applyProtection="0"/>
    <xf numFmtId="0" fontId="31" fillId="65" borderId="10" applyNumberFormat="0" applyAlignment="0" applyProtection="0"/>
    <xf numFmtId="0" fontId="31" fillId="65" borderId="10" applyNumberFormat="0" applyAlignment="0" applyProtection="0"/>
    <xf numFmtId="0" fontId="31" fillId="65"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1" fillId="65"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11" fillId="66" borderId="3"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3" fillId="66" borderId="3"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1" fillId="65"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2" fillId="3" borderId="10" applyNumberFormat="0" applyAlignment="0" applyProtection="0"/>
    <xf numFmtId="0" fontId="31" fillId="65" borderId="10" applyNumberFormat="0" applyAlignment="0" applyProtection="0"/>
    <xf numFmtId="0" fontId="31" fillId="65" borderId="10" applyNumberFormat="0" applyAlignment="0" applyProtection="0"/>
    <xf numFmtId="0" fontId="31" fillId="65" borderId="10" applyNumberFormat="0" applyAlignment="0" applyProtection="0"/>
    <xf numFmtId="0" fontId="31" fillId="65" borderId="10" applyNumberFormat="0" applyAlignment="0" applyProtection="0"/>
    <xf numFmtId="0" fontId="31" fillId="65" borderId="10" applyNumberFormat="0" applyAlignment="0" applyProtection="0"/>
    <xf numFmtId="0" fontId="31" fillId="65" borderId="10" applyNumberFormat="0" applyAlignment="0" applyProtection="0"/>
    <xf numFmtId="0" fontId="31" fillId="65" borderId="10" applyNumberFormat="0" applyAlignment="0" applyProtection="0"/>
    <xf numFmtId="0" fontId="13" fillId="67" borderId="6" applyNumberFormat="0" applyAlignment="0" applyProtection="0"/>
    <xf numFmtId="43" fontId="1" fillId="0" borderId="0" applyFont="0" applyFill="0" applyBorder="0" applyAlignment="0" applyProtection="0"/>
    <xf numFmtId="41" fontId="21" fillId="0" borderId="0" applyFont="0" applyFill="0" applyBorder="0" applyAlignment="0" applyProtection="0"/>
    <xf numFmtId="43" fontId="23"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34" fillId="68" borderId="0" applyNumberFormat="0" applyBorder="0" applyAlignment="0" applyProtection="0"/>
    <xf numFmtId="0" fontId="1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69" borderId="0" applyNumberFormat="0" applyBorder="0" applyAlignment="0" applyProtection="0"/>
    <xf numFmtId="0" fontId="38" fillId="14" borderId="0" applyNumberFormat="0" applyBorder="0" applyAlignment="0" applyProtection="0"/>
    <xf numFmtId="0" fontId="6" fillId="70" borderId="0" applyNumberFormat="0" applyBorder="0" applyAlignment="0" applyProtection="0"/>
    <xf numFmtId="0" fontId="39" fillId="70"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 fillId="0" borderId="1" applyNumberFormat="0" applyFill="0" applyAlignment="0" applyProtection="0"/>
    <xf numFmtId="0" fontId="4" fillId="0" borderId="1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protection locked="0"/>
    </xf>
    <xf numFmtId="0" fontId="42" fillId="0" borderId="0" applyNumberFormat="0" applyFill="0" applyBorder="0" applyAlignment="0" applyProtection="0"/>
    <xf numFmtId="0" fontId="41" fillId="0" borderId="0" applyNumberFormat="0" applyFill="0" applyBorder="0">
      <protection locked="0"/>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protection locked="0"/>
    </xf>
    <xf numFmtId="0" fontId="44" fillId="0" borderId="0" applyNumberFormat="0" applyFill="0" applyBorder="0">
      <protection locked="0"/>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protection locked="0"/>
    </xf>
    <xf numFmtId="0" fontId="41" fillId="0" borderId="0" applyNumberFormat="0" applyFill="0" applyBorder="0">
      <protection locked="0"/>
    </xf>
    <xf numFmtId="0" fontId="40" fillId="0" borderId="0" applyNumberFormat="0" applyFill="0" applyBorder="0" applyAlignment="0" applyProtection="0"/>
    <xf numFmtId="0" fontId="45" fillId="0" borderId="0" applyNumberFormat="0" applyFill="0" applyBorder="0">
      <protection locked="0"/>
    </xf>
    <xf numFmtId="0" fontId="46" fillId="0" borderId="0" applyNumberFormat="0" applyFill="0" applyBorder="0">
      <protection locked="0"/>
    </xf>
    <xf numFmtId="0" fontId="47" fillId="0" borderId="0" applyNumberFormat="0" applyFill="0" applyBorder="0">
      <protection locked="0"/>
    </xf>
    <xf numFmtId="0" fontId="42" fillId="0" borderId="0" applyNumberFormat="0" applyFill="0" applyBorder="0">
      <protection locked="0"/>
    </xf>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9" fillId="71" borderId="3"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48" fillId="7" borderId="10" applyNumberFormat="0" applyAlignment="0" applyProtection="0"/>
    <xf numFmtId="0" fontId="9" fillId="71" borderId="3" applyNumberFormat="0" applyAlignment="0" applyProtection="0"/>
    <xf numFmtId="43" fontId="2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0" fontId="51" fillId="67" borderId="6" applyNumberFormat="0" applyAlignment="0" applyProtection="0"/>
    <xf numFmtId="0" fontId="50" fillId="72" borderId="12" applyNumberFormat="0" applyAlignment="0" applyProtection="0"/>
    <xf numFmtId="0" fontId="42" fillId="0" borderId="0" applyNumberFormat="0" applyFill="0" applyBorder="0" applyAlignment="0" applyProtection="0"/>
    <xf numFmtId="0" fontId="43" fillId="0" borderId="0" applyNumberFormat="0" applyFill="0" applyBorder="0">
      <protection locked="0"/>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2" fillId="0" borderId="0" applyNumberFormat="0" applyFill="0" applyBorder="0" applyAlignment="0" applyProtection="0"/>
    <xf numFmtId="0" fontId="44" fillId="0" borderId="0" applyNumberFormat="0" applyFill="0" applyBorder="0">
      <protection locked="0"/>
    </xf>
    <xf numFmtId="0" fontId="12" fillId="0" borderId="5" applyNumberFormat="0" applyFill="0" applyAlignment="0" applyProtection="0"/>
    <xf numFmtId="0" fontId="25" fillId="45" borderId="0" applyNumberFormat="0" applyBorder="0" applyAlignment="0" applyProtection="0"/>
    <xf numFmtId="0" fontId="27" fillId="56" borderId="0" applyNumberFormat="0" applyBorder="0" applyAlignment="0" applyProtection="0"/>
    <xf numFmtId="0" fontId="25" fillId="73" borderId="0" applyNumberFormat="0" applyBorder="0" applyAlignment="0" applyProtection="0"/>
    <xf numFmtId="0" fontId="27" fillId="57" borderId="0" applyNumberFormat="0" applyBorder="0" applyAlignment="0" applyProtection="0"/>
    <xf numFmtId="0" fontId="25" fillId="73" borderId="0" applyNumberFormat="0" applyBorder="0" applyAlignment="0" applyProtection="0"/>
    <xf numFmtId="0" fontId="27" fillId="58" borderId="0" applyNumberFormat="0" applyBorder="0" applyAlignment="0" applyProtection="0"/>
    <xf numFmtId="0" fontId="25" fillId="74" borderId="0" applyNumberFormat="0" applyBorder="0" applyAlignment="0" applyProtection="0"/>
    <xf numFmtId="0" fontId="27" fillId="59" borderId="0" applyNumberFormat="0" applyBorder="0" applyAlignment="0" applyProtection="0"/>
    <xf numFmtId="0" fontId="25" fillId="45" borderId="0" applyNumberFormat="0" applyBorder="0" applyAlignment="0" applyProtection="0"/>
    <xf numFmtId="0" fontId="27" fillId="60" borderId="0" applyNumberFormat="0" applyBorder="0" applyAlignment="0" applyProtection="0"/>
    <xf numFmtId="0" fontId="25" fillId="75" borderId="0" applyNumberFormat="0" applyBorder="0" applyAlignment="0" applyProtection="0"/>
    <xf numFmtId="0" fontId="27" fillId="61" borderId="0" applyNumberFormat="0" applyBorder="0" applyAlignment="0" applyProtection="0"/>
    <xf numFmtId="0" fontId="53" fillId="33" borderId="0" applyNumberFormat="0" applyBorder="0" applyAlignment="0" applyProtection="0"/>
    <xf numFmtId="0" fontId="54" fillId="76" borderId="0" applyNumberFormat="0" applyBorder="0" applyAlignment="0" applyProtection="0"/>
    <xf numFmtId="0" fontId="8" fillId="76"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55" fillId="0" borderId="0"/>
    <xf numFmtId="0" fontId="21" fillId="0" borderId="0"/>
    <xf numFmtId="0" fontId="23" fillId="0" borderId="0"/>
    <xf numFmtId="0" fontId="5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9" fillId="66" borderId="4"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58" fillId="3" borderId="13" applyNumberFormat="0" applyAlignment="0" applyProtection="0"/>
    <xf numFmtId="0" fontId="10" fillId="66" borderId="4" applyNumberFormat="0" applyAlignment="0" applyProtection="0"/>
    <xf numFmtId="0" fontId="60" fillId="0" borderId="14" applyNumberFormat="0" applyFill="0" applyAlignment="0" applyProtection="0"/>
    <xf numFmtId="0" fontId="61" fillId="0" borderId="1" applyNumberFormat="0" applyFill="0" applyAlignment="0" applyProtection="0"/>
    <xf numFmtId="0" fontId="62" fillId="0" borderId="15" applyNumberFormat="0" applyFill="0" applyAlignment="0" applyProtection="0"/>
    <xf numFmtId="0" fontId="63" fillId="0" borderId="11" applyNumberFormat="0" applyFill="0" applyAlignment="0" applyProtection="0"/>
    <xf numFmtId="0" fontId="64" fillId="0" borderId="16" applyNumberFormat="0" applyFill="0" applyAlignment="0" applyProtection="0"/>
    <xf numFmtId="0" fontId="65" fillId="0" borderId="2"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66" fillId="0" borderId="17" applyNumberFormat="0" applyFill="0" applyAlignment="0" applyProtection="0"/>
    <xf numFmtId="0" fontId="67" fillId="0" borderId="5" applyNumberFormat="0" applyFill="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1" fillId="0" borderId="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16" fillId="0" borderId="8" applyNumberFormat="0" applyFill="0" applyAlignment="0" applyProtection="0"/>
    <xf numFmtId="0" fontId="72" fillId="6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4"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6" fillId="77" borderId="0" applyNumberFormat="0" applyBorder="0" applyAlignment="0" applyProtection="0"/>
    <xf numFmtId="0" fontId="7" fillId="78" borderId="0" applyNumberFormat="0" applyBorder="0" applyAlignment="0" applyProtection="0"/>
    <xf numFmtId="0" fontId="8" fillId="79" borderId="0" applyNumberFormat="0" applyBorder="0" applyAlignment="0" applyProtection="0"/>
    <xf numFmtId="0" fontId="9" fillId="80" borderId="3" applyNumberFormat="0" applyAlignment="0" applyProtection="0"/>
    <xf numFmtId="0" fontId="10" fillId="81" borderId="4" applyNumberFormat="0" applyAlignment="0" applyProtection="0"/>
    <xf numFmtId="0" fontId="11" fillId="81" borderId="3" applyNumberFormat="0" applyAlignment="0" applyProtection="0"/>
    <xf numFmtId="0" fontId="12"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7" fillId="86" borderId="0" applyNumberFormat="0" applyBorder="0" applyAlignment="0" applyProtection="0"/>
    <xf numFmtId="0" fontId="17" fillId="87"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7" fillId="90" borderId="0" applyNumberFormat="0" applyBorder="0" applyAlignment="0" applyProtection="0"/>
    <xf numFmtId="0" fontId="17" fillId="91"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7" fillId="94" borderId="0" applyNumberFormat="0" applyBorder="0" applyAlignment="0" applyProtection="0"/>
    <xf numFmtId="0" fontId="17" fillId="95"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7" fillId="98" borderId="0" applyNumberFormat="0" applyBorder="0" applyAlignment="0" applyProtection="0"/>
    <xf numFmtId="0" fontId="17" fillId="99"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7" fillId="102" borderId="0" applyNumberFormat="0" applyBorder="0" applyAlignment="0" applyProtection="0"/>
    <xf numFmtId="0" fontId="17" fillId="103"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7" fillId="106" borderId="0" applyNumberFormat="0" applyBorder="0" applyAlignment="0" applyProtection="0"/>
    <xf numFmtId="0" fontId="83" fillId="0" borderId="0" applyNumberFormat="0" applyBorder="0" applyAlignment="0"/>
    <xf numFmtId="43" fontId="83" fillId="0" borderId="0" applyFont="0" applyFill="0" applyBorder="0" applyAlignment="0" applyProtection="0"/>
    <xf numFmtId="43" fontId="1" fillId="0" borderId="0" applyFont="0" applyFill="0" applyBorder="0" applyAlignment="0" applyProtection="0"/>
    <xf numFmtId="0" fontId="1" fillId="82" borderId="7" applyNumberFormat="0" applyFont="0" applyAlignment="0" applyProtection="0"/>
    <xf numFmtId="0" fontId="21" fillId="0" borderId="0"/>
    <xf numFmtId="43" fontId="24"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1" fillId="0" borderId="0"/>
    <xf numFmtId="164" fontId="21"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164" fontId="21" fillId="0" borderId="0" applyFont="0" applyFill="0" applyBorder="0" applyAlignment="0" applyProtection="0"/>
    <xf numFmtId="164"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83" fillId="0" borderId="0" applyNumberFormat="0" applyBorder="0" applyAlignment="0"/>
    <xf numFmtId="43" fontId="83" fillId="0" borderId="0" applyFont="0" applyFill="0" applyBorder="0" applyAlignment="0" applyProtection="0"/>
    <xf numFmtId="0" fontId="1" fillId="0" borderId="0"/>
    <xf numFmtId="43" fontId="1" fillId="0" borderId="0" applyFont="0" applyFill="0" applyBorder="0" applyAlignment="0" applyProtection="0"/>
    <xf numFmtId="0" fontId="1" fillId="82" borderId="7" applyNumberFormat="0" applyFont="0" applyAlignment="0" applyProtection="0"/>
    <xf numFmtId="0" fontId="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169" fontId="57"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24" fillId="107" borderId="0" applyNumberFormat="0" applyBorder="0" applyAlignment="0" applyProtection="0"/>
    <xf numFmtId="0" fontId="24" fillId="107"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24" fillId="108" borderId="0" applyNumberFormat="0" applyBorder="0" applyAlignment="0" applyProtection="0"/>
    <xf numFmtId="0" fontId="24" fillId="108"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24" fillId="109" borderId="0" applyNumberFormat="0" applyBorder="0" applyAlignment="0" applyProtection="0"/>
    <xf numFmtId="0" fontId="24" fillId="109"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24" fillId="108" borderId="0" applyNumberFormat="0" applyBorder="0" applyAlignment="0" applyProtection="0"/>
    <xf numFmtId="0" fontId="24" fillId="108"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24" fillId="110" borderId="0" applyNumberFormat="0" applyBorder="0" applyAlignment="0" applyProtection="0"/>
    <xf numFmtId="0" fontId="24" fillId="110" borderId="0" applyNumberFormat="0" applyBorder="0" applyAlignment="0" applyProtection="0"/>
    <xf numFmtId="0" fontId="1" fillId="105" borderId="0" applyNumberFormat="0" applyBorder="0" applyAlignment="0" applyProtection="0"/>
    <xf numFmtId="0" fontId="17" fillId="86" borderId="0" applyNumberFormat="0" applyBorder="0" applyAlignment="0" applyProtection="0"/>
    <xf numFmtId="0" fontId="26" fillId="111" borderId="0" applyNumberFormat="0" applyBorder="0" applyAlignment="0" applyProtection="0"/>
    <xf numFmtId="0" fontId="26" fillId="111" borderId="0" applyNumberFormat="0" applyBorder="0" applyAlignment="0" applyProtection="0"/>
    <xf numFmtId="0" fontId="17" fillId="90"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17" fillId="94" borderId="0" applyNumberFormat="0" applyBorder="0" applyAlignment="0" applyProtection="0"/>
    <xf numFmtId="0" fontId="26" fillId="109" borderId="0" applyNumberFormat="0" applyBorder="0" applyAlignment="0" applyProtection="0"/>
    <xf numFmtId="0" fontId="26" fillId="109" borderId="0" applyNumberFormat="0" applyBorder="0" applyAlignment="0" applyProtection="0"/>
    <xf numFmtId="0" fontId="17" fillId="98" borderId="0" applyNumberFormat="0" applyBorder="0" applyAlignment="0" applyProtection="0"/>
    <xf numFmtId="0" fontId="26" fillId="112" borderId="0" applyNumberFormat="0" applyBorder="0" applyAlignment="0" applyProtection="0"/>
    <xf numFmtId="0" fontId="26" fillId="112" borderId="0" applyNumberFormat="0" applyBorder="0" applyAlignment="0" applyProtection="0"/>
    <xf numFmtId="0" fontId="17" fillId="102"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7" fillId="106" borderId="0" applyNumberFormat="0" applyBorder="0" applyAlignment="0" applyProtection="0"/>
    <xf numFmtId="0" fontId="26" fillId="113" borderId="0" applyNumberFormat="0" applyBorder="0" applyAlignment="0" applyProtection="0"/>
    <xf numFmtId="0" fontId="26" fillId="113"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24" fillId="82" borderId="7" applyNumberFormat="0" applyFont="0" applyAlignment="0" applyProtection="0"/>
    <xf numFmtId="0" fontId="24" fillId="82" borderId="7" applyNumberFormat="0" applyFont="0" applyAlignment="0" applyProtection="0"/>
    <xf numFmtId="0" fontId="21" fillId="11" borderId="9"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11" fillId="81" borderId="3" applyNumberFormat="0" applyAlignment="0" applyProtection="0"/>
    <xf numFmtId="0" fontId="31" fillId="25" borderId="10" applyNumberFormat="0" applyAlignment="0" applyProtection="0"/>
    <xf numFmtId="0" fontId="31" fillId="25" borderId="10" applyNumberFormat="0" applyAlignment="0" applyProtection="0"/>
    <xf numFmtId="0" fontId="94" fillId="68" borderId="0" applyNumberFormat="0" applyBorder="0" applyAlignment="0" applyProtection="0"/>
    <xf numFmtId="170" fontId="21" fillId="0" borderId="0" applyFill="0" applyBorder="0" applyAlignment="0" applyProtection="0"/>
    <xf numFmtId="0" fontId="1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 fillId="77" borderId="0" applyNumberFormat="0" applyBorder="0" applyAlignment="0" applyProtection="0"/>
    <xf numFmtId="0" fontId="38" fillId="69" borderId="0" applyNumberFormat="0" applyBorder="0" applyAlignment="0" applyProtection="0"/>
    <xf numFmtId="0" fontId="38" fillId="69" borderId="0" applyNumberFormat="0" applyBorder="0" applyAlignment="0" applyProtection="0"/>
    <xf numFmtId="0" fontId="6" fillId="77" borderId="0" applyNumberFormat="0" applyBorder="0" applyAlignment="0" applyProtection="0"/>
    <xf numFmtId="0" fontId="9" fillId="80" borderId="3" applyNumberFormat="0" applyAlignment="0" applyProtection="0"/>
    <xf numFmtId="0" fontId="86" fillId="7" borderId="10" applyNumberFormat="0" applyAlignment="0" applyProtection="0"/>
    <xf numFmtId="0" fontId="86" fillId="7" borderId="10" applyNumberFormat="0" applyAlignment="0" applyProtection="0"/>
    <xf numFmtId="43" fontId="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3" fontId="83"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1" fontId="21" fillId="0" borderId="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3" fontId="83"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87" fillId="72" borderId="12" applyNumberFormat="0" applyAlignment="0" applyProtection="0"/>
    <xf numFmtId="0" fontId="40" fillId="0" borderId="0" applyNumberFormat="0" applyFill="0" applyBorder="0" applyAlignment="0" applyProtection="0"/>
    <xf numFmtId="0" fontId="4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7" fillId="83" borderId="0" applyNumberFormat="0" applyBorder="0" applyAlignment="0" applyProtection="0"/>
    <xf numFmtId="0" fontId="26" fillId="114" borderId="0" applyNumberFormat="0" applyBorder="0" applyAlignment="0" applyProtection="0"/>
    <xf numFmtId="0" fontId="26" fillId="114" borderId="0" applyNumberFormat="0" applyBorder="0" applyAlignment="0" applyProtection="0"/>
    <xf numFmtId="0" fontId="17" fillId="83" borderId="0" applyNumberFormat="0" applyBorder="0" applyAlignment="0" applyProtection="0"/>
    <xf numFmtId="0" fontId="17" fillId="87" borderId="0" applyNumberFormat="0" applyBorder="0" applyAlignment="0" applyProtection="0"/>
    <xf numFmtId="0" fontId="26" fillId="115" borderId="0" applyNumberFormat="0" applyBorder="0" applyAlignment="0" applyProtection="0"/>
    <xf numFmtId="0" fontId="26" fillId="115" borderId="0" applyNumberFormat="0" applyBorder="0" applyAlignment="0" applyProtection="0"/>
    <xf numFmtId="0" fontId="17" fillId="91" borderId="0" applyNumberFormat="0" applyBorder="0" applyAlignment="0" applyProtection="0"/>
    <xf numFmtId="0" fontId="26" fillId="116" borderId="0" applyNumberFormat="0" applyBorder="0" applyAlignment="0" applyProtection="0"/>
    <xf numFmtId="0" fontId="26" fillId="116" borderId="0" applyNumberFormat="0" applyBorder="0" applyAlignment="0" applyProtection="0"/>
    <xf numFmtId="0" fontId="17" fillId="95" borderId="0" applyNumberFormat="0" applyBorder="0" applyAlignment="0" applyProtection="0"/>
    <xf numFmtId="0" fontId="26" fillId="112" borderId="0" applyNumberFormat="0" applyBorder="0" applyAlignment="0" applyProtection="0"/>
    <xf numFmtId="0" fontId="26" fillId="112" borderId="0" applyNumberFormat="0" applyBorder="0" applyAlignment="0" applyProtection="0"/>
    <xf numFmtId="0" fontId="17" fillId="99"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7" fillId="103" borderId="0" applyNumberFormat="0" applyBorder="0" applyAlignment="0" applyProtection="0"/>
    <xf numFmtId="0" fontId="26" fillId="75" borderId="0" applyNumberFormat="0" applyBorder="0" applyAlignment="0" applyProtection="0"/>
    <xf numFmtId="0" fontId="26" fillId="75" borderId="0" applyNumberFormat="0" applyBorder="0" applyAlignment="0" applyProtection="0"/>
    <xf numFmtId="0" fontId="8" fillId="79"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 fillId="79" borderId="0" applyNumberFormat="0" applyBorder="0" applyAlignment="0" applyProtection="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83" fillId="0" borderId="0" applyNumberFormat="0" applyBorder="0" applyAlignment="0"/>
    <xf numFmtId="0" fontId="1" fillId="0" borderId="0"/>
    <xf numFmtId="0" fontId="21" fillId="0" borderId="0"/>
    <xf numFmtId="0" fontId="1" fillId="0" borderId="0"/>
    <xf numFmtId="0" fontId="10" fillId="81" borderId="4" applyNumberFormat="0" applyAlignment="0" applyProtection="0"/>
    <xf numFmtId="0" fontId="89" fillId="25" borderId="13" applyNumberFormat="0" applyAlignment="0" applyProtection="0"/>
    <xf numFmtId="0" fontId="89" fillId="25" borderId="13" applyNumberFormat="0" applyAlignment="0" applyProtection="0"/>
    <xf numFmtId="0" fontId="3" fillId="0" borderId="1"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4" fillId="0" borderId="24" applyNumberFormat="0" applyFill="0" applyAlignment="0" applyProtection="0"/>
    <xf numFmtId="0" fontId="91" fillId="0" borderId="15" applyNumberFormat="0" applyFill="0" applyAlignment="0" applyProtection="0"/>
    <xf numFmtId="0" fontId="91" fillId="0" borderId="15" applyNumberFormat="0" applyFill="0" applyAlignment="0" applyProtection="0"/>
    <xf numFmtId="0" fontId="5" fillId="0" borderId="2" applyNumberFormat="0" applyFill="0" applyAlignment="0" applyProtection="0"/>
    <xf numFmtId="0" fontId="92" fillId="0" borderId="27" applyNumberFormat="0" applyFill="0" applyAlignment="0" applyProtection="0"/>
    <xf numFmtId="0" fontId="92" fillId="0" borderId="27" applyNumberFormat="0" applyFill="0" applyAlignment="0" applyProtection="0"/>
    <xf numFmtId="0" fontId="5"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2" fillId="0" borderId="5"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69" fillId="0" borderId="0" applyNumberFormat="0" applyFill="0" applyBorder="0" applyAlignment="0" applyProtection="0"/>
    <xf numFmtId="0" fontId="16" fillId="0" borderId="8" applyNumberFormat="0" applyFill="0" applyAlignment="0" applyProtection="0"/>
    <xf numFmtId="0" fontId="84" fillId="0" borderId="28" applyNumberFormat="0" applyFill="0" applyAlignment="0" applyProtection="0"/>
    <xf numFmtId="0" fontId="84" fillId="0" borderId="28" applyNumberFormat="0" applyFill="0" applyAlignment="0" applyProtection="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21"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16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170" fontId="21" fillId="0" borderId="0" applyFill="0" applyBorder="0" applyAlignment="0" applyProtection="0"/>
    <xf numFmtId="164" fontId="21" fillId="0" borderId="0" applyFont="0" applyFill="0" applyBorder="0" applyAlignment="0" applyProtection="0"/>
    <xf numFmtId="43" fontId="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1" fontId="21" fillId="0" borderId="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2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24" fillId="107"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89"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89"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85" borderId="0" applyNumberFormat="0" applyBorder="0" applyAlignment="0" applyProtection="0"/>
    <xf numFmtId="0" fontId="1" fillId="93"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104" borderId="0" applyNumberFormat="0" applyBorder="0" applyAlignment="0" applyProtection="0"/>
    <xf numFmtId="0" fontId="1" fillId="84"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24" fillId="39" borderId="0" applyNumberFormat="0" applyBorder="0" applyAlignment="0" applyProtection="0"/>
    <xf numFmtId="0" fontId="1" fillId="96" borderId="0" applyNumberFormat="0" applyBorder="0" applyAlignment="0" applyProtection="0"/>
    <xf numFmtId="0" fontId="24" fillId="18" borderId="0" applyNumberFormat="0" applyBorder="0" applyAlignment="0" applyProtection="0"/>
    <xf numFmtId="0" fontId="1" fillId="93" borderId="0" applyNumberFormat="0" applyBorder="0" applyAlignment="0" applyProtection="0"/>
    <xf numFmtId="0" fontId="1" fillId="100" borderId="0" applyNumberFormat="0" applyBorder="0" applyAlignment="0" applyProtection="0"/>
    <xf numFmtId="0" fontId="24" fillId="29" borderId="0" applyNumberFormat="0" applyBorder="0" applyAlignment="0" applyProtection="0"/>
    <xf numFmtId="0" fontId="1" fillId="100" borderId="0" applyNumberFormat="0" applyBorder="0" applyAlignment="0" applyProtection="0"/>
    <xf numFmtId="0" fontId="1" fillId="93" borderId="0" applyNumberFormat="0" applyBorder="0" applyAlignment="0" applyProtection="0"/>
    <xf numFmtId="0" fontId="24" fillId="69"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96" borderId="0" applyNumberFormat="0" applyBorder="0" applyAlignment="0" applyProtection="0"/>
    <xf numFmtId="0" fontId="1" fillId="104" borderId="0" applyNumberFormat="0" applyBorder="0" applyAlignment="0" applyProtection="0"/>
    <xf numFmtId="0" fontId="1" fillId="100" borderId="0" applyNumberFormat="0" applyBorder="0" applyAlignment="0" applyProtection="0"/>
    <xf numFmtId="0" fontId="1" fillId="92" borderId="0" applyNumberFormat="0" applyBorder="0" applyAlignment="0" applyProtection="0"/>
    <xf numFmtId="0" fontId="24" fillId="108" borderId="0" applyNumberFormat="0" applyBorder="0" applyAlignment="0" applyProtection="0"/>
    <xf numFmtId="0" fontId="24" fillId="68" borderId="0" applyNumberFormat="0" applyBorder="0" applyAlignment="0" applyProtection="0"/>
    <xf numFmtId="0" fontId="24" fillId="7" borderId="0" applyNumberFormat="0" applyBorder="0" applyAlignment="0" applyProtection="0"/>
    <xf numFmtId="0" fontId="24" fillId="109" borderId="0" applyNumberFormat="0" applyBorder="0" applyAlignment="0" applyProtection="0"/>
    <xf numFmtId="0" fontId="1" fillId="97" borderId="0" applyNumberFormat="0" applyBorder="0" applyAlignment="0" applyProtection="0"/>
    <xf numFmtId="0" fontId="24" fillId="108"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24" fillId="39"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24" fillId="110"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43" fontId="1" fillId="0" borderId="0" applyFont="0" applyFill="0" applyBorder="0" applyAlignment="0" applyProtection="0"/>
    <xf numFmtId="171" fontId="21" fillId="0" borderId="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42" fillId="0" borderId="0" applyNumberFormat="0" applyFill="0" applyBorder="0" applyAlignment="0" applyProtection="0">
      <alignment vertical="top"/>
      <protection locked="0"/>
    </xf>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83" fillId="0" borderId="0" applyNumberFormat="0" applyBorder="0" applyAlignment="0"/>
    <xf numFmtId="0" fontId="1" fillId="0" borderId="0"/>
    <xf numFmtId="0" fontId="21" fillId="0" borderId="0"/>
    <xf numFmtId="0" fontId="1" fillId="0" borderId="0"/>
    <xf numFmtId="9" fontId="1" fillId="0" borderId="0" applyFont="0" applyFill="0" applyBorder="0" applyAlignment="0" applyProtection="0"/>
    <xf numFmtId="9" fontId="21" fillId="0" borderId="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21"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21"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16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89"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89"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85" borderId="0" applyNumberFormat="0" applyBorder="0" applyAlignment="0" applyProtection="0"/>
    <xf numFmtId="0" fontId="1" fillId="93"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104" borderId="0" applyNumberFormat="0" applyBorder="0" applyAlignment="0" applyProtection="0"/>
    <xf numFmtId="0" fontId="1" fillId="84"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3"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93"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96" borderId="0" applyNumberFormat="0" applyBorder="0" applyAlignment="0" applyProtection="0"/>
    <xf numFmtId="0" fontId="1" fillId="104" borderId="0" applyNumberFormat="0" applyBorder="0" applyAlignment="0" applyProtection="0"/>
    <xf numFmtId="0" fontId="1" fillId="100" borderId="0" applyNumberFormat="0" applyBorder="0" applyAlignment="0" applyProtection="0"/>
    <xf numFmtId="0" fontId="1" fillId="92"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21"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21" fillId="11" borderId="9" applyNumberFormat="0" applyFont="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21" fillId="11" borderId="9" applyNumberFormat="0" applyFont="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31" fillId="25" borderId="10" applyNumberForma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86" fillId="7" borderId="10" applyNumberFormat="0" applyAlignment="0" applyProtection="0"/>
    <xf numFmtId="0" fontId="86" fillId="7" borderId="10" applyNumberFormat="0" applyAlignment="0" applyProtection="0"/>
    <xf numFmtId="164" fontId="21" fillId="0" borderId="0" applyFont="0" applyFill="0" applyBorder="0" applyAlignment="0" applyProtection="0"/>
    <xf numFmtId="43" fontId="1" fillId="0" borderId="0" applyFont="0" applyFill="0" applyBorder="0" applyAlignment="0" applyProtection="0"/>
    <xf numFmtId="0" fontId="86" fillId="7" borderId="10" applyNumberFormat="0" applyAlignment="0" applyProtection="0"/>
    <xf numFmtId="0" fontId="21" fillId="11" borderId="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11" borderId="9" applyNumberFormat="0" applyFont="0" applyAlignment="0" applyProtection="0"/>
    <xf numFmtId="0" fontId="21" fillId="11" borderId="9" applyNumberFormat="0" applyFont="0" applyAlignment="0" applyProtection="0"/>
    <xf numFmtId="0" fontId="42" fillId="0" borderId="0" applyNumberFormat="0" applyFill="0" applyBorder="0" applyAlignment="0" applyProtection="0">
      <alignment vertical="top"/>
      <protection locked="0"/>
    </xf>
    <xf numFmtId="0" fontId="89" fillId="25"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11" borderId="9" applyNumberFormat="0" applyFont="0" applyAlignment="0" applyProtection="0"/>
    <xf numFmtId="0" fontId="1" fillId="0" borderId="0"/>
    <xf numFmtId="0" fontId="1" fillId="0" borderId="0"/>
    <xf numFmtId="0" fontId="1" fillId="0" borderId="0"/>
    <xf numFmtId="0" fontId="1" fillId="0" borderId="0"/>
    <xf numFmtId="0" fontId="89" fillId="25" borderId="13" applyNumberFormat="0" applyAlignment="0" applyProtection="0"/>
    <xf numFmtId="0" fontId="89" fillId="25" borderId="13"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9" fontId="1" fillId="0" borderId="0" applyFont="0" applyFill="0" applyBorder="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84" fillId="0" borderId="28" applyNumberFormat="0" applyFill="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43" fontId="1" fillId="0" borderId="0" applyFont="0" applyFill="0" applyBorder="0" applyAlignment="0" applyProtection="0"/>
    <xf numFmtId="0" fontId="21" fillId="11" borderId="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25" borderId="13" applyNumberFormat="0" applyAlignment="0" applyProtection="0"/>
    <xf numFmtId="0" fontId="21" fillId="11" borderId="9" applyNumberFormat="0" applyFont="0" applyAlignment="0" applyProtection="0"/>
    <xf numFmtId="0" fontId="86" fillId="7" borderId="10"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1" fillId="11" borderId="9" applyNumberFormat="0" applyFont="0" applyAlignment="0" applyProtection="0"/>
    <xf numFmtId="0" fontId="21" fillId="11" borderId="9" applyNumberFormat="0" applyFont="0" applyAlignment="0" applyProtection="0"/>
    <xf numFmtId="0" fontId="86" fillId="7" borderId="10" applyNumberFormat="0" applyAlignment="0" applyProtection="0"/>
    <xf numFmtId="0" fontId="86" fillId="7" borderId="10" applyNumberFormat="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89"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89"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85" borderId="0" applyNumberFormat="0" applyBorder="0" applyAlignment="0" applyProtection="0"/>
    <xf numFmtId="0" fontId="1" fillId="93"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104" borderId="0" applyNumberFormat="0" applyBorder="0" applyAlignment="0" applyProtection="0"/>
    <xf numFmtId="0" fontId="1" fillId="84"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3"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93" borderId="0" applyNumberFormat="0" applyBorder="0" applyAlignment="0" applyProtection="0"/>
    <xf numFmtId="0" fontId="21" fillId="11" borderId="9" applyNumberFormat="0" applyFont="0" applyAlignment="0" applyProtection="0"/>
    <xf numFmtId="0" fontId="1" fillId="85" borderId="0" applyNumberFormat="0" applyBorder="0" applyAlignment="0" applyProtection="0"/>
    <xf numFmtId="0" fontId="1" fillId="88" borderId="0" applyNumberFormat="0" applyBorder="0" applyAlignment="0" applyProtection="0"/>
    <xf numFmtId="0" fontId="1" fillId="96" borderId="0" applyNumberFormat="0" applyBorder="0" applyAlignment="0" applyProtection="0"/>
    <xf numFmtId="0" fontId="1" fillId="104" borderId="0" applyNumberFormat="0" applyBorder="0" applyAlignment="0" applyProtection="0"/>
    <xf numFmtId="0" fontId="1" fillId="100" borderId="0" applyNumberFormat="0" applyBorder="0" applyAlignment="0" applyProtection="0"/>
    <xf numFmtId="0" fontId="1" fillId="92"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21"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89"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89"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85" borderId="0" applyNumberFormat="0" applyBorder="0" applyAlignment="0" applyProtection="0"/>
    <xf numFmtId="0" fontId="1" fillId="93"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104" borderId="0" applyNumberFormat="0" applyBorder="0" applyAlignment="0" applyProtection="0"/>
    <xf numFmtId="0" fontId="1" fillId="84"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3"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93"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96" borderId="0" applyNumberFormat="0" applyBorder="0" applyAlignment="0" applyProtection="0"/>
    <xf numFmtId="0" fontId="1" fillId="104" borderId="0" applyNumberFormat="0" applyBorder="0" applyAlignment="0" applyProtection="0"/>
    <xf numFmtId="0" fontId="1" fillId="100" borderId="0" applyNumberFormat="0" applyBorder="0" applyAlignment="0" applyProtection="0"/>
    <xf numFmtId="0" fontId="1" fillId="92"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43" fontId="1" fillId="0" borderId="0" applyFont="0" applyFill="0" applyBorder="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9" fillId="25" borderId="13" applyNumberFormat="0" applyAlignment="0" applyProtection="0"/>
    <xf numFmtId="0" fontId="89" fillId="25" borderId="13"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86" fillId="7"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21" fillId="11" borderId="9" applyNumberFormat="0" applyFont="0" applyAlignment="0" applyProtection="0"/>
    <xf numFmtId="0" fontId="21" fillId="11" borderId="9" applyNumberFormat="0" applyFont="0" applyAlignment="0" applyProtection="0"/>
    <xf numFmtId="0" fontId="86" fillId="7"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6" fillId="7" borderId="10" applyNumberFormat="0" applyAlignment="0" applyProtection="0"/>
    <xf numFmtId="0" fontId="86" fillId="7" borderId="10" applyNumberFormat="0" applyAlignment="0" applyProtection="0"/>
    <xf numFmtId="0" fontId="31" fillId="25" borderId="10" applyNumberFormat="0" applyAlignment="0" applyProtection="0"/>
    <xf numFmtId="0" fontId="84" fillId="0" borderId="28" applyNumberFormat="0" applyFill="0" applyAlignment="0" applyProtection="0"/>
    <xf numFmtId="0" fontId="89" fillId="25" borderId="13" applyNumberForma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31" fillId="25" borderId="10" applyNumberFormat="0" applyAlignment="0" applyProtection="0"/>
    <xf numFmtId="0" fontId="21" fillId="11" borderId="9" applyNumberFormat="0" applyFont="0" applyAlignment="0" applyProtection="0"/>
    <xf numFmtId="0" fontId="86" fillId="7"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21" fillId="11" borderId="9" applyNumberFormat="0" applyFont="0" applyAlignment="0" applyProtection="0"/>
    <xf numFmtId="0" fontId="31" fillId="25" borderId="10" applyNumberFormat="0" applyAlignment="0" applyProtection="0"/>
    <xf numFmtId="0" fontId="86" fillId="7"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6" fillId="7" borderId="10" applyNumberFormat="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6" fillId="7"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31" fillId="25" borderId="10" applyNumberFormat="0" applyAlignment="0" applyProtection="0"/>
    <xf numFmtId="0" fontId="21" fillId="11" borderId="9" applyNumberFormat="0" applyFont="0" applyAlignment="0" applyProtection="0"/>
    <xf numFmtId="0" fontId="86" fillId="7" borderId="10" applyNumberFormat="0" applyAlignment="0" applyProtection="0"/>
    <xf numFmtId="0" fontId="86" fillId="7" borderId="10" applyNumberFormat="0" applyAlignment="0" applyProtection="0"/>
    <xf numFmtId="0" fontId="86" fillId="7" borderId="10" applyNumberFormat="0" applyAlignment="0" applyProtection="0"/>
    <xf numFmtId="0" fontId="86" fillId="7" borderId="10" applyNumberFormat="0" applyAlignment="0" applyProtection="0"/>
    <xf numFmtId="0" fontId="84" fillId="0" borderId="28" applyNumberFormat="0" applyFill="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84" fillId="0" borderId="28" applyNumberFormat="0" applyFill="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84" fillId="0" borderId="28" applyNumberFormat="0" applyFill="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9" fillId="25" borderId="13" applyNumberForma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6" fillId="7"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84" fillId="0" borderId="28" applyNumberFormat="0" applyFill="0" applyAlignment="0" applyProtection="0"/>
    <xf numFmtId="0" fontId="89" fillId="25" borderId="13" applyNumberFormat="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31" fillId="25" borderId="10" applyNumberFormat="0" applyAlignment="0" applyProtection="0"/>
    <xf numFmtId="0" fontId="84" fillId="0" borderId="28" applyNumberFormat="0" applyFill="0" applyAlignment="0" applyProtection="0"/>
    <xf numFmtId="0" fontId="21" fillId="11" borderId="9" applyNumberFormat="0" applyFont="0" applyAlignment="0" applyProtection="0"/>
    <xf numFmtId="0" fontId="84" fillId="0" borderId="28" applyNumberFormat="0" applyFill="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6" fillId="7"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21" fillId="11" borderId="9" applyNumberFormat="0" applyFont="0" applyAlignment="0" applyProtection="0"/>
    <xf numFmtId="0" fontId="84" fillId="0" borderId="28" applyNumberFormat="0" applyFill="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21" fillId="11" borderId="9" applyNumberFormat="0" applyFon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31" fillId="25" borderId="10" applyNumberForma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1" fillId="0" borderId="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0" fontId="1" fillId="88" borderId="0" applyNumberFormat="0" applyBorder="0" applyAlignment="0" applyProtection="0"/>
    <xf numFmtId="0" fontId="1" fillId="92"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82" borderId="7" applyNumberFormat="0" applyFont="0" applyAlignment="0" applyProtection="0"/>
    <xf numFmtId="0" fontId="1" fillId="88"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6" borderId="0" applyNumberFormat="0" applyBorder="0" applyAlignment="0" applyProtection="0"/>
    <xf numFmtId="0" fontId="1" fillId="84"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84"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92" borderId="0" applyNumberFormat="0" applyBorder="0" applyAlignment="0" applyProtection="0"/>
    <xf numFmtId="0" fontId="1" fillId="84"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97"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1" borderId="0" applyNumberFormat="0" applyBorder="0" applyAlignment="0" applyProtection="0"/>
    <xf numFmtId="0" fontId="1" fillId="9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1" fillId="82" borderId="7" applyNumberFormat="0" applyFont="0" applyAlignment="0" applyProtection="0"/>
    <xf numFmtId="170" fontId="21" fillId="0" borderId="0" applyFill="0" applyBorder="0" applyAlignment="0" applyProtection="0"/>
    <xf numFmtId="43" fontId="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1" fontId="21" fillId="0" borderId="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11" borderId="9" applyNumberFormat="0" applyFont="0" applyAlignment="0" applyProtection="0"/>
    <xf numFmtId="0" fontId="1" fillId="97" borderId="0" applyNumberFormat="0" applyBorder="0" applyAlignment="0" applyProtection="0"/>
    <xf numFmtId="0" fontId="1" fillId="82" borderId="7" applyNumberFormat="0" applyFont="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4" borderId="0" applyNumberFormat="0" applyBorder="0" applyAlignment="0" applyProtection="0"/>
    <xf numFmtId="0" fontId="1" fillId="84" borderId="0" applyNumberFormat="0" applyBorder="0" applyAlignment="0" applyProtection="0"/>
    <xf numFmtId="43" fontId="1" fillId="0" borderId="0" applyFont="0" applyFill="0" applyBorder="0" applyAlignment="0" applyProtection="0"/>
    <xf numFmtId="0" fontId="2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89"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89"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85" borderId="0" applyNumberFormat="0" applyBorder="0" applyAlignment="0" applyProtection="0"/>
    <xf numFmtId="0" fontId="1" fillId="93"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104" borderId="0" applyNumberFormat="0" applyBorder="0" applyAlignment="0" applyProtection="0"/>
    <xf numFmtId="0" fontId="1" fillId="84"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3"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93"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96" borderId="0" applyNumberFormat="0" applyBorder="0" applyAlignment="0" applyProtection="0"/>
    <xf numFmtId="0" fontId="1" fillId="104" borderId="0" applyNumberFormat="0" applyBorder="0" applyAlignment="0" applyProtection="0"/>
    <xf numFmtId="0" fontId="1" fillId="100" borderId="0" applyNumberFormat="0" applyBorder="0" applyAlignment="0" applyProtection="0"/>
    <xf numFmtId="0" fontId="1" fillId="92"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89"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89"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85" borderId="0" applyNumberFormat="0" applyBorder="0" applyAlignment="0" applyProtection="0"/>
    <xf numFmtId="0" fontId="1" fillId="93"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104" borderId="0" applyNumberFormat="0" applyBorder="0" applyAlignment="0" applyProtection="0"/>
    <xf numFmtId="0" fontId="1" fillId="84"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3"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93"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96" borderId="0" applyNumberFormat="0" applyBorder="0" applyAlignment="0" applyProtection="0"/>
    <xf numFmtId="0" fontId="1" fillId="104" borderId="0" applyNumberFormat="0" applyBorder="0" applyAlignment="0" applyProtection="0"/>
    <xf numFmtId="0" fontId="1" fillId="100" borderId="0" applyNumberFormat="0" applyBorder="0" applyAlignment="0" applyProtection="0"/>
    <xf numFmtId="0" fontId="1" fillId="92"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93" borderId="0" applyNumberFormat="0" applyBorder="0" applyAlignment="0" applyProtection="0"/>
    <xf numFmtId="0" fontId="86" fillId="7" borderId="10" applyNumberFormat="0" applyAlignment="0" applyProtection="0"/>
    <xf numFmtId="0" fontId="21" fillId="11" borderId="9" applyNumberFormat="0" applyFont="0" applyAlignment="0" applyProtection="0"/>
    <xf numFmtId="0" fontId="1" fillId="100" borderId="0" applyNumberFormat="0" applyBorder="0" applyAlignment="0" applyProtection="0"/>
    <xf numFmtId="0" fontId="21" fillId="11" borderId="9" applyNumberFormat="0" applyFont="0" applyAlignment="0" applyProtection="0"/>
    <xf numFmtId="0" fontId="1" fillId="0" borderId="0"/>
    <xf numFmtId="0" fontId="1" fillId="93"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105" borderId="0" applyNumberFormat="0" applyBorder="0" applyAlignment="0" applyProtection="0"/>
    <xf numFmtId="0" fontId="1" fillId="92" borderId="0" applyNumberFormat="0" applyBorder="0" applyAlignment="0" applyProtection="0"/>
    <xf numFmtId="0" fontId="21" fillId="11" borderId="9" applyNumberFormat="0" applyFont="0" applyAlignment="0" applyProtection="0"/>
    <xf numFmtId="0" fontId="1" fillId="85" borderId="0" applyNumberFormat="0" applyBorder="0" applyAlignment="0" applyProtection="0"/>
    <xf numFmtId="0" fontId="1" fillId="100" borderId="0" applyNumberFormat="0" applyBorder="0" applyAlignment="0" applyProtection="0"/>
    <xf numFmtId="0" fontId="84" fillId="0" borderId="28" applyNumberFormat="0" applyFill="0" applyAlignment="0" applyProtection="0"/>
    <xf numFmtId="0" fontId="1" fillId="93" borderId="0" applyNumberFormat="0" applyBorder="0" applyAlignment="0" applyProtection="0"/>
    <xf numFmtId="0" fontId="21" fillId="11" borderId="9" applyNumberFormat="0" applyFont="0" applyAlignment="0" applyProtection="0"/>
    <xf numFmtId="0" fontId="1" fillId="88" borderId="0" applyNumberFormat="0" applyBorder="0" applyAlignment="0" applyProtection="0"/>
    <xf numFmtId="0" fontId="1" fillId="88" borderId="0" applyNumberFormat="0" applyBorder="0" applyAlignment="0" applyProtection="0"/>
    <xf numFmtId="164" fontId="21" fillId="0" borderId="0" applyFont="0" applyFill="0" applyBorder="0" applyAlignment="0" applyProtection="0"/>
    <xf numFmtId="0" fontId="1" fillId="104" borderId="0" applyNumberFormat="0" applyBorder="0" applyAlignment="0" applyProtection="0"/>
    <xf numFmtId="0" fontId="1" fillId="96" borderId="0" applyNumberFormat="0" applyBorder="0" applyAlignment="0" applyProtection="0"/>
    <xf numFmtId="0" fontId="1" fillId="89" borderId="0" applyNumberFormat="0" applyBorder="0" applyAlignment="0" applyProtection="0"/>
    <xf numFmtId="0" fontId="21" fillId="11" borderId="9" applyNumberFormat="0" applyFont="0" applyAlignment="0" applyProtection="0"/>
    <xf numFmtId="0" fontId="89" fillId="25" borderId="13" applyNumberFormat="0" applyAlignment="0" applyProtection="0"/>
    <xf numFmtId="0" fontId="1" fillId="92" borderId="0" applyNumberFormat="0" applyBorder="0" applyAlignment="0" applyProtection="0"/>
    <xf numFmtId="0" fontId="89" fillId="25" borderId="13" applyNumberFormat="0" applyAlignment="0" applyProtection="0"/>
    <xf numFmtId="0" fontId="1" fillId="85" borderId="0" applyNumberFormat="0" applyBorder="0" applyAlignment="0" applyProtection="0"/>
    <xf numFmtId="0" fontId="1" fillId="100" borderId="0" applyNumberFormat="0" applyBorder="0" applyAlignment="0" applyProtection="0"/>
    <xf numFmtId="0" fontId="21" fillId="11" borderId="9" applyNumberFormat="0" applyFont="0" applyAlignment="0" applyProtection="0"/>
    <xf numFmtId="0" fontId="84" fillId="0" borderId="28" applyNumberFormat="0" applyFill="0" applyAlignment="0" applyProtection="0"/>
    <xf numFmtId="0" fontId="1" fillId="89" borderId="0" applyNumberFormat="0" applyBorder="0" applyAlignment="0" applyProtection="0"/>
    <xf numFmtId="0" fontId="86" fillId="7" borderId="10" applyNumberFormat="0" applyAlignment="0" applyProtection="0"/>
    <xf numFmtId="0" fontId="1" fillId="84" borderId="0" applyNumberFormat="0" applyBorder="0" applyAlignment="0" applyProtection="0"/>
    <xf numFmtId="0" fontId="21" fillId="11" borderId="9" applyNumberFormat="0" applyFont="0" applyAlignment="0" applyProtection="0"/>
    <xf numFmtId="0" fontId="1" fillId="100" borderId="0" applyNumberFormat="0" applyBorder="0" applyAlignment="0" applyProtection="0"/>
    <xf numFmtId="0" fontId="21" fillId="11" borderId="9" applyNumberFormat="0" applyFont="0" applyAlignment="0" applyProtection="0"/>
    <xf numFmtId="0" fontId="1" fillId="0" borderId="0"/>
    <xf numFmtId="0" fontId="1" fillId="92" borderId="0" applyNumberFormat="0" applyBorder="0" applyAlignment="0" applyProtection="0"/>
    <xf numFmtId="0" fontId="1" fillId="85" borderId="0" applyNumberFormat="0" applyBorder="0" applyAlignment="0" applyProtection="0"/>
    <xf numFmtId="0" fontId="31" fillId="25" borderId="10" applyNumberFormat="0" applyAlignment="0" applyProtection="0"/>
    <xf numFmtId="0" fontId="21" fillId="11" borderId="9" applyNumberFormat="0" applyFont="0" applyAlignment="0" applyProtection="0"/>
    <xf numFmtId="0" fontId="1" fillId="88" borderId="0" applyNumberFormat="0" applyBorder="0" applyAlignment="0" applyProtection="0"/>
    <xf numFmtId="0" fontId="1" fillId="104" borderId="0" applyNumberFormat="0" applyBorder="0" applyAlignment="0" applyProtection="0"/>
    <xf numFmtId="0" fontId="1" fillId="96" borderId="0" applyNumberFormat="0" applyBorder="0" applyAlignment="0" applyProtection="0"/>
    <xf numFmtId="0" fontId="21" fillId="11" borderId="9" applyNumberFormat="0" applyFont="0" applyAlignment="0" applyProtection="0"/>
    <xf numFmtId="0" fontId="1" fillId="89" borderId="0" applyNumberFormat="0" applyBorder="0" applyAlignment="0" applyProtection="0"/>
    <xf numFmtId="0" fontId="21" fillId="11" borderId="9" applyNumberFormat="0" applyFont="0" applyAlignment="0" applyProtection="0"/>
    <xf numFmtId="0" fontId="1" fillId="88" borderId="0" applyNumberFormat="0" applyBorder="0" applyAlignment="0" applyProtection="0"/>
    <xf numFmtId="0" fontId="1" fillId="84" borderId="0" applyNumberFormat="0" applyBorder="0" applyAlignment="0" applyProtection="0"/>
    <xf numFmtId="0" fontId="1" fillId="104" borderId="0" applyNumberFormat="0" applyBorder="0" applyAlignment="0" applyProtection="0"/>
    <xf numFmtId="0" fontId="1" fillId="96" borderId="0" applyNumberFormat="0" applyBorder="0" applyAlignment="0" applyProtection="0"/>
    <xf numFmtId="0" fontId="21" fillId="11" borderId="9" applyNumberFormat="0" applyFont="0" applyAlignment="0" applyProtection="0"/>
    <xf numFmtId="0" fontId="1" fillId="85" borderId="0" applyNumberFormat="0" applyBorder="0" applyAlignment="0" applyProtection="0"/>
    <xf numFmtId="0" fontId="31" fillId="25" borderId="10" applyNumberFormat="0" applyAlignment="0" applyProtection="0"/>
    <xf numFmtId="0" fontId="1" fillId="92" borderId="0" applyNumberFormat="0" applyBorder="0" applyAlignment="0" applyProtection="0"/>
    <xf numFmtId="0" fontId="89" fillId="25" borderId="13" applyNumberFormat="0" applyAlignment="0" applyProtection="0"/>
    <xf numFmtId="0" fontId="1" fillId="104" borderId="0" applyNumberFormat="0" applyBorder="0" applyAlignment="0" applyProtection="0"/>
    <xf numFmtId="0" fontId="1" fillId="96" borderId="0" applyNumberFormat="0" applyBorder="0" applyAlignment="0" applyProtection="0"/>
    <xf numFmtId="0" fontId="21" fillId="11" borderId="9" applyNumberFormat="0" applyFont="0" applyAlignment="0" applyProtection="0"/>
    <xf numFmtId="0" fontId="1" fillId="89" borderId="0" applyNumberFormat="0" applyBorder="0" applyAlignment="0" applyProtection="0"/>
    <xf numFmtId="0" fontId="86" fillId="7" borderId="1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43" fontId="1" fillId="0" borderId="0" applyFont="0" applyFill="0" applyBorder="0" applyAlignment="0" applyProtection="0"/>
    <xf numFmtId="0" fontId="21" fillId="11" borderId="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25" borderId="13" applyNumberFormat="0" applyAlignment="0" applyProtection="0"/>
    <xf numFmtId="0" fontId="21" fillId="11" borderId="9" applyNumberFormat="0" applyFont="0" applyAlignment="0" applyProtection="0"/>
    <xf numFmtId="0" fontId="86" fillId="7" borderId="10"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1" fillId="11" borderId="9" applyNumberFormat="0" applyFont="0" applyAlignment="0" applyProtection="0"/>
    <xf numFmtId="0" fontId="21" fillId="11" borderId="9" applyNumberFormat="0" applyFont="0" applyAlignment="0" applyProtection="0"/>
    <xf numFmtId="0" fontId="86" fillId="7" borderId="10" applyNumberFormat="0" applyAlignment="0" applyProtection="0"/>
    <xf numFmtId="0" fontId="86" fillId="7" borderId="10" applyNumberFormat="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89"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89"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85" borderId="0" applyNumberFormat="0" applyBorder="0" applyAlignment="0" applyProtection="0"/>
    <xf numFmtId="0" fontId="1" fillId="93"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104" borderId="0" applyNumberFormat="0" applyBorder="0" applyAlignment="0" applyProtection="0"/>
    <xf numFmtId="0" fontId="1" fillId="84"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3"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93" borderId="0" applyNumberFormat="0" applyBorder="0" applyAlignment="0" applyProtection="0"/>
    <xf numFmtId="0" fontId="21" fillId="11" borderId="9" applyNumberFormat="0" applyFont="0" applyAlignment="0" applyProtection="0"/>
    <xf numFmtId="0" fontId="1" fillId="85" borderId="0" applyNumberFormat="0" applyBorder="0" applyAlignment="0" applyProtection="0"/>
    <xf numFmtId="0" fontId="1" fillId="88" borderId="0" applyNumberFormat="0" applyBorder="0" applyAlignment="0" applyProtection="0"/>
    <xf numFmtId="0" fontId="1" fillId="96" borderId="0" applyNumberFormat="0" applyBorder="0" applyAlignment="0" applyProtection="0"/>
    <xf numFmtId="0" fontId="1" fillId="104" borderId="0" applyNumberFormat="0" applyBorder="0" applyAlignment="0" applyProtection="0"/>
    <xf numFmtId="0" fontId="1" fillId="100" borderId="0" applyNumberFormat="0" applyBorder="0" applyAlignment="0" applyProtection="0"/>
    <xf numFmtId="0" fontId="1" fillId="92"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21" fillId="11" borderId="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89"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0" borderId="0"/>
    <xf numFmtId="0" fontId="1" fillId="0" borderId="0"/>
    <xf numFmtId="0" fontId="1" fillId="82" borderId="7" applyNumberFormat="0" applyFont="0" applyAlignment="0" applyProtection="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89"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85" borderId="0" applyNumberFormat="0" applyBorder="0" applyAlignment="0" applyProtection="0"/>
    <xf numFmtId="0" fontId="1" fillId="93"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104" borderId="0" applyNumberFormat="0" applyBorder="0" applyAlignment="0" applyProtection="0"/>
    <xf numFmtId="0" fontId="1" fillId="84"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3"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93"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96" borderId="0" applyNumberFormat="0" applyBorder="0" applyAlignment="0" applyProtection="0"/>
    <xf numFmtId="0" fontId="1" fillId="104" borderId="0" applyNumberFormat="0" applyBorder="0" applyAlignment="0" applyProtection="0"/>
    <xf numFmtId="0" fontId="1" fillId="100" borderId="0" applyNumberFormat="0" applyBorder="0" applyAlignment="0" applyProtection="0"/>
    <xf numFmtId="0" fontId="1" fillId="92"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3"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97"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0" fontId="1" fillId="82"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43" fontId="1" fillId="0" borderId="0" applyFont="0" applyFill="0" applyBorder="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9" fillId="25" borderId="13" applyNumberFormat="0" applyAlignment="0" applyProtection="0"/>
    <xf numFmtId="0" fontId="89" fillId="25" borderId="13" applyNumberFormat="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21" fillId="11" borderId="9" applyNumberFormat="0" applyFont="0" applyAlignment="0" applyProtection="0"/>
    <xf numFmtId="0" fontId="21" fillId="11" borderId="9" applyNumberFormat="0" applyFont="0" applyAlignment="0" applyProtection="0"/>
    <xf numFmtId="0" fontId="86" fillId="7"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86" fillId="7" borderId="10" applyNumberFormat="0" applyAlignment="0" applyProtection="0"/>
    <xf numFmtId="0" fontId="86" fillId="7" borderId="10" applyNumberFormat="0" applyAlignment="0" applyProtection="0"/>
    <xf numFmtId="0" fontId="31" fillId="25" borderId="10" applyNumberFormat="0" applyAlignment="0" applyProtection="0"/>
    <xf numFmtId="0" fontId="84" fillId="0" borderId="28" applyNumberFormat="0" applyFill="0" applyAlignment="0" applyProtection="0"/>
    <xf numFmtId="0" fontId="89" fillId="25" borderId="13" applyNumberForma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31" fillId="25" borderId="10" applyNumberFormat="0" applyAlignment="0" applyProtection="0"/>
    <xf numFmtId="0" fontId="21" fillId="11" borderId="9" applyNumberFormat="0" applyFont="0" applyAlignment="0" applyProtection="0"/>
    <xf numFmtId="0" fontId="86" fillId="7"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21" fillId="11" borderId="9" applyNumberFormat="0" applyFont="0" applyAlignment="0" applyProtection="0"/>
    <xf numFmtId="0" fontId="31" fillId="25" borderId="10" applyNumberFormat="0" applyAlignment="0" applyProtection="0"/>
    <xf numFmtId="0" fontId="86" fillId="7"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86" fillId="7" borderId="10" applyNumberFormat="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89" fillId="25" borderId="13" applyNumberForma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6" fillId="7"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86" fillId="7" borderId="10" applyNumberFormat="0" applyAlignment="0" applyProtection="0"/>
    <xf numFmtId="0" fontId="86" fillId="7" borderId="10" applyNumberFormat="0" applyAlignment="0" applyProtection="0"/>
    <xf numFmtId="0" fontId="86" fillId="7" borderId="10" applyNumberFormat="0" applyAlignment="0" applyProtection="0"/>
    <xf numFmtId="0" fontId="84" fillId="0" borderId="28" applyNumberFormat="0" applyFill="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84" fillId="0" borderId="28" applyNumberFormat="0" applyFill="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84" fillId="0" borderId="28" applyNumberFormat="0" applyFill="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9" fillId="25" borderId="13"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9" fillId="25" borderId="13" applyNumberForma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6" fillId="7"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84" fillId="0" borderId="28" applyNumberFormat="0" applyFill="0" applyAlignment="0" applyProtection="0"/>
    <xf numFmtId="0" fontId="89" fillId="25" borderId="13"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21" fillId="11" borderId="9" applyNumberFormat="0" applyFont="0" applyAlignment="0" applyProtection="0"/>
    <xf numFmtId="0" fontId="84" fillId="0" borderId="28" applyNumberFormat="0" applyFill="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6" fillId="7"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84" fillId="0" borderId="28" applyNumberFormat="0" applyFill="0" applyAlignment="0" applyProtection="0"/>
    <xf numFmtId="0" fontId="21" fillId="11" borderId="9" applyNumberFormat="0" applyFon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21" fillId="11" borderId="9" applyNumberFormat="0" applyFont="0" applyAlignment="0" applyProtection="0"/>
    <xf numFmtId="0" fontId="31" fillId="25" borderId="10" applyNumberFormat="0" applyAlignment="0" applyProtection="0"/>
    <xf numFmtId="0" fontId="31" fillId="25" borderId="10" applyNumberFormat="0" applyAlignment="0" applyProtection="0"/>
    <xf numFmtId="0" fontId="21" fillId="11" borderId="9" applyNumberFormat="0" applyFont="0" applyAlignment="0" applyProtection="0"/>
    <xf numFmtId="0" fontId="21" fillId="11" borderId="9" applyNumberFormat="0" applyFont="0" applyAlignment="0" applyProtection="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43" fontId="1" fillId="0" borderId="0" applyFont="0" applyFill="0" applyBorder="0" applyAlignment="0" applyProtection="0"/>
    <xf numFmtId="0" fontId="1" fillId="82" borderId="7" applyNumberFormat="0" applyFont="0" applyAlignment="0" applyProtection="0"/>
    <xf numFmtId="0" fontId="1" fillId="84" borderId="0" applyNumberFormat="0" applyBorder="0" applyAlignment="0" applyProtection="0"/>
    <xf numFmtId="0" fontId="1" fillId="85" borderId="0" applyNumberFormat="0" applyBorder="0" applyAlignment="0" applyProtection="0"/>
    <xf numFmtId="0" fontId="1" fillId="88" borderId="0" applyNumberFormat="0" applyBorder="0" applyAlignment="0" applyProtection="0"/>
    <xf numFmtId="0" fontId="1" fillId="89" borderId="0" applyNumberFormat="0" applyBorder="0" applyAlignment="0" applyProtection="0"/>
    <xf numFmtId="0" fontId="1" fillId="92" borderId="0" applyNumberFormat="0" applyBorder="0" applyAlignment="0" applyProtection="0"/>
    <xf numFmtId="0" fontId="1" fillId="93" borderId="0" applyNumberFormat="0" applyBorder="0" applyAlignment="0" applyProtection="0"/>
    <xf numFmtId="0" fontId="1" fillId="96" borderId="0" applyNumberFormat="0" applyBorder="0" applyAlignment="0" applyProtection="0"/>
    <xf numFmtId="0" fontId="1" fillId="97" borderId="0" applyNumberFormat="0" applyBorder="0" applyAlignment="0" applyProtection="0"/>
    <xf numFmtId="0" fontId="1" fillId="100" borderId="0" applyNumberFormat="0" applyBorder="0" applyAlignment="0" applyProtection="0"/>
    <xf numFmtId="0" fontId="1" fillId="101" borderId="0" applyNumberFormat="0" applyBorder="0" applyAlignment="0" applyProtection="0"/>
    <xf numFmtId="0" fontId="1" fillId="104" borderId="0" applyNumberFormat="0" applyBorder="0" applyAlignment="0" applyProtection="0"/>
    <xf numFmtId="0" fontId="1" fillId="105" borderId="0" applyNumberFormat="0" applyBorder="0" applyAlignment="0" applyProtection="0"/>
    <xf numFmtId="0" fontId="1" fillId="0" borderId="0"/>
    <xf numFmtId="0" fontId="95" fillId="0" borderId="0"/>
    <xf numFmtId="164" fontId="95" fillId="0" borderId="0" applyFont="0" applyFill="0" applyBorder="0" applyAlignment="0" applyProtection="0"/>
    <xf numFmtId="0" fontId="1" fillId="0" borderId="0"/>
    <xf numFmtId="0" fontId="87" fillId="72" borderId="12" applyNumberFormat="0" applyAlignment="0" applyProtection="0"/>
    <xf numFmtId="0" fontId="87" fillId="72" borderId="12" applyNumberFormat="0" applyAlignment="0" applyProtection="0"/>
    <xf numFmtId="44"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0" fontId="50" fillId="72" borderId="1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1" fontId="21" fillId="0" borderId="0" applyFont="0" applyFill="0" applyBorder="0" applyAlignment="0" applyProtection="0"/>
    <xf numFmtId="43" fontId="23"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0" fillId="72" borderId="1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1" fontId="21" fillId="0" borderId="0" applyFont="0" applyFill="0" applyBorder="0" applyAlignment="0" applyProtection="0"/>
    <xf numFmtId="43" fontId="23"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8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8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xf numFmtId="43" fontId="2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1" fontId="21" fillId="0" borderId="0" applyFont="0" applyFill="0" applyBorder="0" applyAlignment="0" applyProtection="0"/>
    <xf numFmtId="43" fontId="23"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0" fillId="0" borderId="0" applyNumberFormat="0" applyFill="0" applyBorder="0" applyAlignment="0" applyProtection="0"/>
  </cellStyleXfs>
  <cellXfs count="964">
    <xf numFmtId="0" fontId="0" fillId="0" borderId="0" xfId="0"/>
    <xf numFmtId="0" fontId="0" fillId="2" borderId="0" xfId="0" applyFont="1" applyFill="1"/>
    <xf numFmtId="0" fontId="18" fillId="2" borderId="0" xfId="0" applyFont="1" applyFill="1"/>
    <xf numFmtId="0" fontId="0" fillId="2" borderId="0" xfId="0" applyFont="1" applyFill="1" applyAlignment="1">
      <alignment horizontal="left" vertical="center" indent="1"/>
    </xf>
    <xf numFmtId="0" fontId="19" fillId="2" borderId="0" xfId="0" applyFont="1" applyFill="1" applyAlignment="1">
      <alignment horizontal="left" vertical="center" indent="1"/>
    </xf>
    <xf numFmtId="0" fontId="20" fillId="2" borderId="0" xfId="0" applyFont="1" applyFill="1" applyAlignment="1">
      <alignment horizontal="left" vertical="center"/>
    </xf>
    <xf numFmtId="0" fontId="0" fillId="2" borderId="0" xfId="0" applyFont="1" applyFill="1" applyAlignment="1">
      <alignment vertical="center"/>
    </xf>
    <xf numFmtId="0" fontId="73" fillId="2" borderId="0" xfId="0" applyFont="1" applyFill="1" applyProtection="1"/>
    <xf numFmtId="0" fontId="0" fillId="2" borderId="0" xfId="0" applyFill="1"/>
    <xf numFmtId="0" fontId="0" fillId="2" borderId="19" xfId="0" applyFill="1" applyBorder="1"/>
    <xf numFmtId="0" fontId="16" fillId="2" borderId="19" xfId="0" applyFont="1" applyFill="1" applyBorder="1"/>
    <xf numFmtId="2" fontId="0" fillId="2" borderId="19" xfId="0" applyNumberFormat="1" applyFill="1" applyBorder="1"/>
    <xf numFmtId="9" fontId="0" fillId="2" borderId="19" xfId="6162" applyFont="1" applyFill="1" applyBorder="1"/>
    <xf numFmtId="0" fontId="16" fillId="2" borderId="0" xfId="0" applyFont="1" applyFill="1" applyAlignment="1">
      <alignment vertical="center"/>
    </xf>
    <xf numFmtId="0" fontId="0" fillId="0" borderId="25" xfId="0" applyFont="1" applyFill="1" applyBorder="1" applyAlignment="1">
      <alignment vertical="center"/>
    </xf>
    <xf numFmtId="2" fontId="0" fillId="2" borderId="0" xfId="0" applyNumberFormat="1" applyFont="1" applyFill="1" applyAlignment="1">
      <alignment vertical="center"/>
    </xf>
    <xf numFmtId="1" fontId="0" fillId="2" borderId="0" xfId="0" applyNumberFormat="1" applyFont="1" applyFill="1" applyAlignment="1">
      <alignment vertical="center"/>
    </xf>
    <xf numFmtId="0" fontId="77" fillId="2" borderId="0" xfId="0" applyFont="1" applyFill="1" applyAlignment="1">
      <alignment vertical="center"/>
    </xf>
    <xf numFmtId="0" fontId="0" fillId="2" borderId="19" xfId="0" applyFont="1" applyFill="1" applyBorder="1"/>
    <xf numFmtId="0" fontId="16" fillId="2" borderId="0" xfId="0" applyFont="1" applyFill="1" applyBorder="1"/>
    <xf numFmtId="0" fontId="0" fillId="2" borderId="0" xfId="0" applyFont="1" applyFill="1" applyBorder="1"/>
    <xf numFmtId="0" fontId="76" fillId="2" borderId="19" xfId="0" applyNumberFormat="1" applyFont="1" applyFill="1" applyBorder="1"/>
    <xf numFmtId="0" fontId="76" fillId="2" borderId="0" xfId="0" applyFont="1" applyFill="1" applyBorder="1"/>
    <xf numFmtId="0" fontId="75" fillId="2" borderId="0" xfId="0" applyFont="1" applyFill="1" applyBorder="1"/>
    <xf numFmtId="0" fontId="77" fillId="0" borderId="0" xfId="0" applyFont="1" applyAlignment="1">
      <alignment vertical="center"/>
    </xf>
    <xf numFmtId="168" fontId="0" fillId="2" borderId="19" xfId="0" applyNumberFormat="1" applyFont="1" applyFill="1" applyBorder="1"/>
    <xf numFmtId="0" fontId="0" fillId="2" borderId="0" xfId="0" applyFont="1" applyFill="1" applyBorder="1" applyAlignment="1">
      <alignment vertical="center" wrapText="1"/>
    </xf>
    <xf numFmtId="43" fontId="79" fillId="2" borderId="19" xfId="6161" applyFont="1" applyFill="1" applyBorder="1" applyAlignment="1" applyProtection="1">
      <alignment horizontal="right" vertical="center" wrapText="1"/>
    </xf>
    <xf numFmtId="0" fontId="79" fillId="2" borderId="19" xfId="0" applyFont="1" applyFill="1" applyBorder="1" applyAlignment="1" applyProtection="1">
      <alignment horizontal="left" vertical="center"/>
    </xf>
    <xf numFmtId="165" fontId="76" fillId="2" borderId="19" xfId="6161" applyNumberFormat="1" applyFont="1" applyFill="1" applyBorder="1" applyAlignment="1" applyProtection="1">
      <alignment horizontal="right" vertical="center" wrapText="1"/>
    </xf>
    <xf numFmtId="0" fontId="73" fillId="2" borderId="19" xfId="0" applyFont="1" applyFill="1" applyBorder="1" applyAlignment="1" applyProtection="1">
      <alignment horizontal="left" vertical="center"/>
    </xf>
    <xf numFmtId="165" fontId="79" fillId="2" borderId="19" xfId="6161" applyNumberFormat="1" applyFont="1" applyFill="1" applyBorder="1" applyAlignment="1" applyProtection="1">
      <alignment horizontal="right" vertical="center" wrapText="1"/>
    </xf>
    <xf numFmtId="0" fontId="76" fillId="2" borderId="19" xfId="0" applyFont="1" applyFill="1" applyBorder="1" applyAlignment="1" applyProtection="1">
      <alignment horizontal="left" vertical="center"/>
    </xf>
    <xf numFmtId="0" fontId="76" fillId="2" borderId="19" xfId="0" applyNumberFormat="1" applyFont="1" applyFill="1" applyBorder="1" applyAlignment="1" applyProtection="1">
      <alignment horizontal="right" vertical="center" wrapText="1"/>
    </xf>
    <xf numFmtId="0" fontId="81" fillId="2" borderId="0" xfId="0" applyFont="1" applyFill="1" applyBorder="1" applyAlignment="1">
      <alignment vertical="center"/>
    </xf>
    <xf numFmtId="0" fontId="77" fillId="2" borderId="0" xfId="0" applyFont="1" applyFill="1" applyBorder="1" applyAlignment="1">
      <alignment vertical="center"/>
    </xf>
    <xf numFmtId="0" fontId="76" fillId="2" borderId="19" xfId="0" applyFont="1" applyFill="1" applyBorder="1"/>
    <xf numFmtId="0" fontId="82" fillId="2" borderId="0" xfId="0" applyFont="1" applyFill="1" applyAlignment="1">
      <alignment horizontal="left"/>
    </xf>
    <xf numFmtId="165" fontId="0" fillId="2" borderId="0" xfId="0" applyNumberFormat="1" applyFont="1" applyFill="1" applyAlignment="1">
      <alignment vertical="center"/>
    </xf>
    <xf numFmtId="172" fontId="0" fillId="2" borderId="0" xfId="0" applyNumberFormat="1" applyFont="1" applyFill="1" applyAlignment="1">
      <alignment vertical="center"/>
    </xf>
    <xf numFmtId="10" fontId="0" fillId="2" borderId="0" xfId="6162" applyNumberFormat="1" applyFont="1" applyFill="1" applyAlignment="1">
      <alignment vertical="center"/>
    </xf>
    <xf numFmtId="0" fontId="78" fillId="2" borderId="0" xfId="0" applyFont="1" applyFill="1" applyAlignment="1">
      <alignment vertical="center"/>
    </xf>
    <xf numFmtId="9" fontId="0" fillId="2" borderId="0" xfId="6162" applyFont="1" applyFill="1" applyAlignment="1">
      <alignment vertical="center"/>
    </xf>
    <xf numFmtId="165" fontId="18" fillId="2" borderId="0" xfId="6161" applyNumberFormat="1" applyFont="1" applyFill="1" applyAlignment="1" applyProtection="1">
      <protection locked="0"/>
    </xf>
    <xf numFmtId="165" fontId="18" fillId="0" borderId="0" xfId="6161" applyNumberFormat="1" applyFont="1" applyFill="1" applyAlignment="1" applyProtection="1">
      <protection locked="0"/>
    </xf>
    <xf numFmtId="10" fontId="18" fillId="0" borderId="0" xfId="6162" applyNumberFormat="1" applyFont="1" applyFill="1" applyBorder="1" applyAlignment="1" applyProtection="1">
      <protection locked="0"/>
    </xf>
    <xf numFmtId="9" fontId="18" fillId="0" borderId="19" xfId="6162" applyNumberFormat="1" applyFont="1" applyFill="1" applyBorder="1" applyAlignment="1" applyProtection="1">
      <protection locked="0"/>
    </xf>
    <xf numFmtId="165" fontId="18" fillId="0" borderId="19" xfId="6161" applyNumberFormat="1" applyFont="1" applyFill="1" applyBorder="1" applyAlignment="1" applyProtection="1">
      <protection locked="0"/>
    </xf>
    <xf numFmtId="165" fontId="75" fillId="0" borderId="0" xfId="6161" applyNumberFormat="1" applyFont="1" applyFill="1" applyAlignment="1" applyProtection="1">
      <protection locked="0"/>
    </xf>
    <xf numFmtId="173" fontId="18" fillId="0" borderId="0" xfId="6162" applyNumberFormat="1" applyFont="1" applyFill="1" applyBorder="1" applyAlignment="1" applyProtection="1">
      <protection locked="0"/>
    </xf>
    <xf numFmtId="165" fontId="18" fillId="0" borderId="0" xfId="6161" applyNumberFormat="1" applyFont="1" applyFill="1" applyBorder="1" applyAlignment="1" applyProtection="1">
      <protection locked="0"/>
    </xf>
    <xf numFmtId="0" fontId="18" fillId="0" borderId="0" xfId="0" applyFont="1" applyFill="1" applyProtection="1">
      <protection locked="0"/>
    </xf>
    <xf numFmtId="165" fontId="18" fillId="0" borderId="0" xfId="0" applyNumberFormat="1" applyFont="1" applyFill="1" applyProtection="1">
      <protection locked="0"/>
    </xf>
    <xf numFmtId="165" fontId="14" fillId="0" borderId="0" xfId="6161" applyNumberFormat="1" applyFont="1" applyFill="1" applyAlignment="1" applyProtection="1">
      <protection locked="0"/>
    </xf>
    <xf numFmtId="165" fontId="75" fillId="0" borderId="0" xfId="6161" applyNumberFormat="1" applyFont="1" applyFill="1" applyBorder="1" applyAlignment="1" applyProtection="1">
      <alignment horizontal="right"/>
      <protection locked="0"/>
    </xf>
    <xf numFmtId="165" fontId="75" fillId="0" borderId="30" xfId="6161" applyNumberFormat="1" applyFont="1" applyFill="1" applyBorder="1" applyAlignment="1" applyProtection="1">
      <alignment horizontal="right"/>
      <protection locked="0"/>
    </xf>
    <xf numFmtId="0" fontId="0" fillId="0" borderId="0" xfId="0" applyFont="1" applyFill="1"/>
    <xf numFmtId="165" fontId="18" fillId="0" borderId="0" xfId="6161" applyNumberFormat="1" applyFont="1" applyFill="1" applyProtection="1">
      <protection locked="0"/>
    </xf>
    <xf numFmtId="0" fontId="18" fillId="0" borderId="0" xfId="0" applyFont="1" applyFill="1" applyBorder="1" applyAlignment="1">
      <alignment horizontal="left" vertical="center" wrapText="1"/>
    </xf>
    <xf numFmtId="165" fontId="75" fillId="0" borderId="0" xfId="6161" applyNumberFormat="1" applyFont="1" applyFill="1" applyBorder="1" applyAlignment="1" applyProtection="1">
      <protection locked="0"/>
    </xf>
    <xf numFmtId="173" fontId="75" fillId="0" borderId="0" xfId="6162" applyNumberFormat="1" applyFont="1" applyFill="1" applyBorder="1" applyAlignment="1" applyProtection="1">
      <protection locked="0"/>
    </xf>
    <xf numFmtId="9" fontId="75" fillId="0" borderId="19" xfId="6162" applyNumberFormat="1" applyFont="1" applyFill="1" applyBorder="1" applyAlignment="1" applyProtection="1">
      <protection locked="0"/>
    </xf>
    <xf numFmtId="165" fontId="75" fillId="0" borderId="19" xfId="6161" applyNumberFormat="1" applyFont="1" applyFill="1" applyBorder="1" applyAlignment="1" applyProtection="1">
      <protection locked="0"/>
    </xf>
    <xf numFmtId="165" fontId="14" fillId="0" borderId="0" xfId="6161" applyNumberFormat="1" applyFont="1" applyFill="1" applyBorder="1" applyAlignment="1" applyProtection="1">
      <protection locked="0"/>
    </xf>
    <xf numFmtId="165" fontId="75" fillId="0" borderId="19" xfId="6161" applyNumberFormat="1" applyFont="1" applyFill="1" applyBorder="1" applyAlignment="1" applyProtection="1">
      <alignment horizontal="right"/>
      <protection locked="0"/>
    </xf>
    <xf numFmtId="43" fontId="18" fillId="0" borderId="0" xfId="6161" applyNumberFormat="1" applyFont="1" applyFill="1" applyAlignment="1" applyProtection="1">
      <protection locked="0"/>
    </xf>
    <xf numFmtId="0" fontId="0" fillId="0" borderId="0" xfId="0" applyFill="1" applyAlignment="1">
      <alignment wrapText="1"/>
    </xf>
    <xf numFmtId="0" fontId="75" fillId="0" borderId="0" xfId="6161" applyNumberFormat="1" applyFont="1" applyFill="1" applyAlignment="1" applyProtection="1">
      <alignment vertical="top" wrapText="1"/>
      <protection locked="0"/>
    </xf>
    <xf numFmtId="0" fontId="18" fillId="0" borderId="0" xfId="0" applyFont="1" applyFill="1" applyBorder="1" applyAlignment="1">
      <alignment horizontal="left" vertical="top" wrapText="1"/>
    </xf>
    <xf numFmtId="9" fontId="75" fillId="0" borderId="0" xfId="6162" applyFont="1" applyFill="1" applyBorder="1" applyAlignment="1" applyProtection="1">
      <protection locked="0"/>
    </xf>
    <xf numFmtId="165" fontId="75" fillId="0" borderId="29" xfId="6161" applyNumberFormat="1" applyFont="1" applyFill="1" applyBorder="1" applyAlignment="1" applyProtection="1">
      <alignment horizontal="center" vertical="center"/>
      <protection locked="0"/>
    </xf>
    <xf numFmtId="9" fontId="18" fillId="0" borderId="0" xfId="6162" applyFont="1" applyFill="1" applyBorder="1" applyAlignment="1" applyProtection="1">
      <protection locked="0"/>
    </xf>
    <xf numFmtId="165" fontId="75" fillId="0" borderId="31" xfId="6161" applyNumberFormat="1" applyFont="1" applyFill="1" applyBorder="1" applyAlignment="1" applyProtection="1">
      <alignment horizontal="center" vertical="center"/>
      <protection locked="0"/>
    </xf>
    <xf numFmtId="165" fontId="75" fillId="0" borderId="30" xfId="6161" applyNumberFormat="1" applyFont="1" applyFill="1" applyBorder="1" applyAlignment="1" applyProtection="1">
      <alignment horizontal="center" vertical="center"/>
      <protection locked="0"/>
    </xf>
    <xf numFmtId="43" fontId="18" fillId="0" borderId="0" xfId="6161" applyNumberFormat="1" applyFont="1" applyFill="1" applyBorder="1" applyAlignment="1" applyProtection="1">
      <protection locked="0"/>
    </xf>
    <xf numFmtId="165" fontId="18" fillId="0" borderId="0" xfId="0" applyNumberFormat="1" applyFont="1" applyFill="1"/>
    <xf numFmtId="0" fontId="18" fillId="0" borderId="0" xfId="6161" applyNumberFormat="1" applyFont="1" applyFill="1" applyBorder="1" applyAlignment="1" applyProtection="1">
      <alignment horizontal="left" vertical="top" wrapText="1"/>
      <protection locked="0"/>
    </xf>
    <xf numFmtId="10" fontId="18" fillId="0" borderId="19" xfId="6162" applyNumberFormat="1" applyFont="1" applyFill="1" applyBorder="1" applyAlignment="1" applyProtection="1">
      <protection locked="0"/>
    </xf>
    <xf numFmtId="0" fontId="18" fillId="2" borderId="0" xfId="0" applyFont="1" applyFill="1" applyProtection="1">
      <protection locked="0"/>
    </xf>
    <xf numFmtId="10" fontId="18" fillId="0" borderId="19" xfId="6161" applyNumberFormat="1" applyFont="1" applyFill="1" applyBorder="1" applyAlignment="1" applyProtection="1">
      <protection locked="0"/>
    </xf>
    <xf numFmtId="1" fontId="18" fillId="0" borderId="0" xfId="0" applyNumberFormat="1" applyFont="1" applyFill="1" applyBorder="1"/>
    <xf numFmtId="1" fontId="14" fillId="0" borderId="0" xfId="0" applyNumberFormat="1" applyFont="1" applyFill="1" applyBorder="1"/>
    <xf numFmtId="0" fontId="0" fillId="2" borderId="0" xfId="0" applyNumberFormat="1" applyFont="1" applyFill="1"/>
    <xf numFmtId="0" fontId="0" fillId="2" borderId="0" xfId="0" applyFont="1" applyFill="1" applyAlignment="1">
      <alignment horizontal="left"/>
    </xf>
    <xf numFmtId="165" fontId="75" fillId="2" borderId="0" xfId="6161" applyNumberFormat="1" applyFont="1" applyFill="1" applyBorder="1" applyAlignment="1" applyProtection="1">
      <protection locked="0"/>
    </xf>
    <xf numFmtId="49" fontId="18" fillId="0" borderId="0" xfId="6161" applyNumberFormat="1" applyFont="1" applyFill="1" applyBorder="1" applyAlignment="1" applyProtection="1">
      <alignment vertical="top" wrapText="1"/>
      <protection locked="0"/>
    </xf>
    <xf numFmtId="166" fontId="18" fillId="0" borderId="0" xfId="6161" applyNumberFormat="1" applyFont="1" applyFill="1" applyBorder="1" applyAlignment="1" applyProtection="1">
      <protection locked="0"/>
    </xf>
    <xf numFmtId="165" fontId="18" fillId="2" borderId="0" xfId="6161" applyNumberFormat="1" applyFont="1" applyFill="1" applyBorder="1" applyAlignment="1" applyProtection="1">
      <protection locked="0"/>
    </xf>
    <xf numFmtId="0" fontId="0" fillId="2" borderId="0" xfId="0" applyFont="1" applyFill="1" applyAlignment="1">
      <alignment horizontal="left" indent="1"/>
    </xf>
    <xf numFmtId="0" fontId="0" fillId="0" borderId="0" xfId="0" applyNumberFormat="1" applyFont="1" applyFill="1" applyBorder="1" applyAlignment="1">
      <alignment vertical="top" wrapText="1"/>
    </xf>
    <xf numFmtId="0" fontId="18" fillId="0" borderId="0" xfId="6161" applyNumberFormat="1" applyFont="1" applyFill="1" applyBorder="1" applyAlignment="1" applyProtection="1">
      <alignment vertical="top" wrapText="1"/>
      <protection locked="0"/>
    </xf>
    <xf numFmtId="49" fontId="18" fillId="0" borderId="0" xfId="6161" applyNumberFormat="1" applyFont="1" applyFill="1" applyBorder="1" applyAlignment="1" applyProtection="1">
      <alignment wrapText="1"/>
      <protection locked="0"/>
    </xf>
    <xf numFmtId="0" fontId="96" fillId="0" borderId="0" xfId="0" applyFont="1" applyFill="1"/>
    <xf numFmtId="165" fontId="14" fillId="2" borderId="0" xfId="6161" applyNumberFormat="1" applyFont="1" applyFill="1" applyAlignment="1" applyProtection="1">
      <protection locked="0"/>
    </xf>
    <xf numFmtId="49" fontId="18" fillId="0" borderId="23" xfId="6161" applyNumberFormat="1" applyFont="1" applyFill="1" applyBorder="1" applyAlignment="1" applyProtection="1">
      <alignment horizontal="left" vertical="center"/>
      <protection locked="0"/>
    </xf>
    <xf numFmtId="165" fontId="75" fillId="2" borderId="0" xfId="6161" applyNumberFormat="1" applyFont="1" applyFill="1" applyAlignment="1" applyProtection="1">
      <protection locked="0"/>
    </xf>
    <xf numFmtId="165" fontId="75" fillId="2" borderId="32" xfId="6161" applyNumberFormat="1" applyFont="1" applyFill="1" applyBorder="1" applyAlignment="1" applyProtection="1">
      <alignment horizontal="center" vertical="center"/>
      <protection locked="0"/>
    </xf>
    <xf numFmtId="165" fontId="75" fillId="0" borderId="30" xfId="6161" applyNumberFormat="1" applyFont="1" applyFill="1" applyBorder="1" applyAlignment="1" applyProtection="1">
      <alignment horizontal="right" vertical="top"/>
      <protection locked="0"/>
    </xf>
    <xf numFmtId="165" fontId="75" fillId="0" borderId="19" xfId="6161" applyNumberFormat="1" applyFont="1" applyFill="1" applyBorder="1" applyAlignment="1" applyProtection="1">
      <alignment horizontal="right" wrapText="1"/>
      <protection locked="0"/>
    </xf>
    <xf numFmtId="165" fontId="75" fillId="0" borderId="30" xfId="6161" applyNumberFormat="1" applyFont="1" applyFill="1" applyBorder="1" applyAlignment="1" applyProtection="1">
      <alignment horizontal="right" vertical="top" wrapText="1"/>
      <protection locked="0"/>
    </xf>
    <xf numFmtId="165" fontId="75" fillId="0" borderId="0" xfId="6161" applyNumberFormat="1" applyFont="1" applyFill="1" applyBorder="1" applyAlignment="1" applyProtection="1">
      <alignment horizontal="center" vertical="center"/>
      <protection locked="0"/>
    </xf>
    <xf numFmtId="165" fontId="18" fillId="2" borderId="0" xfId="6161" applyNumberFormat="1" applyFont="1" applyFill="1" applyAlignment="1" applyProtection="1">
      <alignment vertical="center" wrapText="1"/>
      <protection locked="0"/>
    </xf>
    <xf numFmtId="165" fontId="18" fillId="2" borderId="0" xfId="6161" applyNumberFormat="1" applyFont="1" applyFill="1" applyAlignment="1" applyProtection="1">
      <alignment vertical="center"/>
      <protection locked="0"/>
    </xf>
    <xf numFmtId="49" fontId="18" fillId="0" borderId="0" xfId="6161" applyNumberFormat="1" applyFont="1" applyFill="1" applyBorder="1" applyAlignment="1" applyProtection="1">
      <alignment horizontal="left" vertical="center"/>
      <protection locked="0"/>
    </xf>
    <xf numFmtId="165" fontId="18" fillId="0" borderId="23" xfId="6161" applyNumberFormat="1" applyFont="1" applyFill="1" applyBorder="1" applyAlignment="1" applyProtection="1">
      <alignment vertical="center"/>
      <protection locked="0"/>
    </xf>
    <xf numFmtId="9" fontId="18" fillId="0" borderId="0" xfId="6162" applyNumberFormat="1" applyFont="1" applyFill="1" applyBorder="1" applyAlignment="1" applyProtection="1">
      <alignment vertical="center" wrapText="1"/>
      <protection locked="0"/>
    </xf>
    <xf numFmtId="165" fontId="18" fillId="0" borderId="0" xfId="6161" applyNumberFormat="1" applyFont="1" applyFill="1" applyBorder="1" applyAlignment="1" applyProtection="1">
      <alignment horizontal="right" vertical="center"/>
      <protection locked="0"/>
    </xf>
    <xf numFmtId="165" fontId="75" fillId="0" borderId="0" xfId="6161" applyNumberFormat="1" applyFont="1" applyFill="1" applyBorder="1" applyAlignment="1" applyProtection="1">
      <alignment horizontal="right" vertical="center"/>
      <protection locked="0"/>
    </xf>
    <xf numFmtId="9" fontId="18" fillId="0" borderId="19" xfId="6162" applyNumberFormat="1" applyFont="1" applyFill="1" applyBorder="1" applyAlignment="1" applyProtection="1">
      <alignment vertical="center" wrapText="1"/>
      <protection locked="0"/>
    </xf>
    <xf numFmtId="165" fontId="18" fillId="0" borderId="19" xfId="6161" applyNumberFormat="1" applyFont="1" applyFill="1" applyBorder="1" applyAlignment="1" applyProtection="1">
      <alignment horizontal="right" vertical="center"/>
      <protection locked="0"/>
    </xf>
    <xf numFmtId="165" fontId="75" fillId="0" borderId="19" xfId="6161" applyNumberFormat="1" applyFont="1" applyFill="1" applyBorder="1" applyAlignment="1" applyProtection="1">
      <alignment horizontal="right" vertical="center"/>
      <protection locked="0"/>
    </xf>
    <xf numFmtId="165" fontId="75" fillId="2" borderId="32" xfId="6161" applyNumberFormat="1" applyFont="1" applyFill="1" applyBorder="1" applyAlignment="1" applyProtection="1">
      <protection locked="0"/>
    </xf>
    <xf numFmtId="165" fontId="18" fillId="0" borderId="0" xfId="6161" applyNumberFormat="1" applyFont="1" applyFill="1" applyBorder="1" applyAlignment="1" applyProtection="1">
      <alignment vertical="center" wrapText="1"/>
      <protection locked="0"/>
    </xf>
    <xf numFmtId="174" fontId="18" fillId="2" borderId="0" xfId="6161" applyNumberFormat="1" applyFont="1" applyFill="1" applyAlignment="1" applyProtection="1">
      <alignment horizontal="left" vertical="center" wrapText="1"/>
      <protection locked="0"/>
    </xf>
    <xf numFmtId="165" fontId="18" fillId="0" borderId="19" xfId="6161" applyNumberFormat="1" applyFont="1" applyFill="1" applyBorder="1" applyAlignment="1" applyProtection="1">
      <alignment vertical="center" wrapText="1"/>
      <protection locked="0"/>
    </xf>
    <xf numFmtId="165" fontId="75" fillId="2" borderId="0" xfId="6161" applyNumberFormat="1" applyFont="1" applyFill="1" applyAlignment="1" applyProtection="1">
      <alignment vertical="center" wrapText="1"/>
      <protection locked="0"/>
    </xf>
    <xf numFmtId="165" fontId="18" fillId="2" borderId="0" xfId="6161" applyNumberFormat="1" applyFont="1" applyFill="1" applyAlignment="1" applyProtection="1">
      <alignment horizontal="left" vertical="center" wrapText="1"/>
      <protection locked="0"/>
    </xf>
    <xf numFmtId="0" fontId="75" fillId="0" borderId="0" xfId="6161" applyNumberFormat="1" applyFont="1" applyFill="1" applyBorder="1" applyAlignment="1" applyProtection="1">
      <alignment horizontal="right"/>
      <protection locked="0"/>
    </xf>
    <xf numFmtId="165" fontId="18" fillId="2" borderId="0" xfId="6161" applyNumberFormat="1" applyFont="1" applyFill="1" applyAlignment="1" applyProtection="1">
      <alignment horizontal="left" indent="1"/>
      <protection locked="0"/>
    </xf>
    <xf numFmtId="165" fontId="75" fillId="0" borderId="30" xfId="6161" applyNumberFormat="1" applyFont="1" applyFill="1" applyBorder="1" applyAlignment="1" applyProtection="1">
      <protection locked="0"/>
    </xf>
    <xf numFmtId="165" fontId="18" fillId="0" borderId="0" xfId="6161" applyNumberFormat="1" applyFont="1" applyFill="1" applyBorder="1" applyAlignment="1" applyProtection="1">
      <alignment vertical="center"/>
      <protection locked="0"/>
    </xf>
    <xf numFmtId="165" fontId="75" fillId="2" borderId="0" xfId="6161" applyNumberFormat="1" applyFont="1" applyFill="1" applyBorder="1" applyAlignment="1" applyProtection="1">
      <alignment vertical="center"/>
      <protection locked="0"/>
    </xf>
    <xf numFmtId="165" fontId="18" fillId="2" borderId="0" xfId="6161" applyNumberFormat="1" applyFont="1" applyFill="1" applyBorder="1" applyAlignment="1" applyProtection="1">
      <alignment vertical="center"/>
      <protection locked="0"/>
    </xf>
    <xf numFmtId="165" fontId="75" fillId="0" borderId="0" xfId="6161" applyNumberFormat="1" applyFont="1" applyFill="1" applyBorder="1" applyAlignment="1" applyProtection="1">
      <alignment vertical="center"/>
      <protection locked="0"/>
    </xf>
    <xf numFmtId="165" fontId="75" fillId="0" borderId="19" xfId="6161" applyNumberFormat="1" applyFont="1" applyFill="1" applyBorder="1" applyAlignment="1" applyProtection="1">
      <alignment vertical="center"/>
      <protection locked="0"/>
    </xf>
    <xf numFmtId="165" fontId="18" fillId="2" borderId="19" xfId="6161" applyNumberFormat="1" applyFont="1" applyFill="1" applyBorder="1" applyAlignment="1" applyProtection="1">
      <alignment vertical="center"/>
      <protection locked="0"/>
    </xf>
    <xf numFmtId="165" fontId="75" fillId="2" borderId="19" xfId="6161" applyNumberFormat="1" applyFont="1" applyFill="1" applyBorder="1" applyAlignment="1" applyProtection="1">
      <alignment vertical="center"/>
      <protection locked="0"/>
    </xf>
    <xf numFmtId="165" fontId="75" fillId="2" borderId="0" xfId="6161" applyNumberFormat="1" applyFont="1" applyFill="1" applyAlignment="1" applyProtection="1">
      <alignment vertical="center"/>
      <protection locked="0"/>
    </xf>
    <xf numFmtId="165" fontId="18" fillId="0" borderId="19" xfId="6161" applyNumberFormat="1" applyFont="1" applyFill="1" applyBorder="1" applyAlignment="1" applyProtection="1">
      <alignment vertical="center"/>
      <protection locked="0"/>
    </xf>
    <xf numFmtId="165" fontId="75" fillId="0" borderId="0" xfId="6161" applyNumberFormat="1" applyFont="1" applyFill="1" applyAlignment="1" applyProtection="1">
      <alignment vertical="center"/>
      <protection locked="0"/>
    </xf>
    <xf numFmtId="0" fontId="16" fillId="0" borderId="0" xfId="0" applyNumberFormat="1" applyFont="1" applyFill="1" applyBorder="1"/>
    <xf numFmtId="0" fontId="16" fillId="0" borderId="0" xfId="0" applyFont="1" applyFill="1" applyBorder="1" applyAlignment="1">
      <alignment horizontal="left"/>
    </xf>
    <xf numFmtId="0" fontId="0" fillId="0" borderId="0" xfId="0" applyNumberFormat="1" applyFill="1" applyBorder="1"/>
    <xf numFmtId="0" fontId="0" fillId="0" borderId="0" xfId="0" applyFill="1" applyBorder="1" applyAlignment="1">
      <alignment horizontal="left"/>
    </xf>
    <xf numFmtId="0" fontId="16" fillId="0" borderId="0" xfId="0" applyFont="1" applyFill="1" applyBorder="1"/>
    <xf numFmtId="175" fontId="18" fillId="0" borderId="0" xfId="6161" applyNumberFormat="1" applyFont="1" applyFill="1" applyBorder="1" applyAlignment="1" applyProtection="1">
      <protection locked="0"/>
    </xf>
    <xf numFmtId="165" fontId="18" fillId="2" borderId="19" xfId="6161" applyNumberFormat="1" applyFont="1" applyFill="1" applyBorder="1" applyAlignment="1" applyProtection="1">
      <protection locked="0"/>
    </xf>
    <xf numFmtId="165" fontId="75" fillId="2" borderId="19" xfId="6161" applyNumberFormat="1" applyFont="1" applyFill="1" applyBorder="1" applyAlignment="1" applyProtection="1">
      <protection locked="0"/>
    </xf>
    <xf numFmtId="165" fontId="0" fillId="0" borderId="29" xfId="0" applyNumberFormat="1" applyFill="1" applyBorder="1"/>
    <xf numFmtId="165" fontId="0" fillId="0" borderId="0" xfId="0" applyNumberFormat="1" applyFill="1"/>
    <xf numFmtId="165" fontId="0" fillId="0" borderId="0" xfId="0" applyNumberFormat="1"/>
    <xf numFmtId="0" fontId="0" fillId="0" borderId="0" xfId="0" applyAlignment="1">
      <alignment horizontal="left"/>
    </xf>
    <xf numFmtId="165" fontId="0" fillId="0" borderId="19" xfId="0" applyNumberFormat="1" applyFill="1" applyBorder="1"/>
    <xf numFmtId="165" fontId="75" fillId="2" borderId="30" xfId="6161" applyNumberFormat="1" applyFont="1" applyFill="1" applyBorder="1" applyAlignment="1" applyProtection="1">
      <protection locked="0"/>
    </xf>
    <xf numFmtId="165" fontId="18" fillId="0" borderId="23" xfId="6161" applyNumberFormat="1" applyFont="1" applyFill="1" applyBorder="1" applyAlignment="1" applyProtection="1">
      <alignment horizontal="left"/>
      <protection locked="0"/>
    </xf>
    <xf numFmtId="9" fontId="18" fillId="0" borderId="0" xfId="6162" applyFont="1" applyFill="1" applyAlignment="1" applyProtection="1">
      <protection locked="0"/>
    </xf>
    <xf numFmtId="9" fontId="75" fillId="0" borderId="19" xfId="6162" applyFont="1" applyFill="1" applyBorder="1" applyAlignment="1" applyProtection="1">
      <protection locked="0"/>
    </xf>
    <xf numFmtId="9" fontId="18" fillId="0" borderId="19" xfId="6162" applyNumberFormat="1" applyFont="1" applyFill="1" applyBorder="1" applyAlignment="1" applyProtection="1">
      <alignment vertical="top"/>
      <protection locked="0"/>
    </xf>
    <xf numFmtId="165" fontId="75" fillId="0" borderId="0" xfId="6161" applyNumberFormat="1" applyFont="1" applyFill="1" applyBorder="1"/>
    <xf numFmtId="165" fontId="18" fillId="0" borderId="0" xfId="6161" applyNumberFormat="1" applyFont="1" applyFill="1" applyBorder="1"/>
    <xf numFmtId="165" fontId="75" fillId="0" borderId="0" xfId="6161" applyNumberFormat="1" applyFont="1" applyFill="1" applyBorder="1" applyAlignment="1">
      <alignment horizontal="right"/>
    </xf>
    <xf numFmtId="9" fontId="18" fillId="2" borderId="0" xfId="6162" applyFont="1" applyFill="1" applyAlignment="1" applyProtection="1">
      <protection locked="0"/>
    </xf>
    <xf numFmtId="9" fontId="18" fillId="2" borderId="0" xfId="6162" applyFont="1" applyFill="1" applyBorder="1" applyAlignment="1" applyProtection="1">
      <protection locked="0"/>
    </xf>
    <xf numFmtId="9" fontId="18" fillId="0" borderId="19" xfId="3778" applyNumberFormat="1" applyFont="1" applyFill="1" applyBorder="1" applyAlignment="1" applyProtection="1">
      <protection locked="0"/>
    </xf>
    <xf numFmtId="9" fontId="18" fillId="0" borderId="0" xfId="3778" applyNumberFormat="1" applyFont="1" applyFill="1" applyBorder="1" applyAlignment="1" applyProtection="1">
      <protection locked="0"/>
    </xf>
    <xf numFmtId="165" fontId="75" fillId="0" borderId="32" xfId="6161" applyNumberFormat="1" applyFont="1" applyFill="1" applyBorder="1" applyAlignment="1" applyProtection="1">
      <alignment horizontal="center" vertical="center"/>
      <protection locked="0"/>
    </xf>
    <xf numFmtId="0" fontId="1" fillId="0" borderId="0" xfId="0" applyFont="1" applyFill="1" applyBorder="1"/>
    <xf numFmtId="0" fontId="1" fillId="0" borderId="0" xfId="0" applyFont="1" applyFill="1"/>
    <xf numFmtId="165" fontId="18" fillId="2" borderId="0" xfId="6161" applyNumberFormat="1" applyFont="1" applyFill="1" applyBorder="1" applyAlignment="1" applyProtection="1">
      <alignment horizontal="left" wrapText="1"/>
      <protection locked="0"/>
    </xf>
    <xf numFmtId="43" fontId="18" fillId="2" borderId="0" xfId="6161" applyNumberFormat="1" applyFont="1" applyFill="1" applyAlignment="1" applyProtection="1">
      <protection locked="0"/>
    </xf>
    <xf numFmtId="165" fontId="18" fillId="2" borderId="0" xfId="6161" applyNumberFormat="1" applyFont="1" applyFill="1" applyBorder="1" applyProtection="1">
      <protection locked="0"/>
    </xf>
    <xf numFmtId="165" fontId="18" fillId="2" borderId="0" xfId="6161" applyNumberFormat="1" applyFont="1" applyFill="1" applyBorder="1" applyAlignment="1" applyProtection="1">
      <alignment horizontal="left"/>
      <protection locked="0"/>
    </xf>
    <xf numFmtId="9" fontId="75" fillId="2" borderId="30" xfId="6162" applyNumberFormat="1" applyFont="1" applyFill="1" applyBorder="1" applyAlignment="1" applyProtection="1">
      <alignment horizontal="right"/>
      <protection locked="0"/>
    </xf>
    <xf numFmtId="165" fontId="75" fillId="2" borderId="0" xfId="6161" applyNumberFormat="1" applyFont="1" applyFill="1" applyAlignment="1" applyProtection="1">
      <alignment horizontal="right"/>
      <protection locked="0"/>
    </xf>
    <xf numFmtId="9" fontId="18" fillId="0" borderId="30" xfId="6162" applyNumberFormat="1" applyFont="1" applyFill="1" applyBorder="1" applyAlignment="1" applyProtection="1">
      <alignment horizontal="right"/>
      <protection locked="0"/>
    </xf>
    <xf numFmtId="0" fontId="0" fillId="0" borderId="0" xfId="0" applyFont="1"/>
    <xf numFmtId="165" fontId="18" fillId="2" borderId="0" xfId="6161" quotePrefix="1" applyNumberFormat="1" applyFont="1" applyFill="1" applyBorder="1" applyAlignment="1" applyProtection="1">
      <alignment horizontal="right"/>
      <protection locked="0"/>
    </xf>
    <xf numFmtId="165" fontId="18" fillId="2" borderId="0" xfId="6162" applyNumberFormat="1" applyFont="1" applyFill="1" applyBorder="1" applyAlignment="1" applyProtection="1">
      <protection locked="0"/>
    </xf>
    <xf numFmtId="0" fontId="75" fillId="2" borderId="0" xfId="0" applyFont="1" applyFill="1" applyProtection="1">
      <protection locked="0"/>
    </xf>
    <xf numFmtId="165" fontId="75" fillId="2" borderId="30" xfId="6161" applyNumberFormat="1" applyFont="1" applyFill="1" applyBorder="1" applyAlignment="1" applyProtection="1">
      <alignment horizontal="right"/>
      <protection locked="0"/>
    </xf>
    <xf numFmtId="165" fontId="18" fillId="0" borderId="0" xfId="6161" applyNumberFormat="1" applyFont="1" applyFill="1" applyBorder="1" applyProtection="1">
      <protection locked="0"/>
    </xf>
    <xf numFmtId="0" fontId="18" fillId="0" borderId="0" xfId="0" applyNumberFormat="1" applyFont="1" applyFill="1" applyProtection="1">
      <protection locked="0"/>
    </xf>
    <xf numFmtId="9" fontId="18" fillId="0" borderId="19" xfId="6162" applyFont="1" applyFill="1" applyBorder="1" applyAlignment="1" applyProtection="1">
      <protection locked="0"/>
    </xf>
    <xf numFmtId="9" fontId="18" fillId="0" borderId="0" xfId="6162" applyNumberFormat="1" applyFont="1" applyFill="1" applyBorder="1" applyAlignment="1" applyProtection="1">
      <protection locked="0"/>
    </xf>
    <xf numFmtId="165" fontId="18" fillId="0" borderId="0" xfId="6161" applyNumberFormat="1" applyFont="1" applyFill="1" applyBorder="1" applyAlignment="1" applyProtection="1">
      <alignment horizontal="left"/>
      <protection locked="0"/>
    </xf>
    <xf numFmtId="165" fontId="18" fillId="2" borderId="0" xfId="6161" applyNumberFormat="1" applyFont="1" applyFill="1" applyAlignment="1" applyProtection="1">
      <alignment vertical="top"/>
      <protection locked="0"/>
    </xf>
    <xf numFmtId="165" fontId="18" fillId="2" borderId="0" xfId="6161" applyNumberFormat="1" applyFont="1" applyFill="1" applyBorder="1" applyAlignment="1" applyProtection="1">
      <alignment vertical="top"/>
      <protection locked="0"/>
    </xf>
    <xf numFmtId="1" fontId="18" fillId="0" borderId="0" xfId="0" applyNumberFormat="1" applyFont="1" applyFill="1"/>
    <xf numFmtId="166" fontId="18" fillId="0" borderId="19" xfId="6161" applyNumberFormat="1" applyFont="1" applyFill="1" applyBorder="1" applyAlignment="1" applyProtection="1">
      <protection locked="0"/>
    </xf>
    <xf numFmtId="0" fontId="14" fillId="2" borderId="0" xfId="0" applyFont="1" applyFill="1" applyProtection="1">
      <protection locked="0"/>
    </xf>
    <xf numFmtId="49" fontId="18" fillId="0" borderId="0" xfId="6161" applyNumberFormat="1" applyFont="1" applyFill="1" applyBorder="1" applyAlignment="1" applyProtection="1">
      <alignment vertical="top"/>
      <protection locked="0"/>
    </xf>
    <xf numFmtId="49" fontId="18" fillId="0" borderId="23" xfId="6161" applyNumberFormat="1" applyFont="1" applyFill="1" applyBorder="1" applyAlignment="1" applyProtection="1">
      <alignment vertical="top"/>
      <protection locked="0"/>
    </xf>
    <xf numFmtId="9" fontId="18" fillId="2" borderId="0" xfId="6162" applyFont="1" applyFill="1" applyProtection="1">
      <protection locked="0"/>
    </xf>
    <xf numFmtId="9" fontId="75" fillId="2" borderId="19" xfId="6162" applyNumberFormat="1" applyFont="1" applyFill="1" applyBorder="1" applyAlignment="1" applyProtection="1">
      <protection locked="0"/>
    </xf>
    <xf numFmtId="165" fontId="75" fillId="0" borderId="19" xfId="6161" applyNumberFormat="1" applyFont="1" applyFill="1" applyBorder="1" applyAlignment="1" applyProtection="1">
      <alignment vertical="top" wrapText="1"/>
      <protection locked="0"/>
    </xf>
    <xf numFmtId="165" fontId="18" fillId="2" borderId="19" xfId="6161" applyNumberFormat="1" applyFont="1" applyFill="1" applyBorder="1" applyAlignment="1" applyProtection="1">
      <alignment vertical="top"/>
      <protection locked="0"/>
    </xf>
    <xf numFmtId="0" fontId="18" fillId="2" borderId="0" xfId="0" applyFont="1" applyFill="1" applyAlignment="1" applyProtection="1">
      <alignment vertical="center"/>
      <protection locked="0"/>
    </xf>
    <xf numFmtId="165" fontId="75" fillId="0" borderId="19" xfId="6161" applyNumberFormat="1" applyFont="1" applyFill="1" applyBorder="1" applyAlignment="1" applyProtection="1">
      <alignment wrapText="1"/>
      <protection locked="0"/>
    </xf>
    <xf numFmtId="165" fontId="18" fillId="2" borderId="0" xfId="0" applyNumberFormat="1" applyFont="1" applyFill="1" applyProtection="1">
      <protection locked="0"/>
    </xf>
    <xf numFmtId="0" fontId="18" fillId="2" borderId="0" xfId="0" applyFont="1" applyFill="1" applyAlignment="1" applyProtection="1">
      <alignment vertical="top"/>
      <protection locked="0"/>
    </xf>
    <xf numFmtId="165" fontId="18" fillId="0" borderId="19" xfId="6161" applyNumberFormat="1" applyFont="1" applyFill="1" applyBorder="1" applyAlignment="1" applyProtection="1">
      <alignment vertical="top" wrapText="1"/>
      <protection locked="0"/>
    </xf>
    <xf numFmtId="165" fontId="75" fillId="0" borderId="0" xfId="6161" applyNumberFormat="1" applyFont="1" applyFill="1" applyAlignment="1" applyProtection="1">
      <alignment vertical="top"/>
      <protection locked="0"/>
    </xf>
    <xf numFmtId="165" fontId="18" fillId="0" borderId="0" xfId="6161" applyNumberFormat="1" applyFont="1" applyFill="1" applyBorder="1" applyAlignment="1" applyProtection="1">
      <alignment horizontal="right"/>
      <protection locked="0"/>
    </xf>
    <xf numFmtId="165" fontId="18" fillId="0" borderId="0" xfId="6161" applyNumberFormat="1" applyFont="1" applyFill="1" applyAlignment="1" applyProtection="1">
      <alignment vertical="top" wrapText="1"/>
      <protection locked="0"/>
    </xf>
    <xf numFmtId="49" fontId="14" fillId="0" borderId="0" xfId="6161" applyNumberFormat="1" applyFont="1" applyFill="1" applyBorder="1" applyAlignment="1" applyProtection="1">
      <alignment horizontal="left" vertical="center"/>
      <protection locked="0"/>
    </xf>
    <xf numFmtId="0" fontId="18" fillId="2" borderId="23" xfId="6161" applyNumberFormat="1" applyFont="1" applyFill="1" applyBorder="1" applyAlignment="1" applyProtection="1">
      <alignment horizontal="left" vertical="top" wrapText="1"/>
      <protection locked="0"/>
    </xf>
    <xf numFmtId="10" fontId="18" fillId="0" borderId="0" xfId="6162" applyNumberFormat="1" applyFont="1" applyFill="1" applyAlignment="1" applyProtection="1">
      <protection locked="0"/>
    </xf>
    <xf numFmtId="10" fontId="18" fillId="2" borderId="19" xfId="6162" applyNumberFormat="1" applyFont="1" applyFill="1" applyBorder="1" applyAlignment="1" applyProtection="1">
      <protection locked="0"/>
    </xf>
    <xf numFmtId="43" fontId="18" fillId="2" borderId="0" xfId="6161" applyNumberFormat="1" applyFont="1" applyFill="1" applyBorder="1" applyAlignment="1" applyProtection="1">
      <protection locked="0"/>
    </xf>
    <xf numFmtId="0" fontId="18" fillId="2" borderId="0" xfId="6161" applyNumberFormat="1" applyFont="1" applyFill="1" applyBorder="1" applyAlignment="1" applyProtection="1">
      <alignment horizontal="left" vertical="top" wrapText="1"/>
      <protection locked="0"/>
    </xf>
    <xf numFmtId="0" fontId="18" fillId="0" borderId="0" xfId="6161" applyNumberFormat="1" applyFont="1" applyFill="1" applyBorder="1" applyAlignment="1" applyProtection="1">
      <alignment horizontal="left" vertical="top"/>
      <protection locked="0"/>
    </xf>
    <xf numFmtId="0" fontId="18" fillId="0" borderId="23" xfId="6161" applyNumberFormat="1" applyFont="1" applyFill="1" applyBorder="1" applyAlignment="1" applyProtection="1">
      <alignment horizontal="left" vertical="top"/>
      <protection locked="0"/>
    </xf>
    <xf numFmtId="9" fontId="18" fillId="2" borderId="19" xfId="6162" applyFont="1" applyFill="1" applyBorder="1" applyAlignment="1" applyProtection="1">
      <protection locked="0"/>
    </xf>
    <xf numFmtId="165" fontId="56" fillId="2" borderId="19" xfId="6161" applyNumberFormat="1" applyFont="1" applyFill="1" applyBorder="1" applyAlignment="1"/>
    <xf numFmtId="0" fontId="18" fillId="2" borderId="0" xfId="0" applyFont="1" applyFill="1" applyBorder="1" applyProtection="1">
      <protection locked="0"/>
    </xf>
    <xf numFmtId="165" fontId="14" fillId="2" borderId="0" xfId="6161" applyNumberFormat="1" applyFont="1" applyFill="1" applyAlignment="1" applyProtection="1">
      <alignment vertical="top"/>
      <protection locked="0"/>
    </xf>
    <xf numFmtId="0" fontId="18" fillId="0" borderId="23" xfId="6161" applyNumberFormat="1" applyFont="1" applyFill="1" applyBorder="1" applyAlignment="1" applyProtection="1">
      <alignment horizontal="left" vertical="top" wrapText="1"/>
      <protection locked="0"/>
    </xf>
    <xf numFmtId="0" fontId="75" fillId="2" borderId="30" xfId="6161" applyNumberFormat="1" applyFont="1" applyFill="1" applyBorder="1" applyAlignment="1" applyProtection="1">
      <protection locked="0"/>
    </xf>
    <xf numFmtId="165" fontId="75" fillId="0" borderId="19" xfId="6161" applyNumberFormat="1" applyFont="1" applyFill="1" applyBorder="1" applyAlignment="1" applyProtection="1">
      <alignment horizontal="center"/>
      <protection locked="0"/>
    </xf>
    <xf numFmtId="2" fontId="75" fillId="2" borderId="0" xfId="6162" applyNumberFormat="1" applyFont="1" applyFill="1" applyBorder="1" applyAlignment="1" applyProtection="1">
      <protection locked="0"/>
    </xf>
    <xf numFmtId="49" fontId="18" fillId="2" borderId="23" xfId="6161" applyNumberFormat="1" applyFont="1" applyFill="1" applyBorder="1" applyAlignment="1" applyProtection="1">
      <alignment horizontal="left" vertical="center"/>
      <protection locked="0"/>
    </xf>
    <xf numFmtId="165" fontId="18" fillId="2" borderId="0" xfId="0" applyNumberFormat="1" applyFont="1" applyFill="1" applyAlignment="1" applyProtection="1">
      <alignment horizontal="left" indent="1"/>
      <protection locked="0"/>
    </xf>
    <xf numFmtId="165" fontId="18" fillId="2" borderId="0" xfId="0" applyNumberFormat="1" applyFont="1" applyFill="1" applyAlignment="1" applyProtection="1">
      <alignment horizontal="left"/>
      <protection locked="0"/>
    </xf>
    <xf numFmtId="165" fontId="18" fillId="2" borderId="0" xfId="0" applyNumberFormat="1" applyFont="1" applyFill="1" applyBorder="1" applyAlignment="1"/>
    <xf numFmtId="0" fontId="18" fillId="2" borderId="0" xfId="0" applyFont="1" applyFill="1" applyBorder="1" applyAlignment="1" applyProtection="1">
      <alignment horizontal="left" indent="1"/>
      <protection locked="0"/>
    </xf>
    <xf numFmtId="2" fontId="75" fillId="0" borderId="0" xfId="6162" applyNumberFormat="1" applyFont="1" applyFill="1" applyBorder="1" applyAlignment="1" applyProtection="1">
      <protection locked="0"/>
    </xf>
    <xf numFmtId="165" fontId="14" fillId="2" borderId="0" xfId="6161" applyNumberFormat="1" applyFont="1" applyFill="1" applyBorder="1" applyAlignment="1" applyProtection="1">
      <protection locked="0"/>
    </xf>
    <xf numFmtId="49" fontId="18" fillId="0" borderId="0" xfId="6161" applyNumberFormat="1" applyFont="1" applyFill="1" applyBorder="1" applyAlignment="1" applyProtection="1">
      <alignment horizontal="left"/>
      <protection locked="0"/>
    </xf>
    <xf numFmtId="0" fontId="75" fillId="0" borderId="0" xfId="0" applyFont="1" applyFill="1" applyBorder="1" applyAlignment="1"/>
    <xf numFmtId="0" fontId="75" fillId="0" borderId="30" xfId="6161" applyNumberFormat="1" applyFont="1" applyFill="1" applyBorder="1" applyAlignment="1" applyProtection="1">
      <alignment horizontal="right" vertical="top" wrapText="1"/>
      <protection locked="0"/>
    </xf>
    <xf numFmtId="168" fontId="75" fillId="2" borderId="0" xfId="6162" applyNumberFormat="1" applyFont="1" applyFill="1" applyBorder="1" applyAlignment="1"/>
    <xf numFmtId="0" fontId="18" fillId="2" borderId="0" xfId="6161" applyNumberFormat="1" applyFont="1" applyFill="1" applyAlignment="1" applyProtection="1">
      <alignment horizontal="left" vertical="top" wrapText="1"/>
      <protection locked="0"/>
    </xf>
    <xf numFmtId="1" fontId="18" fillId="2" borderId="0" xfId="6162" applyNumberFormat="1" applyFont="1" applyFill="1" applyBorder="1" applyAlignment="1" applyProtection="1">
      <protection locked="0"/>
    </xf>
    <xf numFmtId="165" fontId="98" fillId="2" borderId="0" xfId="6161" applyNumberFormat="1" applyFont="1" applyFill="1" applyAlignment="1" applyProtection="1">
      <protection locked="0"/>
    </xf>
    <xf numFmtId="165" fontId="18" fillId="0" borderId="0" xfId="0" applyNumberFormat="1" applyFont="1" applyFill="1" applyBorder="1" applyAlignment="1"/>
    <xf numFmtId="1" fontId="18" fillId="0" borderId="0" xfId="6162" applyNumberFormat="1" applyFont="1" applyFill="1" applyBorder="1" applyAlignment="1" applyProtection="1">
      <protection locked="0"/>
    </xf>
    <xf numFmtId="176" fontId="18" fillId="0" borderId="0" xfId="6162" applyNumberFormat="1" applyFont="1" applyFill="1" applyBorder="1" applyAlignment="1" applyProtection="1">
      <protection locked="0"/>
    </xf>
    <xf numFmtId="177" fontId="14" fillId="2" borderId="0" xfId="6161" applyNumberFormat="1" applyFont="1" applyFill="1" applyAlignment="1" applyProtection="1">
      <protection locked="0"/>
    </xf>
    <xf numFmtId="178" fontId="18" fillId="2" borderId="0" xfId="6161" applyNumberFormat="1" applyFont="1" applyFill="1" applyAlignment="1" applyProtection="1">
      <protection locked="0"/>
    </xf>
    <xf numFmtId="0" fontId="77" fillId="0" borderId="0" xfId="0" applyFont="1" applyFill="1" applyAlignment="1">
      <alignment vertical="center"/>
    </xf>
    <xf numFmtId="166" fontId="18" fillId="2" borderId="19" xfId="6161" applyNumberFormat="1" applyFont="1" applyFill="1" applyBorder="1" applyAlignment="1" applyProtection="1">
      <protection locked="0"/>
    </xf>
    <xf numFmtId="1" fontId="14" fillId="2" borderId="0" xfId="6162" applyNumberFormat="1" applyFont="1" applyFill="1" applyBorder="1" applyAlignment="1" applyProtection="1">
      <protection locked="0"/>
    </xf>
    <xf numFmtId="1" fontId="14" fillId="0" borderId="0" xfId="6162" applyNumberFormat="1" applyFont="1" applyFill="1" applyBorder="1" applyAlignment="1" applyProtection="1">
      <protection locked="0"/>
    </xf>
    <xf numFmtId="165" fontId="18" fillId="0" borderId="0" xfId="6161" applyNumberFormat="1" applyFont="1" applyFill="1" applyBorder="1" applyAlignment="1" applyProtection="1">
      <alignment wrapText="1"/>
      <protection locked="0"/>
    </xf>
    <xf numFmtId="1" fontId="18" fillId="0" borderId="19" xfId="6162" applyNumberFormat="1" applyFont="1" applyFill="1" applyBorder="1" applyAlignment="1" applyProtection="1">
      <alignment horizontal="right"/>
      <protection locked="0"/>
    </xf>
    <xf numFmtId="165" fontId="18" fillId="0" borderId="19" xfId="6161" applyNumberFormat="1" applyFont="1" applyFill="1" applyBorder="1" applyAlignment="1" applyProtection="1">
      <alignment horizontal="left" indent="2"/>
      <protection locked="0"/>
    </xf>
    <xf numFmtId="1" fontId="18" fillId="0" borderId="29" xfId="6162" applyNumberFormat="1" applyFont="1" applyFill="1" applyBorder="1" applyAlignment="1" applyProtection="1">
      <alignment horizontal="right"/>
      <protection locked="0"/>
    </xf>
    <xf numFmtId="1" fontId="18" fillId="0" borderId="29" xfId="6162" quotePrefix="1" applyNumberFormat="1" applyFont="1" applyFill="1" applyBorder="1" applyAlignment="1" applyProtection="1">
      <alignment horizontal="right"/>
      <protection locked="0"/>
    </xf>
    <xf numFmtId="165" fontId="18" fillId="0" borderId="29" xfId="6161" applyNumberFormat="1" applyFont="1" applyFill="1" applyBorder="1" applyAlignment="1" applyProtection="1">
      <alignment horizontal="left" indent="2"/>
      <protection locked="0"/>
    </xf>
    <xf numFmtId="1" fontId="18" fillId="0" borderId="22" xfId="6162" applyNumberFormat="1" applyFont="1" applyFill="1" applyBorder="1" applyAlignment="1" applyProtection="1">
      <alignment horizontal="right"/>
      <protection locked="0"/>
    </xf>
    <xf numFmtId="1" fontId="18" fillId="0" borderId="33" xfId="6162" applyNumberFormat="1" applyFont="1" applyFill="1" applyBorder="1" applyAlignment="1" applyProtection="1">
      <alignment horizontal="right"/>
      <protection locked="0"/>
    </xf>
    <xf numFmtId="165" fontId="75" fillId="0" borderId="21" xfId="6161" applyNumberFormat="1" applyFont="1" applyFill="1" applyBorder="1" applyAlignment="1" applyProtection="1">
      <protection locked="0"/>
    </xf>
    <xf numFmtId="165" fontId="18" fillId="0" borderId="19" xfId="6161" applyNumberFormat="1" applyFont="1" applyFill="1" applyBorder="1" applyAlignment="1" applyProtection="1">
      <alignment horizontal="right"/>
      <protection locked="0"/>
    </xf>
    <xf numFmtId="1" fontId="18" fillId="2" borderId="19" xfId="6162" applyNumberFormat="1" applyFont="1" applyFill="1" applyBorder="1" applyAlignment="1" applyProtection="1">
      <alignment horizontal="right"/>
      <protection locked="0"/>
    </xf>
    <xf numFmtId="1" fontId="18" fillId="0" borderId="19" xfId="6162" quotePrefix="1" applyNumberFormat="1" applyFont="1" applyFill="1" applyBorder="1" applyAlignment="1" applyProtection="1">
      <alignment horizontal="right"/>
      <protection locked="0"/>
    </xf>
    <xf numFmtId="165" fontId="18" fillId="0" borderId="29" xfId="6161" applyNumberFormat="1" applyFont="1" applyFill="1" applyBorder="1" applyAlignment="1" applyProtection="1">
      <alignment horizontal="right"/>
      <protection locked="0"/>
    </xf>
    <xf numFmtId="165" fontId="75" fillId="0" borderId="30" xfId="6161" applyNumberFormat="1" applyFont="1" applyFill="1" applyBorder="1" applyAlignment="1" applyProtection="1">
      <alignment vertical="top"/>
      <protection locked="0"/>
    </xf>
    <xf numFmtId="1" fontId="99" fillId="0" borderId="0" xfId="6162" applyNumberFormat="1" applyFont="1" applyFill="1" applyBorder="1" applyAlignment="1" applyProtection="1">
      <protection locked="0"/>
    </xf>
    <xf numFmtId="9" fontId="18" fillId="0" borderId="0" xfId="6162" applyFont="1" applyFill="1" applyBorder="1" applyAlignment="1" applyProtection="1">
      <alignment wrapText="1"/>
      <protection locked="0"/>
    </xf>
    <xf numFmtId="9" fontId="18" fillId="0" borderId="19" xfId="6162" applyFont="1" applyFill="1" applyBorder="1" applyAlignment="1" applyProtection="1">
      <alignment wrapText="1"/>
      <protection locked="0"/>
    </xf>
    <xf numFmtId="0" fontId="75" fillId="2" borderId="0" xfId="6161" applyNumberFormat="1" applyFont="1" applyFill="1" applyBorder="1" applyAlignment="1" applyProtection="1">
      <protection locked="0"/>
    </xf>
    <xf numFmtId="0" fontId="75" fillId="2" borderId="19" xfId="6161" applyNumberFormat="1" applyFont="1" applyFill="1" applyBorder="1" applyAlignment="1" applyProtection="1">
      <protection locked="0"/>
    </xf>
    <xf numFmtId="0" fontId="75" fillId="2" borderId="0" xfId="6161" applyNumberFormat="1" applyFont="1" applyFill="1" applyBorder="1" applyAlignment="1" applyProtection="1">
      <alignment horizontal="right"/>
      <protection locked="0"/>
    </xf>
    <xf numFmtId="165" fontId="75" fillId="2" borderId="0" xfId="6161" applyNumberFormat="1" applyFont="1" applyFill="1" applyBorder="1" applyAlignment="1" applyProtection="1">
      <alignment horizontal="center" vertical="center"/>
      <protection locked="0"/>
    </xf>
    <xf numFmtId="9" fontId="18" fillId="2" borderId="19" xfId="6162" applyNumberFormat="1" applyFont="1" applyFill="1" applyBorder="1" applyAlignment="1" applyProtection="1">
      <protection locked="0"/>
    </xf>
    <xf numFmtId="165" fontId="18" fillId="2" borderId="0" xfId="6161" applyNumberFormat="1" applyFont="1" applyFill="1" applyBorder="1" applyAlignment="1"/>
    <xf numFmtId="179" fontId="18" fillId="2" borderId="0" xfId="0" applyNumberFormat="1" applyFont="1" applyFill="1" applyBorder="1" applyAlignment="1"/>
    <xf numFmtId="179" fontId="18" fillId="2" borderId="0" xfId="6161" applyNumberFormat="1" applyFont="1" applyFill="1" applyAlignment="1" applyProtection="1">
      <protection locked="0"/>
    </xf>
    <xf numFmtId="179" fontId="18" fillId="2" borderId="0" xfId="6161" applyNumberFormat="1" applyFont="1" applyFill="1" applyBorder="1" applyAlignment="1" applyProtection="1">
      <protection locked="0"/>
    </xf>
    <xf numFmtId="166" fontId="18" fillId="2" borderId="0" xfId="6161" applyNumberFormat="1" applyFont="1" applyFill="1" applyBorder="1" applyAlignment="1" applyProtection="1">
      <protection locked="0"/>
    </xf>
    <xf numFmtId="165" fontId="18" fillId="2" borderId="0" xfId="6161" applyNumberFormat="1" applyFont="1" applyFill="1" applyBorder="1"/>
    <xf numFmtId="168" fontId="18" fillId="2" borderId="19" xfId="6161" applyNumberFormat="1" applyFont="1" applyFill="1" applyBorder="1" applyAlignment="1" applyProtection="1">
      <protection locked="0"/>
    </xf>
    <xf numFmtId="165" fontId="75" fillId="2" borderId="0" xfId="6161" applyNumberFormat="1" applyFont="1" applyFill="1" applyBorder="1" applyAlignment="1"/>
    <xf numFmtId="0" fontId="18" fillId="2" borderId="0" xfId="0" applyFont="1" applyFill="1" applyAlignment="1" applyProtection="1">
      <alignment horizontal="left"/>
      <protection locked="0"/>
    </xf>
    <xf numFmtId="165" fontId="75" fillId="2" borderId="0" xfId="6161" applyNumberFormat="1" applyFont="1" applyFill="1" applyAlignment="1" applyProtection="1">
      <alignment horizontal="center"/>
      <protection locked="0"/>
    </xf>
    <xf numFmtId="165" fontId="75" fillId="2" borderId="0" xfId="6161" applyNumberFormat="1" applyFont="1" applyFill="1" applyAlignment="1" applyProtection="1">
      <alignment horizontal="left"/>
      <protection locked="0"/>
    </xf>
    <xf numFmtId="49" fontId="18" fillId="2" borderId="0" xfId="6161" applyNumberFormat="1" applyFont="1" applyFill="1" applyBorder="1" applyAlignment="1" applyProtection="1">
      <alignment horizontal="left"/>
      <protection locked="0"/>
    </xf>
    <xf numFmtId="165" fontId="99" fillId="2" borderId="0" xfId="6161" applyNumberFormat="1" applyFont="1" applyFill="1" applyBorder="1" applyAlignment="1" applyProtection="1">
      <alignment horizontal="center"/>
      <protection locked="0"/>
    </xf>
    <xf numFmtId="165" fontId="18" fillId="2" borderId="0" xfId="6161" applyNumberFormat="1" applyFont="1" applyFill="1" applyAlignment="1" applyProtection="1">
      <alignment horizontal="left"/>
      <protection locked="0"/>
    </xf>
    <xf numFmtId="165" fontId="75" fillId="2" borderId="0" xfId="6161" applyNumberFormat="1" applyFont="1" applyFill="1" applyBorder="1" applyAlignment="1" applyProtection="1">
      <alignment horizontal="center"/>
      <protection locked="0"/>
    </xf>
    <xf numFmtId="49" fontId="18" fillId="2" borderId="0" xfId="6161" applyNumberFormat="1" applyFont="1" applyFill="1" applyBorder="1" applyAlignment="1" applyProtection="1">
      <protection locked="0"/>
    </xf>
    <xf numFmtId="49" fontId="18" fillId="2" borderId="23" xfId="6161" applyNumberFormat="1" applyFont="1" applyFill="1" applyBorder="1" applyAlignment="1" applyProtection="1">
      <protection locked="0"/>
    </xf>
    <xf numFmtId="165" fontId="18" fillId="2" borderId="19" xfId="6161" applyNumberFormat="1" applyFont="1" applyFill="1" applyBorder="1" applyAlignment="1" applyProtection="1">
      <alignment horizontal="center"/>
      <protection locked="0"/>
    </xf>
    <xf numFmtId="0" fontId="75" fillId="2" borderId="19" xfId="6161" applyNumberFormat="1" applyFont="1" applyFill="1" applyBorder="1" applyAlignment="1" applyProtection="1">
      <alignment horizontal="right"/>
      <protection locked="0"/>
    </xf>
    <xf numFmtId="165" fontId="100" fillId="2" borderId="0" xfId="6161" applyNumberFormat="1" applyFont="1" applyFill="1" applyAlignment="1" applyProtection="1">
      <protection locked="0"/>
    </xf>
    <xf numFmtId="165" fontId="100" fillId="2" borderId="0" xfId="6161" applyNumberFormat="1" applyFont="1" applyFill="1" applyBorder="1" applyAlignment="1" applyProtection="1">
      <protection locked="0"/>
    </xf>
    <xf numFmtId="165" fontId="101" fillId="2" borderId="0" xfId="6161" applyNumberFormat="1" applyFont="1" applyFill="1" applyBorder="1" applyAlignment="1" applyProtection="1">
      <alignment horizontal="center"/>
      <protection locked="0"/>
    </xf>
    <xf numFmtId="165" fontId="101" fillId="2" borderId="0" xfId="6161" applyNumberFormat="1" applyFont="1" applyFill="1" applyAlignment="1" applyProtection="1">
      <protection locked="0"/>
    </xf>
    <xf numFmtId="165" fontId="101" fillId="2" borderId="0" xfId="6161" applyNumberFormat="1" applyFont="1" applyFill="1" applyAlignment="1" applyProtection="1">
      <alignment horizontal="center"/>
      <protection locked="0"/>
    </xf>
    <xf numFmtId="165" fontId="101" fillId="2" borderId="0" xfId="6161" applyNumberFormat="1" applyFont="1" applyFill="1" applyAlignment="1" applyProtection="1">
      <alignment horizontal="center" vertical="top" wrapText="1"/>
      <protection locked="0"/>
    </xf>
    <xf numFmtId="165" fontId="75" fillId="2" borderId="0" xfId="6161" applyNumberFormat="1" applyFont="1" applyFill="1" applyAlignment="1">
      <alignment vertical="center"/>
    </xf>
    <xf numFmtId="0" fontId="0" fillId="2" borderId="0" xfId="0" applyFont="1" applyFill="1" applyAlignment="1">
      <alignment vertical="top"/>
    </xf>
    <xf numFmtId="0" fontId="75" fillId="2" borderId="0" xfId="0" applyFont="1" applyFill="1" applyAlignment="1">
      <alignment horizontal="left" vertical="center"/>
    </xf>
    <xf numFmtId="0" fontId="0" fillId="2" borderId="0" xfId="0" applyFont="1" applyFill="1" applyAlignment="1">
      <alignment vertical="center" wrapText="1"/>
    </xf>
    <xf numFmtId="0" fontId="0" fillId="2" borderId="23" xfId="0" applyFont="1" applyFill="1" applyBorder="1" applyAlignment="1">
      <alignment vertical="center" wrapText="1"/>
    </xf>
    <xf numFmtId="9" fontId="18" fillId="2" borderId="19" xfId="6161" applyNumberFormat="1" applyFont="1" applyFill="1" applyBorder="1" applyAlignment="1" applyProtection="1">
      <alignment horizontal="right"/>
      <protection locked="0"/>
    </xf>
    <xf numFmtId="9" fontId="0" fillId="0" borderId="19" xfId="6162" applyFont="1" applyFill="1" applyBorder="1" applyAlignment="1">
      <alignment vertical="center"/>
    </xf>
    <xf numFmtId="9" fontId="18" fillId="2" borderId="19" xfId="6162" applyFont="1" applyFill="1" applyBorder="1" applyAlignment="1" applyProtection="1">
      <alignment horizontal="right"/>
      <protection locked="0"/>
    </xf>
    <xf numFmtId="0" fontId="0" fillId="2" borderId="0" xfId="0" applyFont="1" applyFill="1" applyBorder="1" applyAlignment="1">
      <alignment vertical="center"/>
    </xf>
    <xf numFmtId="43" fontId="0" fillId="2" borderId="0" xfId="0" applyNumberFormat="1" applyFont="1" applyFill="1" applyBorder="1" applyAlignment="1">
      <alignment vertical="center"/>
    </xf>
    <xf numFmtId="165" fontId="0" fillId="2" borderId="0" xfId="0" applyNumberFormat="1" applyFont="1" applyFill="1" applyBorder="1" applyAlignment="1">
      <alignment vertical="center"/>
    </xf>
    <xf numFmtId="9" fontId="0" fillId="2" borderId="0" xfId="6162" applyNumberFormat="1" applyFont="1" applyFill="1" applyAlignment="1">
      <alignment vertical="center"/>
    </xf>
    <xf numFmtId="0" fontId="16" fillId="2" borderId="19" xfId="0" applyFont="1" applyFill="1" applyBorder="1" applyAlignment="1">
      <alignment vertical="center"/>
    </xf>
    <xf numFmtId="166" fontId="0" fillId="2" borderId="19" xfId="6161" applyNumberFormat="1" applyFont="1" applyFill="1" applyBorder="1" applyAlignment="1">
      <alignment vertical="center"/>
    </xf>
    <xf numFmtId="0" fontId="0" fillId="2" borderId="22" xfId="0" applyFont="1" applyFill="1" applyBorder="1" applyAlignment="1">
      <alignment vertical="center"/>
    </xf>
    <xf numFmtId="0" fontId="0" fillId="2" borderId="19" xfId="0" applyFont="1" applyFill="1" applyBorder="1" applyAlignment="1">
      <alignment vertical="center"/>
    </xf>
    <xf numFmtId="165" fontId="75" fillId="2" borderId="0" xfId="6161" applyNumberFormat="1" applyFont="1" applyFill="1" applyBorder="1" applyAlignment="1">
      <alignment vertical="center"/>
    </xf>
    <xf numFmtId="168" fontId="0" fillId="2" borderId="19" xfId="0" applyNumberFormat="1" applyFont="1" applyFill="1" applyBorder="1" applyAlignment="1">
      <alignment vertical="center"/>
    </xf>
    <xf numFmtId="168" fontId="0" fillId="2" borderId="0" xfId="0" applyNumberFormat="1" applyFont="1" applyFill="1" applyBorder="1" applyAlignment="1">
      <alignment vertical="center"/>
    </xf>
    <xf numFmtId="0" fontId="0" fillId="2" borderId="19" xfId="0" applyFont="1" applyFill="1" applyBorder="1" applyAlignment="1">
      <alignment horizontal="right" vertical="center"/>
    </xf>
    <xf numFmtId="0" fontId="16" fillId="2" borderId="19" xfId="0" applyFont="1" applyFill="1" applyBorder="1" applyAlignment="1">
      <alignment horizontal="right" vertical="center"/>
    </xf>
    <xf numFmtId="166" fontId="1" fillId="2" borderId="19" xfId="6161" applyNumberFormat="1" applyFont="1" applyFill="1" applyBorder="1" applyAlignment="1">
      <alignment horizontal="right"/>
    </xf>
    <xf numFmtId="166" fontId="18" fillId="2" borderId="19" xfId="6161" applyNumberFormat="1" applyFont="1" applyFill="1" applyBorder="1" applyAlignment="1" applyProtection="1">
      <alignment horizontal="right"/>
      <protection locked="0"/>
    </xf>
    <xf numFmtId="0" fontId="0" fillId="2" borderId="0" xfId="0" applyFont="1" applyFill="1" applyAlignment="1">
      <alignment horizontal="left" vertical="center" wrapText="1"/>
    </xf>
    <xf numFmtId="0" fontId="0" fillId="2" borderId="23" xfId="0" applyFont="1" applyFill="1" applyBorder="1" applyAlignment="1">
      <alignment vertical="center"/>
    </xf>
    <xf numFmtId="9" fontId="0" fillId="2" borderId="19" xfId="6162" applyFont="1" applyFill="1" applyBorder="1" applyAlignment="1">
      <alignment vertical="center"/>
    </xf>
    <xf numFmtId="9" fontId="0" fillId="2" borderId="19" xfId="6162" applyNumberFormat="1" applyFont="1" applyFill="1" applyBorder="1" applyAlignment="1">
      <alignment vertical="center"/>
    </xf>
    <xf numFmtId="0" fontId="0" fillId="2" borderId="19" xfId="0" quotePrefix="1" applyFont="1" applyFill="1" applyBorder="1" applyAlignment="1">
      <alignment horizontal="right" vertical="center"/>
    </xf>
    <xf numFmtId="9" fontId="1" fillId="2" borderId="19" xfId="6162" applyFont="1" applyFill="1" applyBorder="1" applyAlignment="1">
      <alignment horizontal="right" vertical="center"/>
    </xf>
    <xf numFmtId="167" fontId="18" fillId="2" borderId="0" xfId="6161" applyNumberFormat="1" applyFont="1" applyFill="1" applyBorder="1" applyAlignment="1">
      <alignment vertical="center"/>
    </xf>
    <xf numFmtId="165" fontId="0" fillId="2" borderId="19" xfId="6161" applyNumberFormat="1" applyFont="1" applyFill="1" applyBorder="1" applyAlignment="1">
      <alignment vertical="center"/>
    </xf>
    <xf numFmtId="3" fontId="0" fillId="2" borderId="21" xfId="0" applyNumberFormat="1" applyFont="1" applyFill="1" applyBorder="1"/>
    <xf numFmtId="165" fontId="18" fillId="2" borderId="19" xfId="6161" applyNumberFormat="1" applyFont="1" applyFill="1" applyBorder="1" applyAlignment="1" applyProtection="1">
      <alignment horizontal="right"/>
      <protection locked="0"/>
    </xf>
    <xf numFmtId="0" fontId="14" fillId="2" borderId="0" xfId="0" applyFont="1" applyFill="1" applyAlignment="1">
      <alignment vertical="center"/>
    </xf>
    <xf numFmtId="3" fontId="0" fillId="2" borderId="19" xfId="0" applyNumberFormat="1" applyFont="1" applyFill="1" applyBorder="1" applyAlignment="1">
      <alignment horizontal="right"/>
    </xf>
    <xf numFmtId="165" fontId="79" fillId="0" borderId="19" xfId="6161" applyNumberFormat="1" applyFont="1" applyFill="1" applyBorder="1"/>
    <xf numFmtId="9" fontId="18" fillId="2" borderId="19" xfId="6161" applyNumberFormat="1" applyFont="1" applyFill="1" applyBorder="1" applyAlignment="1" applyProtection="1">
      <protection locked="0"/>
    </xf>
    <xf numFmtId="165" fontId="75" fillId="0" borderId="30" xfId="6161" applyNumberFormat="1" applyFont="1" applyFill="1" applyBorder="1" applyAlignment="1" applyProtection="1">
      <alignment horizontal="center" vertical="center"/>
      <protection locked="0"/>
    </xf>
    <xf numFmtId="165" fontId="75" fillId="0" borderId="31" xfId="6161" applyNumberFormat="1" applyFont="1" applyFill="1" applyBorder="1" applyAlignment="1" applyProtection="1">
      <alignment horizontal="center" vertical="center"/>
      <protection locked="0"/>
    </xf>
    <xf numFmtId="165" fontId="75" fillId="0" borderId="29" xfId="6161" applyNumberFormat="1" applyFont="1" applyFill="1" applyBorder="1" applyAlignment="1" applyProtection="1">
      <alignment horizontal="center" vertical="center"/>
      <protection locked="0"/>
    </xf>
    <xf numFmtId="0" fontId="20" fillId="2" borderId="0" xfId="0" applyFont="1" applyFill="1" applyAlignment="1">
      <alignment horizontal="left"/>
    </xf>
    <xf numFmtId="165" fontId="74" fillId="2" borderId="20" xfId="6161" applyNumberFormat="1" applyFont="1" applyFill="1" applyBorder="1" applyAlignment="1">
      <alignment vertical="center"/>
    </xf>
    <xf numFmtId="0" fontId="0" fillId="2" borderId="20" xfId="0" applyFont="1" applyFill="1" applyBorder="1" applyAlignment="1">
      <alignment vertical="center"/>
    </xf>
    <xf numFmtId="3" fontId="16" fillId="2" borderId="19" xfId="0" applyNumberFormat="1" applyFont="1" applyFill="1" applyBorder="1" applyAlignment="1">
      <alignment horizontal="right"/>
    </xf>
    <xf numFmtId="0" fontId="76" fillId="2" borderId="19" xfId="0" applyFont="1" applyFill="1" applyBorder="1" applyAlignment="1"/>
    <xf numFmtId="0" fontId="76" fillId="2" borderId="22" xfId="0" applyFont="1" applyFill="1" applyBorder="1" applyAlignment="1"/>
    <xf numFmtId="0" fontId="76" fillId="2" borderId="19" xfId="0" applyFont="1" applyFill="1" applyBorder="1" applyAlignment="1">
      <alignment horizontal="right"/>
    </xf>
    <xf numFmtId="166" fontId="0" fillId="2" borderId="19" xfId="6161" applyNumberFormat="1" applyFont="1" applyFill="1" applyBorder="1" applyAlignment="1">
      <alignment horizontal="right"/>
    </xf>
    <xf numFmtId="166" fontId="16" fillId="2" borderId="19" xfId="6161" applyNumberFormat="1" applyFont="1" applyFill="1" applyBorder="1"/>
    <xf numFmtId="166" fontId="16" fillId="2" borderId="19" xfId="6161" applyNumberFormat="1" applyFont="1" applyFill="1" applyBorder="1" applyAlignment="1">
      <alignment horizontal="right"/>
    </xf>
    <xf numFmtId="9" fontId="0" fillId="2" borderId="19" xfId="6162" applyNumberFormat="1" applyFont="1" applyFill="1" applyBorder="1"/>
    <xf numFmtId="0" fontId="21" fillId="2" borderId="0" xfId="6767" applyFill="1"/>
    <xf numFmtId="0" fontId="21" fillId="2" borderId="0" xfId="6215" applyFill="1"/>
    <xf numFmtId="0" fontId="76" fillId="2" borderId="22" xfId="0" applyFont="1" applyFill="1" applyBorder="1" applyAlignment="1">
      <alignment horizontal="right"/>
    </xf>
    <xf numFmtId="165" fontId="0" fillId="2" borderId="0" xfId="0" applyNumberFormat="1" applyFill="1"/>
    <xf numFmtId="0" fontId="16" fillId="2" borderId="0" xfId="0" applyFont="1" applyFill="1"/>
    <xf numFmtId="165" fontId="0" fillId="2" borderId="19" xfId="6161" applyNumberFormat="1" applyFont="1" applyFill="1" applyBorder="1"/>
    <xf numFmtId="165" fontId="16" fillId="2" borderId="19" xfId="6161" applyNumberFormat="1" applyFont="1" applyFill="1" applyBorder="1"/>
    <xf numFmtId="0" fontId="0" fillId="2" borderId="19" xfId="0" applyFont="1" applyFill="1" applyBorder="1" applyAlignment="1">
      <alignment horizontal="left"/>
    </xf>
    <xf numFmtId="0" fontId="0" fillId="2" borderId="19" xfId="0" applyNumberFormat="1" applyFont="1" applyFill="1" applyBorder="1"/>
    <xf numFmtId="0" fontId="16" fillId="2" borderId="19" xfId="0" applyFont="1" applyFill="1" applyBorder="1" applyAlignment="1">
      <alignment horizontal="left"/>
    </xf>
    <xf numFmtId="0" fontId="16" fillId="2" borderId="19" xfId="0" applyNumberFormat="1" applyFont="1" applyFill="1" applyBorder="1"/>
    <xf numFmtId="9" fontId="75" fillId="2" borderId="19" xfId="6162" applyFont="1" applyFill="1" applyBorder="1" applyAlignment="1" applyProtection="1">
      <protection locked="0"/>
    </xf>
    <xf numFmtId="0" fontId="0" fillId="2" borderId="0" xfId="0" applyFill="1" applyBorder="1"/>
    <xf numFmtId="0" fontId="0" fillId="2" borderId="0" xfId="0" applyFont="1" applyFill="1" applyBorder="1" applyAlignment="1">
      <alignment horizontal="left"/>
    </xf>
    <xf numFmtId="0" fontId="0" fillId="2" borderId="0" xfId="0" applyNumberFormat="1" applyFont="1" applyFill="1" applyBorder="1"/>
    <xf numFmtId="9" fontId="16" fillId="2" borderId="19" xfId="6162" applyFont="1" applyFill="1" applyBorder="1"/>
    <xf numFmtId="0" fontId="16" fillId="2" borderId="0" xfId="0" applyFont="1" applyFill="1" applyBorder="1" applyAlignment="1">
      <alignment horizontal="left"/>
    </xf>
    <xf numFmtId="0" fontId="16" fillId="2" borderId="0" xfId="0" applyNumberFormat="1" applyFont="1" applyFill="1" applyBorder="1"/>
    <xf numFmtId="173" fontId="0" fillId="2" borderId="19" xfId="6162" applyNumberFormat="1" applyFont="1" applyFill="1" applyBorder="1"/>
    <xf numFmtId="0" fontId="14" fillId="2" borderId="0" xfId="0" applyFont="1" applyFill="1"/>
    <xf numFmtId="3" fontId="0" fillId="2" borderId="0" xfId="0" applyNumberFormat="1" applyFill="1"/>
    <xf numFmtId="9" fontId="0" fillId="2" borderId="0" xfId="6162" applyFont="1" applyFill="1"/>
    <xf numFmtId="173" fontId="0" fillId="2" borderId="0" xfId="6162" applyNumberFormat="1" applyFont="1" applyFill="1"/>
    <xf numFmtId="180" fontId="75" fillId="2" borderId="0" xfId="6161" applyNumberFormat="1" applyFont="1" applyFill="1" applyAlignment="1">
      <alignment vertical="center"/>
    </xf>
    <xf numFmtId="165" fontId="16" fillId="2" borderId="19" xfId="6161" applyNumberFormat="1" applyFont="1" applyFill="1" applyBorder="1" applyAlignment="1">
      <alignment horizontal="right"/>
    </xf>
    <xf numFmtId="0" fontId="75" fillId="2" borderId="19" xfId="6161" applyNumberFormat="1" applyFont="1" applyFill="1" applyBorder="1" applyAlignment="1">
      <alignment horizontal="left" vertical="top"/>
    </xf>
    <xf numFmtId="165" fontId="0" fillId="2" borderId="0" xfId="6161" applyNumberFormat="1" applyFont="1" applyFill="1" applyAlignment="1">
      <alignment horizontal="right"/>
    </xf>
    <xf numFmtId="165" fontId="0" fillId="2" borderId="0" xfId="6161" applyNumberFormat="1" applyFont="1" applyFill="1"/>
    <xf numFmtId="165" fontId="0" fillId="2" borderId="0" xfId="6161" applyNumberFormat="1" applyFont="1" applyFill="1" applyBorder="1" applyAlignment="1">
      <alignment horizontal="right"/>
    </xf>
    <xf numFmtId="165" fontId="18" fillId="2" borderId="0" xfId="6161" applyNumberFormat="1" applyFont="1" applyFill="1" applyBorder="1" applyAlignment="1">
      <alignment horizontal="center" vertical="center" wrapText="1"/>
    </xf>
    <xf numFmtId="0" fontId="16" fillId="2" borderId="0" xfId="6161" applyNumberFormat="1" applyFont="1" applyFill="1" applyBorder="1" applyAlignment="1">
      <alignment horizontal="left" vertical="top"/>
    </xf>
    <xf numFmtId="1" fontId="0" fillId="2" borderId="0" xfId="0" applyNumberFormat="1" applyFont="1" applyFill="1"/>
    <xf numFmtId="0" fontId="0" fillId="2" borderId="0" xfId="0" applyNumberFormat="1" applyFont="1" applyFill="1" applyAlignment="1">
      <alignment horizontal="left" vertical="top"/>
    </xf>
    <xf numFmtId="0" fontId="0" fillId="2" borderId="0" xfId="6161" applyNumberFormat="1" applyFont="1" applyFill="1" applyAlignment="1">
      <alignment horizontal="left" vertical="top"/>
    </xf>
    <xf numFmtId="166" fontId="18" fillId="2" borderId="0" xfId="6161" applyNumberFormat="1" applyFont="1" applyFill="1" applyBorder="1"/>
    <xf numFmtId="165" fontId="18" fillId="2" borderId="0" xfId="6161" applyNumberFormat="1" applyFont="1" applyFill="1"/>
    <xf numFmtId="0" fontId="75" fillId="2" borderId="0" xfId="6161" applyNumberFormat="1" applyFont="1" applyFill="1" applyBorder="1" applyAlignment="1">
      <alignment horizontal="left" vertical="top"/>
    </xf>
    <xf numFmtId="0" fontId="18" fillId="2" borderId="0" xfId="6161" applyNumberFormat="1" applyFont="1" applyFill="1" applyBorder="1" applyAlignment="1">
      <alignment horizontal="left" vertical="top"/>
    </xf>
    <xf numFmtId="174" fontId="18" fillId="2" borderId="0" xfId="6161" applyNumberFormat="1" applyFont="1" applyFill="1" applyBorder="1"/>
    <xf numFmtId="165" fontId="0" fillId="2" borderId="0" xfId="0" applyNumberFormat="1" applyFont="1" applyFill="1"/>
    <xf numFmtId="43" fontId="0" fillId="2" borderId="0" xfId="0" applyNumberFormat="1" applyFont="1" applyFill="1"/>
    <xf numFmtId="165" fontId="0" fillId="2" borderId="0" xfId="6161" applyNumberFormat="1" applyFont="1" applyFill="1" applyBorder="1"/>
    <xf numFmtId="0" fontId="18" fillId="2" borderId="0" xfId="6161" applyNumberFormat="1" applyFont="1" applyFill="1" applyBorder="1" applyAlignment="1">
      <alignment vertical="top"/>
    </xf>
    <xf numFmtId="9" fontId="0" fillId="2" borderId="0" xfId="6162" applyFont="1" applyFill="1" applyBorder="1" applyAlignment="1">
      <alignment vertical="top"/>
    </xf>
    <xf numFmtId="0" fontId="0" fillId="2" borderId="19" xfId="0" applyNumberFormat="1" applyFont="1" applyFill="1" applyBorder="1" applyAlignment="1">
      <alignment horizontal="left" vertical="top"/>
    </xf>
    <xf numFmtId="0" fontId="16" fillId="2" borderId="0" xfId="0" applyNumberFormat="1" applyFont="1" applyFill="1" applyAlignment="1">
      <alignment horizontal="left" vertical="top"/>
    </xf>
    <xf numFmtId="0" fontId="0" fillId="2" borderId="0" xfId="0" applyFont="1" applyFill="1" applyBorder="1" applyAlignment="1">
      <alignment horizontal="left" vertical="top" wrapText="1"/>
    </xf>
    <xf numFmtId="165" fontId="0" fillId="2" borderId="0" xfId="0" applyNumberFormat="1" applyFont="1" applyFill="1" applyBorder="1"/>
    <xf numFmtId="9" fontId="16" fillId="2" borderId="19" xfId="6162" applyFont="1" applyFill="1" applyBorder="1" applyAlignment="1">
      <alignment vertical="center"/>
    </xf>
    <xf numFmtId="165" fontId="75" fillId="2" borderId="19" xfId="6161" applyNumberFormat="1" applyFont="1" applyFill="1" applyBorder="1"/>
    <xf numFmtId="0" fontId="75" fillId="2" borderId="19" xfId="6161" applyNumberFormat="1" applyFont="1" applyFill="1" applyBorder="1"/>
    <xf numFmtId="165" fontId="97" fillId="2" borderId="0" xfId="6161" applyNumberFormat="1" applyFont="1" applyFill="1"/>
    <xf numFmtId="0" fontId="18" fillId="2" borderId="19" xfId="6161" quotePrefix="1" applyNumberFormat="1" applyFont="1" applyFill="1" applyBorder="1"/>
    <xf numFmtId="0" fontId="75" fillId="2" borderId="0" xfId="6161" applyNumberFormat="1" applyFont="1" applyFill="1" applyBorder="1"/>
    <xf numFmtId="0" fontId="18" fillId="2" borderId="0" xfId="6161" applyNumberFormat="1" applyFont="1" applyFill="1" applyBorder="1"/>
    <xf numFmtId="165" fontId="75" fillId="2" borderId="0" xfId="6161" applyNumberFormat="1" applyFont="1" applyFill="1" applyBorder="1"/>
    <xf numFmtId="166" fontId="75" fillId="2" borderId="19" xfId="6161" applyNumberFormat="1" applyFont="1" applyFill="1" applyBorder="1"/>
    <xf numFmtId="165" fontId="75" fillId="2" borderId="19" xfId="6161" applyNumberFormat="1" applyFont="1" applyFill="1" applyBorder="1" applyAlignment="1">
      <alignment horizontal="right"/>
    </xf>
    <xf numFmtId="0" fontId="16" fillId="2" borderId="0" xfId="0" applyNumberFormat="1" applyFont="1" applyFill="1" applyAlignment="1"/>
    <xf numFmtId="166" fontId="75" fillId="2" borderId="19" xfId="6161" applyNumberFormat="1" applyFont="1" applyFill="1" applyBorder="1" applyAlignment="1">
      <alignment horizontal="center" vertical="center" wrapText="1"/>
    </xf>
    <xf numFmtId="165" fontId="18" fillId="2" borderId="0" xfId="6161" applyNumberFormat="1" applyFont="1" applyFill="1" applyBorder="1" applyAlignment="1">
      <alignment horizontal="center"/>
    </xf>
    <xf numFmtId="0" fontId="16" fillId="2" borderId="0" xfId="0" applyFont="1" applyFill="1" applyBorder="1" applyAlignment="1">
      <alignment horizontal="center"/>
    </xf>
    <xf numFmtId="0" fontId="75" fillId="2" borderId="0" xfId="6161" applyNumberFormat="1" applyFont="1" applyFill="1"/>
    <xf numFmtId="165" fontId="14" fillId="2" borderId="0" xfId="6161" applyNumberFormat="1" applyFont="1" applyFill="1" applyBorder="1"/>
    <xf numFmtId="166" fontId="18" fillId="2" borderId="0" xfId="6161" applyNumberFormat="1" applyFont="1" applyFill="1" applyBorder="1" applyAlignment="1"/>
    <xf numFmtId="165" fontId="0" fillId="2" borderId="0" xfId="6161" applyNumberFormat="1" applyFont="1" applyFill="1" applyBorder="1" applyAlignment="1"/>
    <xf numFmtId="43" fontId="18" fillId="2" borderId="0" xfId="6161" applyNumberFormat="1" applyFont="1" applyFill="1"/>
    <xf numFmtId="43" fontId="75" fillId="2" borderId="0" xfId="6161" applyNumberFormat="1" applyFont="1" applyFill="1"/>
    <xf numFmtId="166" fontId="75" fillId="2" borderId="0" xfId="6161" applyNumberFormat="1" applyFont="1" applyFill="1" applyBorder="1"/>
    <xf numFmtId="2" fontId="0" fillId="2" borderId="0" xfId="0" applyNumberFormat="1" applyFont="1" applyFill="1" applyBorder="1"/>
    <xf numFmtId="165" fontId="75" fillId="2" borderId="0" xfId="6161" applyNumberFormat="1" applyFont="1" applyFill="1" applyBorder="1" applyAlignment="1">
      <alignment horizontal="center" vertical="center" wrapText="1"/>
    </xf>
    <xf numFmtId="0" fontId="18" fillId="2" borderId="0" xfId="6161" applyNumberFormat="1" applyFont="1" applyFill="1"/>
    <xf numFmtId="180" fontId="18" fillId="2" borderId="0" xfId="6161" applyNumberFormat="1" applyFont="1" applyFill="1"/>
    <xf numFmtId="165" fontId="75" fillId="2" borderId="0" xfId="6161" applyNumberFormat="1" applyFont="1" applyFill="1"/>
    <xf numFmtId="165" fontId="18" fillId="2" borderId="0" xfId="6161" applyNumberFormat="1" applyFont="1" applyFill="1" applyProtection="1">
      <protection locked="0"/>
    </xf>
    <xf numFmtId="43" fontId="18" fillId="2" borderId="0" xfId="6161" applyNumberFormat="1" applyFont="1" applyFill="1" applyBorder="1" applyAlignment="1">
      <alignment horizontal="center"/>
    </xf>
    <xf numFmtId="0" fontId="0" fillId="2" borderId="19" xfId="6161" applyNumberFormat="1" applyFont="1" applyFill="1" applyBorder="1"/>
    <xf numFmtId="0" fontId="16" fillId="2" borderId="0" xfId="6161" applyNumberFormat="1" applyFont="1" applyFill="1"/>
    <xf numFmtId="0" fontId="0" fillId="2" borderId="23" xfId="0" applyNumberFormat="1" applyFont="1" applyFill="1" applyBorder="1" applyAlignment="1">
      <alignment horizontal="left" wrapText="1"/>
    </xf>
    <xf numFmtId="1" fontId="0" fillId="2" borderId="19" xfId="0" applyNumberFormat="1" applyFont="1" applyFill="1" applyBorder="1"/>
    <xf numFmtId="181" fontId="0" fillId="2" borderId="19" xfId="0" applyNumberFormat="1" applyFont="1" applyFill="1" applyBorder="1"/>
    <xf numFmtId="165" fontId="18" fillId="2" borderId="0" xfId="0" applyNumberFormat="1" applyFont="1" applyFill="1" applyAlignment="1"/>
    <xf numFmtId="9" fontId="16" fillId="2" borderId="19" xfId="6162" applyFont="1" applyFill="1" applyBorder="1" applyAlignment="1"/>
    <xf numFmtId="0" fontId="16" fillId="2" borderId="19" xfId="0" applyFont="1" applyFill="1" applyBorder="1" applyAlignment="1"/>
    <xf numFmtId="0" fontId="0" fillId="2" borderId="0" xfId="0" applyFill="1" applyAlignment="1"/>
    <xf numFmtId="9" fontId="0" fillId="2" borderId="19" xfId="6162" applyFont="1" applyFill="1" applyBorder="1" applyAlignment="1"/>
    <xf numFmtId="0" fontId="0" fillId="2" borderId="19" xfId="0" applyFill="1" applyBorder="1" applyAlignment="1"/>
    <xf numFmtId="0" fontId="0" fillId="2" borderId="0" xfId="0" applyFont="1" applyFill="1" applyAlignment="1"/>
    <xf numFmtId="165" fontId="75" fillId="2" borderId="0" xfId="0" applyNumberFormat="1" applyFont="1" applyFill="1"/>
    <xf numFmtId="168" fontId="0" fillId="2" borderId="0" xfId="0" applyNumberFormat="1" applyFont="1" applyFill="1" applyAlignment="1"/>
    <xf numFmtId="1" fontId="16" fillId="2" borderId="19" xfId="0" applyNumberFormat="1" applyFont="1" applyFill="1" applyBorder="1" applyAlignment="1"/>
    <xf numFmtId="1" fontId="0" fillId="2" borderId="19" xfId="0" applyNumberFormat="1" applyFont="1" applyFill="1" applyBorder="1" applyAlignment="1"/>
    <xf numFmtId="2" fontId="0" fillId="2" borderId="0" xfId="0" applyNumberFormat="1" applyFont="1" applyFill="1" applyAlignment="1"/>
    <xf numFmtId="1" fontId="0" fillId="2" borderId="0" xfId="0" applyNumberFormat="1" applyFont="1" applyFill="1" applyAlignment="1"/>
    <xf numFmtId="0" fontId="1" fillId="2" borderId="0" xfId="0" applyFont="1" applyFill="1" applyAlignment="1">
      <alignment vertical="top"/>
    </xf>
    <xf numFmtId="165" fontId="18" fillId="2" borderId="19" xfId="0" applyNumberFormat="1" applyFont="1" applyFill="1" applyBorder="1" applyAlignment="1" applyProtection="1">
      <protection locked="0"/>
    </xf>
    <xf numFmtId="165" fontId="75" fillId="2" borderId="30" xfId="0" applyNumberFormat="1" applyFont="1" applyFill="1" applyBorder="1" applyAlignment="1" applyProtection="1">
      <protection locked="0"/>
    </xf>
    <xf numFmtId="165" fontId="75" fillId="2" borderId="0" xfId="0" applyNumberFormat="1" applyFont="1" applyFill="1" applyAlignment="1" applyProtection="1">
      <protection locked="0"/>
    </xf>
    <xf numFmtId="1" fontId="1" fillId="2" borderId="0" xfId="0" applyNumberFormat="1" applyFont="1" applyFill="1" applyAlignment="1"/>
    <xf numFmtId="165" fontId="18" fillId="2" borderId="0" xfId="0" applyNumberFormat="1" applyFont="1" applyFill="1" applyAlignment="1" applyProtection="1">
      <protection locked="0"/>
    </xf>
    <xf numFmtId="165" fontId="75" fillId="2" borderId="19" xfId="0" applyNumberFormat="1" applyFont="1" applyFill="1" applyBorder="1" applyAlignment="1" applyProtection="1">
      <protection locked="0"/>
    </xf>
    <xf numFmtId="9" fontId="1" fillId="2" borderId="19" xfId="6162" applyFont="1" applyFill="1" applyBorder="1" applyAlignment="1">
      <alignment vertical="top"/>
    </xf>
    <xf numFmtId="0" fontId="14" fillId="2" borderId="0" xfId="0" applyFont="1" applyFill="1" applyAlignment="1">
      <alignment vertical="top"/>
    </xf>
    <xf numFmtId="165" fontId="18" fillId="2" borderId="0" xfId="0" applyNumberFormat="1" applyFont="1" applyFill="1" applyAlignment="1">
      <alignment horizontal="center"/>
    </xf>
    <xf numFmtId="9" fontId="75" fillId="2" borderId="19" xfId="6162" applyFont="1" applyFill="1" applyBorder="1" applyAlignment="1"/>
    <xf numFmtId="166" fontId="75" fillId="2" borderId="19" xfId="0" applyNumberFormat="1" applyFont="1" applyFill="1" applyBorder="1" applyAlignment="1"/>
    <xf numFmtId="0" fontId="75" fillId="2" borderId="19" xfId="0" applyFont="1" applyFill="1" applyBorder="1" applyAlignment="1"/>
    <xf numFmtId="9" fontId="18" fillId="2" borderId="19" xfId="6162" applyFont="1" applyFill="1" applyBorder="1" applyAlignment="1"/>
    <xf numFmtId="0" fontId="18" fillId="2" borderId="19" xfId="0" applyFont="1" applyFill="1" applyBorder="1" applyAlignment="1"/>
    <xf numFmtId="0" fontId="16" fillId="2" borderId="0" xfId="0" applyFont="1" applyFill="1" applyAlignment="1">
      <alignment vertical="top"/>
    </xf>
    <xf numFmtId="165" fontId="75" fillId="2" borderId="19" xfId="0" applyNumberFormat="1" applyFont="1" applyFill="1" applyBorder="1" applyAlignment="1">
      <alignment horizontal="right"/>
    </xf>
    <xf numFmtId="0" fontId="0" fillId="2" borderId="0" xfId="0" applyFill="1" applyAlignment="1">
      <alignment vertical="top"/>
    </xf>
    <xf numFmtId="9" fontId="16" fillId="2" borderId="19" xfId="6162" applyFont="1" applyFill="1" applyBorder="1" applyAlignment="1">
      <alignment vertical="top"/>
    </xf>
    <xf numFmtId="168" fontId="16" fillId="2" borderId="19" xfId="0" applyNumberFormat="1" applyFont="1" applyFill="1" applyBorder="1" applyAlignment="1">
      <alignment vertical="top"/>
    </xf>
    <xf numFmtId="0" fontId="16" fillId="2" borderId="19" xfId="0" applyFont="1" applyFill="1" applyBorder="1" applyAlignment="1">
      <alignment vertical="top"/>
    </xf>
    <xf numFmtId="0" fontId="1" fillId="2" borderId="19" xfId="0" applyFont="1" applyFill="1" applyBorder="1" applyAlignment="1">
      <alignment vertical="top"/>
    </xf>
    <xf numFmtId="0" fontId="0" fillId="2" borderId="31" xfId="0" applyFill="1" applyBorder="1" applyAlignment="1">
      <alignment vertical="top"/>
    </xf>
    <xf numFmtId="0" fontId="0" fillId="2" borderId="19" xfId="0" applyFill="1" applyBorder="1" applyAlignment="1">
      <alignment vertical="top"/>
    </xf>
    <xf numFmtId="0" fontId="102" fillId="2" borderId="0" xfId="0" applyFont="1" applyFill="1" applyAlignment="1">
      <alignment vertical="top"/>
    </xf>
    <xf numFmtId="165" fontId="75" fillId="2" borderId="0" xfId="0" applyNumberFormat="1" applyFont="1" applyFill="1" applyAlignment="1"/>
    <xf numFmtId="0" fontId="18" fillId="2" borderId="0" xfId="0" applyFont="1" applyFill="1" applyAlignment="1"/>
    <xf numFmtId="165" fontId="1" fillId="2" borderId="0" xfId="0" applyNumberFormat="1" applyFont="1" applyFill="1" applyAlignment="1">
      <alignment vertical="top"/>
    </xf>
    <xf numFmtId="165" fontId="18" fillId="2" borderId="34" xfId="0" applyNumberFormat="1" applyFont="1" applyFill="1" applyBorder="1" applyAlignment="1"/>
    <xf numFmtId="0" fontId="75" fillId="2" borderId="0" xfId="0" applyFont="1" applyFill="1" applyAlignment="1"/>
    <xf numFmtId="165" fontId="75" fillId="2" borderId="0" xfId="0" applyNumberFormat="1" applyFont="1" applyFill="1" applyAlignment="1">
      <alignment horizontal="center"/>
    </xf>
    <xf numFmtId="165" fontId="18" fillId="2" borderId="0" xfId="0" applyNumberFormat="1" applyFont="1" applyFill="1" applyAlignment="1">
      <alignment horizontal="left"/>
    </xf>
    <xf numFmtId="0" fontId="0" fillId="2" borderId="19" xfId="0" applyFill="1" applyBorder="1" applyAlignment="1">
      <alignment horizontal="left" vertical="top"/>
    </xf>
    <xf numFmtId="177" fontId="18" fillId="2" borderId="0" xfId="0" applyNumberFormat="1" applyFont="1" applyFill="1" applyAlignment="1"/>
    <xf numFmtId="0" fontId="56" fillId="2" borderId="19" xfId="0" applyFont="1" applyFill="1" applyBorder="1" applyAlignment="1"/>
    <xf numFmtId="165" fontId="56" fillId="2" borderId="0" xfId="0" applyNumberFormat="1" applyFont="1" applyFill="1" applyAlignment="1"/>
    <xf numFmtId="0" fontId="103" fillId="2" borderId="0" xfId="0" applyFont="1" applyFill="1" applyAlignment="1"/>
    <xf numFmtId="165" fontId="75" fillId="2" borderId="0" xfId="0" applyNumberFormat="1" applyFont="1" applyFill="1" applyAlignment="1">
      <alignment horizontal="center" vertical="center"/>
    </xf>
    <xf numFmtId="165" fontId="18" fillId="2" borderId="0" xfId="0" applyNumberFormat="1" applyFont="1" applyFill="1" applyAlignment="1">
      <alignment horizontal="center" vertical="center"/>
    </xf>
    <xf numFmtId="165" fontId="18" fillId="2" borderId="0" xfId="0" applyNumberFormat="1" applyFont="1" applyFill="1" applyAlignment="1">
      <alignment horizontal="left" vertical="center"/>
    </xf>
    <xf numFmtId="0" fontId="1" fillId="2" borderId="0" xfId="0" applyFont="1" applyFill="1" applyBorder="1" applyAlignment="1">
      <alignment vertical="top"/>
    </xf>
    <xf numFmtId="165" fontId="18" fillId="2" borderId="0" xfId="0" applyNumberFormat="1" applyFont="1" applyFill="1" applyBorder="1" applyAlignment="1" applyProtection="1">
      <protection locked="0"/>
    </xf>
    <xf numFmtId="165" fontId="18" fillId="2" borderId="19" xfId="0" applyNumberFormat="1" applyFont="1" applyFill="1" applyBorder="1" applyAlignment="1">
      <alignment horizontal="center"/>
    </xf>
    <xf numFmtId="182" fontId="75" fillId="2" borderId="19" xfId="0" applyNumberFormat="1" applyFont="1" applyFill="1" applyBorder="1" applyAlignment="1">
      <alignment horizontal="right"/>
    </xf>
    <xf numFmtId="3" fontId="0" fillId="2" borderId="19" xfId="0" applyNumberFormat="1" applyFont="1" applyFill="1" applyBorder="1" applyAlignment="1"/>
    <xf numFmtId="0" fontId="1" fillId="2" borderId="0" xfId="0" applyFont="1" applyFill="1"/>
    <xf numFmtId="165" fontId="74" fillId="2" borderId="20" xfId="0" applyNumberFormat="1" applyFont="1" applyFill="1" applyBorder="1"/>
    <xf numFmtId="0" fontId="0" fillId="2" borderId="19" xfId="0" applyNumberFormat="1" applyFill="1" applyBorder="1"/>
    <xf numFmtId="0" fontId="0" fillId="2" borderId="0" xfId="0" applyNumberFormat="1" applyFill="1"/>
    <xf numFmtId="168" fontId="0" fillId="2" borderId="0" xfId="0" applyNumberFormat="1" applyFill="1" applyBorder="1"/>
    <xf numFmtId="2" fontId="0" fillId="2" borderId="0" xfId="0" applyNumberFormat="1" applyFill="1" applyBorder="1"/>
    <xf numFmtId="1" fontId="0" fillId="2" borderId="0" xfId="0" applyNumberFormat="1" applyFill="1" applyBorder="1"/>
    <xf numFmtId="1" fontId="1" fillId="2" borderId="0" xfId="6162" applyNumberFormat="1" applyFont="1" applyFill="1" applyBorder="1" applyAlignment="1"/>
    <xf numFmtId="9" fontId="1" fillId="2" borderId="19" xfId="6162" applyFont="1" applyFill="1" applyBorder="1" applyAlignment="1"/>
    <xf numFmtId="1" fontId="1" fillId="2" borderId="19" xfId="6162" applyNumberFormat="1" applyFont="1" applyFill="1" applyBorder="1" applyAlignment="1"/>
    <xf numFmtId="165" fontId="1" fillId="2" borderId="19" xfId="6161" applyNumberFormat="1" applyFont="1" applyFill="1" applyBorder="1" applyAlignment="1" applyProtection="1">
      <protection locked="0"/>
    </xf>
    <xf numFmtId="165" fontId="16" fillId="2" borderId="19" xfId="6161" applyNumberFormat="1" applyFont="1" applyFill="1" applyBorder="1" applyAlignment="1" applyProtection="1">
      <protection locked="0"/>
    </xf>
    <xf numFmtId="0" fontId="1" fillId="2" borderId="19" xfId="0" applyFont="1" applyFill="1" applyBorder="1" applyAlignment="1"/>
    <xf numFmtId="165" fontId="16" fillId="2" borderId="30" xfId="6161" applyNumberFormat="1" applyFont="1" applyFill="1" applyBorder="1" applyAlignment="1" applyProtection="1">
      <protection locked="0"/>
    </xf>
    <xf numFmtId="9" fontId="75" fillId="2" borderId="19" xfId="6162" applyFont="1" applyFill="1" applyBorder="1"/>
    <xf numFmtId="183" fontId="0" fillId="2" borderId="0" xfId="6162" applyNumberFormat="1" applyFont="1" applyFill="1"/>
    <xf numFmtId="184" fontId="0" fillId="2" borderId="0" xfId="0" applyNumberFormat="1" applyFont="1" applyFill="1"/>
    <xf numFmtId="185" fontId="0" fillId="2" borderId="0" xfId="6162" applyNumberFormat="1" applyFont="1" applyFill="1"/>
    <xf numFmtId="186" fontId="0" fillId="2" borderId="0" xfId="0" applyNumberFormat="1" applyFont="1" applyFill="1"/>
    <xf numFmtId="168" fontId="0" fillId="2" borderId="0" xfId="0" applyNumberFormat="1" applyFont="1" applyFill="1"/>
    <xf numFmtId="1" fontId="0" fillId="2" borderId="0" xfId="0" applyNumberFormat="1" applyFont="1" applyFill="1" applyBorder="1"/>
    <xf numFmtId="9" fontId="0" fillId="2" borderId="0" xfId="6162" applyFont="1" applyFill="1" applyBorder="1"/>
    <xf numFmtId="0" fontId="75" fillId="2" borderId="0" xfId="0" applyFont="1" applyFill="1"/>
    <xf numFmtId="9" fontId="0" fillId="2" borderId="0" xfId="0" applyNumberFormat="1" applyFont="1" applyFill="1"/>
    <xf numFmtId="1" fontId="0" fillId="2" borderId="0" xfId="6162" applyNumberFormat="1" applyFont="1" applyFill="1"/>
    <xf numFmtId="3" fontId="0" fillId="2" borderId="29" xfId="0" applyNumberFormat="1" applyFont="1" applyFill="1" applyBorder="1"/>
    <xf numFmtId="44" fontId="0" fillId="2" borderId="0" xfId="17416" applyFont="1" applyFill="1"/>
    <xf numFmtId="0" fontId="1" fillId="2" borderId="0" xfId="0" applyFont="1" applyFill="1" applyAlignment="1">
      <alignment vertical="center"/>
    </xf>
    <xf numFmtId="3" fontId="0" fillId="2" borderId="0" xfId="0" applyNumberFormat="1" applyFont="1" applyFill="1" applyBorder="1"/>
    <xf numFmtId="168" fontId="16" fillId="2" borderId="19" xfId="6162" applyNumberFormat="1" applyFont="1" applyFill="1" applyBorder="1" applyAlignment="1"/>
    <xf numFmtId="1" fontId="1" fillId="2" borderId="19" xfId="0" applyNumberFormat="1" applyFont="1" applyFill="1" applyBorder="1" applyAlignment="1"/>
    <xf numFmtId="1" fontId="16" fillId="2" borderId="19" xfId="6162" applyNumberFormat="1" applyFont="1" applyFill="1" applyBorder="1" applyAlignment="1"/>
    <xf numFmtId="0" fontId="18" fillId="2" borderId="23" xfId="6161" applyNumberFormat="1" applyFont="1" applyFill="1" applyBorder="1" applyAlignment="1">
      <alignment vertical="top"/>
    </xf>
    <xf numFmtId="168" fontId="16" fillId="2" borderId="19" xfId="0" applyNumberFormat="1" applyFont="1" applyFill="1" applyBorder="1"/>
    <xf numFmtId="1" fontId="16" fillId="2" borderId="19" xfId="0" applyNumberFormat="1" applyFont="1" applyFill="1" applyBorder="1"/>
    <xf numFmtId="9" fontId="16" fillId="2" borderId="0" xfId="6162" applyFont="1" applyFill="1" applyBorder="1"/>
    <xf numFmtId="0" fontId="0" fillId="2" borderId="0" xfId="0" applyNumberFormat="1" applyFill="1" applyBorder="1"/>
    <xf numFmtId="0" fontId="75" fillId="2" borderId="19" xfId="0" applyNumberFormat="1" applyFont="1" applyFill="1" applyBorder="1"/>
    <xf numFmtId="168" fontId="0" fillId="2" borderId="19" xfId="0" applyNumberFormat="1" applyFill="1" applyBorder="1"/>
    <xf numFmtId="0" fontId="18" fillId="2" borderId="19" xfId="0" applyNumberFormat="1" applyFont="1" applyFill="1" applyBorder="1" applyAlignment="1"/>
    <xf numFmtId="168" fontId="16" fillId="2" borderId="0" xfId="0" applyNumberFormat="1" applyFont="1" applyFill="1" applyBorder="1"/>
    <xf numFmtId="0" fontId="0" fillId="2" borderId="19" xfId="0" applyFill="1" applyBorder="1" applyAlignment="1">
      <alignment vertical="center"/>
    </xf>
    <xf numFmtId="181" fontId="0" fillId="2" borderId="19" xfId="0" applyNumberFormat="1" applyFill="1" applyBorder="1"/>
    <xf numFmtId="3" fontId="0" fillId="2" borderId="0" xfId="0" applyNumberFormat="1" applyFill="1" applyBorder="1"/>
    <xf numFmtId="3" fontId="0" fillId="2" borderId="19" xfId="0" applyNumberFormat="1" applyFill="1" applyBorder="1"/>
    <xf numFmtId="1" fontId="0" fillId="2" borderId="0" xfId="6162" applyNumberFormat="1" applyFont="1" applyFill="1" applyBorder="1"/>
    <xf numFmtId="0" fontId="1" fillId="2" borderId="19" xfId="0" applyNumberFormat="1" applyFont="1" applyFill="1" applyBorder="1" applyAlignment="1">
      <alignment horizontal="left" vertical="top"/>
    </xf>
    <xf numFmtId="166" fontId="0" fillId="2" borderId="0" xfId="6161" applyNumberFormat="1" applyFont="1" applyFill="1" applyBorder="1"/>
    <xf numFmtId="166" fontId="1" fillId="2" borderId="19" xfId="0" applyNumberFormat="1" applyFont="1" applyFill="1" applyBorder="1"/>
    <xf numFmtId="0" fontId="0" fillId="2" borderId="21" xfId="0" applyFill="1" applyBorder="1"/>
    <xf numFmtId="165" fontId="18" fillId="2" borderId="0" xfId="6161" applyNumberFormat="1" applyFont="1" applyFill="1" applyBorder="1" applyAlignment="1">
      <alignment horizontal="center" vertical="center"/>
    </xf>
    <xf numFmtId="9" fontId="0" fillId="2" borderId="0" xfId="0" applyNumberFormat="1" applyFont="1" applyFill="1" applyAlignment="1">
      <alignment vertical="center"/>
    </xf>
    <xf numFmtId="0" fontId="99" fillId="2" borderId="0" xfId="0" applyFont="1" applyFill="1"/>
    <xf numFmtId="0" fontId="16" fillId="2" borderId="0" xfId="6162" applyNumberFormat="1" applyFont="1" applyFill="1" applyBorder="1" applyAlignment="1"/>
    <xf numFmtId="0" fontId="0" fillId="2" borderId="0" xfId="0" applyNumberFormat="1" applyFont="1" applyFill="1" applyBorder="1" applyAlignment="1"/>
    <xf numFmtId="0" fontId="16" fillId="2" borderId="19" xfId="0" applyNumberFormat="1" applyFont="1" applyFill="1" applyBorder="1" applyAlignment="1"/>
    <xf numFmtId="9" fontId="1" fillId="2" borderId="0" xfId="6162" applyFont="1" applyFill="1" applyAlignment="1"/>
    <xf numFmtId="0" fontId="56" fillId="2" borderId="19" xfId="6161" applyNumberFormat="1" applyFont="1" applyFill="1" applyBorder="1"/>
    <xf numFmtId="9" fontId="0" fillId="2" borderId="0" xfId="6162" applyFont="1" applyFill="1" applyAlignment="1"/>
    <xf numFmtId="0" fontId="56" fillId="2" borderId="19" xfId="6161" quotePrefix="1" applyNumberFormat="1" applyFont="1" applyFill="1" applyBorder="1"/>
    <xf numFmtId="0" fontId="1" fillId="2" borderId="0" xfId="0" applyNumberFormat="1" applyFont="1" applyFill="1" applyBorder="1" applyAlignment="1"/>
    <xf numFmtId="9" fontId="1" fillId="2" borderId="0" xfId="0" applyNumberFormat="1" applyFont="1" applyFill="1" applyAlignment="1"/>
    <xf numFmtId="9" fontId="18" fillId="2" borderId="19" xfId="6162" applyFont="1" applyFill="1" applyBorder="1"/>
    <xf numFmtId="0" fontId="16" fillId="2" borderId="0" xfId="0" applyFont="1" applyFill="1" applyAlignment="1"/>
    <xf numFmtId="0" fontId="1" fillId="2" borderId="0" xfId="0" applyNumberFormat="1" applyFont="1" applyFill="1" applyAlignment="1"/>
    <xf numFmtId="0" fontId="0" fillId="2" borderId="0" xfId="0" applyNumberFormat="1" applyFont="1" applyFill="1" applyAlignment="1"/>
    <xf numFmtId="168" fontId="16" fillId="2" borderId="19" xfId="0" applyNumberFormat="1" applyFont="1" applyFill="1" applyBorder="1" applyAlignment="1"/>
    <xf numFmtId="0" fontId="1" fillId="2" borderId="19" xfId="0" applyNumberFormat="1" applyFont="1" applyFill="1" applyBorder="1" applyAlignment="1"/>
    <xf numFmtId="0" fontId="0" fillId="2" borderId="31" xfId="0" applyNumberFormat="1" applyFont="1" applyFill="1" applyBorder="1" applyAlignment="1"/>
    <xf numFmtId="0" fontId="0" fillId="2" borderId="19" xfId="0" applyNumberFormat="1" applyFont="1" applyFill="1" applyBorder="1" applyAlignment="1"/>
    <xf numFmtId="0" fontId="18" fillId="2" borderId="19" xfId="6161" applyNumberFormat="1" applyFont="1" applyFill="1" applyBorder="1" applyAlignment="1"/>
    <xf numFmtId="0" fontId="18" fillId="2" borderId="0" xfId="6161" applyNumberFormat="1" applyFont="1" applyFill="1" applyBorder="1" applyAlignment="1"/>
    <xf numFmtId="165" fontId="1" fillId="2" borderId="0" xfId="0" applyNumberFormat="1" applyFont="1" applyFill="1" applyAlignment="1"/>
    <xf numFmtId="0" fontId="1" fillId="2" borderId="0" xfId="3821" applyFont="1" applyFill="1"/>
    <xf numFmtId="0" fontId="1" fillId="2" borderId="0" xfId="3821" applyNumberFormat="1" applyFont="1" applyFill="1" applyAlignment="1"/>
    <xf numFmtId="176" fontId="1" fillId="2" borderId="0" xfId="0" applyNumberFormat="1" applyFont="1" applyFill="1" applyAlignment="1"/>
    <xf numFmtId="165" fontId="75" fillId="2" borderId="19" xfId="6161" applyNumberFormat="1" applyFont="1" applyFill="1" applyBorder="1" applyAlignment="1">
      <alignment horizontal="right" vertical="center"/>
    </xf>
    <xf numFmtId="0" fontId="75" fillId="2" borderId="0" xfId="6161" applyNumberFormat="1" applyFont="1" applyFill="1" applyBorder="1" applyAlignment="1"/>
    <xf numFmtId="165" fontId="75" fillId="2" borderId="0" xfId="6161" applyNumberFormat="1" applyFont="1" applyFill="1" applyBorder="1" applyAlignment="1">
      <alignment horizontal="center" vertical="center"/>
    </xf>
    <xf numFmtId="168" fontId="18" fillId="2" borderId="0" xfId="6162" applyNumberFormat="1" applyFont="1" applyFill="1" applyBorder="1" applyAlignment="1">
      <alignment horizontal="center"/>
    </xf>
    <xf numFmtId="177" fontId="18" fillId="2" borderId="0" xfId="6161" applyNumberFormat="1" applyFont="1" applyFill="1" applyBorder="1" applyAlignment="1"/>
    <xf numFmtId="165" fontId="56" fillId="2" borderId="0" xfId="6161" applyNumberFormat="1" applyFont="1" applyFill="1"/>
    <xf numFmtId="0" fontId="103" fillId="2" borderId="0" xfId="6161" applyNumberFormat="1" applyFont="1" applyFill="1" applyBorder="1"/>
    <xf numFmtId="165" fontId="18" fillId="2" borderId="0" xfId="6161" applyNumberFormat="1" applyFont="1" applyFill="1" applyBorder="1" applyAlignment="1">
      <alignment horizontal="left" vertical="center"/>
    </xf>
    <xf numFmtId="165" fontId="75" fillId="2" borderId="0" xfId="6161" applyNumberFormat="1" applyFont="1" applyFill="1" applyAlignment="1"/>
    <xf numFmtId="165" fontId="18" fillId="2" borderId="0" xfId="6161" applyNumberFormat="1" applyFont="1" applyFill="1" applyAlignment="1"/>
    <xf numFmtId="165" fontId="18" fillId="2" borderId="23" xfId="6161" applyNumberFormat="1" applyFont="1" applyFill="1" applyBorder="1" applyAlignment="1" applyProtection="1">
      <protection locked="0"/>
    </xf>
    <xf numFmtId="0" fontId="18" fillId="2" borderId="23" xfId="6161" applyNumberFormat="1" applyFont="1" applyFill="1" applyBorder="1" applyAlignment="1" applyProtection="1">
      <protection locked="0"/>
    </xf>
    <xf numFmtId="165" fontId="18" fillId="2" borderId="19" xfId="6161" applyNumberFormat="1" applyFont="1" applyFill="1" applyBorder="1" applyAlignment="1">
      <alignment horizontal="center"/>
    </xf>
    <xf numFmtId="182" fontId="75" fillId="2" borderId="19" xfId="6161" applyNumberFormat="1" applyFont="1" applyFill="1" applyBorder="1" applyAlignment="1">
      <alignment horizontal="right"/>
    </xf>
    <xf numFmtId="0" fontId="75" fillId="2" borderId="19" xfId="6161" applyNumberFormat="1" applyFont="1" applyFill="1" applyBorder="1" applyAlignment="1"/>
    <xf numFmtId="0" fontId="75" fillId="2" borderId="0" xfId="6161" applyNumberFormat="1" applyFont="1" applyFill="1" applyAlignment="1"/>
    <xf numFmtId="0" fontId="104" fillId="2" borderId="0" xfId="0" applyFont="1" applyFill="1" applyAlignment="1">
      <alignment vertical="center"/>
    </xf>
    <xf numFmtId="165" fontId="75" fillId="2" borderId="19" xfId="6161" applyNumberFormat="1" applyFont="1" applyFill="1" applyBorder="1" applyAlignment="1">
      <alignment horizontal="center"/>
    </xf>
    <xf numFmtId="0" fontId="102" fillId="2" borderId="0" xfId="0" applyFont="1" applyFill="1" applyAlignment="1">
      <alignment vertical="center"/>
    </xf>
    <xf numFmtId="166" fontId="75" fillId="2" borderId="19" xfId="6161" applyNumberFormat="1" applyFont="1" applyFill="1" applyBorder="1" applyAlignment="1" applyProtection="1">
      <protection locked="0"/>
    </xf>
    <xf numFmtId="165" fontId="16" fillId="2" borderId="0" xfId="6161" applyNumberFormat="1" applyFont="1" applyFill="1"/>
    <xf numFmtId="0" fontId="14" fillId="2" borderId="23" xfId="6161" applyNumberFormat="1" applyFont="1" applyFill="1" applyBorder="1" applyAlignment="1">
      <alignment horizontal="left" vertical="top" wrapText="1"/>
    </xf>
    <xf numFmtId="3" fontId="0" fillId="2" borderId="0" xfId="0" applyNumberFormat="1" applyFont="1" applyFill="1" applyAlignment="1">
      <alignment vertical="center"/>
    </xf>
    <xf numFmtId="0" fontId="75" fillId="2" borderId="0" xfId="0" applyFont="1" applyFill="1" applyAlignment="1">
      <alignment horizontal="left"/>
    </xf>
    <xf numFmtId="165" fontId="105" fillId="2" borderId="20" xfId="6161" applyNumberFormat="1" applyFont="1" applyFill="1" applyBorder="1" applyAlignment="1">
      <alignment vertical="center"/>
    </xf>
    <xf numFmtId="0" fontId="0" fillId="2" borderId="23"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0" xfId="0" applyFont="1" applyFill="1" applyAlignment="1">
      <alignment wrapText="1"/>
    </xf>
    <xf numFmtId="0" fontId="14" fillId="2" borderId="0" xfId="0" applyFont="1" applyFill="1" applyBorder="1" applyAlignment="1">
      <alignment vertical="center"/>
    </xf>
    <xf numFmtId="0" fontId="76" fillId="2" borderId="0" xfId="0" applyFont="1" applyFill="1" applyBorder="1" applyAlignment="1">
      <alignment horizontal="right"/>
    </xf>
    <xf numFmtId="3" fontId="14" fillId="2" borderId="0" xfId="0" applyNumberFormat="1" applyFont="1" applyFill="1" applyBorder="1"/>
    <xf numFmtId="165" fontId="18" fillId="2" borderId="0" xfId="6161" applyNumberFormat="1" applyFont="1" applyFill="1" applyAlignment="1">
      <alignment vertical="center"/>
    </xf>
    <xf numFmtId="168" fontId="0" fillId="2" borderId="0" xfId="0" applyNumberFormat="1" applyFont="1" applyFill="1" applyBorder="1"/>
    <xf numFmtId="0" fontId="18" fillId="2" borderId="19" xfId="0" applyFont="1" applyFill="1" applyBorder="1"/>
    <xf numFmtId="168" fontId="18" fillId="2" borderId="19" xfId="0" applyNumberFormat="1" applyFont="1" applyFill="1" applyBorder="1"/>
    <xf numFmtId="3" fontId="16" fillId="0" borderId="19" xfId="0" applyNumberFormat="1" applyFont="1" applyFill="1" applyBorder="1" applyAlignment="1">
      <alignment horizontal="right"/>
    </xf>
    <xf numFmtId="168" fontId="0" fillId="2" borderId="0" xfId="6162" applyNumberFormat="1" applyFont="1" applyFill="1"/>
    <xf numFmtId="0" fontId="0" fillId="2" borderId="23" xfId="0" applyFill="1" applyBorder="1" applyAlignment="1"/>
    <xf numFmtId="0" fontId="0" fillId="2" borderId="0" xfId="0" applyFill="1" applyBorder="1" applyAlignment="1"/>
    <xf numFmtId="165" fontId="74" fillId="2" borderId="0" xfId="6161" applyNumberFormat="1" applyFont="1" applyFill="1" applyBorder="1" applyAlignment="1">
      <alignment vertical="center"/>
    </xf>
    <xf numFmtId="0" fontId="16" fillId="2" borderId="0" xfId="0" applyFont="1" applyFill="1" applyBorder="1" applyAlignment="1">
      <alignment vertical="center"/>
    </xf>
    <xf numFmtId="165" fontId="18" fillId="2" borderId="34" xfId="6161" applyNumberFormat="1" applyFont="1" applyFill="1" applyBorder="1"/>
    <xf numFmtId="165" fontId="18" fillId="2" borderId="19" xfId="6161" applyNumberFormat="1" applyFont="1" applyFill="1" applyBorder="1"/>
    <xf numFmtId="166" fontId="18" fillId="2" borderId="19" xfId="6161" applyNumberFormat="1" applyFont="1" applyFill="1" applyBorder="1"/>
    <xf numFmtId="168" fontId="0" fillId="2" borderId="19" xfId="0" applyNumberFormat="1" applyFill="1" applyBorder="1" applyAlignment="1" applyProtection="1">
      <alignment horizontal="right"/>
    </xf>
    <xf numFmtId="0" fontId="0" fillId="2" borderId="0" xfId="0" quotePrefix="1" applyFont="1" applyFill="1" applyAlignment="1">
      <alignment vertical="center"/>
    </xf>
    <xf numFmtId="0" fontId="76" fillId="2" borderId="0" xfId="0" applyFont="1" applyFill="1" applyBorder="1" applyAlignment="1">
      <alignment horizontal="right" wrapText="1"/>
    </xf>
    <xf numFmtId="181" fontId="0" fillId="2" borderId="0" xfId="0" applyNumberFormat="1" applyFont="1" applyFill="1" applyAlignment="1">
      <alignment vertical="center"/>
    </xf>
    <xf numFmtId="8" fontId="0" fillId="2" borderId="0" xfId="0" applyNumberFormat="1" applyFont="1" applyFill="1" applyAlignment="1">
      <alignment vertical="center"/>
    </xf>
    <xf numFmtId="3" fontId="0" fillId="2" borderId="19" xfId="0" applyNumberFormat="1" applyFont="1" applyFill="1" applyBorder="1"/>
    <xf numFmtId="9" fontId="18" fillId="2" borderId="19" xfId="6162" applyFont="1" applyFill="1" applyBorder="1" applyAlignment="1" applyProtection="1">
      <protection locked="0"/>
    </xf>
    <xf numFmtId="9" fontId="0" fillId="2" borderId="19" xfId="6162" applyFont="1" applyFill="1" applyBorder="1" applyAlignment="1">
      <alignment vertical="center"/>
    </xf>
    <xf numFmtId="9" fontId="1" fillId="2" borderId="19" xfId="6162" applyFont="1" applyFill="1" applyBorder="1" applyAlignment="1">
      <alignment vertical="center"/>
    </xf>
    <xf numFmtId="168" fontId="0" fillId="2" borderId="19" xfId="0" applyNumberFormat="1" applyFont="1" applyFill="1" applyBorder="1" applyAlignment="1">
      <alignment vertical="center"/>
    </xf>
    <xf numFmtId="0" fontId="0" fillId="2" borderId="0" xfId="0" applyFont="1" applyFill="1" applyAlignment="1">
      <alignment vertical="center"/>
    </xf>
    <xf numFmtId="165" fontId="75" fillId="2" borderId="0" xfId="6161" applyNumberFormat="1" applyFont="1" applyFill="1" applyAlignment="1" applyProtection="1">
      <protection locked="0"/>
    </xf>
    <xf numFmtId="165" fontId="18" fillId="2" borderId="0" xfId="6161" applyNumberFormat="1" applyFont="1" applyFill="1" applyBorder="1" applyAlignment="1" applyProtection="1">
      <protection locked="0"/>
    </xf>
    <xf numFmtId="9" fontId="18" fillId="2" borderId="19" xfId="6162" applyFont="1" applyFill="1" applyBorder="1" applyAlignment="1" applyProtection="1">
      <protection locked="0"/>
    </xf>
    <xf numFmtId="0" fontId="0" fillId="2" borderId="19" xfId="0" applyFont="1" applyFill="1" applyBorder="1" applyAlignment="1">
      <alignment vertical="center"/>
    </xf>
    <xf numFmtId="0" fontId="0" fillId="2" borderId="0" xfId="0" applyFont="1" applyFill="1"/>
    <xf numFmtId="0" fontId="16" fillId="2" borderId="19" xfId="0" applyFont="1" applyFill="1" applyBorder="1" applyAlignment="1">
      <alignment vertical="center"/>
    </xf>
    <xf numFmtId="0" fontId="18" fillId="2" borderId="19" xfId="6161" applyNumberFormat="1" applyFont="1" applyFill="1" applyBorder="1"/>
    <xf numFmtId="0" fontId="16" fillId="2" borderId="0" xfId="6161" applyNumberFormat="1" applyFont="1" applyFill="1" applyAlignment="1">
      <alignment horizontal="left" vertical="top"/>
    </xf>
    <xf numFmtId="9" fontId="0" fillId="2" borderId="19" xfId="6162" applyFont="1" applyFill="1" applyBorder="1" applyAlignment="1">
      <alignment horizontal="right"/>
    </xf>
    <xf numFmtId="0" fontId="16" fillId="2" borderId="19" xfId="6161" applyNumberFormat="1" applyFont="1" applyFill="1" applyBorder="1" applyAlignment="1">
      <alignment horizontal="left" vertical="top"/>
    </xf>
    <xf numFmtId="0" fontId="0" fillId="2" borderId="31" xfId="6161" applyNumberFormat="1" applyFont="1" applyFill="1" applyBorder="1" applyAlignment="1">
      <alignment horizontal="left" vertical="top"/>
    </xf>
    <xf numFmtId="0" fontId="0" fillId="2" borderId="19" xfId="6161" applyNumberFormat="1" applyFont="1" applyFill="1" applyBorder="1" applyAlignment="1">
      <alignment horizontal="left" vertical="top"/>
    </xf>
    <xf numFmtId="0" fontId="0" fillId="2" borderId="0" xfId="0" applyNumberFormat="1" applyFont="1" applyFill="1" applyBorder="1" applyAlignment="1">
      <alignment horizontal="center"/>
    </xf>
    <xf numFmtId="1" fontId="0" fillId="2" borderId="0" xfId="0" applyNumberFormat="1" applyFont="1" applyFill="1" applyBorder="1" applyAlignment="1">
      <alignment horizontal="center"/>
    </xf>
    <xf numFmtId="1" fontId="0" fillId="2" borderId="0" xfId="6161" applyNumberFormat="1" applyFont="1" applyFill="1" applyBorder="1" applyAlignment="1">
      <alignment horizontal="center"/>
    </xf>
    <xf numFmtId="0" fontId="0" fillId="2" borderId="19" xfId="0" applyNumberFormat="1" applyFont="1" applyFill="1" applyBorder="1"/>
    <xf numFmtId="0" fontId="0" fillId="2" borderId="31" xfId="0" applyNumberFormat="1" applyFont="1" applyFill="1" applyBorder="1"/>
    <xf numFmtId="0" fontId="0" fillId="2" borderId="30" xfId="0" applyNumberFormat="1" applyFont="1" applyFill="1" applyBorder="1"/>
    <xf numFmtId="0" fontId="16" fillId="2" borderId="0" xfId="0" applyNumberFormat="1" applyFont="1" applyFill="1"/>
    <xf numFmtId="0" fontId="0" fillId="2" borderId="0" xfId="0" applyNumberFormat="1" applyFont="1" applyFill="1"/>
    <xf numFmtId="0" fontId="16" fillId="2" borderId="31" xfId="0" applyNumberFormat="1" applyFont="1" applyFill="1" applyBorder="1"/>
    <xf numFmtId="0" fontId="16" fillId="2" borderId="30" xfId="0" applyNumberFormat="1" applyFont="1" applyFill="1" applyBorder="1"/>
    <xf numFmtId="0" fontId="0" fillId="2" borderId="34" xfId="0" applyNumberFormat="1" applyFont="1" applyFill="1" applyBorder="1"/>
    <xf numFmtId="0" fontId="16" fillId="2" borderId="35" xfId="0" applyNumberFormat="1" applyFont="1" applyFill="1" applyBorder="1"/>
    <xf numFmtId="0" fontId="76" fillId="2" borderId="19" xfId="0" applyFont="1" applyFill="1" applyBorder="1" applyAlignment="1">
      <alignment horizontal="right" wrapText="1"/>
    </xf>
    <xf numFmtId="0" fontId="82" fillId="2" borderId="0" xfId="0" applyFont="1" applyFill="1" applyAlignment="1">
      <alignment horizontal="left" vertical="center"/>
    </xf>
    <xf numFmtId="0" fontId="0" fillId="2" borderId="0" xfId="0" applyFont="1" applyFill="1" applyBorder="1" applyAlignment="1">
      <alignment vertical="center" wrapText="1"/>
    </xf>
    <xf numFmtId="3" fontId="0" fillId="2" borderId="19" xfId="0" applyNumberFormat="1" applyFont="1" applyFill="1" applyBorder="1" applyAlignment="1">
      <alignment horizontal="right"/>
    </xf>
    <xf numFmtId="0" fontId="0" fillId="2" borderId="0" xfId="0" applyNumberFormat="1" applyFont="1" applyFill="1" applyBorder="1"/>
    <xf numFmtId="3" fontId="17" fillId="2" borderId="0" xfId="3821" applyNumberFormat="1" applyFont="1" applyFill="1" applyBorder="1" applyAlignment="1">
      <alignment horizontal="center"/>
    </xf>
    <xf numFmtId="9" fontId="0" fillId="2" borderId="0" xfId="6162" applyFont="1" applyFill="1" applyBorder="1" applyAlignment="1">
      <alignment horizontal="center"/>
    </xf>
    <xf numFmtId="0" fontId="0" fillId="2" borderId="0" xfId="0" applyFill="1"/>
    <xf numFmtId="0" fontId="0" fillId="2" borderId="22" xfId="0" applyFont="1" applyFill="1" applyBorder="1" applyAlignment="1">
      <alignment vertical="center"/>
    </xf>
    <xf numFmtId="166" fontId="0" fillId="2" borderId="19" xfId="6161" applyNumberFormat="1" applyFont="1" applyFill="1" applyBorder="1" applyAlignment="1">
      <alignment vertical="center"/>
    </xf>
    <xf numFmtId="9" fontId="0" fillId="2" borderId="19" xfId="6162" applyFont="1" applyFill="1" applyBorder="1" applyAlignment="1">
      <alignment vertical="center" wrapText="1"/>
    </xf>
    <xf numFmtId="0" fontId="75" fillId="0" borderId="19" xfId="6161" applyNumberFormat="1" applyFont="1" applyFill="1" applyBorder="1" applyAlignment="1" applyProtection="1">
      <alignment horizontal="right" vertical="center" wrapText="1"/>
      <protection locked="0"/>
    </xf>
    <xf numFmtId="0" fontId="75" fillId="2" borderId="19" xfId="6161" applyNumberFormat="1" applyFont="1" applyFill="1" applyBorder="1" applyAlignment="1" applyProtection="1">
      <alignment horizontal="right" vertical="center" wrapText="1"/>
      <protection locked="0"/>
    </xf>
    <xf numFmtId="9" fontId="75" fillId="0" borderId="19" xfId="6162" applyNumberFormat="1" applyFont="1" applyFill="1" applyBorder="1" applyAlignment="1" applyProtection="1">
      <alignment vertical="center"/>
      <protection locked="0"/>
    </xf>
    <xf numFmtId="165" fontId="75" fillId="0" borderId="19" xfId="6161" applyNumberFormat="1" applyFont="1" applyFill="1" applyBorder="1" applyAlignment="1" applyProtection="1">
      <alignment horizontal="left" wrapText="1"/>
      <protection locked="0"/>
    </xf>
    <xf numFmtId="165" fontId="18" fillId="0" borderId="19" xfId="6161" applyNumberFormat="1" applyFont="1" applyFill="1" applyBorder="1" applyAlignment="1" applyProtection="1">
      <alignment wrapText="1"/>
      <protection locked="0"/>
    </xf>
    <xf numFmtId="165" fontId="75" fillId="0" borderId="19" xfId="6161" applyNumberFormat="1" applyFont="1" applyFill="1" applyBorder="1" applyAlignment="1" applyProtection="1">
      <alignment horizontal="right" vertical="center" wrapText="1"/>
      <protection locked="0"/>
    </xf>
    <xf numFmtId="165" fontId="75" fillId="2" borderId="19" xfId="6161" applyNumberFormat="1" applyFont="1" applyFill="1" applyBorder="1" applyAlignment="1" applyProtection="1">
      <alignment horizontal="right" vertical="center" wrapText="1"/>
      <protection locked="0"/>
    </xf>
    <xf numFmtId="165" fontId="75" fillId="0" borderId="30" xfId="6161" applyNumberFormat="1" applyFont="1" applyFill="1" applyBorder="1" applyAlignment="1" applyProtection="1">
      <alignment horizontal="right" vertical="center" wrapText="1"/>
      <protection locked="0"/>
    </xf>
    <xf numFmtId="9" fontId="18" fillId="0" borderId="19" xfId="6162" applyNumberFormat="1" applyFont="1" applyFill="1" applyBorder="1" applyAlignment="1" applyProtection="1">
      <alignment vertical="center"/>
      <protection locked="0"/>
    </xf>
    <xf numFmtId="1" fontId="75" fillId="0" borderId="30" xfId="6162" applyNumberFormat="1" applyFont="1" applyFill="1" applyBorder="1" applyAlignment="1" applyProtection="1">
      <alignment horizontal="right" vertical="center" wrapText="1"/>
      <protection locked="0"/>
    </xf>
    <xf numFmtId="0" fontId="16" fillId="2" borderId="0" xfId="0" applyFont="1" applyFill="1" applyBorder="1"/>
    <xf numFmtId="0" fontId="75" fillId="2" borderId="0" xfId="0" applyFont="1" applyFill="1" applyBorder="1"/>
    <xf numFmtId="0" fontId="76" fillId="2" borderId="0" xfId="0" applyFont="1" applyFill="1" applyBorder="1"/>
    <xf numFmtId="0" fontId="0" fillId="2" borderId="0" xfId="0" applyFont="1" applyFill="1" applyBorder="1"/>
    <xf numFmtId="0" fontId="0" fillId="2" borderId="0" xfId="0" applyFont="1" applyFill="1" applyAlignment="1">
      <alignment vertical="center"/>
    </xf>
    <xf numFmtId="0" fontId="0" fillId="2" borderId="19" xfId="0" applyFont="1" applyFill="1" applyBorder="1"/>
    <xf numFmtId="0" fontId="76" fillId="2" borderId="19" xfId="0" applyFont="1" applyFill="1" applyBorder="1"/>
    <xf numFmtId="165" fontId="18" fillId="2" borderId="19" xfId="6161" applyNumberFormat="1" applyFont="1" applyFill="1" applyBorder="1" applyAlignment="1" applyProtection="1">
      <protection locked="0"/>
    </xf>
    <xf numFmtId="168" fontId="0" fillId="2" borderId="19" xfId="0" applyNumberFormat="1" applyFont="1" applyFill="1" applyBorder="1"/>
    <xf numFmtId="0" fontId="0" fillId="2" borderId="0" xfId="0" applyFill="1"/>
    <xf numFmtId="0" fontId="1" fillId="2" borderId="0" xfId="0" applyFont="1" applyFill="1" applyAlignment="1"/>
    <xf numFmtId="0" fontId="1" fillId="2" borderId="0" xfId="0" applyFont="1" applyFill="1" applyBorder="1" applyAlignment="1"/>
    <xf numFmtId="0" fontId="16" fillId="2" borderId="0" xfId="0" applyFont="1" applyFill="1" applyAlignment="1">
      <alignment vertical="center"/>
    </xf>
    <xf numFmtId="0" fontId="76" fillId="2" borderId="19" xfId="0" applyNumberFormat="1" applyFont="1" applyFill="1" applyBorder="1"/>
    <xf numFmtId="1" fontId="0" fillId="2" borderId="0" xfId="0" applyNumberFormat="1" applyFont="1" applyFill="1" applyAlignment="1">
      <alignment vertical="center"/>
    </xf>
    <xf numFmtId="0" fontId="0" fillId="2" borderId="0" xfId="0" applyFont="1" applyFill="1" applyBorder="1" applyAlignment="1">
      <alignment vertical="center"/>
    </xf>
    <xf numFmtId="0" fontId="16" fillId="2" borderId="19" xfId="0" applyFont="1" applyFill="1" applyBorder="1" applyAlignment="1">
      <alignment horizontal="right"/>
    </xf>
    <xf numFmtId="0" fontId="82" fillId="2" borderId="0" xfId="0" applyFont="1" applyFill="1" applyAlignment="1">
      <alignment horizontal="left"/>
    </xf>
    <xf numFmtId="0" fontId="16" fillId="2" borderId="19" xfId="0" applyFont="1" applyFill="1" applyBorder="1" applyAlignment="1">
      <alignment horizontal="right" wrapText="1"/>
    </xf>
    <xf numFmtId="0" fontId="76" fillId="2" borderId="19" xfId="0" applyFont="1" applyFill="1" applyBorder="1" applyAlignment="1">
      <alignment horizontal="right"/>
    </xf>
    <xf numFmtId="0" fontId="18" fillId="2" borderId="0" xfId="0" applyFont="1" applyFill="1"/>
    <xf numFmtId="0" fontId="0" fillId="2" borderId="0" xfId="0" applyFont="1" applyFill="1" applyBorder="1" applyAlignment="1">
      <alignment vertical="center" wrapText="1"/>
    </xf>
    <xf numFmtId="0" fontId="81" fillId="2" borderId="0" xfId="0" applyFont="1" applyFill="1" applyBorder="1" applyAlignment="1">
      <alignment vertical="center"/>
    </xf>
    <xf numFmtId="9" fontId="0" fillId="2" borderId="19" xfId="6162" applyFont="1" applyFill="1" applyBorder="1"/>
    <xf numFmtId="9" fontId="75" fillId="2" borderId="19" xfId="6162" applyFont="1" applyFill="1" applyBorder="1" applyAlignment="1" applyProtection="1">
      <protection locked="0"/>
    </xf>
    <xf numFmtId="9" fontId="16" fillId="2" borderId="19" xfId="6162" applyFont="1" applyFill="1" applyBorder="1" applyAlignment="1">
      <alignment horizontal="right"/>
    </xf>
    <xf numFmtId="0" fontId="73" fillId="2" borderId="19" xfId="0" applyFont="1" applyFill="1" applyBorder="1" applyAlignment="1" applyProtection="1">
      <alignment horizontal="left" vertical="center"/>
    </xf>
    <xf numFmtId="0" fontId="76" fillId="2" borderId="19" xfId="0" applyNumberFormat="1" applyFont="1" applyFill="1" applyBorder="1" applyAlignment="1" applyProtection="1">
      <alignment horizontal="right" vertical="center" wrapText="1"/>
    </xf>
    <xf numFmtId="165" fontId="76" fillId="2" borderId="19" xfId="6161" applyNumberFormat="1" applyFont="1" applyFill="1" applyBorder="1" applyAlignment="1" applyProtection="1">
      <alignment horizontal="right" vertical="center" wrapText="1"/>
    </xf>
    <xf numFmtId="0" fontId="79" fillId="2" borderId="19" xfId="0" applyFont="1" applyFill="1" applyBorder="1" applyAlignment="1" applyProtection="1">
      <alignment horizontal="left" vertical="center"/>
    </xf>
    <xf numFmtId="165" fontId="79" fillId="2" borderId="19" xfId="6161" applyNumberFormat="1" applyFont="1" applyFill="1" applyBorder="1" applyAlignment="1" applyProtection="1">
      <alignment horizontal="right" vertical="center" wrapText="1"/>
    </xf>
    <xf numFmtId="0" fontId="76" fillId="2" borderId="19" xfId="0" applyFont="1" applyFill="1" applyBorder="1" applyAlignment="1" applyProtection="1">
      <alignment horizontal="left" vertical="center"/>
    </xf>
    <xf numFmtId="43" fontId="79" fillId="2" borderId="19" xfId="6161" applyFont="1" applyFill="1" applyBorder="1" applyAlignment="1" applyProtection="1">
      <alignment horizontal="right" vertical="center" wrapText="1"/>
    </xf>
    <xf numFmtId="0" fontId="77" fillId="2" borderId="0" xfId="0" applyFont="1" applyFill="1" applyBorder="1" applyAlignment="1">
      <alignment vertical="center"/>
    </xf>
    <xf numFmtId="0" fontId="77" fillId="2" borderId="0" xfId="0" applyFont="1" applyFill="1" applyAlignment="1">
      <alignment vertical="center"/>
    </xf>
    <xf numFmtId="9" fontId="16" fillId="2" borderId="19" xfId="6162" applyNumberFormat="1" applyFont="1" applyFill="1" applyBorder="1"/>
    <xf numFmtId="165" fontId="106" fillId="0" borderId="0" xfId="6161" applyNumberFormat="1" applyFont="1" applyFill="1" applyAlignment="1" applyProtection="1">
      <alignment vertical="center"/>
      <protection locked="0"/>
    </xf>
    <xf numFmtId="0" fontId="18" fillId="0" borderId="23" xfId="6161" applyNumberFormat="1" applyFont="1" applyFill="1" applyBorder="1" applyAlignment="1" applyProtection="1">
      <alignment vertical="top"/>
      <protection locked="0"/>
    </xf>
    <xf numFmtId="49" fontId="18" fillId="0" borderId="0" xfId="17417" applyNumberFormat="1" applyFont="1" applyFill="1" applyBorder="1" applyAlignment="1" applyProtection="1">
      <protection locked="0"/>
    </xf>
    <xf numFmtId="1" fontId="18" fillId="0" borderId="29" xfId="6162" applyNumberFormat="1" applyFont="1" applyFill="1" applyBorder="1" applyAlignment="1" applyProtection="1">
      <alignment horizontal="right" vertical="top" wrapText="1"/>
      <protection locked="0"/>
    </xf>
    <xf numFmtId="9" fontId="75" fillId="2" borderId="0" xfId="6162" applyFont="1" applyFill="1" applyBorder="1" applyAlignment="1" applyProtection="1">
      <protection locked="0"/>
    </xf>
    <xf numFmtId="0" fontId="77" fillId="0" borderId="0" xfId="0" applyFont="1" applyAlignment="1">
      <alignment horizontal="left" vertical="top"/>
    </xf>
    <xf numFmtId="165" fontId="75" fillId="2" borderId="19" xfId="6161" applyNumberFormat="1" applyFont="1" applyFill="1" applyBorder="1" applyAlignment="1" applyProtection="1">
      <protection locked="0"/>
    </xf>
    <xf numFmtId="165" fontId="18" fillId="2" borderId="19" xfId="6161" applyNumberFormat="1" applyFont="1" applyFill="1" applyBorder="1" applyAlignment="1" applyProtection="1">
      <protection locked="0"/>
    </xf>
    <xf numFmtId="165" fontId="75" fillId="2" borderId="0" xfId="6161" applyNumberFormat="1" applyFont="1" applyFill="1" applyBorder="1" applyAlignment="1" applyProtection="1">
      <protection locked="0"/>
    </xf>
    <xf numFmtId="0" fontId="76" fillId="2" borderId="19" xfId="0" applyFont="1" applyFill="1" applyBorder="1"/>
    <xf numFmtId="3" fontId="0" fillId="2" borderId="19" xfId="0" applyNumberFormat="1" applyFont="1" applyFill="1" applyBorder="1"/>
    <xf numFmtId="165" fontId="75" fillId="2" borderId="0" xfId="6161" applyNumberFormat="1" applyFont="1" applyFill="1" applyAlignment="1">
      <alignment vertical="center"/>
    </xf>
    <xf numFmtId="1" fontId="0" fillId="2" borderId="19" xfId="0" applyNumberFormat="1" applyFill="1" applyBorder="1"/>
    <xf numFmtId="165" fontId="16" fillId="2" borderId="30" xfId="6161" applyNumberFormat="1" applyFont="1" applyFill="1" applyBorder="1" applyAlignment="1">
      <alignment horizontal="right" vertical="top"/>
    </xf>
    <xf numFmtId="165" fontId="16" fillId="2" borderId="19" xfId="6161" applyNumberFormat="1" applyFont="1" applyFill="1" applyBorder="1" applyAlignment="1">
      <alignment vertical="center"/>
    </xf>
    <xf numFmtId="9" fontId="18" fillId="2" borderId="19" xfId="6162" applyFont="1" applyFill="1" applyBorder="1" applyAlignment="1">
      <alignment vertical="center"/>
    </xf>
    <xf numFmtId="0" fontId="18" fillId="2" borderId="0" xfId="6161" applyNumberFormat="1" applyFont="1" applyFill="1" applyBorder="1" applyAlignment="1">
      <alignment vertical="top" wrapText="1"/>
    </xf>
    <xf numFmtId="1" fontId="1" fillId="2" borderId="19" xfId="0" applyNumberFormat="1" applyFont="1" applyFill="1" applyBorder="1"/>
    <xf numFmtId="168" fontId="0" fillId="2" borderId="19" xfId="0" applyNumberFormat="1" applyFont="1" applyFill="1" applyBorder="1" applyAlignment="1">
      <alignment horizontal="center"/>
    </xf>
    <xf numFmtId="2" fontId="0" fillId="2" borderId="0" xfId="0" applyNumberFormat="1" applyFont="1" applyFill="1"/>
    <xf numFmtId="168" fontId="18" fillId="2" borderId="0" xfId="0" applyNumberFormat="1" applyFont="1" applyFill="1" applyAlignment="1"/>
    <xf numFmtId="165" fontId="75" fillId="2" borderId="19" xfId="0" applyNumberFormat="1" applyFont="1" applyFill="1" applyBorder="1" applyAlignment="1"/>
    <xf numFmtId="9" fontId="79" fillId="2" borderId="19" xfId="6162" applyFont="1" applyFill="1" applyBorder="1"/>
    <xf numFmtId="9" fontId="0" fillId="2" borderId="19" xfId="6162" applyNumberFormat="1" applyFont="1" applyFill="1" applyBorder="1" applyAlignment="1">
      <alignment horizontal="right"/>
    </xf>
    <xf numFmtId="168" fontId="0" fillId="2" borderId="0" xfId="0" applyNumberFormat="1" applyFont="1" applyFill="1" applyAlignment="1">
      <alignment vertical="center"/>
    </xf>
    <xf numFmtId="3" fontId="18" fillId="2" borderId="19" xfId="3821" applyNumberFormat="1" applyFont="1" applyFill="1" applyBorder="1" applyAlignment="1">
      <alignment horizontal="center"/>
    </xf>
    <xf numFmtId="3" fontId="18" fillId="2" borderId="19" xfId="3821" applyNumberFormat="1" applyFont="1" applyFill="1" applyBorder="1" applyAlignment="1">
      <alignment horizontal="right"/>
    </xf>
    <xf numFmtId="181" fontId="0" fillId="2" borderId="19" xfId="17416" applyNumberFormat="1" applyFont="1" applyFill="1" applyBorder="1"/>
    <xf numFmtId="0" fontId="18" fillId="2" borderId="19" xfId="3821" applyFont="1" applyFill="1" applyBorder="1" applyAlignment="1">
      <alignment horizontal="center"/>
    </xf>
    <xf numFmtId="9" fontId="0" fillId="2" borderId="19" xfId="6162" applyFont="1" applyFill="1" applyBorder="1" applyAlignment="1">
      <alignment horizontal="center"/>
    </xf>
    <xf numFmtId="9" fontId="0" fillId="2" borderId="21" xfId="6162" applyFont="1" applyFill="1" applyBorder="1" applyAlignment="1">
      <alignment horizontal="center"/>
    </xf>
    <xf numFmtId="165" fontId="0" fillId="2" borderId="19" xfId="6161" applyNumberFormat="1" applyFont="1" applyFill="1" applyBorder="1" applyAlignment="1">
      <alignment horizontal="right"/>
    </xf>
    <xf numFmtId="165" fontId="75" fillId="2" borderId="19" xfId="6161" applyNumberFormat="1" applyFont="1" applyFill="1" applyBorder="1" applyAlignment="1">
      <alignment horizontal="center" vertical="center" wrapText="1"/>
    </xf>
    <xf numFmtId="1" fontId="0" fillId="2" borderId="19" xfId="0" applyNumberFormat="1" applyFont="1" applyFill="1" applyBorder="1" applyAlignment="1">
      <alignment vertical="center"/>
    </xf>
    <xf numFmtId="3" fontId="18" fillId="2" borderId="19" xfId="6161" applyNumberFormat="1" applyFont="1" applyFill="1" applyBorder="1"/>
    <xf numFmtId="0" fontId="18" fillId="2" borderId="19" xfId="6161" applyNumberFormat="1" applyFont="1" applyFill="1" applyBorder="1" applyAlignment="1">
      <alignment horizontal="left" vertical="top"/>
    </xf>
    <xf numFmtId="9" fontId="0" fillId="2" borderId="19" xfId="6162" applyFont="1" applyFill="1" applyBorder="1" applyAlignment="1">
      <alignment vertical="top"/>
    </xf>
    <xf numFmtId="165" fontId="18" fillId="2" borderId="19" xfId="6161" applyNumberFormat="1" applyFont="1" applyFill="1" applyBorder="1" applyAlignment="1">
      <alignment horizontal="center" vertical="center" wrapText="1"/>
    </xf>
    <xf numFmtId="166" fontId="0" fillId="2" borderId="19" xfId="0" applyNumberFormat="1" applyFont="1" applyFill="1" applyBorder="1" applyAlignment="1">
      <alignment vertical="center"/>
    </xf>
    <xf numFmtId="1" fontId="18" fillId="2" borderId="19" xfId="6161" applyNumberFormat="1" applyFont="1" applyFill="1" applyBorder="1"/>
    <xf numFmtId="1" fontId="75" fillId="2" borderId="19" xfId="6161" applyNumberFormat="1" applyFont="1" applyFill="1" applyBorder="1" applyAlignment="1">
      <alignment horizontal="right" vertical="center" wrapText="1"/>
    </xf>
    <xf numFmtId="0" fontId="18" fillId="2" borderId="23" xfId="6161" applyNumberFormat="1" applyFont="1" applyFill="1" applyBorder="1" applyAlignment="1">
      <alignment vertical="top" wrapText="1"/>
    </xf>
    <xf numFmtId="165" fontId="18" fillId="2" borderId="19" xfId="6161" applyNumberFormat="1" applyFont="1" applyFill="1" applyBorder="1" applyAlignment="1">
      <alignment horizontal="right"/>
    </xf>
    <xf numFmtId="3" fontId="0" fillId="2" borderId="30" xfId="0" applyNumberFormat="1" applyFont="1" applyFill="1" applyBorder="1" applyAlignment="1">
      <alignment horizontal="center"/>
    </xf>
    <xf numFmtId="0" fontId="16" fillId="2" borderId="0" xfId="0" applyFont="1" applyFill="1" applyAlignment="1">
      <alignment horizontal="right" vertical="center" wrapText="1"/>
    </xf>
    <xf numFmtId="0" fontId="76" fillId="2" borderId="19" xfId="0" applyFont="1" applyFill="1" applyBorder="1" applyAlignment="1">
      <alignment wrapText="1"/>
    </xf>
    <xf numFmtId="165" fontId="18" fillId="2" borderId="21" xfId="6161" applyNumberFormat="1" applyFont="1" applyFill="1" applyBorder="1" applyAlignment="1">
      <alignment horizontal="center"/>
    </xf>
    <xf numFmtId="165" fontId="18" fillId="2" borderId="19" xfId="6161" applyNumberFormat="1" applyFont="1" applyFill="1" applyBorder="1" applyAlignment="1">
      <alignment horizontal="center" vertical="center"/>
    </xf>
    <xf numFmtId="168" fontId="1" fillId="2" borderId="21" xfId="0" applyNumberFormat="1" applyFont="1" applyFill="1" applyBorder="1" applyAlignment="1"/>
    <xf numFmtId="168" fontId="1" fillId="2" borderId="0" xfId="0" applyNumberFormat="1" applyFont="1" applyFill="1" applyAlignment="1"/>
    <xf numFmtId="165" fontId="18" fillId="2" borderId="21" xfId="6161" applyNumberFormat="1" applyFont="1" applyFill="1" applyBorder="1"/>
    <xf numFmtId="1" fontId="0" fillId="2" borderId="0" xfId="6162" applyNumberFormat="1" applyFont="1" applyFill="1" applyBorder="1" applyAlignment="1"/>
    <xf numFmtId="168" fontId="0" fillId="2" borderId="21" xfId="0" applyNumberFormat="1" applyFill="1" applyBorder="1"/>
    <xf numFmtId="166" fontId="18" fillId="2" borderId="22" xfId="6161" applyNumberFormat="1" applyFont="1" applyFill="1" applyBorder="1"/>
    <xf numFmtId="165" fontId="18" fillId="2" borderId="19" xfId="0" applyNumberFormat="1" applyFont="1" applyFill="1" applyBorder="1"/>
    <xf numFmtId="166" fontId="18" fillId="2" borderId="22" xfId="0" applyNumberFormat="1" applyFont="1" applyFill="1" applyBorder="1"/>
    <xf numFmtId="168" fontId="1" fillId="2" borderId="19" xfId="6162" applyNumberFormat="1" applyFont="1" applyFill="1" applyBorder="1" applyAlignment="1"/>
    <xf numFmtId="168" fontId="1" fillId="2" borderId="19" xfId="0" applyNumberFormat="1" applyFont="1" applyFill="1" applyBorder="1" applyAlignment="1"/>
    <xf numFmtId="165" fontId="18" fillId="2" borderId="22" xfId="6161" applyNumberFormat="1" applyFont="1" applyFill="1" applyBorder="1"/>
    <xf numFmtId="165" fontId="18" fillId="2" borderId="34" xfId="0" applyNumberFormat="1" applyFont="1" applyFill="1" applyBorder="1" applyAlignment="1">
      <alignment horizontal="left"/>
    </xf>
    <xf numFmtId="165" fontId="18" fillId="2" borderId="19" xfId="0" applyNumberFormat="1" applyFont="1" applyFill="1" applyBorder="1" applyAlignment="1">
      <alignment horizontal="right" vertical="center"/>
    </xf>
    <xf numFmtId="168" fontId="0" fillId="2" borderId="19" xfId="0" applyNumberFormat="1" applyFont="1" applyFill="1" applyBorder="1" applyAlignment="1"/>
    <xf numFmtId="9" fontId="18" fillId="2" borderId="19" xfId="6162" applyFont="1" applyFill="1" applyBorder="1" applyAlignment="1">
      <alignment horizontal="right"/>
    </xf>
    <xf numFmtId="165" fontId="18" fillId="2" borderId="21" xfId="0" applyNumberFormat="1" applyFont="1" applyFill="1" applyBorder="1" applyAlignment="1"/>
    <xf numFmtId="165" fontId="18" fillId="2" borderId="19" xfId="0" applyNumberFormat="1" applyFont="1" applyFill="1" applyBorder="1" applyAlignment="1">
      <alignment horizontal="center" vertical="center"/>
    </xf>
    <xf numFmtId="166" fontId="18" fillId="2" borderId="19" xfId="0" applyNumberFormat="1" applyFont="1" applyFill="1" applyBorder="1" applyAlignment="1">
      <alignment horizontal="center" vertical="center"/>
    </xf>
    <xf numFmtId="168" fontId="1" fillId="2" borderId="21" xfId="0" applyNumberFormat="1" applyFont="1" applyFill="1" applyBorder="1" applyAlignment="1">
      <alignment vertical="top"/>
    </xf>
    <xf numFmtId="168" fontId="1" fillId="2" borderId="0" xfId="0" applyNumberFormat="1" applyFont="1" applyFill="1" applyAlignment="1">
      <alignment vertical="top"/>
    </xf>
    <xf numFmtId="165" fontId="18" fillId="2" borderId="19" xfId="0" applyNumberFormat="1" applyFont="1" applyFill="1" applyBorder="1" applyAlignment="1"/>
    <xf numFmtId="166" fontId="18" fillId="2" borderId="19" xfId="0" applyNumberFormat="1" applyFont="1" applyFill="1" applyBorder="1" applyAlignment="1"/>
    <xf numFmtId="166" fontId="18" fillId="2" borderId="19" xfId="6161" applyNumberFormat="1" applyFont="1" applyFill="1" applyBorder="1" applyAlignment="1">
      <alignment horizontal="center"/>
    </xf>
    <xf numFmtId="9" fontId="18" fillId="2" borderId="19" xfId="6162" applyNumberFormat="1" applyFont="1" applyFill="1" applyBorder="1" applyAlignment="1">
      <alignment horizontal="right" vertical="center"/>
    </xf>
    <xf numFmtId="9" fontId="18" fillId="2" borderId="19" xfId="6162" applyFont="1" applyFill="1" applyBorder="1" applyAlignment="1">
      <alignment horizontal="right" vertical="center"/>
    </xf>
    <xf numFmtId="9" fontId="16" fillId="2" borderId="19" xfId="6162" applyFont="1" applyFill="1" applyBorder="1" applyAlignment="1">
      <alignment horizontal="right" vertical="center"/>
    </xf>
    <xf numFmtId="9" fontId="75" fillId="2" borderId="19" xfId="6162" applyFont="1" applyFill="1" applyBorder="1" applyAlignment="1">
      <alignment horizontal="right" vertical="center"/>
    </xf>
    <xf numFmtId="0" fontId="0" fillId="2" borderId="19" xfId="0" applyFill="1" applyBorder="1" applyAlignment="1">
      <alignment horizontal="right"/>
    </xf>
    <xf numFmtId="0" fontId="0" fillId="2" borderId="19" xfId="0" applyFont="1" applyFill="1" applyBorder="1" applyAlignment="1">
      <alignment horizontal="right"/>
    </xf>
    <xf numFmtId="1" fontId="0" fillId="2" borderId="19" xfId="0" applyNumberFormat="1" applyFill="1" applyBorder="1" applyAlignment="1">
      <alignment horizontal="right"/>
    </xf>
    <xf numFmtId="168" fontId="0" fillId="2" borderId="19" xfId="0" applyNumberFormat="1" applyFill="1" applyBorder="1" applyAlignment="1">
      <alignment horizontal="right"/>
    </xf>
    <xf numFmtId="168" fontId="16" fillId="2" borderId="19" xfId="0" applyNumberFormat="1" applyFont="1" applyFill="1" applyBorder="1" applyAlignment="1">
      <alignment horizontal="right"/>
    </xf>
    <xf numFmtId="168" fontId="0" fillId="2" borderId="19" xfId="0" applyNumberFormat="1" applyFont="1" applyFill="1" applyBorder="1" applyAlignment="1">
      <alignment horizontal="right"/>
    </xf>
    <xf numFmtId="168" fontId="16" fillId="2" borderId="19" xfId="0" quotePrefix="1" applyNumberFormat="1" applyFont="1" applyFill="1" applyBorder="1" applyAlignment="1">
      <alignment horizontal="right"/>
    </xf>
    <xf numFmtId="0" fontId="16" fillId="2" borderId="19" xfId="0" quotePrefix="1" applyFont="1" applyFill="1" applyBorder="1" applyAlignment="1">
      <alignment horizontal="right"/>
    </xf>
    <xf numFmtId="9" fontId="75" fillId="2" borderId="19" xfId="6162" applyFont="1" applyFill="1" applyBorder="1" applyAlignment="1">
      <alignment horizontal="right"/>
    </xf>
    <xf numFmtId="3" fontId="18" fillId="2" borderId="19" xfId="0" applyNumberFormat="1" applyFont="1" applyFill="1" applyBorder="1"/>
    <xf numFmtId="181" fontId="18" fillId="2" borderId="19" xfId="0" applyNumberFormat="1" applyFont="1" applyFill="1" applyBorder="1"/>
    <xf numFmtId="166" fontId="18" fillId="2" borderId="19" xfId="6161" applyNumberFormat="1" applyFont="1" applyFill="1" applyBorder="1" applyAlignment="1">
      <alignment horizontal="right"/>
    </xf>
    <xf numFmtId="0" fontId="18" fillId="2" borderId="19" xfId="0" applyFont="1" applyFill="1" applyBorder="1" applyAlignment="1">
      <alignment horizontal="right"/>
    </xf>
    <xf numFmtId="166" fontId="18" fillId="2" borderId="19" xfId="0" applyNumberFormat="1" applyFont="1" applyFill="1" applyBorder="1" applyAlignment="1">
      <alignment horizontal="right"/>
    </xf>
    <xf numFmtId="181" fontId="0" fillId="2" borderId="19" xfId="17416" applyNumberFormat="1" applyFont="1" applyFill="1" applyBorder="1" applyAlignment="1">
      <alignment horizontal="center"/>
    </xf>
    <xf numFmtId="9" fontId="1" fillId="2" borderId="0" xfId="6162" applyFont="1" applyFill="1" applyBorder="1" applyAlignment="1"/>
    <xf numFmtId="165" fontId="1" fillId="2" borderId="0" xfId="6161" applyNumberFormat="1" applyFont="1" applyFill="1" applyBorder="1" applyAlignment="1" applyProtection="1">
      <protection locked="0"/>
    </xf>
    <xf numFmtId="1" fontId="104" fillId="2" borderId="0" xfId="0" applyNumberFormat="1" applyFont="1" applyFill="1" applyAlignment="1">
      <alignment vertical="center"/>
    </xf>
    <xf numFmtId="3" fontId="104" fillId="2" borderId="0" xfId="0" applyNumberFormat="1" applyFont="1" applyFill="1" applyAlignment="1">
      <alignment vertical="center"/>
    </xf>
    <xf numFmtId="0" fontId="16" fillId="2" borderId="21" xfId="0" applyFont="1" applyFill="1" applyBorder="1" applyAlignment="1">
      <alignment horizontal="center"/>
    </xf>
    <xf numFmtId="0" fontId="16" fillId="2" borderId="22" xfId="0" applyFont="1" applyFill="1" applyBorder="1" applyAlignment="1">
      <alignment horizontal="center"/>
    </xf>
    <xf numFmtId="0" fontId="14" fillId="2" borderId="0" xfId="0" applyFont="1" applyFill="1" applyBorder="1"/>
    <xf numFmtId="0" fontId="14" fillId="2" borderId="0" xfId="0" applyFont="1" applyFill="1" applyAlignment="1">
      <alignment horizontal="left" vertical="center" wrapText="1"/>
    </xf>
    <xf numFmtId="0" fontId="18" fillId="2" borderId="23" xfId="0" applyFont="1" applyFill="1" applyBorder="1" applyAlignment="1">
      <alignment vertical="center"/>
    </xf>
    <xf numFmtId="0" fontId="18" fillId="2" borderId="23" xfId="0" applyFont="1" applyFill="1" applyBorder="1" applyAlignment="1">
      <alignment vertical="center" wrapText="1"/>
    </xf>
    <xf numFmtId="0" fontId="18" fillId="2" borderId="0" xfId="0" applyFont="1" applyFill="1" applyAlignment="1">
      <alignment horizontal="left" vertical="center" wrapText="1"/>
    </xf>
    <xf numFmtId="0" fontId="75" fillId="2" borderId="0" xfId="6161" applyNumberFormat="1" applyFont="1" applyFill="1" applyAlignment="1" applyProtection="1">
      <protection locked="0"/>
    </xf>
    <xf numFmtId="0" fontId="18" fillId="2" borderId="0" xfId="0" applyFont="1" applyFill="1" applyBorder="1"/>
    <xf numFmtId="165" fontId="75" fillId="2" borderId="0" xfId="3778" applyNumberFormat="1" applyFont="1" applyFill="1" applyBorder="1" applyAlignment="1" applyProtection="1">
      <protection locked="0"/>
    </xf>
    <xf numFmtId="0" fontId="75" fillId="2" borderId="19" xfId="3778" applyNumberFormat="1" applyFont="1" applyFill="1" applyBorder="1" applyAlignment="1" applyProtection="1">
      <alignment horizontal="left"/>
      <protection locked="0"/>
    </xf>
    <xf numFmtId="165" fontId="18" fillId="2" borderId="19" xfId="3778" applyNumberFormat="1" applyFont="1" applyFill="1" applyBorder="1" applyAlignment="1" applyProtection="1">
      <protection locked="0"/>
    </xf>
    <xf numFmtId="165" fontId="18" fillId="2" borderId="0" xfId="3778" applyNumberFormat="1" applyFont="1" applyFill="1" applyBorder="1" applyAlignment="1" applyProtection="1">
      <protection locked="0"/>
    </xf>
    <xf numFmtId="0" fontId="108" fillId="2" borderId="0" xfId="0" applyFont="1" applyFill="1" applyBorder="1"/>
    <xf numFmtId="0" fontId="109" fillId="2" borderId="0" xfId="0" applyFont="1" applyFill="1" applyBorder="1"/>
    <xf numFmtId="0" fontId="110" fillId="2" borderId="0" xfId="0" applyFont="1" applyFill="1" applyBorder="1"/>
    <xf numFmtId="3" fontId="75" fillId="2" borderId="0" xfId="0" applyNumberFormat="1" applyFont="1" applyFill="1" applyBorder="1" applyAlignment="1">
      <alignment horizontal="right"/>
    </xf>
    <xf numFmtId="0" fontId="75" fillId="2" borderId="0" xfId="0" applyFont="1" applyFill="1" applyBorder="1" applyAlignment="1">
      <alignment horizontal="right"/>
    </xf>
    <xf numFmtId="165" fontId="14" fillId="2" borderId="0" xfId="6161" applyNumberFormat="1" applyFont="1" applyFill="1" applyBorder="1" applyAlignment="1" applyProtection="1">
      <alignment vertical="top" wrapText="1"/>
      <protection locked="0"/>
    </xf>
    <xf numFmtId="0" fontId="18" fillId="2" borderId="0" xfId="0" applyFont="1" applyFill="1" applyAlignment="1">
      <alignment horizontal="left" vertical="center"/>
    </xf>
    <xf numFmtId="165" fontId="79" fillId="2" borderId="19" xfId="6161" quotePrefix="1" applyNumberFormat="1" applyFont="1" applyFill="1" applyBorder="1"/>
    <xf numFmtId="165" fontId="79" fillId="2" borderId="19" xfId="6161" applyNumberFormat="1" applyFont="1" applyFill="1" applyBorder="1"/>
    <xf numFmtId="165" fontId="16" fillId="2" borderId="19" xfId="0" applyNumberFormat="1" applyFont="1" applyFill="1" applyBorder="1"/>
    <xf numFmtId="9" fontId="0" fillId="2" borderId="19" xfId="0" applyNumberFormat="1" applyFont="1" applyFill="1" applyBorder="1"/>
    <xf numFmtId="9" fontId="76" fillId="2" borderId="19" xfId="6162" applyFont="1" applyFill="1" applyBorder="1"/>
    <xf numFmtId="9" fontId="16" fillId="2" borderId="19" xfId="0" applyNumberFormat="1" applyFont="1" applyFill="1" applyBorder="1" applyAlignment="1">
      <alignment vertical="center"/>
    </xf>
    <xf numFmtId="0" fontId="16" fillId="2" borderId="22" xfId="0" applyFont="1" applyFill="1" applyBorder="1" applyAlignment="1">
      <alignment horizontal="right"/>
    </xf>
    <xf numFmtId="0" fontId="18" fillId="2" borderId="21" xfId="0" applyFont="1" applyFill="1" applyBorder="1"/>
    <xf numFmtId="9" fontId="18" fillId="2" borderId="22" xfId="6162" applyFont="1" applyFill="1" applyBorder="1" applyAlignment="1">
      <alignment horizontal="right"/>
    </xf>
    <xf numFmtId="1" fontId="14" fillId="2" borderId="0" xfId="0" applyNumberFormat="1" applyFont="1" applyFill="1" applyBorder="1"/>
    <xf numFmtId="0" fontId="16" fillId="2" borderId="21" xfId="0" applyFont="1" applyFill="1" applyBorder="1"/>
    <xf numFmtId="1" fontId="16" fillId="2" borderId="19" xfId="0" applyNumberFormat="1" applyFont="1" applyFill="1" applyBorder="1" applyAlignment="1">
      <alignment vertical="center"/>
    </xf>
    <xf numFmtId="9" fontId="75" fillId="2" borderId="22" xfId="6162" applyFont="1" applyFill="1" applyBorder="1" applyAlignment="1">
      <alignment horizontal="right"/>
    </xf>
    <xf numFmtId="165" fontId="0" fillId="2" borderId="36" xfId="0" applyNumberFormat="1" applyFont="1" applyFill="1" applyBorder="1"/>
    <xf numFmtId="9" fontId="18" fillId="2" borderId="19" xfId="0" applyNumberFormat="1" applyFont="1" applyFill="1" applyBorder="1"/>
    <xf numFmtId="9" fontId="79" fillId="2" borderId="19" xfId="6162" applyFont="1" applyFill="1" applyBorder="1" applyAlignment="1">
      <alignment horizontal="right" wrapText="1"/>
    </xf>
    <xf numFmtId="0" fontId="0" fillId="2" borderId="22" xfId="0" applyFill="1" applyBorder="1" applyAlignment="1">
      <alignment horizontal="center"/>
    </xf>
    <xf numFmtId="0" fontId="0" fillId="2" borderId="21" xfId="0" applyFill="1" applyBorder="1" applyAlignment="1">
      <alignment horizontal="center"/>
    </xf>
    <xf numFmtId="0" fontId="0" fillId="2" borderId="40" xfId="0" applyFill="1" applyBorder="1" applyAlignment="1">
      <alignment horizontal="center"/>
    </xf>
    <xf numFmtId="0" fontId="0" fillId="2" borderId="19" xfId="0" applyFill="1" applyBorder="1" applyAlignment="1">
      <alignment horizontal="center"/>
    </xf>
    <xf numFmtId="9" fontId="0" fillId="2" borderId="19" xfId="0" applyNumberFormat="1" applyFill="1" applyBorder="1" applyAlignment="1">
      <alignment horizontal="center"/>
    </xf>
    <xf numFmtId="1" fontId="0" fillId="2" borderId="19" xfId="0" applyNumberFormat="1" applyFill="1" applyBorder="1" applyAlignment="1">
      <alignment horizontal="center"/>
    </xf>
    <xf numFmtId="1" fontId="0" fillId="2" borderId="19" xfId="6162" applyNumberFormat="1" applyFont="1" applyFill="1" applyBorder="1" applyAlignment="1">
      <alignment horizontal="center"/>
    </xf>
    <xf numFmtId="9" fontId="0" fillId="2" borderId="41" xfId="0" applyNumberFormat="1" applyFill="1" applyBorder="1" applyAlignment="1">
      <alignment horizontal="center"/>
    </xf>
    <xf numFmtId="0" fontId="0" fillId="2" borderId="42" xfId="0" applyFill="1" applyBorder="1" applyAlignment="1">
      <alignment horizontal="center"/>
    </xf>
    <xf numFmtId="9" fontId="0" fillId="2" borderId="43" xfId="0" applyNumberFormat="1" applyFill="1" applyBorder="1" applyAlignment="1">
      <alignment horizontal="center"/>
    </xf>
    <xf numFmtId="1" fontId="0" fillId="2" borderId="43" xfId="0" applyNumberFormat="1" applyFill="1" applyBorder="1" applyAlignment="1">
      <alignment horizontal="center"/>
    </xf>
    <xf numFmtId="1" fontId="0" fillId="2" borderId="43" xfId="6162" applyNumberFormat="1" applyFont="1" applyFill="1" applyBorder="1" applyAlignment="1">
      <alignment horizontal="center"/>
    </xf>
    <xf numFmtId="9" fontId="0" fillId="2" borderId="44" xfId="0" applyNumberFormat="1" applyFill="1" applyBorder="1" applyAlignment="1">
      <alignment horizontal="center"/>
    </xf>
    <xf numFmtId="0" fontId="0" fillId="2" borderId="19" xfId="0" applyFont="1" applyFill="1" applyBorder="1" applyAlignment="1">
      <alignment horizontal="center"/>
    </xf>
    <xf numFmtId="0" fontId="0" fillId="2" borderId="19" xfId="0" applyFont="1" applyFill="1" applyBorder="1" applyAlignment="1">
      <alignment horizontal="center"/>
    </xf>
    <xf numFmtId="0" fontId="16" fillId="2" borderId="21" xfId="0" applyFont="1" applyFill="1" applyBorder="1" applyAlignment="1">
      <alignment horizontal="center"/>
    </xf>
    <xf numFmtId="0" fontId="16" fillId="2" borderId="22" xfId="0" applyFont="1" applyFill="1" applyBorder="1" applyAlignment="1">
      <alignment horizontal="center"/>
    </xf>
    <xf numFmtId="165" fontId="16" fillId="2" borderId="30" xfId="6161" applyNumberFormat="1" applyFont="1" applyFill="1" applyBorder="1" applyAlignment="1">
      <alignment horizontal="right" vertical="top"/>
    </xf>
    <xf numFmtId="9" fontId="0" fillId="2" borderId="0" xfId="6162" applyNumberFormat="1" applyFont="1" applyFill="1"/>
    <xf numFmtId="9" fontId="0" fillId="2" borderId="19" xfId="0" quotePrefix="1" applyNumberFormat="1" applyFont="1" applyFill="1" applyBorder="1" applyAlignment="1">
      <alignment horizontal="right" vertical="center"/>
    </xf>
    <xf numFmtId="9" fontId="1" fillId="2" borderId="19" xfId="6162" applyNumberFormat="1" applyFont="1" applyFill="1" applyBorder="1" applyAlignment="1">
      <alignment vertical="center"/>
    </xf>
    <xf numFmtId="9" fontId="75" fillId="2" borderId="19" xfId="6162" applyFont="1" applyFill="1" applyBorder="1" applyAlignment="1">
      <alignment horizontal="right" vertical="center" wrapText="1"/>
    </xf>
    <xf numFmtId="49" fontId="18" fillId="2" borderId="0" xfId="17417" applyNumberFormat="1" applyFont="1" applyFill="1" applyBorder="1" applyAlignment="1" applyProtection="1">
      <protection locked="0"/>
    </xf>
    <xf numFmtId="3" fontId="18" fillId="2" borderId="19" xfId="3821" applyNumberFormat="1" applyFont="1" applyFill="1" applyBorder="1" applyAlignment="1">
      <alignment horizontal="center"/>
    </xf>
    <xf numFmtId="0" fontId="18" fillId="2" borderId="19" xfId="3821" applyFont="1" applyFill="1" applyBorder="1" applyAlignment="1">
      <alignment horizontal="center"/>
    </xf>
    <xf numFmtId="9" fontId="0" fillId="2" borderId="21" xfId="6162" applyFont="1" applyFill="1" applyBorder="1" applyAlignment="1">
      <alignment horizontal="center"/>
    </xf>
    <xf numFmtId="168" fontId="0" fillId="2" borderId="0" xfId="0" applyNumberFormat="1" applyFill="1"/>
    <xf numFmtId="49" fontId="101" fillId="0" borderId="0" xfId="6161" applyNumberFormat="1" applyFont="1" applyFill="1" applyAlignment="1" applyProtection="1">
      <alignment horizontal="left" vertical="top" wrapText="1"/>
      <protection locked="0"/>
    </xf>
    <xf numFmtId="165" fontId="75" fillId="2" borderId="32" xfId="6161" applyNumberFormat="1" applyFont="1" applyFill="1" applyBorder="1" applyAlignment="1" applyProtection="1">
      <alignment horizontal="center" vertical="center"/>
      <protection locked="0"/>
    </xf>
    <xf numFmtId="165" fontId="75" fillId="0" borderId="30" xfId="6161" applyNumberFormat="1" applyFont="1" applyFill="1" applyBorder="1" applyAlignment="1" applyProtection="1">
      <alignment horizontal="center" vertical="center"/>
      <protection locked="0"/>
    </xf>
    <xf numFmtId="165" fontId="75" fillId="0" borderId="31" xfId="6161" applyNumberFormat="1" applyFont="1" applyFill="1" applyBorder="1" applyAlignment="1" applyProtection="1">
      <alignment horizontal="center" vertical="center"/>
      <protection locked="0"/>
    </xf>
    <xf numFmtId="165" fontId="75" fillId="0" borderId="29" xfId="6161" applyNumberFormat="1" applyFont="1" applyFill="1" applyBorder="1" applyAlignment="1" applyProtection="1">
      <alignment horizontal="center" vertical="center"/>
      <protection locked="0"/>
    </xf>
    <xf numFmtId="165" fontId="18" fillId="0" borderId="19" xfId="6161" applyNumberFormat="1" applyFont="1" applyFill="1" applyBorder="1" applyAlignment="1" applyProtection="1">
      <alignment horizontal="center"/>
      <protection locked="0"/>
    </xf>
    <xf numFmtId="0" fontId="18" fillId="0" borderId="23" xfId="6161" applyNumberFormat="1" applyFont="1" applyFill="1" applyBorder="1" applyAlignment="1" applyProtection="1">
      <protection locked="0"/>
    </xf>
    <xf numFmtId="165" fontId="18" fillId="2" borderId="29" xfId="6161" applyNumberFormat="1" applyFont="1" applyFill="1" applyBorder="1" applyAlignment="1" applyProtection="1">
      <protection locked="0"/>
    </xf>
    <xf numFmtId="165" fontId="18" fillId="2" borderId="43" xfId="6161" applyNumberFormat="1" applyFont="1" applyFill="1" applyBorder="1" applyAlignment="1" applyProtection="1">
      <protection locked="0"/>
    </xf>
    <xf numFmtId="165" fontId="75" fillId="2" borderId="29" xfId="6161" applyNumberFormat="1" applyFont="1" applyFill="1" applyBorder="1" applyAlignment="1" applyProtection="1">
      <protection locked="0"/>
    </xf>
    <xf numFmtId="49" fontId="101" fillId="0" borderId="0" xfId="6161" applyNumberFormat="1" applyFont="1" applyFill="1" applyAlignment="1" applyProtection="1">
      <alignment vertical="top" wrapText="1"/>
      <protection locked="0"/>
    </xf>
    <xf numFmtId="49" fontId="100" fillId="0" borderId="0" xfId="6161" applyNumberFormat="1" applyFont="1" applyFill="1" applyAlignment="1" applyProtection="1">
      <alignment vertical="top"/>
      <protection locked="0"/>
    </xf>
    <xf numFmtId="165" fontId="99" fillId="2" borderId="0" xfId="6161" applyNumberFormat="1" applyFont="1" applyFill="1" applyAlignment="1" applyProtection="1">
      <protection locked="0"/>
    </xf>
    <xf numFmtId="0" fontId="0" fillId="2" borderId="0" xfId="0" applyFont="1" applyFill="1" applyAlignment="1">
      <alignment vertical="center"/>
    </xf>
    <xf numFmtId="0" fontId="16" fillId="2" borderId="0" xfId="0" applyFont="1" applyFill="1" applyAlignment="1">
      <alignment vertical="center"/>
    </xf>
    <xf numFmtId="0" fontId="0" fillId="2" borderId="0" xfId="0" applyFont="1" applyFill="1" applyBorder="1"/>
    <xf numFmtId="3" fontId="0" fillId="2" borderId="0" xfId="0" applyNumberFormat="1" applyFont="1" applyFill="1" applyBorder="1"/>
    <xf numFmtId="3" fontId="0" fillId="2" borderId="19" xfId="0" applyNumberFormat="1" applyFont="1" applyFill="1" applyBorder="1"/>
    <xf numFmtId="0" fontId="76" fillId="2" borderId="19" xfId="0" applyFont="1" applyFill="1" applyBorder="1" applyAlignment="1">
      <alignment horizontal="right" wrapText="1"/>
    </xf>
    <xf numFmtId="0" fontId="14" fillId="2" borderId="0" xfId="0" applyFont="1" applyFill="1" applyBorder="1"/>
    <xf numFmtId="0" fontId="18" fillId="2" borderId="0" xfId="0" applyFont="1" applyFill="1" applyAlignment="1">
      <alignment horizontal="left" vertical="center" wrapText="1"/>
    </xf>
    <xf numFmtId="0" fontId="18" fillId="2" borderId="0" xfId="0" applyFont="1" applyFill="1" applyBorder="1"/>
    <xf numFmtId="174" fontId="18" fillId="2" borderId="0" xfId="6161" applyNumberFormat="1" applyFont="1" applyFill="1" applyBorder="1" applyAlignment="1" applyProtection="1">
      <protection locked="0"/>
    </xf>
    <xf numFmtId="43" fontId="18" fillId="2" borderId="0" xfId="0" applyNumberFormat="1" applyFont="1" applyFill="1" applyBorder="1" applyAlignment="1"/>
    <xf numFmtId="0" fontId="16" fillId="2" borderId="0" xfId="0" applyFont="1" applyFill="1" applyBorder="1" applyAlignment="1">
      <alignment horizontal="right" vertical="center"/>
    </xf>
    <xf numFmtId="9" fontId="0" fillId="2" borderId="19" xfId="6162" quotePrefix="1" applyFont="1" applyFill="1" applyBorder="1" applyAlignment="1">
      <alignment horizontal="right" vertical="center"/>
    </xf>
    <xf numFmtId="0" fontId="1" fillId="2" borderId="19" xfId="6162" applyNumberFormat="1" applyFont="1" applyFill="1" applyBorder="1" applyAlignment="1">
      <alignment vertical="center"/>
    </xf>
    <xf numFmtId="1" fontId="1" fillId="2" borderId="19" xfId="6162" applyNumberFormat="1" applyFont="1" applyFill="1" applyBorder="1" applyAlignment="1">
      <alignment vertical="center"/>
    </xf>
    <xf numFmtId="0" fontId="0" fillId="0" borderId="0" xfId="0" applyFont="1" applyFill="1" applyAlignment="1">
      <alignment vertical="center"/>
    </xf>
    <xf numFmtId="0" fontId="111" fillId="0" borderId="0" xfId="0" applyFont="1"/>
    <xf numFmtId="0" fontId="0" fillId="0" borderId="0" xfId="0" applyFont="1" applyFill="1" applyBorder="1" applyAlignment="1">
      <alignment vertical="center"/>
    </xf>
    <xf numFmtId="0" fontId="111" fillId="0" borderId="0" xfId="0" applyFont="1" applyFill="1" applyBorder="1"/>
    <xf numFmtId="0" fontId="0" fillId="0" borderId="0" xfId="0" applyFont="1" applyFill="1" applyBorder="1" applyAlignment="1">
      <alignment vertical="center" wrapText="1"/>
    </xf>
    <xf numFmtId="0" fontId="14" fillId="0" borderId="0" xfId="0" applyFont="1" applyFill="1" applyBorder="1" applyAlignment="1">
      <alignment vertical="center"/>
    </xf>
    <xf numFmtId="0" fontId="0" fillId="0" borderId="23" xfId="0" applyFont="1" applyFill="1" applyBorder="1" applyAlignment="1"/>
    <xf numFmtId="167" fontId="18" fillId="0" borderId="0" xfId="6161" applyNumberFormat="1"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xf numFmtId="0" fontId="0" fillId="0" borderId="23" xfId="0" applyFont="1" applyFill="1" applyBorder="1" applyAlignment="1">
      <alignment vertical="center" wrapText="1"/>
    </xf>
    <xf numFmtId="9" fontId="0" fillId="0" borderId="23" xfId="0" applyNumberFormat="1" applyFont="1" applyFill="1" applyBorder="1" applyAlignment="1">
      <alignment vertical="center" wrapText="1"/>
    </xf>
    <xf numFmtId="9" fontId="0" fillId="0" borderId="0" xfId="0" applyNumberFormat="1" applyFont="1" applyFill="1" applyAlignment="1">
      <alignment vertical="center"/>
    </xf>
    <xf numFmtId="43" fontId="79" fillId="2" borderId="0" xfId="6161" applyFont="1" applyFill="1" applyBorder="1" applyAlignment="1" applyProtection="1">
      <alignment horizontal="right" vertical="center" wrapText="1"/>
    </xf>
    <xf numFmtId="1" fontId="18" fillId="0" borderId="29" xfId="6162" applyNumberFormat="1" applyFont="1" applyFill="1" applyBorder="1" applyAlignment="1" applyProtection="1">
      <alignment horizontal="right" wrapText="1"/>
      <protection locked="0"/>
    </xf>
    <xf numFmtId="49" fontId="18" fillId="0" borderId="0" xfId="6161" applyNumberFormat="1" applyFont="1" applyFill="1" applyBorder="1" applyAlignment="1" applyProtection="1">
      <protection locked="0"/>
    </xf>
    <xf numFmtId="0" fontId="40" fillId="2" borderId="0" xfId="18536" applyFill="1"/>
    <xf numFmtId="3" fontId="0" fillId="2" borderId="0" xfId="0" applyNumberFormat="1" applyFont="1" applyFill="1"/>
    <xf numFmtId="43" fontId="79" fillId="0" borderId="0" xfId="6161" applyFont="1" applyFill="1" applyBorder="1" applyAlignment="1" applyProtection="1">
      <alignment horizontal="right" vertical="center" wrapText="1"/>
    </xf>
    <xf numFmtId="0" fontId="0" fillId="0" borderId="0" xfId="0" applyFill="1"/>
    <xf numFmtId="181" fontId="0" fillId="2" borderId="0" xfId="0" applyNumberFormat="1" applyFont="1" applyFill="1"/>
    <xf numFmtId="3" fontId="0" fillId="0" borderId="19" xfId="0" applyNumberFormat="1" applyFont="1" applyFill="1" applyBorder="1"/>
    <xf numFmtId="1" fontId="0" fillId="2" borderId="0" xfId="0" applyNumberFormat="1" applyFont="1" applyFill="1" applyBorder="1" applyAlignment="1">
      <alignment vertical="center" wrapText="1"/>
    </xf>
    <xf numFmtId="1" fontId="0" fillId="2" borderId="0" xfId="0" applyNumberFormat="1" applyFont="1" applyFill="1" applyBorder="1" applyAlignment="1">
      <alignment vertical="center"/>
    </xf>
    <xf numFmtId="0" fontId="76" fillId="2" borderId="22" xfId="0" applyFont="1" applyFill="1" applyBorder="1" applyAlignment="1">
      <alignment horizontal="right" wrapText="1"/>
    </xf>
    <xf numFmtId="0" fontId="76" fillId="2" borderId="40" xfId="0" applyFont="1" applyFill="1" applyBorder="1" applyAlignment="1">
      <alignment horizontal="right" wrapText="1"/>
    </xf>
    <xf numFmtId="0" fontId="76" fillId="2" borderId="41" xfId="0" applyFont="1" applyFill="1" applyBorder="1" applyAlignment="1">
      <alignment horizontal="right" wrapText="1"/>
    </xf>
    <xf numFmtId="0" fontId="76" fillId="2" borderId="21" xfId="0" applyFont="1" applyFill="1" applyBorder="1" applyAlignment="1">
      <alignment horizontal="right" wrapText="1"/>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9" xfId="0" applyFont="1" applyFill="1" applyBorder="1" applyAlignment="1">
      <alignment horizontal="center" vertical="center"/>
    </xf>
    <xf numFmtId="0" fontId="16" fillId="2" borderId="37" xfId="0" applyFont="1" applyFill="1" applyBorder="1" applyAlignment="1">
      <alignment horizontal="center"/>
    </xf>
    <xf numFmtId="0" fontId="16" fillId="2" borderId="38" xfId="0" applyFont="1" applyFill="1" applyBorder="1" applyAlignment="1">
      <alignment horizontal="center"/>
    </xf>
    <xf numFmtId="0" fontId="16" fillId="2" borderId="39" xfId="0" applyFont="1" applyFill="1" applyBorder="1" applyAlignment="1">
      <alignment horizontal="center"/>
    </xf>
    <xf numFmtId="0" fontId="0" fillId="2" borderId="45"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2" borderId="19" xfId="0" applyFont="1" applyFill="1" applyBorder="1" applyAlignment="1">
      <alignment horizontal="center"/>
    </xf>
    <xf numFmtId="0" fontId="18" fillId="2" borderId="19" xfId="0" applyFont="1" applyFill="1" applyBorder="1" applyAlignment="1">
      <alignment horizontal="center" wrapText="1"/>
    </xf>
    <xf numFmtId="0" fontId="77" fillId="0" borderId="23"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106" fillId="0" borderId="0" xfId="6161" applyNumberFormat="1" applyFont="1" applyFill="1" applyAlignment="1" applyProtection="1">
      <alignment horizontal="left" vertical="center" wrapText="1"/>
      <protection locked="0"/>
    </xf>
    <xf numFmtId="0" fontId="107" fillId="0" borderId="0" xfId="0" applyFont="1" applyAlignment="1">
      <alignment vertical="center" wrapText="1"/>
    </xf>
    <xf numFmtId="0" fontId="0" fillId="0" borderId="0" xfId="0" applyAlignment="1">
      <alignment vertical="center" wrapText="1"/>
    </xf>
    <xf numFmtId="165" fontId="75" fillId="2" borderId="32" xfId="6161" applyNumberFormat="1" applyFont="1" applyFill="1" applyBorder="1" applyAlignment="1" applyProtection="1">
      <alignment horizontal="center" vertical="center"/>
      <protection locked="0"/>
    </xf>
    <xf numFmtId="165" fontId="18" fillId="2" borderId="23" xfId="6161" applyNumberFormat="1" applyFont="1" applyFill="1" applyBorder="1" applyAlignment="1" applyProtection="1">
      <alignment wrapText="1"/>
      <protection locked="0"/>
    </xf>
    <xf numFmtId="165" fontId="18" fillId="2" borderId="0" xfId="6161" applyNumberFormat="1" applyFont="1" applyFill="1" applyBorder="1" applyAlignment="1" applyProtection="1">
      <alignment wrapText="1"/>
      <protection locked="0"/>
    </xf>
    <xf numFmtId="165" fontId="75" fillId="0" borderId="30" xfId="6161" applyNumberFormat="1" applyFont="1" applyFill="1" applyBorder="1" applyAlignment="1" applyProtection="1">
      <alignment horizontal="left" vertical="center" wrapText="1"/>
      <protection locked="0"/>
    </xf>
    <xf numFmtId="165" fontId="75" fillId="0" borderId="29" xfId="6161" applyNumberFormat="1" applyFont="1" applyFill="1" applyBorder="1" applyAlignment="1" applyProtection="1">
      <alignment horizontal="left" vertical="center" wrapText="1"/>
      <protection locked="0"/>
    </xf>
    <xf numFmtId="165" fontId="75" fillId="0" borderId="30" xfId="6161" applyNumberFormat="1" applyFont="1" applyFill="1" applyBorder="1" applyAlignment="1" applyProtection="1">
      <alignment horizontal="center" vertical="center"/>
      <protection locked="0"/>
    </xf>
    <xf numFmtId="165" fontId="75" fillId="0" borderId="31" xfId="6161" applyNumberFormat="1" applyFont="1" applyFill="1" applyBorder="1" applyAlignment="1" applyProtection="1">
      <alignment horizontal="center" vertical="center"/>
      <protection locked="0"/>
    </xf>
    <xf numFmtId="165" fontId="75" fillId="0" borderId="29" xfId="6161" applyNumberFormat="1" applyFont="1" applyFill="1" applyBorder="1" applyAlignment="1" applyProtection="1">
      <alignment horizontal="center" vertical="center"/>
      <protection locked="0"/>
    </xf>
    <xf numFmtId="49" fontId="18" fillId="0" borderId="0" xfId="6161" applyNumberFormat="1" applyFont="1" applyFill="1" applyAlignment="1" applyProtection="1">
      <alignment horizontal="left" vertical="top" wrapText="1"/>
      <protection locked="0"/>
    </xf>
    <xf numFmtId="49" fontId="0" fillId="0" borderId="0" xfId="0" applyNumberFormat="1" applyFill="1" applyAlignment="1">
      <alignment horizontal="left" vertical="top" wrapText="1"/>
    </xf>
    <xf numFmtId="0" fontId="16" fillId="2" borderId="30" xfId="0" applyFont="1" applyFill="1" applyBorder="1" applyAlignment="1">
      <alignment horizontal="right" wrapText="1"/>
    </xf>
    <xf numFmtId="0" fontId="16" fillId="2" borderId="29" xfId="0" applyFont="1" applyFill="1" applyBorder="1" applyAlignment="1">
      <alignment horizontal="right" wrapText="1"/>
    </xf>
    <xf numFmtId="0" fontId="16" fillId="2" borderId="21" xfId="0" applyFont="1" applyFill="1" applyBorder="1" applyAlignment="1">
      <alignment horizontal="center" wrapText="1"/>
    </xf>
    <xf numFmtId="0" fontId="16" fillId="2" borderId="33" xfId="0" applyFont="1" applyFill="1" applyBorder="1" applyAlignment="1">
      <alignment horizontal="center" wrapText="1"/>
    </xf>
    <xf numFmtId="0" fontId="16" fillId="2" borderId="22" xfId="0" applyFont="1" applyFill="1" applyBorder="1" applyAlignment="1">
      <alignment horizontal="center" wrapText="1"/>
    </xf>
    <xf numFmtId="3" fontId="18" fillId="2" borderId="21" xfId="3821" applyNumberFormat="1" applyFont="1" applyFill="1" applyBorder="1" applyAlignment="1">
      <alignment horizontal="center"/>
    </xf>
    <xf numFmtId="3" fontId="18" fillId="2" borderId="33" xfId="3821" applyNumberFormat="1" applyFont="1" applyFill="1" applyBorder="1" applyAlignment="1">
      <alignment horizontal="center"/>
    </xf>
    <xf numFmtId="3" fontId="18" fillId="2" borderId="22" xfId="3821" applyNumberFormat="1" applyFont="1" applyFill="1" applyBorder="1" applyAlignment="1">
      <alignment horizontal="center"/>
    </xf>
    <xf numFmtId="3" fontId="18" fillId="2" borderId="19" xfId="3821" applyNumberFormat="1" applyFont="1" applyFill="1" applyBorder="1" applyAlignment="1">
      <alignment horizontal="center"/>
    </xf>
    <xf numFmtId="0" fontId="18" fillId="2" borderId="33" xfId="3821" applyFont="1" applyFill="1" applyBorder="1" applyAlignment="1">
      <alignment horizontal="center"/>
    </xf>
    <xf numFmtId="0" fontId="18" fillId="2" borderId="22" xfId="3821" applyFont="1" applyFill="1" applyBorder="1" applyAlignment="1">
      <alignment horizontal="center"/>
    </xf>
    <xf numFmtId="0" fontId="18" fillId="2" borderId="19" xfId="3821" applyFont="1" applyFill="1" applyBorder="1" applyAlignment="1">
      <alignment horizontal="center"/>
    </xf>
    <xf numFmtId="0" fontId="16" fillId="2" borderId="30" xfId="0" applyFont="1" applyFill="1" applyBorder="1" applyAlignment="1">
      <alignment horizontal="right"/>
    </xf>
    <xf numFmtId="0" fontId="16" fillId="2" borderId="29" xfId="0" applyFont="1" applyFill="1" applyBorder="1" applyAlignment="1">
      <alignment horizontal="right"/>
    </xf>
    <xf numFmtId="0" fontId="16" fillId="2" borderId="21" xfId="0" applyFont="1" applyFill="1" applyBorder="1" applyAlignment="1">
      <alignment horizontal="center"/>
    </xf>
    <xf numFmtId="0" fontId="16" fillId="2" borderId="33" xfId="0" applyFont="1" applyFill="1" applyBorder="1" applyAlignment="1">
      <alignment horizontal="center"/>
    </xf>
    <xf numFmtId="0" fontId="16" fillId="2" borderId="22" xfId="0" applyFont="1" applyFill="1" applyBorder="1" applyAlignment="1">
      <alignment horizontal="center"/>
    </xf>
    <xf numFmtId="168" fontId="0" fillId="2" borderId="30" xfId="0" applyNumberFormat="1" applyFont="1" applyFill="1" applyBorder="1" applyAlignment="1">
      <alignment horizontal="center"/>
    </xf>
    <xf numFmtId="168" fontId="0" fillId="2" borderId="29" xfId="0" applyNumberFormat="1" applyFont="1" applyFill="1" applyBorder="1" applyAlignment="1">
      <alignment horizontal="center"/>
    </xf>
    <xf numFmtId="168" fontId="0" fillId="2" borderId="21" xfId="6161" applyNumberFormat="1" applyFont="1" applyFill="1" applyBorder="1" applyAlignment="1">
      <alignment horizontal="center"/>
    </xf>
    <xf numFmtId="168" fontId="0" fillId="2" borderId="33" xfId="6161" applyNumberFormat="1" applyFont="1" applyFill="1" applyBorder="1" applyAlignment="1">
      <alignment horizontal="center"/>
    </xf>
    <xf numFmtId="168" fontId="0" fillId="2" borderId="22" xfId="6161" applyNumberFormat="1" applyFont="1" applyFill="1" applyBorder="1" applyAlignment="1">
      <alignment horizontal="center"/>
    </xf>
    <xf numFmtId="9" fontId="0" fillId="2" borderId="21" xfId="6162" applyFont="1" applyFill="1" applyBorder="1" applyAlignment="1">
      <alignment horizontal="center"/>
    </xf>
    <xf numFmtId="9" fontId="0" fillId="2" borderId="33" xfId="6162" applyFont="1" applyFill="1" applyBorder="1" applyAlignment="1">
      <alignment horizontal="center"/>
    </xf>
    <xf numFmtId="9" fontId="0" fillId="2" borderId="22" xfId="6162" applyFont="1" applyFill="1" applyBorder="1" applyAlignment="1">
      <alignment horizontal="center"/>
    </xf>
    <xf numFmtId="0" fontId="0" fillId="2" borderId="21" xfId="0" applyNumberFormat="1" applyFont="1" applyFill="1" applyBorder="1" applyAlignment="1">
      <alignment horizontal="center"/>
    </xf>
    <xf numFmtId="0" fontId="0" fillId="2" borderId="22" xfId="0" applyNumberFormat="1" applyFont="1" applyFill="1" applyBorder="1" applyAlignment="1">
      <alignment horizontal="center"/>
    </xf>
    <xf numFmtId="0" fontId="75" fillId="2" borderId="30" xfId="6161" applyNumberFormat="1" applyFont="1" applyFill="1" applyBorder="1" applyAlignment="1">
      <alignment horizontal="left" vertical="top"/>
    </xf>
    <xf numFmtId="0" fontId="0" fillId="2" borderId="29" xfId="0" applyFill="1" applyBorder="1" applyAlignment="1">
      <alignment horizontal="left" vertical="top"/>
    </xf>
    <xf numFmtId="165" fontId="16" fillId="2" borderId="30" xfId="6161" applyNumberFormat="1" applyFont="1" applyFill="1" applyBorder="1" applyAlignment="1">
      <alignment horizontal="right" vertical="top"/>
    </xf>
    <xf numFmtId="0" fontId="0" fillId="2" borderId="29" xfId="0" applyFill="1" applyBorder="1" applyAlignment="1">
      <alignment horizontal="right" vertical="top"/>
    </xf>
    <xf numFmtId="0" fontId="75" fillId="2" borderId="29" xfId="6161" applyNumberFormat="1" applyFont="1" applyFill="1" applyBorder="1" applyAlignment="1">
      <alignment horizontal="left" vertical="top"/>
    </xf>
    <xf numFmtId="165" fontId="18" fillId="2" borderId="30" xfId="6161" applyNumberFormat="1" applyFont="1" applyFill="1" applyBorder="1" applyAlignment="1" applyProtection="1">
      <alignment horizontal="left" vertical="center"/>
      <protection locked="0"/>
    </xf>
    <xf numFmtId="165" fontId="18" fillId="2" borderId="29" xfId="6161" applyNumberFormat="1" applyFont="1" applyFill="1" applyBorder="1" applyAlignment="1" applyProtection="1">
      <alignment horizontal="left" vertical="center"/>
      <protection locked="0"/>
    </xf>
    <xf numFmtId="165" fontId="18" fillId="2" borderId="19" xfId="6161" applyNumberFormat="1" applyFont="1" applyFill="1" applyBorder="1" applyAlignment="1" applyProtection="1">
      <alignment horizontal="left" vertical="center"/>
      <protection locked="0"/>
    </xf>
    <xf numFmtId="165" fontId="18" fillId="2" borderId="19" xfId="6161" applyNumberFormat="1" applyFont="1" applyFill="1" applyBorder="1" applyAlignment="1" applyProtection="1">
      <alignment horizontal="left" vertical="center" wrapText="1"/>
      <protection locked="0"/>
    </xf>
    <xf numFmtId="165" fontId="75" fillId="2" borderId="19" xfId="6161" applyNumberFormat="1" applyFont="1" applyFill="1" applyBorder="1" applyAlignment="1" applyProtection="1">
      <alignment horizontal="center"/>
      <protection locked="0"/>
    </xf>
    <xf numFmtId="165" fontId="18" fillId="2" borderId="30" xfId="0" applyNumberFormat="1" applyFont="1" applyFill="1" applyBorder="1" applyAlignment="1" applyProtection="1">
      <alignment horizontal="left" vertical="center"/>
      <protection locked="0"/>
    </xf>
    <xf numFmtId="165" fontId="18" fillId="2" borderId="29" xfId="0" applyNumberFormat="1" applyFont="1" applyFill="1" applyBorder="1" applyAlignment="1" applyProtection="1">
      <alignment horizontal="left" vertical="center"/>
      <protection locked="0"/>
    </xf>
    <xf numFmtId="165" fontId="75" fillId="2" borderId="19" xfId="0" applyNumberFormat="1" applyFont="1" applyFill="1" applyBorder="1" applyAlignment="1" applyProtection="1">
      <alignment horizontal="center"/>
      <protection locked="0"/>
    </xf>
    <xf numFmtId="165" fontId="18" fillId="2" borderId="19" xfId="0" applyNumberFormat="1" applyFont="1" applyFill="1" applyBorder="1" applyAlignment="1" applyProtection="1">
      <alignment horizontal="left" wrapText="1"/>
      <protection locked="0"/>
    </xf>
    <xf numFmtId="0" fontId="76" fillId="2" borderId="21" xfId="0" applyFont="1" applyFill="1" applyBorder="1" applyAlignment="1">
      <alignment horizontal="center"/>
    </xf>
    <xf numFmtId="0" fontId="76" fillId="2" borderId="22" xfId="0" applyFont="1" applyFill="1" applyBorder="1" applyAlignment="1">
      <alignment horizontal="center"/>
    </xf>
  </cellXfs>
  <cellStyles count="18537">
    <cellStyle name="%" xfId="6212"/>
    <cellStyle name="% 2" xfId="6206"/>
    <cellStyle name="% 2 2" xfId="6215"/>
    <cellStyle name="% 2 2 2" xfId="6767"/>
    <cellStyle name="% 2 2 3" xfId="12051"/>
    <cellStyle name="% 2 3" xfId="6766"/>
    <cellStyle name="% 2 4" xfId="12050"/>
    <cellStyle name="% 3" xfId="6218"/>
    <cellStyle name="% 3 2" xfId="6768"/>
    <cellStyle name="% 3 3" xfId="12052"/>
    <cellStyle name="% 4" xfId="6765"/>
    <cellStyle name="% 5" xfId="12049"/>
    <cellStyle name="1000-sep (2 dec) 2" xfId="1"/>
    <cellStyle name="1000-sep (2 dec) 2 2" xfId="17422"/>
    <cellStyle name="1000-sep (2 dec) 2 2 2" xfId="18527"/>
    <cellStyle name="1000-sep (2 dec) 2 3" xfId="2"/>
    <cellStyle name="1000-sep (2 dec) 2 3 2" xfId="17420"/>
    <cellStyle name="1000-sep (2 dec) 2 3 2 2" xfId="18525"/>
    <cellStyle name="1000-sep (2 dec) 2 3 3" xfId="17432"/>
    <cellStyle name="1000-sep (2 dec)_VEU_Kasper_forespørgsel fra FM" xfId="6272"/>
    <cellStyle name="20 % - Farve1" xfId="6179" builtinId="30" customBuiltin="1"/>
    <cellStyle name="20 % - Farve2" xfId="6183" builtinId="34" customBuiltin="1"/>
    <cellStyle name="20 % - Farve3" xfId="6187" builtinId="38" customBuiltin="1"/>
    <cellStyle name="20 % - Farve4" xfId="6191" builtinId="42" customBuiltin="1"/>
    <cellStyle name="20 % - Farve5" xfId="6195" builtinId="46" customBuiltin="1"/>
    <cellStyle name="20 % - Farve6" xfId="6199" builtinId="50" customBuiltin="1"/>
    <cellStyle name="20 % - Markeringsfarve1 10" xfId="9101"/>
    <cellStyle name="20 % - Markeringsfarve1 10 2" xfId="12036"/>
    <cellStyle name="20 % - Markeringsfarve1 11" xfId="11938"/>
    <cellStyle name="20 % - Markeringsfarve1 11 2" xfId="17367"/>
    <cellStyle name="20 % - Markeringsfarve1 12" xfId="11958"/>
    <cellStyle name="20 % - Markeringsfarve1 13" xfId="17383"/>
    <cellStyle name="20 % - Markeringsfarve1 14" xfId="17398"/>
    <cellStyle name="20 % - Markeringsfarve1 15" xfId="6273"/>
    <cellStyle name="20 % - Markeringsfarve1 2" xfId="3"/>
    <cellStyle name="20 % - Markeringsfarve1 2 10" xfId="9114"/>
    <cellStyle name="20 % - Markeringsfarve1 2 10 2" xfId="12053"/>
    <cellStyle name="20 % - Markeringsfarve1 2 11" xfId="11973"/>
    <cellStyle name="20 % - Markeringsfarve1 2 12" xfId="6274"/>
    <cellStyle name="20 % - Markeringsfarve1 2 13" xfId="6224"/>
    <cellStyle name="20 % - Markeringsfarve1 2 2" xfId="4"/>
    <cellStyle name="20 % - Markeringsfarve1 2 2 10" xfId="6275"/>
    <cellStyle name="20 % - Markeringsfarve1 2 2 11" xfId="6260"/>
    <cellStyle name="20 % - Markeringsfarve1 2 2 2" xfId="5"/>
    <cellStyle name="20 % - Markeringsfarve1 2 2 2 2" xfId="6"/>
    <cellStyle name="20 % - Markeringsfarve1 2 2 2 2 2" xfId="7"/>
    <cellStyle name="20 % - Markeringsfarve1 2 2 2 2 2 2" xfId="7747"/>
    <cellStyle name="20 % - Markeringsfarve1 2 2 2 2 2 2 2" xfId="9008"/>
    <cellStyle name="20 % - Markeringsfarve1 2 2 2 2 2 2 2 2" xfId="11590"/>
    <cellStyle name="20 % - Markeringsfarve1 2 2 2 2 2 2 2 2 2" xfId="17049"/>
    <cellStyle name="20 % - Markeringsfarve1 2 2 2 2 2 2 2 3" xfId="14565"/>
    <cellStyle name="20 % - Markeringsfarve1 2 2 2 2 2 2 3" xfId="10329"/>
    <cellStyle name="20 % - Markeringsfarve1 2 2 2 2 2 2 3 2" xfId="15789"/>
    <cellStyle name="20 % - Markeringsfarve1 2 2 2 2 2 2 4" xfId="13305"/>
    <cellStyle name="20 % - Markeringsfarve1 2 2 2 2 2 3" xfId="8350"/>
    <cellStyle name="20 % - Markeringsfarve1 2 2 2 2 2 3 2" xfId="10931"/>
    <cellStyle name="20 % - Markeringsfarve1 2 2 2 2 2 3 2 2" xfId="16390"/>
    <cellStyle name="20 % - Markeringsfarve1 2 2 2 2 2 3 3" xfId="13906"/>
    <cellStyle name="20 % - Markeringsfarve1 2 2 2 2 2 4" xfId="9667"/>
    <cellStyle name="20 % - Markeringsfarve1 2 2 2 2 2 4 2" xfId="15127"/>
    <cellStyle name="20 % - Markeringsfarve1 2 2 2 2 2 5" xfId="12646"/>
    <cellStyle name="20 % - Markeringsfarve1 2 2 2 2 2 6" xfId="7062"/>
    <cellStyle name="20 % - Markeringsfarve1 2 2 2 2 3" xfId="7457"/>
    <cellStyle name="20 % - Markeringsfarve1 2 2 2 2 3 2" xfId="8717"/>
    <cellStyle name="20 % - Markeringsfarve1 2 2 2 2 3 2 2" xfId="11299"/>
    <cellStyle name="20 % - Markeringsfarve1 2 2 2 2 3 2 2 2" xfId="16758"/>
    <cellStyle name="20 % - Markeringsfarve1 2 2 2 2 3 2 3" xfId="14274"/>
    <cellStyle name="20 % - Markeringsfarve1 2 2 2 2 3 3" xfId="10038"/>
    <cellStyle name="20 % - Markeringsfarve1 2 2 2 2 3 3 2" xfId="15498"/>
    <cellStyle name="20 % - Markeringsfarve1 2 2 2 2 3 4" xfId="13014"/>
    <cellStyle name="20 % - Markeringsfarve1 2 2 2 2 4" xfId="8059"/>
    <cellStyle name="20 % - Markeringsfarve1 2 2 2 2 4 2" xfId="10640"/>
    <cellStyle name="20 % - Markeringsfarve1 2 2 2 2 4 2 2" xfId="16099"/>
    <cellStyle name="20 % - Markeringsfarve1 2 2 2 2 4 3" xfId="13615"/>
    <cellStyle name="20 % - Markeringsfarve1 2 2 2 2 5" xfId="9358"/>
    <cellStyle name="20 % - Markeringsfarve1 2 2 2 2 5 2" xfId="14817"/>
    <cellStyle name="20 % - Markeringsfarve1 2 2 2 2 6" xfId="12352"/>
    <cellStyle name="20 % - Markeringsfarve1 2 2 2 2 7" xfId="6682"/>
    <cellStyle name="20 % - Markeringsfarve1 2 2 2 3" xfId="8"/>
    <cellStyle name="20 % - Markeringsfarve1 2 2 2 3 2" xfId="9"/>
    <cellStyle name="20 % - Markeringsfarve1 2 2 2 3 2 2" xfId="8862"/>
    <cellStyle name="20 % - Markeringsfarve1 2 2 2 3 2 2 2" xfId="11444"/>
    <cellStyle name="20 % - Markeringsfarve1 2 2 2 3 2 2 2 2" xfId="16903"/>
    <cellStyle name="20 % - Markeringsfarve1 2 2 2 3 2 2 3" xfId="14419"/>
    <cellStyle name="20 % - Markeringsfarve1 2 2 2 3 2 3" xfId="10183"/>
    <cellStyle name="20 % - Markeringsfarve1 2 2 2 3 2 3 2" xfId="15643"/>
    <cellStyle name="20 % - Markeringsfarve1 2 2 2 3 2 4" xfId="13159"/>
    <cellStyle name="20 % - Markeringsfarve1 2 2 2 3 2 5" xfId="7602"/>
    <cellStyle name="20 % - Markeringsfarve1 2 2 2 3 3" xfId="8204"/>
    <cellStyle name="20 % - Markeringsfarve1 2 2 2 3 3 2" xfId="10785"/>
    <cellStyle name="20 % - Markeringsfarve1 2 2 2 3 3 2 2" xfId="16244"/>
    <cellStyle name="20 % - Markeringsfarve1 2 2 2 3 3 3" xfId="13760"/>
    <cellStyle name="20 % - Markeringsfarve1 2 2 2 3 4" xfId="9521"/>
    <cellStyle name="20 % - Markeringsfarve1 2 2 2 3 4 2" xfId="14981"/>
    <cellStyle name="20 % - Markeringsfarve1 2 2 2 3 5" xfId="12500"/>
    <cellStyle name="20 % - Markeringsfarve1 2 2 2 3 6" xfId="6917"/>
    <cellStyle name="20 % - Markeringsfarve1 2 2 2 4" xfId="10"/>
    <cellStyle name="20 % - Markeringsfarve1 2 2 2 4 2" xfId="8584"/>
    <cellStyle name="20 % - Markeringsfarve1 2 2 2 4 2 2" xfId="11165"/>
    <cellStyle name="20 % - Markeringsfarve1 2 2 2 4 2 2 2" xfId="16624"/>
    <cellStyle name="20 % - Markeringsfarve1 2 2 2 4 2 3" xfId="14140"/>
    <cellStyle name="20 % - Markeringsfarve1 2 2 2 4 3" xfId="9904"/>
    <cellStyle name="20 % - Markeringsfarve1 2 2 2 4 3 2" xfId="15364"/>
    <cellStyle name="20 % - Markeringsfarve1 2 2 2 4 4" xfId="12880"/>
    <cellStyle name="20 % - Markeringsfarve1 2 2 2 4 5" xfId="7324"/>
    <cellStyle name="20 % - Markeringsfarve1 2 2 2 5" xfId="7914"/>
    <cellStyle name="20 % - Markeringsfarve1 2 2 2 5 2" xfId="10494"/>
    <cellStyle name="20 % - Markeringsfarve1 2 2 2 5 2 2" xfId="15953"/>
    <cellStyle name="20 % - Markeringsfarve1 2 2 2 5 3" xfId="13469"/>
    <cellStyle name="20 % - Markeringsfarve1 2 2 2 6" xfId="9212"/>
    <cellStyle name="20 % - Markeringsfarve1 2 2 2 6 2" xfId="14693"/>
    <cellStyle name="20 % - Markeringsfarve1 2 2 2 7" xfId="12206"/>
    <cellStyle name="20 % - Markeringsfarve1 2 2 2 8" xfId="6536"/>
    <cellStyle name="20 % - Markeringsfarve1 2 2 3" xfId="11"/>
    <cellStyle name="20 % - Markeringsfarve1 2 2 3 2" xfId="12"/>
    <cellStyle name="20 % - Markeringsfarve1 2 2 3 2 2" xfId="7686"/>
    <cellStyle name="20 % - Markeringsfarve1 2 2 3 2 2 2" xfId="8946"/>
    <cellStyle name="20 % - Markeringsfarve1 2 2 3 2 2 2 2" xfId="11528"/>
    <cellStyle name="20 % - Markeringsfarve1 2 2 3 2 2 2 2 2" xfId="16987"/>
    <cellStyle name="20 % - Markeringsfarve1 2 2 3 2 2 2 3" xfId="14503"/>
    <cellStyle name="20 % - Markeringsfarve1 2 2 3 2 2 3" xfId="10267"/>
    <cellStyle name="20 % - Markeringsfarve1 2 2 3 2 2 3 2" xfId="15727"/>
    <cellStyle name="20 % - Markeringsfarve1 2 2 3 2 2 4" xfId="13243"/>
    <cellStyle name="20 % - Markeringsfarve1 2 2 3 2 3" xfId="8288"/>
    <cellStyle name="20 % - Markeringsfarve1 2 2 3 2 3 2" xfId="10869"/>
    <cellStyle name="20 % - Markeringsfarve1 2 2 3 2 3 2 2" xfId="16328"/>
    <cellStyle name="20 % - Markeringsfarve1 2 2 3 2 3 3" xfId="13844"/>
    <cellStyle name="20 % - Markeringsfarve1 2 2 3 2 4" xfId="9605"/>
    <cellStyle name="20 % - Markeringsfarve1 2 2 3 2 4 2" xfId="15065"/>
    <cellStyle name="20 % - Markeringsfarve1 2 2 3 2 5" xfId="12584"/>
    <cellStyle name="20 % - Markeringsfarve1 2 2 3 2 6" xfId="7001"/>
    <cellStyle name="20 % - Markeringsfarve1 2 2 3 3" xfId="7396"/>
    <cellStyle name="20 % - Markeringsfarve1 2 2 3 3 2" xfId="8656"/>
    <cellStyle name="20 % - Markeringsfarve1 2 2 3 3 2 2" xfId="11237"/>
    <cellStyle name="20 % - Markeringsfarve1 2 2 3 3 2 2 2" xfId="16696"/>
    <cellStyle name="20 % - Markeringsfarve1 2 2 3 3 2 3" xfId="14212"/>
    <cellStyle name="20 % - Markeringsfarve1 2 2 3 3 3" xfId="9976"/>
    <cellStyle name="20 % - Markeringsfarve1 2 2 3 3 3 2" xfId="15436"/>
    <cellStyle name="20 % - Markeringsfarve1 2 2 3 3 4" xfId="12952"/>
    <cellStyle name="20 % - Markeringsfarve1 2 2 3 4" xfId="7998"/>
    <cellStyle name="20 % - Markeringsfarve1 2 2 3 4 2" xfId="10578"/>
    <cellStyle name="20 % - Markeringsfarve1 2 2 3 4 2 2" xfId="16037"/>
    <cellStyle name="20 % - Markeringsfarve1 2 2 3 4 3" xfId="13553"/>
    <cellStyle name="20 % - Markeringsfarve1 2 2 3 5" xfId="9296"/>
    <cellStyle name="20 % - Markeringsfarve1 2 2 3 5 2" xfId="14755"/>
    <cellStyle name="20 % - Markeringsfarve1 2 2 3 6" xfId="12290"/>
    <cellStyle name="20 % - Markeringsfarve1 2 2 3 7" xfId="6621"/>
    <cellStyle name="20 % - Markeringsfarve1 2 2 4" xfId="13"/>
    <cellStyle name="20 % - Markeringsfarve1 2 2 4 2" xfId="14"/>
    <cellStyle name="20 % - Markeringsfarve1 2 2 4 2 2" xfId="8800"/>
    <cellStyle name="20 % - Markeringsfarve1 2 2 4 2 2 2" xfId="11382"/>
    <cellStyle name="20 % - Markeringsfarve1 2 2 4 2 2 2 2" xfId="16841"/>
    <cellStyle name="20 % - Markeringsfarve1 2 2 4 2 2 3" xfId="14357"/>
    <cellStyle name="20 % - Markeringsfarve1 2 2 4 2 3" xfId="10121"/>
    <cellStyle name="20 % - Markeringsfarve1 2 2 4 2 3 2" xfId="15581"/>
    <cellStyle name="20 % - Markeringsfarve1 2 2 4 2 4" xfId="13097"/>
    <cellStyle name="20 % - Markeringsfarve1 2 2 4 2 5" xfId="7541"/>
    <cellStyle name="20 % - Markeringsfarve1 2 2 4 3" xfId="8142"/>
    <cellStyle name="20 % - Markeringsfarve1 2 2 4 3 2" xfId="10723"/>
    <cellStyle name="20 % - Markeringsfarve1 2 2 4 3 2 2" xfId="16182"/>
    <cellStyle name="20 % - Markeringsfarve1 2 2 4 3 3" xfId="13698"/>
    <cellStyle name="20 % - Markeringsfarve1 2 2 4 4" xfId="9441"/>
    <cellStyle name="20 % - Markeringsfarve1 2 2 4 4 2" xfId="14900"/>
    <cellStyle name="20 % - Markeringsfarve1 2 2 4 5" xfId="12435"/>
    <cellStyle name="20 % - Markeringsfarve1 2 2 4 6" xfId="6770"/>
    <cellStyle name="20 % - Markeringsfarve1 2 2 5" xfId="15"/>
    <cellStyle name="20 % - Markeringsfarve1 2 2 5 2" xfId="8495"/>
    <cellStyle name="20 % - Markeringsfarve1 2 2 5 2 2" xfId="11076"/>
    <cellStyle name="20 % - Markeringsfarve1 2 2 5 2 2 2" xfId="16535"/>
    <cellStyle name="20 % - Markeringsfarve1 2 2 5 2 3" xfId="14051"/>
    <cellStyle name="20 % - Markeringsfarve1 2 2 5 3" xfId="9812"/>
    <cellStyle name="20 % - Markeringsfarve1 2 2 5 3 2" xfId="15272"/>
    <cellStyle name="20 % - Markeringsfarve1 2 2 5 4" xfId="12791"/>
    <cellStyle name="20 % - Markeringsfarve1 2 2 5 5" xfId="7209"/>
    <cellStyle name="20 % - Markeringsfarve1 2 2 6" xfId="7246"/>
    <cellStyle name="20 % - Markeringsfarve1 2 2 6 2" xfId="8532"/>
    <cellStyle name="20 % - Markeringsfarve1 2 2 6 2 2" xfId="11113"/>
    <cellStyle name="20 % - Markeringsfarve1 2 2 6 2 2 2" xfId="16572"/>
    <cellStyle name="20 % - Markeringsfarve1 2 2 6 2 3" xfId="14088"/>
    <cellStyle name="20 % - Markeringsfarve1 2 2 6 3" xfId="9849"/>
    <cellStyle name="20 % - Markeringsfarve1 2 2 6 3 2" xfId="15309"/>
    <cellStyle name="20 % - Markeringsfarve1 2 2 6 4" xfId="12828"/>
    <cellStyle name="20 % - Markeringsfarve1 2 2 7" xfId="7850"/>
    <cellStyle name="20 % - Markeringsfarve1 2 2 7 2" xfId="10432"/>
    <cellStyle name="20 % - Markeringsfarve1 2 2 7 2 2" xfId="15891"/>
    <cellStyle name="20 % - Markeringsfarve1 2 2 7 3" xfId="13407"/>
    <cellStyle name="20 % - Markeringsfarve1 2 2 8" xfId="9115"/>
    <cellStyle name="20 % - Markeringsfarve1 2 2 8 2" xfId="12054"/>
    <cellStyle name="20 % - Markeringsfarve1 2 2 9" xfId="11969"/>
    <cellStyle name="20 % - Markeringsfarve1 2 3" xfId="16"/>
    <cellStyle name="20 % - Markeringsfarve1 2 3 2" xfId="17"/>
    <cellStyle name="20 % - Markeringsfarve1 2 3 2 2" xfId="18"/>
    <cellStyle name="20 % - Markeringsfarve1 2 3 3" xfId="19"/>
    <cellStyle name="20 % - Markeringsfarve1 2 3 3 2" xfId="20"/>
    <cellStyle name="20 % - Markeringsfarve1 2 3 4" xfId="21"/>
    <cellStyle name="20 % - Markeringsfarve1 2 3 5" xfId="6276"/>
    <cellStyle name="20 % - Markeringsfarve1 2 4" xfId="22"/>
    <cellStyle name="20 % - Markeringsfarve1 2 4 2" xfId="23"/>
    <cellStyle name="20 % - Markeringsfarve1 2 4 2 2" xfId="7061"/>
    <cellStyle name="20 % - Markeringsfarve1 2 4 2 2 2" xfId="7746"/>
    <cellStyle name="20 % - Markeringsfarve1 2 4 2 2 2 2" xfId="9007"/>
    <cellStyle name="20 % - Markeringsfarve1 2 4 2 2 2 2 2" xfId="11589"/>
    <cellStyle name="20 % - Markeringsfarve1 2 4 2 2 2 2 2 2" xfId="17048"/>
    <cellStyle name="20 % - Markeringsfarve1 2 4 2 2 2 2 3" xfId="14564"/>
    <cellStyle name="20 % - Markeringsfarve1 2 4 2 2 2 3" xfId="10328"/>
    <cellStyle name="20 % - Markeringsfarve1 2 4 2 2 2 3 2" xfId="15788"/>
    <cellStyle name="20 % - Markeringsfarve1 2 4 2 2 2 4" xfId="13304"/>
    <cellStyle name="20 % - Markeringsfarve1 2 4 2 2 3" xfId="8349"/>
    <cellStyle name="20 % - Markeringsfarve1 2 4 2 2 3 2" xfId="10930"/>
    <cellStyle name="20 % - Markeringsfarve1 2 4 2 2 3 2 2" xfId="16389"/>
    <cellStyle name="20 % - Markeringsfarve1 2 4 2 2 3 3" xfId="13905"/>
    <cellStyle name="20 % - Markeringsfarve1 2 4 2 2 4" xfId="9666"/>
    <cellStyle name="20 % - Markeringsfarve1 2 4 2 2 4 2" xfId="15126"/>
    <cellStyle name="20 % - Markeringsfarve1 2 4 2 2 5" xfId="12645"/>
    <cellStyle name="20 % - Markeringsfarve1 2 4 2 3" xfId="7456"/>
    <cellStyle name="20 % - Markeringsfarve1 2 4 2 3 2" xfId="8716"/>
    <cellStyle name="20 % - Markeringsfarve1 2 4 2 3 2 2" xfId="11298"/>
    <cellStyle name="20 % - Markeringsfarve1 2 4 2 3 2 2 2" xfId="16757"/>
    <cellStyle name="20 % - Markeringsfarve1 2 4 2 3 2 3" xfId="14273"/>
    <cellStyle name="20 % - Markeringsfarve1 2 4 2 3 3" xfId="10037"/>
    <cellStyle name="20 % - Markeringsfarve1 2 4 2 3 3 2" xfId="15497"/>
    <cellStyle name="20 % - Markeringsfarve1 2 4 2 3 4" xfId="13013"/>
    <cellStyle name="20 % - Markeringsfarve1 2 4 2 4" xfId="8058"/>
    <cellStyle name="20 % - Markeringsfarve1 2 4 2 4 2" xfId="10639"/>
    <cellStyle name="20 % - Markeringsfarve1 2 4 2 4 2 2" xfId="16098"/>
    <cellStyle name="20 % - Markeringsfarve1 2 4 2 4 3" xfId="13614"/>
    <cellStyle name="20 % - Markeringsfarve1 2 4 2 5" xfId="9357"/>
    <cellStyle name="20 % - Markeringsfarve1 2 4 2 5 2" xfId="14816"/>
    <cellStyle name="20 % - Markeringsfarve1 2 4 2 6" xfId="12351"/>
    <cellStyle name="20 % - Markeringsfarve1 2 4 2 7" xfId="6681"/>
    <cellStyle name="20 % - Markeringsfarve1 2 4 3" xfId="6916"/>
    <cellStyle name="20 % - Markeringsfarve1 2 4 3 2" xfId="7601"/>
    <cellStyle name="20 % - Markeringsfarve1 2 4 3 2 2" xfId="8861"/>
    <cellStyle name="20 % - Markeringsfarve1 2 4 3 2 2 2" xfId="11443"/>
    <cellStyle name="20 % - Markeringsfarve1 2 4 3 2 2 2 2" xfId="16902"/>
    <cellStyle name="20 % - Markeringsfarve1 2 4 3 2 2 3" xfId="14418"/>
    <cellStyle name="20 % - Markeringsfarve1 2 4 3 2 3" xfId="10182"/>
    <cellStyle name="20 % - Markeringsfarve1 2 4 3 2 3 2" xfId="15642"/>
    <cellStyle name="20 % - Markeringsfarve1 2 4 3 2 4" xfId="13158"/>
    <cellStyle name="20 % - Markeringsfarve1 2 4 3 3" xfId="8203"/>
    <cellStyle name="20 % - Markeringsfarve1 2 4 3 3 2" xfId="10784"/>
    <cellStyle name="20 % - Markeringsfarve1 2 4 3 3 2 2" xfId="16243"/>
    <cellStyle name="20 % - Markeringsfarve1 2 4 3 3 3" xfId="13759"/>
    <cellStyle name="20 % - Markeringsfarve1 2 4 3 4" xfId="9520"/>
    <cellStyle name="20 % - Markeringsfarve1 2 4 3 4 2" xfId="14980"/>
    <cellStyle name="20 % - Markeringsfarve1 2 4 3 5" xfId="12499"/>
    <cellStyle name="20 % - Markeringsfarve1 2 4 4" xfId="7323"/>
    <cellStyle name="20 % - Markeringsfarve1 2 4 4 2" xfId="8583"/>
    <cellStyle name="20 % - Markeringsfarve1 2 4 4 2 2" xfId="11164"/>
    <cellStyle name="20 % - Markeringsfarve1 2 4 4 2 2 2" xfId="16623"/>
    <cellStyle name="20 % - Markeringsfarve1 2 4 4 2 3" xfId="14139"/>
    <cellStyle name="20 % - Markeringsfarve1 2 4 4 3" xfId="9903"/>
    <cellStyle name="20 % - Markeringsfarve1 2 4 4 3 2" xfId="15363"/>
    <cellStyle name="20 % - Markeringsfarve1 2 4 4 4" xfId="12879"/>
    <cellStyle name="20 % - Markeringsfarve1 2 4 5" xfId="7913"/>
    <cellStyle name="20 % - Markeringsfarve1 2 4 5 2" xfId="10493"/>
    <cellStyle name="20 % - Markeringsfarve1 2 4 5 2 2" xfId="15952"/>
    <cellStyle name="20 % - Markeringsfarve1 2 4 5 3" xfId="13468"/>
    <cellStyle name="20 % - Markeringsfarve1 2 4 6" xfId="9211"/>
    <cellStyle name="20 % - Markeringsfarve1 2 4 6 2" xfId="12474"/>
    <cellStyle name="20 % - Markeringsfarve1 2 4 7" xfId="12205"/>
    <cellStyle name="20 % - Markeringsfarve1 2 4 8" xfId="6535"/>
    <cellStyle name="20 % - Markeringsfarve1 2 5" xfId="24"/>
    <cellStyle name="20 % - Markeringsfarve1 2 5 2" xfId="7000"/>
    <cellStyle name="20 % - Markeringsfarve1 2 5 2 2" xfId="7685"/>
    <cellStyle name="20 % - Markeringsfarve1 2 5 2 2 2" xfId="8945"/>
    <cellStyle name="20 % - Markeringsfarve1 2 5 2 2 2 2" xfId="11527"/>
    <cellStyle name="20 % - Markeringsfarve1 2 5 2 2 2 2 2" xfId="16986"/>
    <cellStyle name="20 % - Markeringsfarve1 2 5 2 2 2 3" xfId="14502"/>
    <cellStyle name="20 % - Markeringsfarve1 2 5 2 2 3" xfId="10266"/>
    <cellStyle name="20 % - Markeringsfarve1 2 5 2 2 3 2" xfId="15726"/>
    <cellStyle name="20 % - Markeringsfarve1 2 5 2 2 4" xfId="13242"/>
    <cellStyle name="20 % - Markeringsfarve1 2 5 2 3" xfId="8287"/>
    <cellStyle name="20 % - Markeringsfarve1 2 5 2 3 2" xfId="10868"/>
    <cellStyle name="20 % - Markeringsfarve1 2 5 2 3 2 2" xfId="16327"/>
    <cellStyle name="20 % - Markeringsfarve1 2 5 2 3 3" xfId="13843"/>
    <cellStyle name="20 % - Markeringsfarve1 2 5 2 4" xfId="9604"/>
    <cellStyle name="20 % - Markeringsfarve1 2 5 2 4 2" xfId="15064"/>
    <cellStyle name="20 % - Markeringsfarve1 2 5 2 5" xfId="12583"/>
    <cellStyle name="20 % - Markeringsfarve1 2 5 3" xfId="7395"/>
    <cellStyle name="20 % - Markeringsfarve1 2 5 3 2" xfId="8655"/>
    <cellStyle name="20 % - Markeringsfarve1 2 5 3 2 2" xfId="11236"/>
    <cellStyle name="20 % - Markeringsfarve1 2 5 3 2 2 2" xfId="16695"/>
    <cellStyle name="20 % - Markeringsfarve1 2 5 3 2 3" xfId="14211"/>
    <cellStyle name="20 % - Markeringsfarve1 2 5 3 3" xfId="9975"/>
    <cellStyle name="20 % - Markeringsfarve1 2 5 3 3 2" xfId="15435"/>
    <cellStyle name="20 % - Markeringsfarve1 2 5 3 4" xfId="12951"/>
    <cellStyle name="20 % - Markeringsfarve1 2 5 4" xfId="7997"/>
    <cellStyle name="20 % - Markeringsfarve1 2 5 4 2" xfId="10577"/>
    <cellStyle name="20 % - Markeringsfarve1 2 5 4 2 2" xfId="16036"/>
    <cellStyle name="20 % - Markeringsfarve1 2 5 4 3" xfId="13552"/>
    <cellStyle name="20 % - Markeringsfarve1 2 5 5" xfId="9295"/>
    <cellStyle name="20 % - Markeringsfarve1 2 5 5 2" xfId="14754"/>
    <cellStyle name="20 % - Markeringsfarve1 2 5 6" xfId="12289"/>
    <cellStyle name="20 % - Markeringsfarve1 2 5 7" xfId="6620"/>
    <cellStyle name="20 % - Markeringsfarve1 2 6" xfId="25"/>
    <cellStyle name="20 % - Markeringsfarve1 2 6 2" xfId="7540"/>
    <cellStyle name="20 % - Markeringsfarve1 2 6 2 2" xfId="8799"/>
    <cellStyle name="20 % - Markeringsfarve1 2 6 2 2 2" xfId="11381"/>
    <cellStyle name="20 % - Markeringsfarve1 2 6 2 2 2 2" xfId="16840"/>
    <cellStyle name="20 % - Markeringsfarve1 2 6 2 2 3" xfId="14356"/>
    <cellStyle name="20 % - Markeringsfarve1 2 6 2 3" xfId="10120"/>
    <cellStyle name="20 % - Markeringsfarve1 2 6 2 3 2" xfId="15580"/>
    <cellStyle name="20 % - Markeringsfarve1 2 6 2 4" xfId="13096"/>
    <cellStyle name="20 % - Markeringsfarve1 2 6 3" xfId="8141"/>
    <cellStyle name="20 % - Markeringsfarve1 2 6 3 2" xfId="10722"/>
    <cellStyle name="20 % - Markeringsfarve1 2 6 3 2 2" xfId="16181"/>
    <cellStyle name="20 % - Markeringsfarve1 2 6 3 3" xfId="13697"/>
    <cellStyle name="20 % - Markeringsfarve1 2 6 4" xfId="9440"/>
    <cellStyle name="20 % - Markeringsfarve1 2 6 4 2" xfId="14899"/>
    <cellStyle name="20 % - Markeringsfarve1 2 6 5" xfId="12434"/>
    <cellStyle name="20 % - Markeringsfarve1 2 6 6" xfId="6769"/>
    <cellStyle name="20 % - Markeringsfarve1 2 7" xfId="7174"/>
    <cellStyle name="20 % - Markeringsfarve1 2 7 2" xfId="8460"/>
    <cellStyle name="20 % - Markeringsfarve1 2 7 2 2" xfId="11041"/>
    <cellStyle name="20 % - Markeringsfarve1 2 7 2 2 2" xfId="16500"/>
    <cellStyle name="20 % - Markeringsfarve1 2 7 2 3" xfId="14016"/>
    <cellStyle name="20 % - Markeringsfarve1 2 7 3" xfId="9777"/>
    <cellStyle name="20 % - Markeringsfarve1 2 7 3 2" xfId="15237"/>
    <cellStyle name="20 % - Markeringsfarve1 2 7 4" xfId="12756"/>
    <cellStyle name="20 % - Markeringsfarve1 2 8" xfId="7251"/>
    <cellStyle name="20 % - Markeringsfarve1 2 8 2" xfId="8537"/>
    <cellStyle name="20 % - Markeringsfarve1 2 8 2 2" xfId="11118"/>
    <cellStyle name="20 % - Markeringsfarve1 2 8 2 2 2" xfId="16577"/>
    <cellStyle name="20 % - Markeringsfarve1 2 8 2 3" xfId="14093"/>
    <cellStyle name="20 % - Markeringsfarve1 2 8 3" xfId="9854"/>
    <cellStyle name="20 % - Markeringsfarve1 2 8 3 2" xfId="15314"/>
    <cellStyle name="20 % - Markeringsfarve1 2 8 4" xfId="12833"/>
    <cellStyle name="20 % - Markeringsfarve1 2 9" xfId="7849"/>
    <cellStyle name="20 % - Markeringsfarve1 2 9 2" xfId="10431"/>
    <cellStyle name="20 % - Markeringsfarve1 2 9 2 2" xfId="15890"/>
    <cellStyle name="20 % - Markeringsfarve1 2 9 3" xfId="13406"/>
    <cellStyle name="20 % - Markeringsfarve1 3" xfId="26"/>
    <cellStyle name="20 % - Markeringsfarve1 3 2" xfId="27"/>
    <cellStyle name="20 % - Markeringsfarve1 3 2 2" xfId="28"/>
    <cellStyle name="20 % - Markeringsfarve1 3 2 2 2" xfId="29"/>
    <cellStyle name="20 % - Markeringsfarve1 3 2 2 2 2" xfId="7063"/>
    <cellStyle name="20 % - Markeringsfarve1 3 2 2 2 2 2" xfId="7748"/>
    <cellStyle name="20 % - Markeringsfarve1 3 2 2 2 2 2 2" xfId="9009"/>
    <cellStyle name="20 % - Markeringsfarve1 3 2 2 2 2 2 2 2" xfId="11591"/>
    <cellStyle name="20 % - Markeringsfarve1 3 2 2 2 2 2 2 2 2" xfId="17050"/>
    <cellStyle name="20 % - Markeringsfarve1 3 2 2 2 2 2 2 3" xfId="14566"/>
    <cellStyle name="20 % - Markeringsfarve1 3 2 2 2 2 2 3" xfId="10330"/>
    <cellStyle name="20 % - Markeringsfarve1 3 2 2 2 2 2 3 2" xfId="15790"/>
    <cellStyle name="20 % - Markeringsfarve1 3 2 2 2 2 2 4" xfId="13306"/>
    <cellStyle name="20 % - Markeringsfarve1 3 2 2 2 2 3" xfId="8351"/>
    <cellStyle name="20 % - Markeringsfarve1 3 2 2 2 2 3 2" xfId="10932"/>
    <cellStyle name="20 % - Markeringsfarve1 3 2 2 2 2 3 2 2" xfId="16391"/>
    <cellStyle name="20 % - Markeringsfarve1 3 2 2 2 2 3 3" xfId="13907"/>
    <cellStyle name="20 % - Markeringsfarve1 3 2 2 2 2 4" xfId="9668"/>
    <cellStyle name="20 % - Markeringsfarve1 3 2 2 2 2 4 2" xfId="15128"/>
    <cellStyle name="20 % - Markeringsfarve1 3 2 2 2 2 5" xfId="12647"/>
    <cellStyle name="20 % - Markeringsfarve1 3 2 2 2 3" xfId="7458"/>
    <cellStyle name="20 % - Markeringsfarve1 3 2 2 2 3 2" xfId="8718"/>
    <cellStyle name="20 % - Markeringsfarve1 3 2 2 2 3 2 2" xfId="11300"/>
    <cellStyle name="20 % - Markeringsfarve1 3 2 2 2 3 2 2 2" xfId="16759"/>
    <cellStyle name="20 % - Markeringsfarve1 3 2 2 2 3 2 3" xfId="14275"/>
    <cellStyle name="20 % - Markeringsfarve1 3 2 2 2 3 3" xfId="10039"/>
    <cellStyle name="20 % - Markeringsfarve1 3 2 2 2 3 3 2" xfId="15499"/>
    <cellStyle name="20 % - Markeringsfarve1 3 2 2 2 3 4" xfId="13015"/>
    <cellStyle name="20 % - Markeringsfarve1 3 2 2 2 4" xfId="8060"/>
    <cellStyle name="20 % - Markeringsfarve1 3 2 2 2 4 2" xfId="10641"/>
    <cellStyle name="20 % - Markeringsfarve1 3 2 2 2 4 2 2" xfId="16100"/>
    <cellStyle name="20 % - Markeringsfarve1 3 2 2 2 4 3" xfId="13616"/>
    <cellStyle name="20 % - Markeringsfarve1 3 2 2 2 5" xfId="9359"/>
    <cellStyle name="20 % - Markeringsfarve1 3 2 2 2 5 2" xfId="14818"/>
    <cellStyle name="20 % - Markeringsfarve1 3 2 2 2 6" xfId="12353"/>
    <cellStyle name="20 % - Markeringsfarve1 3 2 2 2 7" xfId="6683"/>
    <cellStyle name="20 % - Markeringsfarve1 3 2 2 3" xfId="6918"/>
    <cellStyle name="20 % - Markeringsfarve1 3 2 2 3 2" xfId="7603"/>
    <cellStyle name="20 % - Markeringsfarve1 3 2 2 3 2 2" xfId="8863"/>
    <cellStyle name="20 % - Markeringsfarve1 3 2 2 3 2 2 2" xfId="11445"/>
    <cellStyle name="20 % - Markeringsfarve1 3 2 2 3 2 2 2 2" xfId="16904"/>
    <cellStyle name="20 % - Markeringsfarve1 3 2 2 3 2 2 3" xfId="14420"/>
    <cellStyle name="20 % - Markeringsfarve1 3 2 2 3 2 3" xfId="10184"/>
    <cellStyle name="20 % - Markeringsfarve1 3 2 2 3 2 3 2" xfId="15644"/>
    <cellStyle name="20 % - Markeringsfarve1 3 2 2 3 2 4" xfId="13160"/>
    <cellStyle name="20 % - Markeringsfarve1 3 2 2 3 3" xfId="8205"/>
    <cellStyle name="20 % - Markeringsfarve1 3 2 2 3 3 2" xfId="10786"/>
    <cellStyle name="20 % - Markeringsfarve1 3 2 2 3 3 2 2" xfId="16245"/>
    <cellStyle name="20 % - Markeringsfarve1 3 2 2 3 3 3" xfId="13761"/>
    <cellStyle name="20 % - Markeringsfarve1 3 2 2 3 4" xfId="9522"/>
    <cellStyle name="20 % - Markeringsfarve1 3 2 2 3 4 2" xfId="14982"/>
    <cellStyle name="20 % - Markeringsfarve1 3 2 2 3 5" xfId="12501"/>
    <cellStyle name="20 % - Markeringsfarve1 3 2 2 4" xfId="7325"/>
    <cellStyle name="20 % - Markeringsfarve1 3 2 2 4 2" xfId="8585"/>
    <cellStyle name="20 % - Markeringsfarve1 3 2 2 4 2 2" xfId="11166"/>
    <cellStyle name="20 % - Markeringsfarve1 3 2 2 4 2 2 2" xfId="16625"/>
    <cellStyle name="20 % - Markeringsfarve1 3 2 2 4 2 3" xfId="14141"/>
    <cellStyle name="20 % - Markeringsfarve1 3 2 2 4 3" xfId="9905"/>
    <cellStyle name="20 % - Markeringsfarve1 3 2 2 4 3 2" xfId="15365"/>
    <cellStyle name="20 % - Markeringsfarve1 3 2 2 4 4" xfId="12881"/>
    <cellStyle name="20 % - Markeringsfarve1 3 2 2 5" xfId="7915"/>
    <cellStyle name="20 % - Markeringsfarve1 3 2 2 5 2" xfId="10495"/>
    <cellStyle name="20 % - Markeringsfarve1 3 2 2 5 2 2" xfId="15954"/>
    <cellStyle name="20 % - Markeringsfarve1 3 2 2 5 3" xfId="13470"/>
    <cellStyle name="20 % - Markeringsfarve1 3 2 2 6" xfId="9213"/>
    <cellStyle name="20 % - Markeringsfarve1 3 2 2 6 2" xfId="14709"/>
    <cellStyle name="20 % - Markeringsfarve1 3 2 2 7" xfId="12207"/>
    <cellStyle name="20 % - Markeringsfarve1 3 2 2 8" xfId="6537"/>
    <cellStyle name="20 % - Markeringsfarve1 3 2 3" xfId="30"/>
    <cellStyle name="20 % - Markeringsfarve1 3 2 3 2" xfId="31"/>
    <cellStyle name="20 % - Markeringsfarve1 3 2 3 2 2" xfId="7687"/>
    <cellStyle name="20 % - Markeringsfarve1 3 2 3 2 2 2" xfId="8947"/>
    <cellStyle name="20 % - Markeringsfarve1 3 2 3 2 2 2 2" xfId="11529"/>
    <cellStyle name="20 % - Markeringsfarve1 3 2 3 2 2 2 2 2" xfId="16988"/>
    <cellStyle name="20 % - Markeringsfarve1 3 2 3 2 2 2 3" xfId="14504"/>
    <cellStyle name="20 % - Markeringsfarve1 3 2 3 2 2 3" xfId="10268"/>
    <cellStyle name="20 % - Markeringsfarve1 3 2 3 2 2 3 2" xfId="15728"/>
    <cellStyle name="20 % - Markeringsfarve1 3 2 3 2 2 4" xfId="13244"/>
    <cellStyle name="20 % - Markeringsfarve1 3 2 3 2 3" xfId="8289"/>
    <cellStyle name="20 % - Markeringsfarve1 3 2 3 2 3 2" xfId="10870"/>
    <cellStyle name="20 % - Markeringsfarve1 3 2 3 2 3 2 2" xfId="16329"/>
    <cellStyle name="20 % - Markeringsfarve1 3 2 3 2 3 3" xfId="13845"/>
    <cellStyle name="20 % - Markeringsfarve1 3 2 3 2 4" xfId="9606"/>
    <cellStyle name="20 % - Markeringsfarve1 3 2 3 2 4 2" xfId="15066"/>
    <cellStyle name="20 % - Markeringsfarve1 3 2 3 2 5" xfId="12585"/>
    <cellStyle name="20 % - Markeringsfarve1 3 2 3 2 6" xfId="7002"/>
    <cellStyle name="20 % - Markeringsfarve1 3 2 3 3" xfId="7397"/>
    <cellStyle name="20 % - Markeringsfarve1 3 2 3 3 2" xfId="8657"/>
    <cellStyle name="20 % - Markeringsfarve1 3 2 3 3 2 2" xfId="11238"/>
    <cellStyle name="20 % - Markeringsfarve1 3 2 3 3 2 2 2" xfId="16697"/>
    <cellStyle name="20 % - Markeringsfarve1 3 2 3 3 2 3" xfId="14213"/>
    <cellStyle name="20 % - Markeringsfarve1 3 2 3 3 3" xfId="9977"/>
    <cellStyle name="20 % - Markeringsfarve1 3 2 3 3 3 2" xfId="15437"/>
    <cellStyle name="20 % - Markeringsfarve1 3 2 3 3 4" xfId="12953"/>
    <cellStyle name="20 % - Markeringsfarve1 3 2 3 4" xfId="7999"/>
    <cellStyle name="20 % - Markeringsfarve1 3 2 3 4 2" xfId="10579"/>
    <cellStyle name="20 % - Markeringsfarve1 3 2 3 4 2 2" xfId="16038"/>
    <cellStyle name="20 % - Markeringsfarve1 3 2 3 4 3" xfId="13554"/>
    <cellStyle name="20 % - Markeringsfarve1 3 2 3 5" xfId="9297"/>
    <cellStyle name="20 % - Markeringsfarve1 3 2 3 5 2" xfId="14756"/>
    <cellStyle name="20 % - Markeringsfarve1 3 2 3 6" xfId="12291"/>
    <cellStyle name="20 % - Markeringsfarve1 3 2 3 7" xfId="6622"/>
    <cellStyle name="20 % - Markeringsfarve1 3 2 4" xfId="32"/>
    <cellStyle name="20 % - Markeringsfarve1 3 2 4 2" xfId="7542"/>
    <cellStyle name="20 % - Markeringsfarve1 3 2 4 2 2" xfId="8801"/>
    <cellStyle name="20 % - Markeringsfarve1 3 2 4 2 2 2" xfId="11383"/>
    <cellStyle name="20 % - Markeringsfarve1 3 2 4 2 2 2 2" xfId="16842"/>
    <cellStyle name="20 % - Markeringsfarve1 3 2 4 2 2 3" xfId="14358"/>
    <cellStyle name="20 % - Markeringsfarve1 3 2 4 2 3" xfId="10122"/>
    <cellStyle name="20 % - Markeringsfarve1 3 2 4 2 3 2" xfId="15582"/>
    <cellStyle name="20 % - Markeringsfarve1 3 2 4 2 4" xfId="13098"/>
    <cellStyle name="20 % - Markeringsfarve1 3 2 4 3" xfId="8143"/>
    <cellStyle name="20 % - Markeringsfarve1 3 2 4 3 2" xfId="10724"/>
    <cellStyle name="20 % - Markeringsfarve1 3 2 4 3 2 2" xfId="16183"/>
    <cellStyle name="20 % - Markeringsfarve1 3 2 4 3 3" xfId="13699"/>
    <cellStyle name="20 % - Markeringsfarve1 3 2 4 4" xfId="9442"/>
    <cellStyle name="20 % - Markeringsfarve1 3 2 4 4 2" xfId="14901"/>
    <cellStyle name="20 % - Markeringsfarve1 3 2 4 5" xfId="12436"/>
    <cellStyle name="20 % - Markeringsfarve1 3 2 4 6" xfId="6771"/>
    <cellStyle name="20 % - Markeringsfarve1 3 2 5" xfId="7245"/>
    <cellStyle name="20 % - Markeringsfarve1 3 2 5 2" xfId="8531"/>
    <cellStyle name="20 % - Markeringsfarve1 3 2 5 2 2" xfId="11112"/>
    <cellStyle name="20 % - Markeringsfarve1 3 2 5 2 2 2" xfId="16571"/>
    <cellStyle name="20 % - Markeringsfarve1 3 2 5 2 3" xfId="14087"/>
    <cellStyle name="20 % - Markeringsfarve1 3 2 5 3" xfId="9848"/>
    <cellStyle name="20 % - Markeringsfarve1 3 2 5 3 2" xfId="15308"/>
    <cellStyle name="20 % - Markeringsfarve1 3 2 5 4" xfId="12827"/>
    <cellStyle name="20 % - Markeringsfarve1 3 2 6" xfId="7851"/>
    <cellStyle name="20 % - Markeringsfarve1 3 2 6 2" xfId="10433"/>
    <cellStyle name="20 % - Markeringsfarve1 3 2 6 2 2" xfId="15892"/>
    <cellStyle name="20 % - Markeringsfarve1 3 2 6 3" xfId="13408"/>
    <cellStyle name="20 % - Markeringsfarve1 3 2 7" xfId="9116"/>
    <cellStyle name="20 % - Markeringsfarve1 3 2 7 2" xfId="12055"/>
    <cellStyle name="20 % - Markeringsfarve1 3 2 8" xfId="11963"/>
    <cellStyle name="20 % - Markeringsfarve1 3 2 9" xfId="6278"/>
    <cellStyle name="20 % - Markeringsfarve1 3 3" xfId="33"/>
    <cellStyle name="20 % - Markeringsfarve1 3 3 2" xfId="34"/>
    <cellStyle name="20 % - Markeringsfarve1 3 3 2 2" xfId="11056"/>
    <cellStyle name="20 % - Markeringsfarve1 3 3 2 2 2" xfId="16515"/>
    <cellStyle name="20 % - Markeringsfarve1 3 3 2 3" xfId="14031"/>
    <cellStyle name="20 % - Markeringsfarve1 3 3 2 4" xfId="8475"/>
    <cellStyle name="20 % - Markeringsfarve1 3 3 3" xfId="9792"/>
    <cellStyle name="20 % - Markeringsfarve1 3 3 3 2" xfId="15252"/>
    <cellStyle name="20 % - Markeringsfarve1 3 3 4" xfId="12771"/>
    <cellStyle name="20 % - Markeringsfarve1 3 3 5" xfId="7189"/>
    <cellStyle name="20 % - Markeringsfarve1 3 4" xfId="35"/>
    <cellStyle name="20 % - Markeringsfarve1 3 4 2" xfId="36"/>
    <cellStyle name="20 % - Markeringsfarve1 3 4 3" xfId="7152"/>
    <cellStyle name="20 % - Markeringsfarve1 3 5" xfId="37"/>
    <cellStyle name="20 % - Markeringsfarve1 3 5 2" xfId="6277"/>
    <cellStyle name="20 % - Markeringsfarve1 3 6" xfId="6239"/>
    <cellStyle name="20 % - Markeringsfarve1 4" xfId="38"/>
    <cellStyle name="20 % - Markeringsfarve1 4 2" xfId="39"/>
    <cellStyle name="20 % - Markeringsfarve1 4 2 2" xfId="7060"/>
    <cellStyle name="20 % - Markeringsfarve1 4 2 2 2" xfId="7745"/>
    <cellStyle name="20 % - Markeringsfarve1 4 2 2 2 2" xfId="9006"/>
    <cellStyle name="20 % - Markeringsfarve1 4 2 2 2 2 2" xfId="11588"/>
    <cellStyle name="20 % - Markeringsfarve1 4 2 2 2 2 2 2" xfId="17047"/>
    <cellStyle name="20 % - Markeringsfarve1 4 2 2 2 2 3" xfId="14563"/>
    <cellStyle name="20 % - Markeringsfarve1 4 2 2 2 3" xfId="10327"/>
    <cellStyle name="20 % - Markeringsfarve1 4 2 2 2 3 2" xfId="15787"/>
    <cellStyle name="20 % - Markeringsfarve1 4 2 2 2 4" xfId="13303"/>
    <cellStyle name="20 % - Markeringsfarve1 4 2 2 3" xfId="8348"/>
    <cellStyle name="20 % - Markeringsfarve1 4 2 2 3 2" xfId="10929"/>
    <cellStyle name="20 % - Markeringsfarve1 4 2 2 3 2 2" xfId="16388"/>
    <cellStyle name="20 % - Markeringsfarve1 4 2 2 3 3" xfId="13904"/>
    <cellStyle name="20 % - Markeringsfarve1 4 2 2 4" xfId="9665"/>
    <cellStyle name="20 % - Markeringsfarve1 4 2 2 4 2" xfId="15125"/>
    <cellStyle name="20 % - Markeringsfarve1 4 2 2 5" xfId="12644"/>
    <cellStyle name="20 % - Markeringsfarve1 4 2 3" xfId="7455"/>
    <cellStyle name="20 % - Markeringsfarve1 4 2 3 2" xfId="8715"/>
    <cellStyle name="20 % - Markeringsfarve1 4 2 3 2 2" xfId="11297"/>
    <cellStyle name="20 % - Markeringsfarve1 4 2 3 2 2 2" xfId="16756"/>
    <cellStyle name="20 % - Markeringsfarve1 4 2 3 2 3" xfId="14272"/>
    <cellStyle name="20 % - Markeringsfarve1 4 2 3 3" xfId="10036"/>
    <cellStyle name="20 % - Markeringsfarve1 4 2 3 3 2" xfId="15496"/>
    <cellStyle name="20 % - Markeringsfarve1 4 2 3 4" xfId="13012"/>
    <cellStyle name="20 % - Markeringsfarve1 4 2 4" xfId="8057"/>
    <cellStyle name="20 % - Markeringsfarve1 4 2 4 2" xfId="10638"/>
    <cellStyle name="20 % - Markeringsfarve1 4 2 4 2 2" xfId="16097"/>
    <cellStyle name="20 % - Markeringsfarve1 4 2 4 3" xfId="13613"/>
    <cellStyle name="20 % - Markeringsfarve1 4 2 5" xfId="9356"/>
    <cellStyle name="20 % - Markeringsfarve1 4 2 5 2" xfId="14815"/>
    <cellStyle name="20 % - Markeringsfarve1 4 2 6" xfId="12350"/>
    <cellStyle name="20 % - Markeringsfarve1 4 2 7" xfId="6680"/>
    <cellStyle name="20 % - Markeringsfarve1 4 3" xfId="6915"/>
    <cellStyle name="20 % - Markeringsfarve1 4 3 2" xfId="7600"/>
    <cellStyle name="20 % - Markeringsfarve1 4 3 2 2" xfId="8860"/>
    <cellStyle name="20 % - Markeringsfarve1 4 3 2 2 2" xfId="11442"/>
    <cellStyle name="20 % - Markeringsfarve1 4 3 2 2 2 2" xfId="16901"/>
    <cellStyle name="20 % - Markeringsfarve1 4 3 2 2 3" xfId="14417"/>
    <cellStyle name="20 % - Markeringsfarve1 4 3 2 3" xfId="10181"/>
    <cellStyle name="20 % - Markeringsfarve1 4 3 2 3 2" xfId="15641"/>
    <cellStyle name="20 % - Markeringsfarve1 4 3 2 4" xfId="13157"/>
    <cellStyle name="20 % - Markeringsfarve1 4 3 3" xfId="8202"/>
    <cellStyle name="20 % - Markeringsfarve1 4 3 3 2" xfId="10783"/>
    <cellStyle name="20 % - Markeringsfarve1 4 3 3 2 2" xfId="16242"/>
    <cellStyle name="20 % - Markeringsfarve1 4 3 3 3" xfId="13758"/>
    <cellStyle name="20 % - Markeringsfarve1 4 3 4" xfId="9519"/>
    <cellStyle name="20 % - Markeringsfarve1 4 3 4 2" xfId="14979"/>
    <cellStyle name="20 % - Markeringsfarve1 4 3 5" xfId="12498"/>
    <cellStyle name="20 % - Markeringsfarve1 4 4" xfId="7225"/>
    <cellStyle name="20 % - Markeringsfarve1 4 4 2" xfId="8511"/>
    <cellStyle name="20 % - Markeringsfarve1 4 4 2 2" xfId="11092"/>
    <cellStyle name="20 % - Markeringsfarve1 4 4 2 2 2" xfId="16551"/>
    <cellStyle name="20 % - Markeringsfarve1 4 4 2 3" xfId="14067"/>
    <cellStyle name="20 % - Markeringsfarve1 4 4 3" xfId="9828"/>
    <cellStyle name="20 % - Markeringsfarve1 4 4 3 2" xfId="15288"/>
    <cellStyle name="20 % - Markeringsfarve1 4 4 4" xfId="12807"/>
    <cellStyle name="20 % - Markeringsfarve1 4 5" xfId="7912"/>
    <cellStyle name="20 % - Markeringsfarve1 4 5 2" xfId="10492"/>
    <cellStyle name="20 % - Markeringsfarve1 4 5 2 2" xfId="15951"/>
    <cellStyle name="20 % - Markeringsfarve1 4 5 3" xfId="13467"/>
    <cellStyle name="20 % - Markeringsfarve1 4 6" xfId="9210"/>
    <cellStyle name="20 % - Markeringsfarve1 4 6 2" xfId="12475"/>
    <cellStyle name="20 % - Markeringsfarve1 4 7" xfId="12204"/>
    <cellStyle name="20 % - Markeringsfarve1 4 8" xfId="6534"/>
    <cellStyle name="20 % - Markeringsfarve1 5" xfId="40"/>
    <cellStyle name="20 % - Markeringsfarve1 5 2" xfId="41"/>
    <cellStyle name="20 % - Markeringsfarve1 5 2 2" xfId="7673"/>
    <cellStyle name="20 % - Markeringsfarve1 5 2 2 2" xfId="8933"/>
    <cellStyle name="20 % - Markeringsfarve1 5 2 2 2 2" xfId="11515"/>
    <cellStyle name="20 % - Markeringsfarve1 5 2 2 2 2 2" xfId="16974"/>
    <cellStyle name="20 % - Markeringsfarve1 5 2 2 2 3" xfId="14490"/>
    <cellStyle name="20 % - Markeringsfarve1 5 2 2 3" xfId="10254"/>
    <cellStyle name="20 % - Markeringsfarve1 5 2 2 3 2" xfId="15714"/>
    <cellStyle name="20 % - Markeringsfarve1 5 2 2 4" xfId="13230"/>
    <cellStyle name="20 % - Markeringsfarve1 5 2 3" xfId="8275"/>
    <cellStyle name="20 % - Markeringsfarve1 5 2 3 2" xfId="10856"/>
    <cellStyle name="20 % - Markeringsfarve1 5 2 3 2 2" xfId="16315"/>
    <cellStyle name="20 % - Markeringsfarve1 5 2 3 3" xfId="13831"/>
    <cellStyle name="20 % - Markeringsfarve1 5 2 4" xfId="9592"/>
    <cellStyle name="20 % - Markeringsfarve1 5 2 4 2" xfId="15052"/>
    <cellStyle name="20 % - Markeringsfarve1 5 2 5" xfId="12571"/>
    <cellStyle name="20 % - Markeringsfarve1 5 2 6" xfId="6988"/>
    <cellStyle name="20 % - Markeringsfarve1 5 3" xfId="7383"/>
    <cellStyle name="20 % - Markeringsfarve1 5 3 2" xfId="8643"/>
    <cellStyle name="20 % - Markeringsfarve1 5 3 2 2" xfId="11224"/>
    <cellStyle name="20 % - Markeringsfarve1 5 3 2 2 2" xfId="16683"/>
    <cellStyle name="20 % - Markeringsfarve1 5 3 2 3" xfId="14199"/>
    <cellStyle name="20 % - Markeringsfarve1 5 3 3" xfId="9963"/>
    <cellStyle name="20 % - Markeringsfarve1 5 3 3 2" xfId="15423"/>
    <cellStyle name="20 % - Markeringsfarve1 5 3 4" xfId="12939"/>
    <cellStyle name="20 % - Markeringsfarve1 5 4" xfId="7985"/>
    <cellStyle name="20 % - Markeringsfarve1 5 4 2" xfId="10565"/>
    <cellStyle name="20 % - Markeringsfarve1 5 4 2 2" xfId="16024"/>
    <cellStyle name="20 % - Markeringsfarve1 5 4 3" xfId="13540"/>
    <cellStyle name="20 % - Markeringsfarve1 5 5" xfId="9283"/>
    <cellStyle name="20 % - Markeringsfarve1 5 5 2" xfId="14742"/>
    <cellStyle name="20 % - Markeringsfarve1 5 6" xfId="12277"/>
    <cellStyle name="20 % - Markeringsfarve1 5 7" xfId="6607"/>
    <cellStyle name="20 % - Markeringsfarve1 6" xfId="42"/>
    <cellStyle name="20 % - Markeringsfarve1 6 2" xfId="43"/>
    <cellStyle name="20 % - Markeringsfarve1 6 2 2" xfId="8787"/>
    <cellStyle name="20 % - Markeringsfarve1 6 2 2 2" xfId="11369"/>
    <cellStyle name="20 % - Markeringsfarve1 6 2 2 2 2" xfId="16828"/>
    <cellStyle name="20 % - Markeringsfarve1 6 2 2 3" xfId="14344"/>
    <cellStyle name="20 % - Markeringsfarve1 6 2 3" xfId="10108"/>
    <cellStyle name="20 % - Markeringsfarve1 6 2 3 2" xfId="15568"/>
    <cellStyle name="20 % - Markeringsfarve1 6 2 4" xfId="13084"/>
    <cellStyle name="20 % - Markeringsfarve1 6 2 5" xfId="7527"/>
    <cellStyle name="20 % - Markeringsfarve1 6 3" xfId="8129"/>
    <cellStyle name="20 % - Markeringsfarve1 6 3 2" xfId="10710"/>
    <cellStyle name="20 % - Markeringsfarve1 6 3 2 2" xfId="16169"/>
    <cellStyle name="20 % - Markeringsfarve1 6 3 3" xfId="13685"/>
    <cellStyle name="20 % - Markeringsfarve1 6 4" xfId="9428"/>
    <cellStyle name="20 % - Markeringsfarve1 6 4 2" xfId="14887"/>
    <cellStyle name="20 % - Markeringsfarve1 6 5" xfId="12422"/>
    <cellStyle name="20 % - Markeringsfarve1 6 6" xfId="6752"/>
    <cellStyle name="20 % - Markeringsfarve1 7" xfId="7140"/>
    <cellStyle name="20 % - Markeringsfarve1 7 2" xfId="7824"/>
    <cellStyle name="20 % - Markeringsfarve1 7 2 2" xfId="9085"/>
    <cellStyle name="20 % - Markeringsfarve1 7 2 2 2" xfId="11667"/>
    <cellStyle name="20 % - Markeringsfarve1 7 2 2 2 2" xfId="17126"/>
    <cellStyle name="20 % - Markeringsfarve1 7 2 2 3" xfId="14642"/>
    <cellStyle name="20 % - Markeringsfarve1 7 2 3" xfId="10406"/>
    <cellStyle name="20 % - Markeringsfarve1 7 2 3 2" xfId="15866"/>
    <cellStyle name="20 % - Markeringsfarve1 7 2 4" xfId="13382"/>
    <cellStyle name="20 % - Markeringsfarve1 7 3" xfId="8427"/>
    <cellStyle name="20 % - Markeringsfarve1 7 3 2" xfId="11008"/>
    <cellStyle name="20 % - Markeringsfarve1 7 3 2 2" xfId="16467"/>
    <cellStyle name="20 % - Markeringsfarve1 7 3 3" xfId="13983"/>
    <cellStyle name="20 % - Markeringsfarve1 7 4" xfId="9744"/>
    <cellStyle name="20 % - Markeringsfarve1 7 4 2" xfId="15204"/>
    <cellStyle name="20 % - Markeringsfarve1 7 5" xfId="12723"/>
    <cellStyle name="20 % - Markeringsfarve1 8" xfId="7153"/>
    <cellStyle name="20 % - Markeringsfarve1 8 2" xfId="8439"/>
    <cellStyle name="20 % - Markeringsfarve1 8 2 2" xfId="11020"/>
    <cellStyle name="20 % - Markeringsfarve1 8 2 2 2" xfId="16479"/>
    <cellStyle name="20 % - Markeringsfarve1 8 2 3" xfId="13995"/>
    <cellStyle name="20 % - Markeringsfarve1 8 3" xfId="9756"/>
    <cellStyle name="20 % - Markeringsfarve1 8 3 2" xfId="15216"/>
    <cellStyle name="20 % - Markeringsfarve1 8 4" xfId="12735"/>
    <cellStyle name="20 % - Markeringsfarve1 9" xfId="7836"/>
    <cellStyle name="20 % - Markeringsfarve1 9 2" xfId="10418"/>
    <cellStyle name="20 % - Markeringsfarve1 9 2 2" xfId="15878"/>
    <cellStyle name="20 % - Markeringsfarve1 9 3" xfId="13394"/>
    <cellStyle name="20 % - Markeringsfarve2 10" xfId="9103"/>
    <cellStyle name="20 % - Markeringsfarve2 10 2" xfId="12038"/>
    <cellStyle name="20 % - Markeringsfarve2 11" xfId="11940"/>
    <cellStyle name="20 % - Markeringsfarve2 11 2" xfId="17369"/>
    <cellStyle name="20 % - Markeringsfarve2 12" xfId="11960"/>
    <cellStyle name="20 % - Markeringsfarve2 13" xfId="17385"/>
    <cellStyle name="20 % - Markeringsfarve2 14" xfId="17400"/>
    <cellStyle name="20 % - Markeringsfarve2 15" xfId="6279"/>
    <cellStyle name="20 % - Markeringsfarve2 2" xfId="44"/>
    <cellStyle name="20 % - Markeringsfarve2 2 10" xfId="9117"/>
    <cellStyle name="20 % - Markeringsfarve2 2 10 2" xfId="12056"/>
    <cellStyle name="20 % - Markeringsfarve2 2 11" xfId="11957"/>
    <cellStyle name="20 % - Markeringsfarve2 2 12" xfId="6280"/>
    <cellStyle name="20 % - Markeringsfarve2 2 13" xfId="6226"/>
    <cellStyle name="20 % - Markeringsfarve2 2 2" xfId="45"/>
    <cellStyle name="20 % - Markeringsfarve2 2 2 10" xfId="6281"/>
    <cellStyle name="20 % - Markeringsfarve2 2 2 11" xfId="6262"/>
    <cellStyle name="20 % - Markeringsfarve2 2 2 2" xfId="46"/>
    <cellStyle name="20 % - Markeringsfarve2 2 2 2 2" xfId="47"/>
    <cellStyle name="20 % - Markeringsfarve2 2 2 2 2 2" xfId="48"/>
    <cellStyle name="20 % - Markeringsfarve2 2 2 2 2 2 2" xfId="7751"/>
    <cellStyle name="20 % - Markeringsfarve2 2 2 2 2 2 2 2" xfId="9012"/>
    <cellStyle name="20 % - Markeringsfarve2 2 2 2 2 2 2 2 2" xfId="11594"/>
    <cellStyle name="20 % - Markeringsfarve2 2 2 2 2 2 2 2 2 2" xfId="17053"/>
    <cellStyle name="20 % - Markeringsfarve2 2 2 2 2 2 2 2 3" xfId="14569"/>
    <cellStyle name="20 % - Markeringsfarve2 2 2 2 2 2 2 3" xfId="10333"/>
    <cellStyle name="20 % - Markeringsfarve2 2 2 2 2 2 2 3 2" xfId="15793"/>
    <cellStyle name="20 % - Markeringsfarve2 2 2 2 2 2 2 4" xfId="13309"/>
    <cellStyle name="20 % - Markeringsfarve2 2 2 2 2 2 3" xfId="8354"/>
    <cellStyle name="20 % - Markeringsfarve2 2 2 2 2 2 3 2" xfId="10935"/>
    <cellStyle name="20 % - Markeringsfarve2 2 2 2 2 2 3 2 2" xfId="16394"/>
    <cellStyle name="20 % - Markeringsfarve2 2 2 2 2 2 3 3" xfId="13910"/>
    <cellStyle name="20 % - Markeringsfarve2 2 2 2 2 2 4" xfId="9671"/>
    <cellStyle name="20 % - Markeringsfarve2 2 2 2 2 2 4 2" xfId="15131"/>
    <cellStyle name="20 % - Markeringsfarve2 2 2 2 2 2 5" xfId="12650"/>
    <cellStyle name="20 % - Markeringsfarve2 2 2 2 2 2 6" xfId="7066"/>
    <cellStyle name="20 % - Markeringsfarve2 2 2 2 2 3" xfId="7461"/>
    <cellStyle name="20 % - Markeringsfarve2 2 2 2 2 3 2" xfId="8721"/>
    <cellStyle name="20 % - Markeringsfarve2 2 2 2 2 3 2 2" xfId="11303"/>
    <cellStyle name="20 % - Markeringsfarve2 2 2 2 2 3 2 2 2" xfId="16762"/>
    <cellStyle name="20 % - Markeringsfarve2 2 2 2 2 3 2 3" xfId="14278"/>
    <cellStyle name="20 % - Markeringsfarve2 2 2 2 2 3 3" xfId="10042"/>
    <cellStyle name="20 % - Markeringsfarve2 2 2 2 2 3 3 2" xfId="15502"/>
    <cellStyle name="20 % - Markeringsfarve2 2 2 2 2 3 4" xfId="13018"/>
    <cellStyle name="20 % - Markeringsfarve2 2 2 2 2 4" xfId="8063"/>
    <cellStyle name="20 % - Markeringsfarve2 2 2 2 2 4 2" xfId="10644"/>
    <cellStyle name="20 % - Markeringsfarve2 2 2 2 2 4 2 2" xfId="16103"/>
    <cellStyle name="20 % - Markeringsfarve2 2 2 2 2 4 3" xfId="13619"/>
    <cellStyle name="20 % - Markeringsfarve2 2 2 2 2 5" xfId="9362"/>
    <cellStyle name="20 % - Markeringsfarve2 2 2 2 2 5 2" xfId="14821"/>
    <cellStyle name="20 % - Markeringsfarve2 2 2 2 2 6" xfId="12356"/>
    <cellStyle name="20 % - Markeringsfarve2 2 2 2 2 7" xfId="6686"/>
    <cellStyle name="20 % - Markeringsfarve2 2 2 2 3" xfId="49"/>
    <cellStyle name="20 % - Markeringsfarve2 2 2 2 3 2" xfId="50"/>
    <cellStyle name="20 % - Markeringsfarve2 2 2 2 3 2 2" xfId="8866"/>
    <cellStyle name="20 % - Markeringsfarve2 2 2 2 3 2 2 2" xfId="11448"/>
    <cellStyle name="20 % - Markeringsfarve2 2 2 2 3 2 2 2 2" xfId="16907"/>
    <cellStyle name="20 % - Markeringsfarve2 2 2 2 3 2 2 3" xfId="14423"/>
    <cellStyle name="20 % - Markeringsfarve2 2 2 2 3 2 3" xfId="10187"/>
    <cellStyle name="20 % - Markeringsfarve2 2 2 2 3 2 3 2" xfId="15647"/>
    <cellStyle name="20 % - Markeringsfarve2 2 2 2 3 2 4" xfId="13163"/>
    <cellStyle name="20 % - Markeringsfarve2 2 2 2 3 2 5" xfId="7606"/>
    <cellStyle name="20 % - Markeringsfarve2 2 2 2 3 3" xfId="8208"/>
    <cellStyle name="20 % - Markeringsfarve2 2 2 2 3 3 2" xfId="10789"/>
    <cellStyle name="20 % - Markeringsfarve2 2 2 2 3 3 2 2" xfId="16248"/>
    <cellStyle name="20 % - Markeringsfarve2 2 2 2 3 3 3" xfId="13764"/>
    <cellStyle name="20 % - Markeringsfarve2 2 2 2 3 4" xfId="9525"/>
    <cellStyle name="20 % - Markeringsfarve2 2 2 2 3 4 2" xfId="14985"/>
    <cellStyle name="20 % - Markeringsfarve2 2 2 2 3 5" xfId="12504"/>
    <cellStyle name="20 % - Markeringsfarve2 2 2 2 3 6" xfId="6921"/>
    <cellStyle name="20 % - Markeringsfarve2 2 2 2 4" xfId="51"/>
    <cellStyle name="20 % - Markeringsfarve2 2 2 2 4 2" xfId="8587"/>
    <cellStyle name="20 % - Markeringsfarve2 2 2 2 4 2 2" xfId="11168"/>
    <cellStyle name="20 % - Markeringsfarve2 2 2 2 4 2 2 2" xfId="16627"/>
    <cellStyle name="20 % - Markeringsfarve2 2 2 2 4 2 3" xfId="14143"/>
    <cellStyle name="20 % - Markeringsfarve2 2 2 2 4 3" xfId="9907"/>
    <cellStyle name="20 % - Markeringsfarve2 2 2 2 4 3 2" xfId="15367"/>
    <cellStyle name="20 % - Markeringsfarve2 2 2 2 4 4" xfId="12883"/>
    <cellStyle name="20 % - Markeringsfarve2 2 2 2 4 5" xfId="7327"/>
    <cellStyle name="20 % - Markeringsfarve2 2 2 2 5" xfId="7918"/>
    <cellStyle name="20 % - Markeringsfarve2 2 2 2 5 2" xfId="10498"/>
    <cellStyle name="20 % - Markeringsfarve2 2 2 2 5 2 2" xfId="15957"/>
    <cellStyle name="20 % - Markeringsfarve2 2 2 2 5 3" xfId="13473"/>
    <cellStyle name="20 % - Markeringsfarve2 2 2 2 6" xfId="9216"/>
    <cellStyle name="20 % - Markeringsfarve2 2 2 2 6 2" xfId="14677"/>
    <cellStyle name="20 % - Markeringsfarve2 2 2 2 7" xfId="12210"/>
    <cellStyle name="20 % - Markeringsfarve2 2 2 2 8" xfId="6540"/>
    <cellStyle name="20 % - Markeringsfarve2 2 2 3" xfId="52"/>
    <cellStyle name="20 % - Markeringsfarve2 2 2 3 2" xfId="53"/>
    <cellStyle name="20 % - Markeringsfarve2 2 2 3 2 2" xfId="7689"/>
    <cellStyle name="20 % - Markeringsfarve2 2 2 3 2 2 2" xfId="8949"/>
    <cellStyle name="20 % - Markeringsfarve2 2 2 3 2 2 2 2" xfId="11531"/>
    <cellStyle name="20 % - Markeringsfarve2 2 2 3 2 2 2 2 2" xfId="16990"/>
    <cellStyle name="20 % - Markeringsfarve2 2 2 3 2 2 2 3" xfId="14506"/>
    <cellStyle name="20 % - Markeringsfarve2 2 2 3 2 2 3" xfId="10270"/>
    <cellStyle name="20 % - Markeringsfarve2 2 2 3 2 2 3 2" xfId="15730"/>
    <cellStyle name="20 % - Markeringsfarve2 2 2 3 2 2 4" xfId="13246"/>
    <cellStyle name="20 % - Markeringsfarve2 2 2 3 2 3" xfId="8291"/>
    <cellStyle name="20 % - Markeringsfarve2 2 2 3 2 3 2" xfId="10872"/>
    <cellStyle name="20 % - Markeringsfarve2 2 2 3 2 3 2 2" xfId="16331"/>
    <cellStyle name="20 % - Markeringsfarve2 2 2 3 2 3 3" xfId="13847"/>
    <cellStyle name="20 % - Markeringsfarve2 2 2 3 2 4" xfId="9608"/>
    <cellStyle name="20 % - Markeringsfarve2 2 2 3 2 4 2" xfId="15068"/>
    <cellStyle name="20 % - Markeringsfarve2 2 2 3 2 5" xfId="12587"/>
    <cellStyle name="20 % - Markeringsfarve2 2 2 3 2 6" xfId="7004"/>
    <cellStyle name="20 % - Markeringsfarve2 2 2 3 3" xfId="7399"/>
    <cellStyle name="20 % - Markeringsfarve2 2 2 3 3 2" xfId="8659"/>
    <cellStyle name="20 % - Markeringsfarve2 2 2 3 3 2 2" xfId="11240"/>
    <cellStyle name="20 % - Markeringsfarve2 2 2 3 3 2 2 2" xfId="16699"/>
    <cellStyle name="20 % - Markeringsfarve2 2 2 3 3 2 3" xfId="14215"/>
    <cellStyle name="20 % - Markeringsfarve2 2 2 3 3 3" xfId="9979"/>
    <cellStyle name="20 % - Markeringsfarve2 2 2 3 3 3 2" xfId="15439"/>
    <cellStyle name="20 % - Markeringsfarve2 2 2 3 3 4" xfId="12955"/>
    <cellStyle name="20 % - Markeringsfarve2 2 2 3 4" xfId="8001"/>
    <cellStyle name="20 % - Markeringsfarve2 2 2 3 4 2" xfId="10581"/>
    <cellStyle name="20 % - Markeringsfarve2 2 2 3 4 2 2" xfId="16040"/>
    <cellStyle name="20 % - Markeringsfarve2 2 2 3 4 3" xfId="13556"/>
    <cellStyle name="20 % - Markeringsfarve2 2 2 3 5" xfId="9299"/>
    <cellStyle name="20 % - Markeringsfarve2 2 2 3 5 2" xfId="14758"/>
    <cellStyle name="20 % - Markeringsfarve2 2 2 3 6" xfId="12293"/>
    <cellStyle name="20 % - Markeringsfarve2 2 2 3 7" xfId="6624"/>
    <cellStyle name="20 % - Markeringsfarve2 2 2 4" xfId="54"/>
    <cellStyle name="20 % - Markeringsfarve2 2 2 4 2" xfId="55"/>
    <cellStyle name="20 % - Markeringsfarve2 2 2 4 2 2" xfId="8803"/>
    <cellStyle name="20 % - Markeringsfarve2 2 2 4 2 2 2" xfId="11385"/>
    <cellStyle name="20 % - Markeringsfarve2 2 2 4 2 2 2 2" xfId="16844"/>
    <cellStyle name="20 % - Markeringsfarve2 2 2 4 2 2 3" xfId="14360"/>
    <cellStyle name="20 % - Markeringsfarve2 2 2 4 2 3" xfId="10124"/>
    <cellStyle name="20 % - Markeringsfarve2 2 2 4 2 3 2" xfId="15584"/>
    <cellStyle name="20 % - Markeringsfarve2 2 2 4 2 4" xfId="13100"/>
    <cellStyle name="20 % - Markeringsfarve2 2 2 4 2 5" xfId="7544"/>
    <cellStyle name="20 % - Markeringsfarve2 2 2 4 3" xfId="8145"/>
    <cellStyle name="20 % - Markeringsfarve2 2 2 4 3 2" xfId="10726"/>
    <cellStyle name="20 % - Markeringsfarve2 2 2 4 3 2 2" xfId="16185"/>
    <cellStyle name="20 % - Markeringsfarve2 2 2 4 3 3" xfId="13701"/>
    <cellStyle name="20 % - Markeringsfarve2 2 2 4 4" xfId="9444"/>
    <cellStyle name="20 % - Markeringsfarve2 2 2 4 4 2" xfId="14903"/>
    <cellStyle name="20 % - Markeringsfarve2 2 2 4 5" xfId="12438"/>
    <cellStyle name="20 % - Markeringsfarve2 2 2 4 6" xfId="6773"/>
    <cellStyle name="20 % - Markeringsfarve2 2 2 5" xfId="56"/>
    <cellStyle name="20 % - Markeringsfarve2 2 2 5 2" xfId="8497"/>
    <cellStyle name="20 % - Markeringsfarve2 2 2 5 2 2" xfId="11078"/>
    <cellStyle name="20 % - Markeringsfarve2 2 2 5 2 2 2" xfId="16537"/>
    <cellStyle name="20 % - Markeringsfarve2 2 2 5 2 3" xfId="14053"/>
    <cellStyle name="20 % - Markeringsfarve2 2 2 5 3" xfId="9814"/>
    <cellStyle name="20 % - Markeringsfarve2 2 2 5 3 2" xfId="15274"/>
    <cellStyle name="20 % - Markeringsfarve2 2 2 5 4" xfId="12793"/>
    <cellStyle name="20 % - Markeringsfarve2 2 2 5 5" xfId="7211"/>
    <cellStyle name="20 % - Markeringsfarve2 2 2 6" xfId="7239"/>
    <cellStyle name="20 % - Markeringsfarve2 2 2 6 2" xfId="8525"/>
    <cellStyle name="20 % - Markeringsfarve2 2 2 6 2 2" xfId="11106"/>
    <cellStyle name="20 % - Markeringsfarve2 2 2 6 2 2 2" xfId="16565"/>
    <cellStyle name="20 % - Markeringsfarve2 2 2 6 2 3" xfId="14081"/>
    <cellStyle name="20 % - Markeringsfarve2 2 2 6 3" xfId="9842"/>
    <cellStyle name="20 % - Markeringsfarve2 2 2 6 3 2" xfId="15302"/>
    <cellStyle name="20 % - Markeringsfarve2 2 2 6 4" xfId="12821"/>
    <cellStyle name="20 % - Markeringsfarve2 2 2 7" xfId="7853"/>
    <cellStyle name="20 % - Markeringsfarve2 2 2 7 2" xfId="10435"/>
    <cellStyle name="20 % - Markeringsfarve2 2 2 7 2 2" xfId="15894"/>
    <cellStyle name="20 % - Markeringsfarve2 2 2 7 3" xfId="13410"/>
    <cellStyle name="20 % - Markeringsfarve2 2 2 8" xfId="9118"/>
    <cellStyle name="20 % - Markeringsfarve2 2 2 8 2" xfId="12057"/>
    <cellStyle name="20 % - Markeringsfarve2 2 2 9" xfId="11954"/>
    <cellStyle name="20 % - Markeringsfarve2 2 3" xfId="57"/>
    <cellStyle name="20 % - Markeringsfarve2 2 3 2" xfId="58"/>
    <cellStyle name="20 % - Markeringsfarve2 2 3 2 2" xfId="59"/>
    <cellStyle name="20 % - Markeringsfarve2 2 3 3" xfId="60"/>
    <cellStyle name="20 % - Markeringsfarve2 2 3 3 2" xfId="61"/>
    <cellStyle name="20 % - Markeringsfarve2 2 3 4" xfId="62"/>
    <cellStyle name="20 % - Markeringsfarve2 2 3 5" xfId="6282"/>
    <cellStyle name="20 % - Markeringsfarve2 2 4" xfId="63"/>
    <cellStyle name="20 % - Markeringsfarve2 2 4 2" xfId="64"/>
    <cellStyle name="20 % - Markeringsfarve2 2 4 2 2" xfId="7065"/>
    <cellStyle name="20 % - Markeringsfarve2 2 4 2 2 2" xfId="7750"/>
    <cellStyle name="20 % - Markeringsfarve2 2 4 2 2 2 2" xfId="9011"/>
    <cellStyle name="20 % - Markeringsfarve2 2 4 2 2 2 2 2" xfId="11593"/>
    <cellStyle name="20 % - Markeringsfarve2 2 4 2 2 2 2 2 2" xfId="17052"/>
    <cellStyle name="20 % - Markeringsfarve2 2 4 2 2 2 2 3" xfId="14568"/>
    <cellStyle name="20 % - Markeringsfarve2 2 4 2 2 2 3" xfId="10332"/>
    <cellStyle name="20 % - Markeringsfarve2 2 4 2 2 2 3 2" xfId="15792"/>
    <cellStyle name="20 % - Markeringsfarve2 2 4 2 2 2 4" xfId="13308"/>
    <cellStyle name="20 % - Markeringsfarve2 2 4 2 2 3" xfId="8353"/>
    <cellStyle name="20 % - Markeringsfarve2 2 4 2 2 3 2" xfId="10934"/>
    <cellStyle name="20 % - Markeringsfarve2 2 4 2 2 3 2 2" xfId="16393"/>
    <cellStyle name="20 % - Markeringsfarve2 2 4 2 2 3 3" xfId="13909"/>
    <cellStyle name="20 % - Markeringsfarve2 2 4 2 2 4" xfId="9670"/>
    <cellStyle name="20 % - Markeringsfarve2 2 4 2 2 4 2" xfId="15130"/>
    <cellStyle name="20 % - Markeringsfarve2 2 4 2 2 5" xfId="12649"/>
    <cellStyle name="20 % - Markeringsfarve2 2 4 2 3" xfId="7460"/>
    <cellStyle name="20 % - Markeringsfarve2 2 4 2 3 2" xfId="8720"/>
    <cellStyle name="20 % - Markeringsfarve2 2 4 2 3 2 2" xfId="11302"/>
    <cellStyle name="20 % - Markeringsfarve2 2 4 2 3 2 2 2" xfId="16761"/>
    <cellStyle name="20 % - Markeringsfarve2 2 4 2 3 2 3" xfId="14277"/>
    <cellStyle name="20 % - Markeringsfarve2 2 4 2 3 3" xfId="10041"/>
    <cellStyle name="20 % - Markeringsfarve2 2 4 2 3 3 2" xfId="15501"/>
    <cellStyle name="20 % - Markeringsfarve2 2 4 2 3 4" xfId="13017"/>
    <cellStyle name="20 % - Markeringsfarve2 2 4 2 4" xfId="8062"/>
    <cellStyle name="20 % - Markeringsfarve2 2 4 2 4 2" xfId="10643"/>
    <cellStyle name="20 % - Markeringsfarve2 2 4 2 4 2 2" xfId="16102"/>
    <cellStyle name="20 % - Markeringsfarve2 2 4 2 4 3" xfId="13618"/>
    <cellStyle name="20 % - Markeringsfarve2 2 4 2 5" xfId="9361"/>
    <cellStyle name="20 % - Markeringsfarve2 2 4 2 5 2" xfId="14820"/>
    <cellStyle name="20 % - Markeringsfarve2 2 4 2 6" xfId="12355"/>
    <cellStyle name="20 % - Markeringsfarve2 2 4 2 7" xfId="6685"/>
    <cellStyle name="20 % - Markeringsfarve2 2 4 3" xfId="6920"/>
    <cellStyle name="20 % - Markeringsfarve2 2 4 3 2" xfId="7605"/>
    <cellStyle name="20 % - Markeringsfarve2 2 4 3 2 2" xfId="8865"/>
    <cellStyle name="20 % - Markeringsfarve2 2 4 3 2 2 2" xfId="11447"/>
    <cellStyle name="20 % - Markeringsfarve2 2 4 3 2 2 2 2" xfId="16906"/>
    <cellStyle name="20 % - Markeringsfarve2 2 4 3 2 2 3" xfId="14422"/>
    <cellStyle name="20 % - Markeringsfarve2 2 4 3 2 3" xfId="10186"/>
    <cellStyle name="20 % - Markeringsfarve2 2 4 3 2 3 2" xfId="15646"/>
    <cellStyle name="20 % - Markeringsfarve2 2 4 3 2 4" xfId="13162"/>
    <cellStyle name="20 % - Markeringsfarve2 2 4 3 3" xfId="8207"/>
    <cellStyle name="20 % - Markeringsfarve2 2 4 3 3 2" xfId="10788"/>
    <cellStyle name="20 % - Markeringsfarve2 2 4 3 3 2 2" xfId="16247"/>
    <cellStyle name="20 % - Markeringsfarve2 2 4 3 3 3" xfId="13763"/>
    <cellStyle name="20 % - Markeringsfarve2 2 4 3 4" xfId="9524"/>
    <cellStyle name="20 % - Markeringsfarve2 2 4 3 4 2" xfId="14984"/>
    <cellStyle name="20 % - Markeringsfarve2 2 4 3 5" xfId="12503"/>
    <cellStyle name="20 % - Markeringsfarve2 2 4 4" xfId="7326"/>
    <cellStyle name="20 % - Markeringsfarve2 2 4 4 2" xfId="8586"/>
    <cellStyle name="20 % - Markeringsfarve2 2 4 4 2 2" xfId="11167"/>
    <cellStyle name="20 % - Markeringsfarve2 2 4 4 2 2 2" xfId="16626"/>
    <cellStyle name="20 % - Markeringsfarve2 2 4 4 2 3" xfId="14142"/>
    <cellStyle name="20 % - Markeringsfarve2 2 4 4 3" xfId="9906"/>
    <cellStyle name="20 % - Markeringsfarve2 2 4 4 3 2" xfId="15366"/>
    <cellStyle name="20 % - Markeringsfarve2 2 4 4 4" xfId="12882"/>
    <cellStyle name="20 % - Markeringsfarve2 2 4 5" xfId="7917"/>
    <cellStyle name="20 % - Markeringsfarve2 2 4 5 2" xfId="10497"/>
    <cellStyle name="20 % - Markeringsfarve2 2 4 5 2 2" xfId="15956"/>
    <cellStyle name="20 % - Markeringsfarve2 2 4 5 3" xfId="13472"/>
    <cellStyle name="20 % - Markeringsfarve2 2 4 6" xfId="9215"/>
    <cellStyle name="20 % - Markeringsfarve2 2 4 6 2" xfId="14708"/>
    <cellStyle name="20 % - Markeringsfarve2 2 4 7" xfId="12209"/>
    <cellStyle name="20 % - Markeringsfarve2 2 4 8" xfId="6539"/>
    <cellStyle name="20 % - Markeringsfarve2 2 5" xfId="65"/>
    <cellStyle name="20 % - Markeringsfarve2 2 5 2" xfId="7003"/>
    <cellStyle name="20 % - Markeringsfarve2 2 5 2 2" xfId="7688"/>
    <cellStyle name="20 % - Markeringsfarve2 2 5 2 2 2" xfId="8948"/>
    <cellStyle name="20 % - Markeringsfarve2 2 5 2 2 2 2" xfId="11530"/>
    <cellStyle name="20 % - Markeringsfarve2 2 5 2 2 2 2 2" xfId="16989"/>
    <cellStyle name="20 % - Markeringsfarve2 2 5 2 2 2 3" xfId="14505"/>
    <cellStyle name="20 % - Markeringsfarve2 2 5 2 2 3" xfId="10269"/>
    <cellStyle name="20 % - Markeringsfarve2 2 5 2 2 3 2" xfId="15729"/>
    <cellStyle name="20 % - Markeringsfarve2 2 5 2 2 4" xfId="13245"/>
    <cellStyle name="20 % - Markeringsfarve2 2 5 2 3" xfId="8290"/>
    <cellStyle name="20 % - Markeringsfarve2 2 5 2 3 2" xfId="10871"/>
    <cellStyle name="20 % - Markeringsfarve2 2 5 2 3 2 2" xfId="16330"/>
    <cellStyle name="20 % - Markeringsfarve2 2 5 2 3 3" xfId="13846"/>
    <cellStyle name="20 % - Markeringsfarve2 2 5 2 4" xfId="9607"/>
    <cellStyle name="20 % - Markeringsfarve2 2 5 2 4 2" xfId="15067"/>
    <cellStyle name="20 % - Markeringsfarve2 2 5 2 5" xfId="12586"/>
    <cellStyle name="20 % - Markeringsfarve2 2 5 3" xfId="7398"/>
    <cellStyle name="20 % - Markeringsfarve2 2 5 3 2" xfId="8658"/>
    <cellStyle name="20 % - Markeringsfarve2 2 5 3 2 2" xfId="11239"/>
    <cellStyle name="20 % - Markeringsfarve2 2 5 3 2 2 2" xfId="16698"/>
    <cellStyle name="20 % - Markeringsfarve2 2 5 3 2 3" xfId="14214"/>
    <cellStyle name="20 % - Markeringsfarve2 2 5 3 3" xfId="9978"/>
    <cellStyle name="20 % - Markeringsfarve2 2 5 3 3 2" xfId="15438"/>
    <cellStyle name="20 % - Markeringsfarve2 2 5 3 4" xfId="12954"/>
    <cellStyle name="20 % - Markeringsfarve2 2 5 4" xfId="8000"/>
    <cellStyle name="20 % - Markeringsfarve2 2 5 4 2" xfId="10580"/>
    <cellStyle name="20 % - Markeringsfarve2 2 5 4 2 2" xfId="16039"/>
    <cellStyle name="20 % - Markeringsfarve2 2 5 4 3" xfId="13555"/>
    <cellStyle name="20 % - Markeringsfarve2 2 5 5" xfId="9298"/>
    <cellStyle name="20 % - Markeringsfarve2 2 5 5 2" xfId="14757"/>
    <cellStyle name="20 % - Markeringsfarve2 2 5 6" xfId="12292"/>
    <cellStyle name="20 % - Markeringsfarve2 2 5 7" xfId="6623"/>
    <cellStyle name="20 % - Markeringsfarve2 2 6" xfId="66"/>
    <cellStyle name="20 % - Markeringsfarve2 2 6 2" xfId="7543"/>
    <cellStyle name="20 % - Markeringsfarve2 2 6 2 2" xfId="8802"/>
    <cellStyle name="20 % - Markeringsfarve2 2 6 2 2 2" xfId="11384"/>
    <cellStyle name="20 % - Markeringsfarve2 2 6 2 2 2 2" xfId="16843"/>
    <cellStyle name="20 % - Markeringsfarve2 2 6 2 2 3" xfId="14359"/>
    <cellStyle name="20 % - Markeringsfarve2 2 6 2 3" xfId="10123"/>
    <cellStyle name="20 % - Markeringsfarve2 2 6 2 3 2" xfId="15583"/>
    <cellStyle name="20 % - Markeringsfarve2 2 6 2 4" xfId="13099"/>
    <cellStyle name="20 % - Markeringsfarve2 2 6 3" xfId="8144"/>
    <cellStyle name="20 % - Markeringsfarve2 2 6 3 2" xfId="10725"/>
    <cellStyle name="20 % - Markeringsfarve2 2 6 3 2 2" xfId="16184"/>
    <cellStyle name="20 % - Markeringsfarve2 2 6 3 3" xfId="13700"/>
    <cellStyle name="20 % - Markeringsfarve2 2 6 4" xfId="9443"/>
    <cellStyle name="20 % - Markeringsfarve2 2 6 4 2" xfId="14902"/>
    <cellStyle name="20 % - Markeringsfarve2 2 6 5" xfId="12437"/>
    <cellStyle name="20 % - Markeringsfarve2 2 6 6" xfId="6772"/>
    <cellStyle name="20 % - Markeringsfarve2 2 7" xfId="7176"/>
    <cellStyle name="20 % - Markeringsfarve2 2 7 2" xfId="8462"/>
    <cellStyle name="20 % - Markeringsfarve2 2 7 2 2" xfId="11043"/>
    <cellStyle name="20 % - Markeringsfarve2 2 7 2 2 2" xfId="16502"/>
    <cellStyle name="20 % - Markeringsfarve2 2 7 2 3" xfId="14018"/>
    <cellStyle name="20 % - Markeringsfarve2 2 7 3" xfId="9779"/>
    <cellStyle name="20 % - Markeringsfarve2 2 7 3 2" xfId="15239"/>
    <cellStyle name="20 % - Markeringsfarve2 2 7 4" xfId="12758"/>
    <cellStyle name="20 % - Markeringsfarve2 2 8" xfId="7264"/>
    <cellStyle name="20 % - Markeringsfarve2 2 8 2" xfId="8546"/>
    <cellStyle name="20 % - Markeringsfarve2 2 8 2 2" xfId="11127"/>
    <cellStyle name="20 % - Markeringsfarve2 2 8 2 2 2" xfId="16586"/>
    <cellStyle name="20 % - Markeringsfarve2 2 8 2 3" xfId="14102"/>
    <cellStyle name="20 % - Markeringsfarve2 2 8 3" xfId="9864"/>
    <cellStyle name="20 % - Markeringsfarve2 2 8 3 2" xfId="15324"/>
    <cellStyle name="20 % - Markeringsfarve2 2 8 4" xfId="12842"/>
    <cellStyle name="20 % - Markeringsfarve2 2 9" xfId="7852"/>
    <cellStyle name="20 % - Markeringsfarve2 2 9 2" xfId="10434"/>
    <cellStyle name="20 % - Markeringsfarve2 2 9 2 2" xfId="15893"/>
    <cellStyle name="20 % - Markeringsfarve2 2 9 3" xfId="13409"/>
    <cellStyle name="20 % - Markeringsfarve2 3" xfId="67"/>
    <cellStyle name="20 % - Markeringsfarve2 3 2" xfId="68"/>
    <cellStyle name="20 % - Markeringsfarve2 3 2 2" xfId="69"/>
    <cellStyle name="20 % - Markeringsfarve2 3 2 2 2" xfId="70"/>
    <cellStyle name="20 % - Markeringsfarve2 3 2 2 2 2" xfId="7067"/>
    <cellStyle name="20 % - Markeringsfarve2 3 2 2 2 2 2" xfId="7752"/>
    <cellStyle name="20 % - Markeringsfarve2 3 2 2 2 2 2 2" xfId="9013"/>
    <cellStyle name="20 % - Markeringsfarve2 3 2 2 2 2 2 2 2" xfId="11595"/>
    <cellStyle name="20 % - Markeringsfarve2 3 2 2 2 2 2 2 2 2" xfId="17054"/>
    <cellStyle name="20 % - Markeringsfarve2 3 2 2 2 2 2 2 3" xfId="14570"/>
    <cellStyle name="20 % - Markeringsfarve2 3 2 2 2 2 2 3" xfId="10334"/>
    <cellStyle name="20 % - Markeringsfarve2 3 2 2 2 2 2 3 2" xfId="15794"/>
    <cellStyle name="20 % - Markeringsfarve2 3 2 2 2 2 2 4" xfId="13310"/>
    <cellStyle name="20 % - Markeringsfarve2 3 2 2 2 2 3" xfId="8355"/>
    <cellStyle name="20 % - Markeringsfarve2 3 2 2 2 2 3 2" xfId="10936"/>
    <cellStyle name="20 % - Markeringsfarve2 3 2 2 2 2 3 2 2" xfId="16395"/>
    <cellStyle name="20 % - Markeringsfarve2 3 2 2 2 2 3 3" xfId="13911"/>
    <cellStyle name="20 % - Markeringsfarve2 3 2 2 2 2 4" xfId="9672"/>
    <cellStyle name="20 % - Markeringsfarve2 3 2 2 2 2 4 2" xfId="15132"/>
    <cellStyle name="20 % - Markeringsfarve2 3 2 2 2 2 5" xfId="12651"/>
    <cellStyle name="20 % - Markeringsfarve2 3 2 2 2 3" xfId="7462"/>
    <cellStyle name="20 % - Markeringsfarve2 3 2 2 2 3 2" xfId="8722"/>
    <cellStyle name="20 % - Markeringsfarve2 3 2 2 2 3 2 2" xfId="11304"/>
    <cellStyle name="20 % - Markeringsfarve2 3 2 2 2 3 2 2 2" xfId="16763"/>
    <cellStyle name="20 % - Markeringsfarve2 3 2 2 2 3 2 3" xfId="14279"/>
    <cellStyle name="20 % - Markeringsfarve2 3 2 2 2 3 3" xfId="10043"/>
    <cellStyle name="20 % - Markeringsfarve2 3 2 2 2 3 3 2" xfId="15503"/>
    <cellStyle name="20 % - Markeringsfarve2 3 2 2 2 3 4" xfId="13019"/>
    <cellStyle name="20 % - Markeringsfarve2 3 2 2 2 4" xfId="8064"/>
    <cellStyle name="20 % - Markeringsfarve2 3 2 2 2 4 2" xfId="10645"/>
    <cellStyle name="20 % - Markeringsfarve2 3 2 2 2 4 2 2" xfId="16104"/>
    <cellStyle name="20 % - Markeringsfarve2 3 2 2 2 4 3" xfId="13620"/>
    <cellStyle name="20 % - Markeringsfarve2 3 2 2 2 5" xfId="9363"/>
    <cellStyle name="20 % - Markeringsfarve2 3 2 2 2 5 2" xfId="14822"/>
    <cellStyle name="20 % - Markeringsfarve2 3 2 2 2 6" xfId="12357"/>
    <cellStyle name="20 % - Markeringsfarve2 3 2 2 2 7" xfId="6687"/>
    <cellStyle name="20 % - Markeringsfarve2 3 2 2 3" xfId="6922"/>
    <cellStyle name="20 % - Markeringsfarve2 3 2 2 3 2" xfId="7607"/>
    <cellStyle name="20 % - Markeringsfarve2 3 2 2 3 2 2" xfId="8867"/>
    <cellStyle name="20 % - Markeringsfarve2 3 2 2 3 2 2 2" xfId="11449"/>
    <cellStyle name="20 % - Markeringsfarve2 3 2 2 3 2 2 2 2" xfId="16908"/>
    <cellStyle name="20 % - Markeringsfarve2 3 2 2 3 2 2 3" xfId="14424"/>
    <cellStyle name="20 % - Markeringsfarve2 3 2 2 3 2 3" xfId="10188"/>
    <cellStyle name="20 % - Markeringsfarve2 3 2 2 3 2 3 2" xfId="15648"/>
    <cellStyle name="20 % - Markeringsfarve2 3 2 2 3 2 4" xfId="13164"/>
    <cellStyle name="20 % - Markeringsfarve2 3 2 2 3 3" xfId="8209"/>
    <cellStyle name="20 % - Markeringsfarve2 3 2 2 3 3 2" xfId="10790"/>
    <cellStyle name="20 % - Markeringsfarve2 3 2 2 3 3 2 2" xfId="16249"/>
    <cellStyle name="20 % - Markeringsfarve2 3 2 2 3 3 3" xfId="13765"/>
    <cellStyle name="20 % - Markeringsfarve2 3 2 2 3 4" xfId="9526"/>
    <cellStyle name="20 % - Markeringsfarve2 3 2 2 3 4 2" xfId="14986"/>
    <cellStyle name="20 % - Markeringsfarve2 3 2 2 3 5" xfId="12505"/>
    <cellStyle name="20 % - Markeringsfarve2 3 2 2 4" xfId="7328"/>
    <cellStyle name="20 % - Markeringsfarve2 3 2 2 4 2" xfId="8588"/>
    <cellStyle name="20 % - Markeringsfarve2 3 2 2 4 2 2" xfId="11169"/>
    <cellStyle name="20 % - Markeringsfarve2 3 2 2 4 2 2 2" xfId="16628"/>
    <cellStyle name="20 % - Markeringsfarve2 3 2 2 4 2 3" xfId="14144"/>
    <cellStyle name="20 % - Markeringsfarve2 3 2 2 4 3" xfId="9908"/>
    <cellStyle name="20 % - Markeringsfarve2 3 2 2 4 3 2" xfId="15368"/>
    <cellStyle name="20 % - Markeringsfarve2 3 2 2 4 4" xfId="12884"/>
    <cellStyle name="20 % - Markeringsfarve2 3 2 2 5" xfId="7919"/>
    <cellStyle name="20 % - Markeringsfarve2 3 2 2 5 2" xfId="10499"/>
    <cellStyle name="20 % - Markeringsfarve2 3 2 2 5 2 2" xfId="15958"/>
    <cellStyle name="20 % - Markeringsfarve2 3 2 2 5 3" xfId="13474"/>
    <cellStyle name="20 % - Markeringsfarve2 3 2 2 6" xfId="9217"/>
    <cellStyle name="20 % - Markeringsfarve2 3 2 2 6 2" xfId="14702"/>
    <cellStyle name="20 % - Markeringsfarve2 3 2 2 7" xfId="12211"/>
    <cellStyle name="20 % - Markeringsfarve2 3 2 2 8" xfId="6541"/>
    <cellStyle name="20 % - Markeringsfarve2 3 2 3" xfId="71"/>
    <cellStyle name="20 % - Markeringsfarve2 3 2 3 2" xfId="72"/>
    <cellStyle name="20 % - Markeringsfarve2 3 2 3 2 2" xfId="7690"/>
    <cellStyle name="20 % - Markeringsfarve2 3 2 3 2 2 2" xfId="8950"/>
    <cellStyle name="20 % - Markeringsfarve2 3 2 3 2 2 2 2" xfId="11532"/>
    <cellStyle name="20 % - Markeringsfarve2 3 2 3 2 2 2 2 2" xfId="16991"/>
    <cellStyle name="20 % - Markeringsfarve2 3 2 3 2 2 2 3" xfId="14507"/>
    <cellStyle name="20 % - Markeringsfarve2 3 2 3 2 2 3" xfId="10271"/>
    <cellStyle name="20 % - Markeringsfarve2 3 2 3 2 2 3 2" xfId="15731"/>
    <cellStyle name="20 % - Markeringsfarve2 3 2 3 2 2 4" xfId="13247"/>
    <cellStyle name="20 % - Markeringsfarve2 3 2 3 2 3" xfId="8292"/>
    <cellStyle name="20 % - Markeringsfarve2 3 2 3 2 3 2" xfId="10873"/>
    <cellStyle name="20 % - Markeringsfarve2 3 2 3 2 3 2 2" xfId="16332"/>
    <cellStyle name="20 % - Markeringsfarve2 3 2 3 2 3 3" xfId="13848"/>
    <cellStyle name="20 % - Markeringsfarve2 3 2 3 2 4" xfId="9609"/>
    <cellStyle name="20 % - Markeringsfarve2 3 2 3 2 4 2" xfId="15069"/>
    <cellStyle name="20 % - Markeringsfarve2 3 2 3 2 5" xfId="12588"/>
    <cellStyle name="20 % - Markeringsfarve2 3 2 3 2 6" xfId="7005"/>
    <cellStyle name="20 % - Markeringsfarve2 3 2 3 3" xfId="7400"/>
    <cellStyle name="20 % - Markeringsfarve2 3 2 3 3 2" xfId="8660"/>
    <cellStyle name="20 % - Markeringsfarve2 3 2 3 3 2 2" xfId="11241"/>
    <cellStyle name="20 % - Markeringsfarve2 3 2 3 3 2 2 2" xfId="16700"/>
    <cellStyle name="20 % - Markeringsfarve2 3 2 3 3 2 3" xfId="14216"/>
    <cellStyle name="20 % - Markeringsfarve2 3 2 3 3 3" xfId="9980"/>
    <cellStyle name="20 % - Markeringsfarve2 3 2 3 3 3 2" xfId="15440"/>
    <cellStyle name="20 % - Markeringsfarve2 3 2 3 3 4" xfId="12956"/>
    <cellStyle name="20 % - Markeringsfarve2 3 2 3 4" xfId="8002"/>
    <cellStyle name="20 % - Markeringsfarve2 3 2 3 4 2" xfId="10582"/>
    <cellStyle name="20 % - Markeringsfarve2 3 2 3 4 2 2" xfId="16041"/>
    <cellStyle name="20 % - Markeringsfarve2 3 2 3 4 3" xfId="13557"/>
    <cellStyle name="20 % - Markeringsfarve2 3 2 3 5" xfId="9300"/>
    <cellStyle name="20 % - Markeringsfarve2 3 2 3 5 2" xfId="14759"/>
    <cellStyle name="20 % - Markeringsfarve2 3 2 3 6" xfId="12294"/>
    <cellStyle name="20 % - Markeringsfarve2 3 2 3 7" xfId="6625"/>
    <cellStyle name="20 % - Markeringsfarve2 3 2 4" xfId="73"/>
    <cellStyle name="20 % - Markeringsfarve2 3 2 4 2" xfId="7545"/>
    <cellStyle name="20 % - Markeringsfarve2 3 2 4 2 2" xfId="8804"/>
    <cellStyle name="20 % - Markeringsfarve2 3 2 4 2 2 2" xfId="11386"/>
    <cellStyle name="20 % - Markeringsfarve2 3 2 4 2 2 2 2" xfId="16845"/>
    <cellStyle name="20 % - Markeringsfarve2 3 2 4 2 2 3" xfId="14361"/>
    <cellStyle name="20 % - Markeringsfarve2 3 2 4 2 3" xfId="10125"/>
    <cellStyle name="20 % - Markeringsfarve2 3 2 4 2 3 2" xfId="15585"/>
    <cellStyle name="20 % - Markeringsfarve2 3 2 4 2 4" xfId="13101"/>
    <cellStyle name="20 % - Markeringsfarve2 3 2 4 3" xfId="8146"/>
    <cellStyle name="20 % - Markeringsfarve2 3 2 4 3 2" xfId="10727"/>
    <cellStyle name="20 % - Markeringsfarve2 3 2 4 3 2 2" xfId="16186"/>
    <cellStyle name="20 % - Markeringsfarve2 3 2 4 3 3" xfId="13702"/>
    <cellStyle name="20 % - Markeringsfarve2 3 2 4 4" xfId="9445"/>
    <cellStyle name="20 % - Markeringsfarve2 3 2 4 4 2" xfId="14904"/>
    <cellStyle name="20 % - Markeringsfarve2 3 2 4 5" xfId="12439"/>
    <cellStyle name="20 % - Markeringsfarve2 3 2 4 6" xfId="6774"/>
    <cellStyle name="20 % - Markeringsfarve2 3 2 5" xfId="7240"/>
    <cellStyle name="20 % - Markeringsfarve2 3 2 5 2" xfId="8526"/>
    <cellStyle name="20 % - Markeringsfarve2 3 2 5 2 2" xfId="11107"/>
    <cellStyle name="20 % - Markeringsfarve2 3 2 5 2 2 2" xfId="16566"/>
    <cellStyle name="20 % - Markeringsfarve2 3 2 5 2 3" xfId="14082"/>
    <cellStyle name="20 % - Markeringsfarve2 3 2 5 3" xfId="9843"/>
    <cellStyle name="20 % - Markeringsfarve2 3 2 5 3 2" xfId="15303"/>
    <cellStyle name="20 % - Markeringsfarve2 3 2 5 4" xfId="12822"/>
    <cellStyle name="20 % - Markeringsfarve2 3 2 6" xfId="7854"/>
    <cellStyle name="20 % - Markeringsfarve2 3 2 6 2" xfId="10436"/>
    <cellStyle name="20 % - Markeringsfarve2 3 2 6 2 2" xfId="15895"/>
    <cellStyle name="20 % - Markeringsfarve2 3 2 6 3" xfId="13411"/>
    <cellStyle name="20 % - Markeringsfarve2 3 2 7" xfId="9119"/>
    <cellStyle name="20 % - Markeringsfarve2 3 2 7 2" xfId="12058"/>
    <cellStyle name="20 % - Markeringsfarve2 3 2 8" xfId="11952"/>
    <cellStyle name="20 % - Markeringsfarve2 3 2 9" xfId="6284"/>
    <cellStyle name="20 % - Markeringsfarve2 3 3" xfId="74"/>
    <cellStyle name="20 % - Markeringsfarve2 3 3 2" xfId="75"/>
    <cellStyle name="20 % - Markeringsfarve2 3 3 2 2" xfId="11058"/>
    <cellStyle name="20 % - Markeringsfarve2 3 3 2 2 2" xfId="16517"/>
    <cellStyle name="20 % - Markeringsfarve2 3 3 2 3" xfId="14033"/>
    <cellStyle name="20 % - Markeringsfarve2 3 3 2 4" xfId="8477"/>
    <cellStyle name="20 % - Markeringsfarve2 3 3 3" xfId="9794"/>
    <cellStyle name="20 % - Markeringsfarve2 3 3 3 2" xfId="15254"/>
    <cellStyle name="20 % - Markeringsfarve2 3 3 4" xfId="12773"/>
    <cellStyle name="20 % - Markeringsfarve2 3 3 5" xfId="7191"/>
    <cellStyle name="20 % - Markeringsfarve2 3 4" xfId="76"/>
    <cellStyle name="20 % - Markeringsfarve2 3 4 2" xfId="77"/>
    <cellStyle name="20 % - Markeringsfarve2 3 4 3" xfId="7270"/>
    <cellStyle name="20 % - Markeringsfarve2 3 5" xfId="78"/>
    <cellStyle name="20 % - Markeringsfarve2 3 5 2" xfId="6283"/>
    <cellStyle name="20 % - Markeringsfarve2 3 6" xfId="6241"/>
    <cellStyle name="20 % - Markeringsfarve2 4" xfId="79"/>
    <cellStyle name="20 % - Markeringsfarve2 4 2" xfId="80"/>
    <cellStyle name="20 % - Markeringsfarve2 4 2 2" xfId="7064"/>
    <cellStyle name="20 % - Markeringsfarve2 4 2 2 2" xfId="7749"/>
    <cellStyle name="20 % - Markeringsfarve2 4 2 2 2 2" xfId="9010"/>
    <cellStyle name="20 % - Markeringsfarve2 4 2 2 2 2 2" xfId="11592"/>
    <cellStyle name="20 % - Markeringsfarve2 4 2 2 2 2 2 2" xfId="17051"/>
    <cellStyle name="20 % - Markeringsfarve2 4 2 2 2 2 3" xfId="14567"/>
    <cellStyle name="20 % - Markeringsfarve2 4 2 2 2 3" xfId="10331"/>
    <cellStyle name="20 % - Markeringsfarve2 4 2 2 2 3 2" xfId="15791"/>
    <cellStyle name="20 % - Markeringsfarve2 4 2 2 2 4" xfId="13307"/>
    <cellStyle name="20 % - Markeringsfarve2 4 2 2 3" xfId="8352"/>
    <cellStyle name="20 % - Markeringsfarve2 4 2 2 3 2" xfId="10933"/>
    <cellStyle name="20 % - Markeringsfarve2 4 2 2 3 2 2" xfId="16392"/>
    <cellStyle name="20 % - Markeringsfarve2 4 2 2 3 3" xfId="13908"/>
    <cellStyle name="20 % - Markeringsfarve2 4 2 2 4" xfId="9669"/>
    <cellStyle name="20 % - Markeringsfarve2 4 2 2 4 2" xfId="15129"/>
    <cellStyle name="20 % - Markeringsfarve2 4 2 2 5" xfId="12648"/>
    <cellStyle name="20 % - Markeringsfarve2 4 2 3" xfId="7459"/>
    <cellStyle name="20 % - Markeringsfarve2 4 2 3 2" xfId="8719"/>
    <cellStyle name="20 % - Markeringsfarve2 4 2 3 2 2" xfId="11301"/>
    <cellStyle name="20 % - Markeringsfarve2 4 2 3 2 2 2" xfId="16760"/>
    <cellStyle name="20 % - Markeringsfarve2 4 2 3 2 3" xfId="14276"/>
    <cellStyle name="20 % - Markeringsfarve2 4 2 3 3" xfId="10040"/>
    <cellStyle name="20 % - Markeringsfarve2 4 2 3 3 2" xfId="15500"/>
    <cellStyle name="20 % - Markeringsfarve2 4 2 3 4" xfId="13016"/>
    <cellStyle name="20 % - Markeringsfarve2 4 2 4" xfId="8061"/>
    <cellStyle name="20 % - Markeringsfarve2 4 2 4 2" xfId="10642"/>
    <cellStyle name="20 % - Markeringsfarve2 4 2 4 2 2" xfId="16101"/>
    <cellStyle name="20 % - Markeringsfarve2 4 2 4 3" xfId="13617"/>
    <cellStyle name="20 % - Markeringsfarve2 4 2 5" xfId="9360"/>
    <cellStyle name="20 % - Markeringsfarve2 4 2 5 2" xfId="14819"/>
    <cellStyle name="20 % - Markeringsfarve2 4 2 6" xfId="12354"/>
    <cellStyle name="20 % - Markeringsfarve2 4 2 7" xfId="6684"/>
    <cellStyle name="20 % - Markeringsfarve2 4 3" xfId="6919"/>
    <cellStyle name="20 % - Markeringsfarve2 4 3 2" xfId="7604"/>
    <cellStyle name="20 % - Markeringsfarve2 4 3 2 2" xfId="8864"/>
    <cellStyle name="20 % - Markeringsfarve2 4 3 2 2 2" xfId="11446"/>
    <cellStyle name="20 % - Markeringsfarve2 4 3 2 2 2 2" xfId="16905"/>
    <cellStyle name="20 % - Markeringsfarve2 4 3 2 2 3" xfId="14421"/>
    <cellStyle name="20 % - Markeringsfarve2 4 3 2 3" xfId="10185"/>
    <cellStyle name="20 % - Markeringsfarve2 4 3 2 3 2" xfId="15645"/>
    <cellStyle name="20 % - Markeringsfarve2 4 3 2 4" xfId="13161"/>
    <cellStyle name="20 % - Markeringsfarve2 4 3 3" xfId="8206"/>
    <cellStyle name="20 % - Markeringsfarve2 4 3 3 2" xfId="10787"/>
    <cellStyle name="20 % - Markeringsfarve2 4 3 3 2 2" xfId="16246"/>
    <cellStyle name="20 % - Markeringsfarve2 4 3 3 3" xfId="13762"/>
    <cellStyle name="20 % - Markeringsfarve2 4 3 4" xfId="9523"/>
    <cellStyle name="20 % - Markeringsfarve2 4 3 4 2" xfId="14983"/>
    <cellStyle name="20 % - Markeringsfarve2 4 3 5" xfId="12502"/>
    <cellStyle name="20 % - Markeringsfarve2 4 4" xfId="7227"/>
    <cellStyle name="20 % - Markeringsfarve2 4 4 2" xfId="8513"/>
    <cellStyle name="20 % - Markeringsfarve2 4 4 2 2" xfId="11094"/>
    <cellStyle name="20 % - Markeringsfarve2 4 4 2 2 2" xfId="16553"/>
    <cellStyle name="20 % - Markeringsfarve2 4 4 2 3" xfId="14069"/>
    <cellStyle name="20 % - Markeringsfarve2 4 4 3" xfId="9830"/>
    <cellStyle name="20 % - Markeringsfarve2 4 4 3 2" xfId="15290"/>
    <cellStyle name="20 % - Markeringsfarve2 4 4 4" xfId="12809"/>
    <cellStyle name="20 % - Markeringsfarve2 4 5" xfId="7916"/>
    <cellStyle name="20 % - Markeringsfarve2 4 5 2" xfId="10496"/>
    <cellStyle name="20 % - Markeringsfarve2 4 5 2 2" xfId="15955"/>
    <cellStyle name="20 % - Markeringsfarve2 4 5 3" xfId="13471"/>
    <cellStyle name="20 % - Markeringsfarve2 4 6" xfId="9214"/>
    <cellStyle name="20 % - Markeringsfarve2 4 6 2" xfId="14678"/>
    <cellStyle name="20 % - Markeringsfarve2 4 7" xfId="12208"/>
    <cellStyle name="20 % - Markeringsfarve2 4 8" xfId="6538"/>
    <cellStyle name="20 % - Markeringsfarve2 5" xfId="81"/>
    <cellStyle name="20 % - Markeringsfarve2 5 2" xfId="82"/>
    <cellStyle name="20 % - Markeringsfarve2 5 2 2" xfId="7675"/>
    <cellStyle name="20 % - Markeringsfarve2 5 2 2 2" xfId="8935"/>
    <cellStyle name="20 % - Markeringsfarve2 5 2 2 2 2" xfId="11517"/>
    <cellStyle name="20 % - Markeringsfarve2 5 2 2 2 2 2" xfId="16976"/>
    <cellStyle name="20 % - Markeringsfarve2 5 2 2 2 3" xfId="14492"/>
    <cellStyle name="20 % - Markeringsfarve2 5 2 2 3" xfId="10256"/>
    <cellStyle name="20 % - Markeringsfarve2 5 2 2 3 2" xfId="15716"/>
    <cellStyle name="20 % - Markeringsfarve2 5 2 2 4" xfId="13232"/>
    <cellStyle name="20 % - Markeringsfarve2 5 2 3" xfId="8277"/>
    <cellStyle name="20 % - Markeringsfarve2 5 2 3 2" xfId="10858"/>
    <cellStyle name="20 % - Markeringsfarve2 5 2 3 2 2" xfId="16317"/>
    <cellStyle name="20 % - Markeringsfarve2 5 2 3 3" xfId="13833"/>
    <cellStyle name="20 % - Markeringsfarve2 5 2 4" xfId="9594"/>
    <cellStyle name="20 % - Markeringsfarve2 5 2 4 2" xfId="15054"/>
    <cellStyle name="20 % - Markeringsfarve2 5 2 5" xfId="12573"/>
    <cellStyle name="20 % - Markeringsfarve2 5 2 6" xfId="6990"/>
    <cellStyle name="20 % - Markeringsfarve2 5 3" xfId="7385"/>
    <cellStyle name="20 % - Markeringsfarve2 5 3 2" xfId="8645"/>
    <cellStyle name="20 % - Markeringsfarve2 5 3 2 2" xfId="11226"/>
    <cellStyle name="20 % - Markeringsfarve2 5 3 2 2 2" xfId="16685"/>
    <cellStyle name="20 % - Markeringsfarve2 5 3 2 3" xfId="14201"/>
    <cellStyle name="20 % - Markeringsfarve2 5 3 3" xfId="9965"/>
    <cellStyle name="20 % - Markeringsfarve2 5 3 3 2" xfId="15425"/>
    <cellStyle name="20 % - Markeringsfarve2 5 3 4" xfId="12941"/>
    <cellStyle name="20 % - Markeringsfarve2 5 4" xfId="7987"/>
    <cellStyle name="20 % - Markeringsfarve2 5 4 2" xfId="10567"/>
    <cellStyle name="20 % - Markeringsfarve2 5 4 2 2" xfId="16026"/>
    <cellStyle name="20 % - Markeringsfarve2 5 4 3" xfId="13542"/>
    <cellStyle name="20 % - Markeringsfarve2 5 5" xfId="9285"/>
    <cellStyle name="20 % - Markeringsfarve2 5 5 2" xfId="14744"/>
    <cellStyle name="20 % - Markeringsfarve2 5 6" xfId="12279"/>
    <cellStyle name="20 % - Markeringsfarve2 5 7" xfId="6609"/>
    <cellStyle name="20 % - Markeringsfarve2 6" xfId="83"/>
    <cellStyle name="20 % - Markeringsfarve2 6 2" xfId="84"/>
    <cellStyle name="20 % - Markeringsfarve2 6 2 2" xfId="8789"/>
    <cellStyle name="20 % - Markeringsfarve2 6 2 2 2" xfId="11371"/>
    <cellStyle name="20 % - Markeringsfarve2 6 2 2 2 2" xfId="16830"/>
    <cellStyle name="20 % - Markeringsfarve2 6 2 2 3" xfId="14346"/>
    <cellStyle name="20 % - Markeringsfarve2 6 2 3" xfId="10110"/>
    <cellStyle name="20 % - Markeringsfarve2 6 2 3 2" xfId="15570"/>
    <cellStyle name="20 % - Markeringsfarve2 6 2 4" xfId="13086"/>
    <cellStyle name="20 % - Markeringsfarve2 6 2 5" xfId="7529"/>
    <cellStyle name="20 % - Markeringsfarve2 6 3" xfId="8131"/>
    <cellStyle name="20 % - Markeringsfarve2 6 3 2" xfId="10712"/>
    <cellStyle name="20 % - Markeringsfarve2 6 3 2 2" xfId="16171"/>
    <cellStyle name="20 % - Markeringsfarve2 6 3 3" xfId="13687"/>
    <cellStyle name="20 % - Markeringsfarve2 6 4" xfId="9430"/>
    <cellStyle name="20 % - Markeringsfarve2 6 4 2" xfId="14889"/>
    <cellStyle name="20 % - Markeringsfarve2 6 5" xfId="12424"/>
    <cellStyle name="20 % - Markeringsfarve2 6 6" xfId="6754"/>
    <cellStyle name="20 % - Markeringsfarve2 7" xfId="7142"/>
    <cellStyle name="20 % - Markeringsfarve2 7 2" xfId="7826"/>
    <cellStyle name="20 % - Markeringsfarve2 7 2 2" xfId="9087"/>
    <cellStyle name="20 % - Markeringsfarve2 7 2 2 2" xfId="11669"/>
    <cellStyle name="20 % - Markeringsfarve2 7 2 2 2 2" xfId="17128"/>
    <cellStyle name="20 % - Markeringsfarve2 7 2 2 3" xfId="14644"/>
    <cellStyle name="20 % - Markeringsfarve2 7 2 3" xfId="10408"/>
    <cellStyle name="20 % - Markeringsfarve2 7 2 3 2" xfId="15868"/>
    <cellStyle name="20 % - Markeringsfarve2 7 2 4" xfId="13384"/>
    <cellStyle name="20 % - Markeringsfarve2 7 3" xfId="8429"/>
    <cellStyle name="20 % - Markeringsfarve2 7 3 2" xfId="11010"/>
    <cellStyle name="20 % - Markeringsfarve2 7 3 2 2" xfId="16469"/>
    <cellStyle name="20 % - Markeringsfarve2 7 3 3" xfId="13985"/>
    <cellStyle name="20 % - Markeringsfarve2 7 4" xfId="9746"/>
    <cellStyle name="20 % - Markeringsfarve2 7 4 2" xfId="15206"/>
    <cellStyle name="20 % - Markeringsfarve2 7 5" xfId="12725"/>
    <cellStyle name="20 % - Markeringsfarve2 8" xfId="7155"/>
    <cellStyle name="20 % - Markeringsfarve2 8 2" xfId="8441"/>
    <cellStyle name="20 % - Markeringsfarve2 8 2 2" xfId="11022"/>
    <cellStyle name="20 % - Markeringsfarve2 8 2 2 2" xfId="16481"/>
    <cellStyle name="20 % - Markeringsfarve2 8 2 3" xfId="13997"/>
    <cellStyle name="20 % - Markeringsfarve2 8 3" xfId="9758"/>
    <cellStyle name="20 % - Markeringsfarve2 8 3 2" xfId="15218"/>
    <cellStyle name="20 % - Markeringsfarve2 8 4" xfId="12737"/>
    <cellStyle name="20 % - Markeringsfarve2 9" xfId="7837"/>
    <cellStyle name="20 % - Markeringsfarve2 9 2" xfId="10419"/>
    <cellStyle name="20 % - Markeringsfarve2 9 2 2" xfId="15879"/>
    <cellStyle name="20 % - Markeringsfarve2 9 3" xfId="13395"/>
    <cellStyle name="20 % - Markeringsfarve3 10" xfId="9105"/>
    <cellStyle name="20 % - Markeringsfarve3 10 2" xfId="12040"/>
    <cellStyle name="20 % - Markeringsfarve3 11" xfId="11942"/>
    <cellStyle name="20 % - Markeringsfarve3 11 2" xfId="17371"/>
    <cellStyle name="20 % - Markeringsfarve3 12" xfId="11964"/>
    <cellStyle name="20 % - Markeringsfarve3 13" xfId="17387"/>
    <cellStyle name="20 % - Markeringsfarve3 14" xfId="17402"/>
    <cellStyle name="20 % - Markeringsfarve3 15" xfId="6285"/>
    <cellStyle name="20 % - Markeringsfarve3 2" xfId="85"/>
    <cellStyle name="20 % - Markeringsfarve3 2 10" xfId="9120"/>
    <cellStyle name="20 % - Markeringsfarve3 2 10 2" xfId="12059"/>
    <cellStyle name="20 % - Markeringsfarve3 2 11" xfId="11953"/>
    <cellStyle name="20 % - Markeringsfarve3 2 12" xfId="6286"/>
    <cellStyle name="20 % - Markeringsfarve3 2 13" xfId="6228"/>
    <cellStyle name="20 % - Markeringsfarve3 2 2" xfId="86"/>
    <cellStyle name="20 % - Markeringsfarve3 2 2 10" xfId="6287"/>
    <cellStyle name="20 % - Markeringsfarve3 2 2 11" xfId="6264"/>
    <cellStyle name="20 % - Markeringsfarve3 2 2 2" xfId="87"/>
    <cellStyle name="20 % - Markeringsfarve3 2 2 2 2" xfId="88"/>
    <cellStyle name="20 % - Markeringsfarve3 2 2 2 2 2" xfId="89"/>
    <cellStyle name="20 % - Markeringsfarve3 2 2 2 2 2 2" xfId="7755"/>
    <cellStyle name="20 % - Markeringsfarve3 2 2 2 2 2 2 2" xfId="9016"/>
    <cellStyle name="20 % - Markeringsfarve3 2 2 2 2 2 2 2 2" xfId="11598"/>
    <cellStyle name="20 % - Markeringsfarve3 2 2 2 2 2 2 2 2 2" xfId="17057"/>
    <cellStyle name="20 % - Markeringsfarve3 2 2 2 2 2 2 2 3" xfId="14573"/>
    <cellStyle name="20 % - Markeringsfarve3 2 2 2 2 2 2 3" xfId="10337"/>
    <cellStyle name="20 % - Markeringsfarve3 2 2 2 2 2 2 3 2" xfId="15797"/>
    <cellStyle name="20 % - Markeringsfarve3 2 2 2 2 2 2 4" xfId="13313"/>
    <cellStyle name="20 % - Markeringsfarve3 2 2 2 2 2 3" xfId="8358"/>
    <cellStyle name="20 % - Markeringsfarve3 2 2 2 2 2 3 2" xfId="10939"/>
    <cellStyle name="20 % - Markeringsfarve3 2 2 2 2 2 3 2 2" xfId="16398"/>
    <cellStyle name="20 % - Markeringsfarve3 2 2 2 2 2 3 3" xfId="13914"/>
    <cellStyle name="20 % - Markeringsfarve3 2 2 2 2 2 4" xfId="9675"/>
    <cellStyle name="20 % - Markeringsfarve3 2 2 2 2 2 4 2" xfId="15135"/>
    <cellStyle name="20 % - Markeringsfarve3 2 2 2 2 2 5" xfId="12654"/>
    <cellStyle name="20 % - Markeringsfarve3 2 2 2 2 2 6" xfId="7070"/>
    <cellStyle name="20 % - Markeringsfarve3 2 2 2 2 3" xfId="7465"/>
    <cellStyle name="20 % - Markeringsfarve3 2 2 2 2 3 2" xfId="8725"/>
    <cellStyle name="20 % - Markeringsfarve3 2 2 2 2 3 2 2" xfId="11307"/>
    <cellStyle name="20 % - Markeringsfarve3 2 2 2 2 3 2 2 2" xfId="16766"/>
    <cellStyle name="20 % - Markeringsfarve3 2 2 2 2 3 2 3" xfId="14282"/>
    <cellStyle name="20 % - Markeringsfarve3 2 2 2 2 3 3" xfId="10046"/>
    <cellStyle name="20 % - Markeringsfarve3 2 2 2 2 3 3 2" xfId="15506"/>
    <cellStyle name="20 % - Markeringsfarve3 2 2 2 2 3 4" xfId="13022"/>
    <cellStyle name="20 % - Markeringsfarve3 2 2 2 2 4" xfId="8067"/>
    <cellStyle name="20 % - Markeringsfarve3 2 2 2 2 4 2" xfId="10648"/>
    <cellStyle name="20 % - Markeringsfarve3 2 2 2 2 4 2 2" xfId="16107"/>
    <cellStyle name="20 % - Markeringsfarve3 2 2 2 2 4 3" xfId="13623"/>
    <cellStyle name="20 % - Markeringsfarve3 2 2 2 2 5" xfId="9366"/>
    <cellStyle name="20 % - Markeringsfarve3 2 2 2 2 5 2" xfId="14825"/>
    <cellStyle name="20 % - Markeringsfarve3 2 2 2 2 6" xfId="12360"/>
    <cellStyle name="20 % - Markeringsfarve3 2 2 2 2 7" xfId="6690"/>
    <cellStyle name="20 % - Markeringsfarve3 2 2 2 3" xfId="90"/>
    <cellStyle name="20 % - Markeringsfarve3 2 2 2 3 2" xfId="91"/>
    <cellStyle name="20 % - Markeringsfarve3 2 2 2 3 2 2" xfId="8870"/>
    <cellStyle name="20 % - Markeringsfarve3 2 2 2 3 2 2 2" xfId="11452"/>
    <cellStyle name="20 % - Markeringsfarve3 2 2 2 3 2 2 2 2" xfId="16911"/>
    <cellStyle name="20 % - Markeringsfarve3 2 2 2 3 2 2 3" xfId="14427"/>
    <cellStyle name="20 % - Markeringsfarve3 2 2 2 3 2 3" xfId="10191"/>
    <cellStyle name="20 % - Markeringsfarve3 2 2 2 3 2 3 2" xfId="15651"/>
    <cellStyle name="20 % - Markeringsfarve3 2 2 2 3 2 4" xfId="13167"/>
    <cellStyle name="20 % - Markeringsfarve3 2 2 2 3 2 5" xfId="7610"/>
    <cellStyle name="20 % - Markeringsfarve3 2 2 2 3 3" xfId="8212"/>
    <cellStyle name="20 % - Markeringsfarve3 2 2 2 3 3 2" xfId="10793"/>
    <cellStyle name="20 % - Markeringsfarve3 2 2 2 3 3 2 2" xfId="16252"/>
    <cellStyle name="20 % - Markeringsfarve3 2 2 2 3 3 3" xfId="13768"/>
    <cellStyle name="20 % - Markeringsfarve3 2 2 2 3 4" xfId="9529"/>
    <cellStyle name="20 % - Markeringsfarve3 2 2 2 3 4 2" xfId="14989"/>
    <cellStyle name="20 % - Markeringsfarve3 2 2 2 3 5" xfId="12508"/>
    <cellStyle name="20 % - Markeringsfarve3 2 2 2 3 6" xfId="6925"/>
    <cellStyle name="20 % - Markeringsfarve3 2 2 2 4" xfId="92"/>
    <cellStyle name="20 % - Markeringsfarve3 2 2 2 4 2" xfId="8590"/>
    <cellStyle name="20 % - Markeringsfarve3 2 2 2 4 2 2" xfId="11171"/>
    <cellStyle name="20 % - Markeringsfarve3 2 2 2 4 2 2 2" xfId="16630"/>
    <cellStyle name="20 % - Markeringsfarve3 2 2 2 4 2 3" xfId="14146"/>
    <cellStyle name="20 % - Markeringsfarve3 2 2 2 4 3" xfId="9910"/>
    <cellStyle name="20 % - Markeringsfarve3 2 2 2 4 3 2" xfId="15370"/>
    <cellStyle name="20 % - Markeringsfarve3 2 2 2 4 4" xfId="12886"/>
    <cellStyle name="20 % - Markeringsfarve3 2 2 2 4 5" xfId="7330"/>
    <cellStyle name="20 % - Markeringsfarve3 2 2 2 5" xfId="7922"/>
    <cellStyle name="20 % - Markeringsfarve3 2 2 2 5 2" xfId="10502"/>
    <cellStyle name="20 % - Markeringsfarve3 2 2 2 5 2 2" xfId="15961"/>
    <cellStyle name="20 % - Markeringsfarve3 2 2 2 5 3" xfId="13477"/>
    <cellStyle name="20 % - Markeringsfarve3 2 2 2 6" xfId="9220"/>
    <cellStyle name="20 % - Markeringsfarve3 2 2 2 6 2" xfId="14670"/>
    <cellStyle name="20 % - Markeringsfarve3 2 2 2 7" xfId="12214"/>
    <cellStyle name="20 % - Markeringsfarve3 2 2 2 8" xfId="6544"/>
    <cellStyle name="20 % - Markeringsfarve3 2 2 3" xfId="93"/>
    <cellStyle name="20 % - Markeringsfarve3 2 2 3 2" xfId="94"/>
    <cellStyle name="20 % - Markeringsfarve3 2 2 3 2 2" xfId="7692"/>
    <cellStyle name="20 % - Markeringsfarve3 2 2 3 2 2 2" xfId="8952"/>
    <cellStyle name="20 % - Markeringsfarve3 2 2 3 2 2 2 2" xfId="11534"/>
    <cellStyle name="20 % - Markeringsfarve3 2 2 3 2 2 2 2 2" xfId="16993"/>
    <cellStyle name="20 % - Markeringsfarve3 2 2 3 2 2 2 3" xfId="14509"/>
    <cellStyle name="20 % - Markeringsfarve3 2 2 3 2 2 3" xfId="10273"/>
    <cellStyle name="20 % - Markeringsfarve3 2 2 3 2 2 3 2" xfId="15733"/>
    <cellStyle name="20 % - Markeringsfarve3 2 2 3 2 2 4" xfId="13249"/>
    <cellStyle name="20 % - Markeringsfarve3 2 2 3 2 3" xfId="8294"/>
    <cellStyle name="20 % - Markeringsfarve3 2 2 3 2 3 2" xfId="10875"/>
    <cellStyle name="20 % - Markeringsfarve3 2 2 3 2 3 2 2" xfId="16334"/>
    <cellStyle name="20 % - Markeringsfarve3 2 2 3 2 3 3" xfId="13850"/>
    <cellStyle name="20 % - Markeringsfarve3 2 2 3 2 4" xfId="9611"/>
    <cellStyle name="20 % - Markeringsfarve3 2 2 3 2 4 2" xfId="15071"/>
    <cellStyle name="20 % - Markeringsfarve3 2 2 3 2 5" xfId="12590"/>
    <cellStyle name="20 % - Markeringsfarve3 2 2 3 2 6" xfId="7007"/>
    <cellStyle name="20 % - Markeringsfarve3 2 2 3 3" xfId="7402"/>
    <cellStyle name="20 % - Markeringsfarve3 2 2 3 3 2" xfId="8662"/>
    <cellStyle name="20 % - Markeringsfarve3 2 2 3 3 2 2" xfId="11243"/>
    <cellStyle name="20 % - Markeringsfarve3 2 2 3 3 2 2 2" xfId="16702"/>
    <cellStyle name="20 % - Markeringsfarve3 2 2 3 3 2 3" xfId="14218"/>
    <cellStyle name="20 % - Markeringsfarve3 2 2 3 3 3" xfId="9982"/>
    <cellStyle name="20 % - Markeringsfarve3 2 2 3 3 3 2" xfId="15442"/>
    <cellStyle name="20 % - Markeringsfarve3 2 2 3 3 4" xfId="12958"/>
    <cellStyle name="20 % - Markeringsfarve3 2 2 3 4" xfId="8004"/>
    <cellStyle name="20 % - Markeringsfarve3 2 2 3 4 2" xfId="10584"/>
    <cellStyle name="20 % - Markeringsfarve3 2 2 3 4 2 2" xfId="16043"/>
    <cellStyle name="20 % - Markeringsfarve3 2 2 3 4 3" xfId="13559"/>
    <cellStyle name="20 % - Markeringsfarve3 2 2 3 5" xfId="9302"/>
    <cellStyle name="20 % - Markeringsfarve3 2 2 3 5 2" xfId="14761"/>
    <cellStyle name="20 % - Markeringsfarve3 2 2 3 6" xfId="12296"/>
    <cellStyle name="20 % - Markeringsfarve3 2 2 3 7" xfId="6627"/>
    <cellStyle name="20 % - Markeringsfarve3 2 2 4" xfId="95"/>
    <cellStyle name="20 % - Markeringsfarve3 2 2 4 2" xfId="96"/>
    <cellStyle name="20 % - Markeringsfarve3 2 2 4 2 2" xfId="8806"/>
    <cellStyle name="20 % - Markeringsfarve3 2 2 4 2 2 2" xfId="11388"/>
    <cellStyle name="20 % - Markeringsfarve3 2 2 4 2 2 2 2" xfId="16847"/>
    <cellStyle name="20 % - Markeringsfarve3 2 2 4 2 2 3" xfId="14363"/>
    <cellStyle name="20 % - Markeringsfarve3 2 2 4 2 3" xfId="10127"/>
    <cellStyle name="20 % - Markeringsfarve3 2 2 4 2 3 2" xfId="15587"/>
    <cellStyle name="20 % - Markeringsfarve3 2 2 4 2 4" xfId="13103"/>
    <cellStyle name="20 % - Markeringsfarve3 2 2 4 2 5" xfId="7547"/>
    <cellStyle name="20 % - Markeringsfarve3 2 2 4 3" xfId="8148"/>
    <cellStyle name="20 % - Markeringsfarve3 2 2 4 3 2" xfId="10729"/>
    <cellStyle name="20 % - Markeringsfarve3 2 2 4 3 2 2" xfId="16188"/>
    <cellStyle name="20 % - Markeringsfarve3 2 2 4 3 3" xfId="13704"/>
    <cellStyle name="20 % - Markeringsfarve3 2 2 4 4" xfId="9447"/>
    <cellStyle name="20 % - Markeringsfarve3 2 2 4 4 2" xfId="14906"/>
    <cellStyle name="20 % - Markeringsfarve3 2 2 4 5" xfId="12441"/>
    <cellStyle name="20 % - Markeringsfarve3 2 2 4 6" xfId="6776"/>
    <cellStyle name="20 % - Markeringsfarve3 2 2 5" xfId="97"/>
    <cellStyle name="20 % - Markeringsfarve3 2 2 5 2" xfId="8499"/>
    <cellStyle name="20 % - Markeringsfarve3 2 2 5 2 2" xfId="11080"/>
    <cellStyle name="20 % - Markeringsfarve3 2 2 5 2 2 2" xfId="16539"/>
    <cellStyle name="20 % - Markeringsfarve3 2 2 5 2 3" xfId="14055"/>
    <cellStyle name="20 % - Markeringsfarve3 2 2 5 3" xfId="9816"/>
    <cellStyle name="20 % - Markeringsfarve3 2 2 5 3 2" xfId="15276"/>
    <cellStyle name="20 % - Markeringsfarve3 2 2 5 4" xfId="12795"/>
    <cellStyle name="20 % - Markeringsfarve3 2 2 5 5" xfId="7213"/>
    <cellStyle name="20 % - Markeringsfarve3 2 2 6" xfId="7252"/>
    <cellStyle name="20 % - Markeringsfarve3 2 2 6 2" xfId="8538"/>
    <cellStyle name="20 % - Markeringsfarve3 2 2 6 2 2" xfId="11119"/>
    <cellStyle name="20 % - Markeringsfarve3 2 2 6 2 2 2" xfId="16578"/>
    <cellStyle name="20 % - Markeringsfarve3 2 2 6 2 3" xfId="14094"/>
    <cellStyle name="20 % - Markeringsfarve3 2 2 6 3" xfId="9855"/>
    <cellStyle name="20 % - Markeringsfarve3 2 2 6 3 2" xfId="15315"/>
    <cellStyle name="20 % - Markeringsfarve3 2 2 6 4" xfId="12834"/>
    <cellStyle name="20 % - Markeringsfarve3 2 2 7" xfId="7856"/>
    <cellStyle name="20 % - Markeringsfarve3 2 2 7 2" xfId="10438"/>
    <cellStyle name="20 % - Markeringsfarve3 2 2 7 2 2" xfId="15897"/>
    <cellStyle name="20 % - Markeringsfarve3 2 2 7 3" xfId="13413"/>
    <cellStyle name="20 % - Markeringsfarve3 2 2 8" xfId="9121"/>
    <cellStyle name="20 % - Markeringsfarve3 2 2 8 2" xfId="12060"/>
    <cellStyle name="20 % - Markeringsfarve3 2 2 9" xfId="11955"/>
    <cellStyle name="20 % - Markeringsfarve3 2 3" xfId="98"/>
    <cellStyle name="20 % - Markeringsfarve3 2 3 2" xfId="99"/>
    <cellStyle name="20 % - Markeringsfarve3 2 3 2 2" xfId="100"/>
    <cellStyle name="20 % - Markeringsfarve3 2 3 3" xfId="101"/>
    <cellStyle name="20 % - Markeringsfarve3 2 3 3 2" xfId="102"/>
    <cellStyle name="20 % - Markeringsfarve3 2 3 4" xfId="103"/>
    <cellStyle name="20 % - Markeringsfarve3 2 3 5" xfId="6288"/>
    <cellStyle name="20 % - Markeringsfarve3 2 4" xfId="104"/>
    <cellStyle name="20 % - Markeringsfarve3 2 4 2" xfId="105"/>
    <cellStyle name="20 % - Markeringsfarve3 2 4 2 2" xfId="7069"/>
    <cellStyle name="20 % - Markeringsfarve3 2 4 2 2 2" xfId="7754"/>
    <cellStyle name="20 % - Markeringsfarve3 2 4 2 2 2 2" xfId="9015"/>
    <cellStyle name="20 % - Markeringsfarve3 2 4 2 2 2 2 2" xfId="11597"/>
    <cellStyle name="20 % - Markeringsfarve3 2 4 2 2 2 2 2 2" xfId="17056"/>
    <cellStyle name="20 % - Markeringsfarve3 2 4 2 2 2 2 3" xfId="14572"/>
    <cellStyle name="20 % - Markeringsfarve3 2 4 2 2 2 3" xfId="10336"/>
    <cellStyle name="20 % - Markeringsfarve3 2 4 2 2 2 3 2" xfId="15796"/>
    <cellStyle name="20 % - Markeringsfarve3 2 4 2 2 2 4" xfId="13312"/>
    <cellStyle name="20 % - Markeringsfarve3 2 4 2 2 3" xfId="8357"/>
    <cellStyle name="20 % - Markeringsfarve3 2 4 2 2 3 2" xfId="10938"/>
    <cellStyle name="20 % - Markeringsfarve3 2 4 2 2 3 2 2" xfId="16397"/>
    <cellStyle name="20 % - Markeringsfarve3 2 4 2 2 3 3" xfId="13913"/>
    <cellStyle name="20 % - Markeringsfarve3 2 4 2 2 4" xfId="9674"/>
    <cellStyle name="20 % - Markeringsfarve3 2 4 2 2 4 2" xfId="15134"/>
    <cellStyle name="20 % - Markeringsfarve3 2 4 2 2 5" xfId="12653"/>
    <cellStyle name="20 % - Markeringsfarve3 2 4 2 3" xfId="7464"/>
    <cellStyle name="20 % - Markeringsfarve3 2 4 2 3 2" xfId="8724"/>
    <cellStyle name="20 % - Markeringsfarve3 2 4 2 3 2 2" xfId="11306"/>
    <cellStyle name="20 % - Markeringsfarve3 2 4 2 3 2 2 2" xfId="16765"/>
    <cellStyle name="20 % - Markeringsfarve3 2 4 2 3 2 3" xfId="14281"/>
    <cellStyle name="20 % - Markeringsfarve3 2 4 2 3 3" xfId="10045"/>
    <cellStyle name="20 % - Markeringsfarve3 2 4 2 3 3 2" xfId="15505"/>
    <cellStyle name="20 % - Markeringsfarve3 2 4 2 3 4" xfId="13021"/>
    <cellStyle name="20 % - Markeringsfarve3 2 4 2 4" xfId="8066"/>
    <cellStyle name="20 % - Markeringsfarve3 2 4 2 4 2" xfId="10647"/>
    <cellStyle name="20 % - Markeringsfarve3 2 4 2 4 2 2" xfId="16106"/>
    <cellStyle name="20 % - Markeringsfarve3 2 4 2 4 3" xfId="13622"/>
    <cellStyle name="20 % - Markeringsfarve3 2 4 2 5" xfId="9365"/>
    <cellStyle name="20 % - Markeringsfarve3 2 4 2 5 2" xfId="14824"/>
    <cellStyle name="20 % - Markeringsfarve3 2 4 2 6" xfId="12359"/>
    <cellStyle name="20 % - Markeringsfarve3 2 4 2 7" xfId="6689"/>
    <cellStyle name="20 % - Markeringsfarve3 2 4 3" xfId="6924"/>
    <cellStyle name="20 % - Markeringsfarve3 2 4 3 2" xfId="7609"/>
    <cellStyle name="20 % - Markeringsfarve3 2 4 3 2 2" xfId="8869"/>
    <cellStyle name="20 % - Markeringsfarve3 2 4 3 2 2 2" xfId="11451"/>
    <cellStyle name="20 % - Markeringsfarve3 2 4 3 2 2 2 2" xfId="16910"/>
    <cellStyle name="20 % - Markeringsfarve3 2 4 3 2 2 3" xfId="14426"/>
    <cellStyle name="20 % - Markeringsfarve3 2 4 3 2 3" xfId="10190"/>
    <cellStyle name="20 % - Markeringsfarve3 2 4 3 2 3 2" xfId="15650"/>
    <cellStyle name="20 % - Markeringsfarve3 2 4 3 2 4" xfId="13166"/>
    <cellStyle name="20 % - Markeringsfarve3 2 4 3 3" xfId="8211"/>
    <cellStyle name="20 % - Markeringsfarve3 2 4 3 3 2" xfId="10792"/>
    <cellStyle name="20 % - Markeringsfarve3 2 4 3 3 2 2" xfId="16251"/>
    <cellStyle name="20 % - Markeringsfarve3 2 4 3 3 3" xfId="13767"/>
    <cellStyle name="20 % - Markeringsfarve3 2 4 3 4" xfId="9528"/>
    <cellStyle name="20 % - Markeringsfarve3 2 4 3 4 2" xfId="14988"/>
    <cellStyle name="20 % - Markeringsfarve3 2 4 3 5" xfId="12507"/>
    <cellStyle name="20 % - Markeringsfarve3 2 4 4" xfId="7329"/>
    <cellStyle name="20 % - Markeringsfarve3 2 4 4 2" xfId="8589"/>
    <cellStyle name="20 % - Markeringsfarve3 2 4 4 2 2" xfId="11170"/>
    <cellStyle name="20 % - Markeringsfarve3 2 4 4 2 2 2" xfId="16629"/>
    <cellStyle name="20 % - Markeringsfarve3 2 4 4 2 3" xfId="14145"/>
    <cellStyle name="20 % - Markeringsfarve3 2 4 4 3" xfId="9909"/>
    <cellStyle name="20 % - Markeringsfarve3 2 4 4 3 2" xfId="15369"/>
    <cellStyle name="20 % - Markeringsfarve3 2 4 4 4" xfId="12885"/>
    <cellStyle name="20 % - Markeringsfarve3 2 4 5" xfId="7921"/>
    <cellStyle name="20 % - Markeringsfarve3 2 4 5 2" xfId="10501"/>
    <cellStyle name="20 % - Markeringsfarve3 2 4 5 2 2" xfId="15960"/>
    <cellStyle name="20 % - Markeringsfarve3 2 4 5 3" xfId="13476"/>
    <cellStyle name="20 % - Markeringsfarve3 2 4 6" xfId="9219"/>
    <cellStyle name="20 % - Markeringsfarve3 2 4 6 2" xfId="14685"/>
    <cellStyle name="20 % - Markeringsfarve3 2 4 7" xfId="12213"/>
    <cellStyle name="20 % - Markeringsfarve3 2 4 8" xfId="6543"/>
    <cellStyle name="20 % - Markeringsfarve3 2 5" xfId="106"/>
    <cellStyle name="20 % - Markeringsfarve3 2 5 2" xfId="7006"/>
    <cellStyle name="20 % - Markeringsfarve3 2 5 2 2" xfId="7691"/>
    <cellStyle name="20 % - Markeringsfarve3 2 5 2 2 2" xfId="8951"/>
    <cellStyle name="20 % - Markeringsfarve3 2 5 2 2 2 2" xfId="11533"/>
    <cellStyle name="20 % - Markeringsfarve3 2 5 2 2 2 2 2" xfId="16992"/>
    <cellStyle name="20 % - Markeringsfarve3 2 5 2 2 2 3" xfId="14508"/>
    <cellStyle name="20 % - Markeringsfarve3 2 5 2 2 3" xfId="10272"/>
    <cellStyle name="20 % - Markeringsfarve3 2 5 2 2 3 2" xfId="15732"/>
    <cellStyle name="20 % - Markeringsfarve3 2 5 2 2 4" xfId="13248"/>
    <cellStyle name="20 % - Markeringsfarve3 2 5 2 3" xfId="8293"/>
    <cellStyle name="20 % - Markeringsfarve3 2 5 2 3 2" xfId="10874"/>
    <cellStyle name="20 % - Markeringsfarve3 2 5 2 3 2 2" xfId="16333"/>
    <cellStyle name="20 % - Markeringsfarve3 2 5 2 3 3" xfId="13849"/>
    <cellStyle name="20 % - Markeringsfarve3 2 5 2 4" xfId="9610"/>
    <cellStyle name="20 % - Markeringsfarve3 2 5 2 4 2" xfId="15070"/>
    <cellStyle name="20 % - Markeringsfarve3 2 5 2 5" xfId="12589"/>
    <cellStyle name="20 % - Markeringsfarve3 2 5 3" xfId="7401"/>
    <cellStyle name="20 % - Markeringsfarve3 2 5 3 2" xfId="8661"/>
    <cellStyle name="20 % - Markeringsfarve3 2 5 3 2 2" xfId="11242"/>
    <cellStyle name="20 % - Markeringsfarve3 2 5 3 2 2 2" xfId="16701"/>
    <cellStyle name="20 % - Markeringsfarve3 2 5 3 2 3" xfId="14217"/>
    <cellStyle name="20 % - Markeringsfarve3 2 5 3 3" xfId="9981"/>
    <cellStyle name="20 % - Markeringsfarve3 2 5 3 3 2" xfId="15441"/>
    <cellStyle name="20 % - Markeringsfarve3 2 5 3 4" xfId="12957"/>
    <cellStyle name="20 % - Markeringsfarve3 2 5 4" xfId="8003"/>
    <cellStyle name="20 % - Markeringsfarve3 2 5 4 2" xfId="10583"/>
    <cellStyle name="20 % - Markeringsfarve3 2 5 4 2 2" xfId="16042"/>
    <cellStyle name="20 % - Markeringsfarve3 2 5 4 3" xfId="13558"/>
    <cellStyle name="20 % - Markeringsfarve3 2 5 5" xfId="9301"/>
    <cellStyle name="20 % - Markeringsfarve3 2 5 5 2" xfId="14760"/>
    <cellStyle name="20 % - Markeringsfarve3 2 5 6" xfId="12295"/>
    <cellStyle name="20 % - Markeringsfarve3 2 5 7" xfId="6626"/>
    <cellStyle name="20 % - Markeringsfarve3 2 6" xfId="107"/>
    <cellStyle name="20 % - Markeringsfarve3 2 6 2" xfId="7546"/>
    <cellStyle name="20 % - Markeringsfarve3 2 6 2 2" xfId="8805"/>
    <cellStyle name="20 % - Markeringsfarve3 2 6 2 2 2" xfId="11387"/>
    <cellStyle name="20 % - Markeringsfarve3 2 6 2 2 2 2" xfId="16846"/>
    <cellStyle name="20 % - Markeringsfarve3 2 6 2 2 3" xfId="14362"/>
    <cellStyle name="20 % - Markeringsfarve3 2 6 2 3" xfId="10126"/>
    <cellStyle name="20 % - Markeringsfarve3 2 6 2 3 2" xfId="15586"/>
    <cellStyle name="20 % - Markeringsfarve3 2 6 2 4" xfId="13102"/>
    <cellStyle name="20 % - Markeringsfarve3 2 6 3" xfId="8147"/>
    <cellStyle name="20 % - Markeringsfarve3 2 6 3 2" xfId="10728"/>
    <cellStyle name="20 % - Markeringsfarve3 2 6 3 2 2" xfId="16187"/>
    <cellStyle name="20 % - Markeringsfarve3 2 6 3 3" xfId="13703"/>
    <cellStyle name="20 % - Markeringsfarve3 2 6 4" xfId="9446"/>
    <cellStyle name="20 % - Markeringsfarve3 2 6 4 2" xfId="14905"/>
    <cellStyle name="20 % - Markeringsfarve3 2 6 5" xfId="12440"/>
    <cellStyle name="20 % - Markeringsfarve3 2 6 6" xfId="6775"/>
    <cellStyle name="20 % - Markeringsfarve3 2 7" xfId="7178"/>
    <cellStyle name="20 % - Markeringsfarve3 2 7 2" xfId="8464"/>
    <cellStyle name="20 % - Markeringsfarve3 2 7 2 2" xfId="11045"/>
    <cellStyle name="20 % - Markeringsfarve3 2 7 2 2 2" xfId="16504"/>
    <cellStyle name="20 % - Markeringsfarve3 2 7 2 3" xfId="14020"/>
    <cellStyle name="20 % - Markeringsfarve3 2 7 3" xfId="9781"/>
    <cellStyle name="20 % - Markeringsfarve3 2 7 3 2" xfId="15241"/>
    <cellStyle name="20 % - Markeringsfarve3 2 7 4" xfId="12760"/>
    <cellStyle name="20 % - Markeringsfarve3 2 8" xfId="7268"/>
    <cellStyle name="20 % - Markeringsfarve3 2 8 2" xfId="8550"/>
    <cellStyle name="20 % - Markeringsfarve3 2 8 2 2" xfId="11131"/>
    <cellStyle name="20 % - Markeringsfarve3 2 8 2 2 2" xfId="16590"/>
    <cellStyle name="20 % - Markeringsfarve3 2 8 2 3" xfId="14106"/>
    <cellStyle name="20 % - Markeringsfarve3 2 8 3" xfId="9868"/>
    <cellStyle name="20 % - Markeringsfarve3 2 8 3 2" xfId="15328"/>
    <cellStyle name="20 % - Markeringsfarve3 2 8 4" xfId="12846"/>
    <cellStyle name="20 % - Markeringsfarve3 2 9" xfId="7855"/>
    <cellStyle name="20 % - Markeringsfarve3 2 9 2" xfId="10437"/>
    <cellStyle name="20 % - Markeringsfarve3 2 9 2 2" xfId="15896"/>
    <cellStyle name="20 % - Markeringsfarve3 2 9 3" xfId="13412"/>
    <cellStyle name="20 % - Markeringsfarve3 3" xfId="108"/>
    <cellStyle name="20 % - Markeringsfarve3 3 2" xfId="109"/>
    <cellStyle name="20 % - Markeringsfarve3 3 2 2" xfId="110"/>
    <cellStyle name="20 % - Markeringsfarve3 3 2 2 2" xfId="111"/>
    <cellStyle name="20 % - Markeringsfarve3 3 2 2 2 2" xfId="7071"/>
    <cellStyle name="20 % - Markeringsfarve3 3 2 2 2 2 2" xfId="7756"/>
    <cellStyle name="20 % - Markeringsfarve3 3 2 2 2 2 2 2" xfId="9017"/>
    <cellStyle name="20 % - Markeringsfarve3 3 2 2 2 2 2 2 2" xfId="11599"/>
    <cellStyle name="20 % - Markeringsfarve3 3 2 2 2 2 2 2 2 2" xfId="17058"/>
    <cellStyle name="20 % - Markeringsfarve3 3 2 2 2 2 2 2 3" xfId="14574"/>
    <cellStyle name="20 % - Markeringsfarve3 3 2 2 2 2 2 3" xfId="10338"/>
    <cellStyle name="20 % - Markeringsfarve3 3 2 2 2 2 2 3 2" xfId="15798"/>
    <cellStyle name="20 % - Markeringsfarve3 3 2 2 2 2 2 4" xfId="13314"/>
    <cellStyle name="20 % - Markeringsfarve3 3 2 2 2 2 3" xfId="8359"/>
    <cellStyle name="20 % - Markeringsfarve3 3 2 2 2 2 3 2" xfId="10940"/>
    <cellStyle name="20 % - Markeringsfarve3 3 2 2 2 2 3 2 2" xfId="16399"/>
    <cellStyle name="20 % - Markeringsfarve3 3 2 2 2 2 3 3" xfId="13915"/>
    <cellStyle name="20 % - Markeringsfarve3 3 2 2 2 2 4" xfId="9676"/>
    <cellStyle name="20 % - Markeringsfarve3 3 2 2 2 2 4 2" xfId="15136"/>
    <cellStyle name="20 % - Markeringsfarve3 3 2 2 2 2 5" xfId="12655"/>
    <cellStyle name="20 % - Markeringsfarve3 3 2 2 2 3" xfId="7466"/>
    <cellStyle name="20 % - Markeringsfarve3 3 2 2 2 3 2" xfId="8726"/>
    <cellStyle name="20 % - Markeringsfarve3 3 2 2 2 3 2 2" xfId="11308"/>
    <cellStyle name="20 % - Markeringsfarve3 3 2 2 2 3 2 2 2" xfId="16767"/>
    <cellStyle name="20 % - Markeringsfarve3 3 2 2 2 3 2 3" xfId="14283"/>
    <cellStyle name="20 % - Markeringsfarve3 3 2 2 2 3 3" xfId="10047"/>
    <cellStyle name="20 % - Markeringsfarve3 3 2 2 2 3 3 2" xfId="15507"/>
    <cellStyle name="20 % - Markeringsfarve3 3 2 2 2 3 4" xfId="13023"/>
    <cellStyle name="20 % - Markeringsfarve3 3 2 2 2 4" xfId="8068"/>
    <cellStyle name="20 % - Markeringsfarve3 3 2 2 2 4 2" xfId="10649"/>
    <cellStyle name="20 % - Markeringsfarve3 3 2 2 2 4 2 2" xfId="16108"/>
    <cellStyle name="20 % - Markeringsfarve3 3 2 2 2 4 3" xfId="13624"/>
    <cellStyle name="20 % - Markeringsfarve3 3 2 2 2 5" xfId="9367"/>
    <cellStyle name="20 % - Markeringsfarve3 3 2 2 2 5 2" xfId="14826"/>
    <cellStyle name="20 % - Markeringsfarve3 3 2 2 2 6" xfId="12361"/>
    <cellStyle name="20 % - Markeringsfarve3 3 2 2 2 7" xfId="6691"/>
    <cellStyle name="20 % - Markeringsfarve3 3 2 2 3" xfId="6926"/>
    <cellStyle name="20 % - Markeringsfarve3 3 2 2 3 2" xfId="7611"/>
    <cellStyle name="20 % - Markeringsfarve3 3 2 2 3 2 2" xfId="8871"/>
    <cellStyle name="20 % - Markeringsfarve3 3 2 2 3 2 2 2" xfId="11453"/>
    <cellStyle name="20 % - Markeringsfarve3 3 2 2 3 2 2 2 2" xfId="16912"/>
    <cellStyle name="20 % - Markeringsfarve3 3 2 2 3 2 2 3" xfId="14428"/>
    <cellStyle name="20 % - Markeringsfarve3 3 2 2 3 2 3" xfId="10192"/>
    <cellStyle name="20 % - Markeringsfarve3 3 2 2 3 2 3 2" xfId="15652"/>
    <cellStyle name="20 % - Markeringsfarve3 3 2 2 3 2 4" xfId="13168"/>
    <cellStyle name="20 % - Markeringsfarve3 3 2 2 3 3" xfId="8213"/>
    <cellStyle name="20 % - Markeringsfarve3 3 2 2 3 3 2" xfId="10794"/>
    <cellStyle name="20 % - Markeringsfarve3 3 2 2 3 3 2 2" xfId="16253"/>
    <cellStyle name="20 % - Markeringsfarve3 3 2 2 3 3 3" xfId="13769"/>
    <cellStyle name="20 % - Markeringsfarve3 3 2 2 3 4" xfId="9530"/>
    <cellStyle name="20 % - Markeringsfarve3 3 2 2 3 4 2" xfId="14990"/>
    <cellStyle name="20 % - Markeringsfarve3 3 2 2 3 5" xfId="12509"/>
    <cellStyle name="20 % - Markeringsfarve3 3 2 2 4" xfId="7331"/>
    <cellStyle name="20 % - Markeringsfarve3 3 2 2 4 2" xfId="8591"/>
    <cellStyle name="20 % - Markeringsfarve3 3 2 2 4 2 2" xfId="11172"/>
    <cellStyle name="20 % - Markeringsfarve3 3 2 2 4 2 2 2" xfId="16631"/>
    <cellStyle name="20 % - Markeringsfarve3 3 2 2 4 2 3" xfId="14147"/>
    <cellStyle name="20 % - Markeringsfarve3 3 2 2 4 3" xfId="9911"/>
    <cellStyle name="20 % - Markeringsfarve3 3 2 2 4 3 2" xfId="15371"/>
    <cellStyle name="20 % - Markeringsfarve3 3 2 2 4 4" xfId="12887"/>
    <cellStyle name="20 % - Markeringsfarve3 3 2 2 5" xfId="7923"/>
    <cellStyle name="20 % - Markeringsfarve3 3 2 2 5 2" xfId="10503"/>
    <cellStyle name="20 % - Markeringsfarve3 3 2 2 5 2 2" xfId="15962"/>
    <cellStyle name="20 % - Markeringsfarve3 3 2 2 5 3" xfId="13478"/>
    <cellStyle name="20 % - Markeringsfarve3 3 2 2 6" xfId="9221"/>
    <cellStyle name="20 % - Markeringsfarve3 3 2 2 6 2" xfId="14698"/>
    <cellStyle name="20 % - Markeringsfarve3 3 2 2 7" xfId="12215"/>
    <cellStyle name="20 % - Markeringsfarve3 3 2 2 8" xfId="6545"/>
    <cellStyle name="20 % - Markeringsfarve3 3 2 3" xfId="112"/>
    <cellStyle name="20 % - Markeringsfarve3 3 2 3 2" xfId="113"/>
    <cellStyle name="20 % - Markeringsfarve3 3 2 3 2 2" xfId="7693"/>
    <cellStyle name="20 % - Markeringsfarve3 3 2 3 2 2 2" xfId="8953"/>
    <cellStyle name="20 % - Markeringsfarve3 3 2 3 2 2 2 2" xfId="11535"/>
    <cellStyle name="20 % - Markeringsfarve3 3 2 3 2 2 2 2 2" xfId="16994"/>
    <cellStyle name="20 % - Markeringsfarve3 3 2 3 2 2 2 3" xfId="14510"/>
    <cellStyle name="20 % - Markeringsfarve3 3 2 3 2 2 3" xfId="10274"/>
    <cellStyle name="20 % - Markeringsfarve3 3 2 3 2 2 3 2" xfId="15734"/>
    <cellStyle name="20 % - Markeringsfarve3 3 2 3 2 2 4" xfId="13250"/>
    <cellStyle name="20 % - Markeringsfarve3 3 2 3 2 3" xfId="8295"/>
    <cellStyle name="20 % - Markeringsfarve3 3 2 3 2 3 2" xfId="10876"/>
    <cellStyle name="20 % - Markeringsfarve3 3 2 3 2 3 2 2" xfId="16335"/>
    <cellStyle name="20 % - Markeringsfarve3 3 2 3 2 3 3" xfId="13851"/>
    <cellStyle name="20 % - Markeringsfarve3 3 2 3 2 4" xfId="9612"/>
    <cellStyle name="20 % - Markeringsfarve3 3 2 3 2 4 2" xfId="15072"/>
    <cellStyle name="20 % - Markeringsfarve3 3 2 3 2 5" xfId="12591"/>
    <cellStyle name="20 % - Markeringsfarve3 3 2 3 2 6" xfId="7008"/>
    <cellStyle name="20 % - Markeringsfarve3 3 2 3 3" xfId="7403"/>
    <cellStyle name="20 % - Markeringsfarve3 3 2 3 3 2" xfId="8663"/>
    <cellStyle name="20 % - Markeringsfarve3 3 2 3 3 2 2" xfId="11244"/>
    <cellStyle name="20 % - Markeringsfarve3 3 2 3 3 2 2 2" xfId="16703"/>
    <cellStyle name="20 % - Markeringsfarve3 3 2 3 3 2 3" xfId="14219"/>
    <cellStyle name="20 % - Markeringsfarve3 3 2 3 3 3" xfId="9983"/>
    <cellStyle name="20 % - Markeringsfarve3 3 2 3 3 3 2" xfId="15443"/>
    <cellStyle name="20 % - Markeringsfarve3 3 2 3 3 4" xfId="12959"/>
    <cellStyle name="20 % - Markeringsfarve3 3 2 3 4" xfId="8005"/>
    <cellStyle name="20 % - Markeringsfarve3 3 2 3 4 2" xfId="10585"/>
    <cellStyle name="20 % - Markeringsfarve3 3 2 3 4 2 2" xfId="16044"/>
    <cellStyle name="20 % - Markeringsfarve3 3 2 3 4 3" xfId="13560"/>
    <cellStyle name="20 % - Markeringsfarve3 3 2 3 5" xfId="9303"/>
    <cellStyle name="20 % - Markeringsfarve3 3 2 3 5 2" xfId="14762"/>
    <cellStyle name="20 % - Markeringsfarve3 3 2 3 6" xfId="12297"/>
    <cellStyle name="20 % - Markeringsfarve3 3 2 3 7" xfId="6628"/>
    <cellStyle name="20 % - Markeringsfarve3 3 2 4" xfId="114"/>
    <cellStyle name="20 % - Markeringsfarve3 3 2 4 2" xfId="7548"/>
    <cellStyle name="20 % - Markeringsfarve3 3 2 4 2 2" xfId="8807"/>
    <cellStyle name="20 % - Markeringsfarve3 3 2 4 2 2 2" xfId="11389"/>
    <cellStyle name="20 % - Markeringsfarve3 3 2 4 2 2 2 2" xfId="16848"/>
    <cellStyle name="20 % - Markeringsfarve3 3 2 4 2 2 3" xfId="14364"/>
    <cellStyle name="20 % - Markeringsfarve3 3 2 4 2 3" xfId="10128"/>
    <cellStyle name="20 % - Markeringsfarve3 3 2 4 2 3 2" xfId="15588"/>
    <cellStyle name="20 % - Markeringsfarve3 3 2 4 2 4" xfId="13104"/>
    <cellStyle name="20 % - Markeringsfarve3 3 2 4 3" xfId="8149"/>
    <cellStyle name="20 % - Markeringsfarve3 3 2 4 3 2" xfId="10730"/>
    <cellStyle name="20 % - Markeringsfarve3 3 2 4 3 2 2" xfId="16189"/>
    <cellStyle name="20 % - Markeringsfarve3 3 2 4 3 3" xfId="13705"/>
    <cellStyle name="20 % - Markeringsfarve3 3 2 4 4" xfId="9448"/>
    <cellStyle name="20 % - Markeringsfarve3 3 2 4 4 2" xfId="14907"/>
    <cellStyle name="20 % - Markeringsfarve3 3 2 4 5" xfId="12442"/>
    <cellStyle name="20 % - Markeringsfarve3 3 2 4 6" xfId="6777"/>
    <cellStyle name="20 % - Markeringsfarve3 3 2 5" xfId="7253"/>
    <cellStyle name="20 % - Markeringsfarve3 3 2 5 2" xfId="8539"/>
    <cellStyle name="20 % - Markeringsfarve3 3 2 5 2 2" xfId="11120"/>
    <cellStyle name="20 % - Markeringsfarve3 3 2 5 2 2 2" xfId="16579"/>
    <cellStyle name="20 % - Markeringsfarve3 3 2 5 2 3" xfId="14095"/>
    <cellStyle name="20 % - Markeringsfarve3 3 2 5 3" xfId="9856"/>
    <cellStyle name="20 % - Markeringsfarve3 3 2 5 3 2" xfId="15316"/>
    <cellStyle name="20 % - Markeringsfarve3 3 2 5 4" xfId="12835"/>
    <cellStyle name="20 % - Markeringsfarve3 3 2 6" xfId="7857"/>
    <cellStyle name="20 % - Markeringsfarve3 3 2 6 2" xfId="10439"/>
    <cellStyle name="20 % - Markeringsfarve3 3 2 6 2 2" xfId="15898"/>
    <cellStyle name="20 % - Markeringsfarve3 3 2 6 3" xfId="13414"/>
    <cellStyle name="20 % - Markeringsfarve3 3 2 7" xfId="9122"/>
    <cellStyle name="20 % - Markeringsfarve3 3 2 7 2" xfId="12061"/>
    <cellStyle name="20 % - Markeringsfarve3 3 2 8" xfId="11972"/>
    <cellStyle name="20 % - Markeringsfarve3 3 2 9" xfId="6290"/>
    <cellStyle name="20 % - Markeringsfarve3 3 3" xfId="115"/>
    <cellStyle name="20 % - Markeringsfarve3 3 3 2" xfId="116"/>
    <cellStyle name="20 % - Markeringsfarve3 3 3 2 2" xfId="11060"/>
    <cellStyle name="20 % - Markeringsfarve3 3 3 2 2 2" xfId="16519"/>
    <cellStyle name="20 % - Markeringsfarve3 3 3 2 3" xfId="14035"/>
    <cellStyle name="20 % - Markeringsfarve3 3 3 2 4" xfId="8479"/>
    <cellStyle name="20 % - Markeringsfarve3 3 3 3" xfId="9796"/>
    <cellStyle name="20 % - Markeringsfarve3 3 3 3 2" xfId="15256"/>
    <cellStyle name="20 % - Markeringsfarve3 3 3 4" xfId="12775"/>
    <cellStyle name="20 % - Markeringsfarve3 3 3 5" xfId="7193"/>
    <cellStyle name="20 % - Markeringsfarve3 3 4" xfId="117"/>
    <cellStyle name="20 % - Markeringsfarve3 3 4 2" xfId="118"/>
    <cellStyle name="20 % - Markeringsfarve3 3 4 3" xfId="7262"/>
    <cellStyle name="20 % - Markeringsfarve3 3 5" xfId="119"/>
    <cellStyle name="20 % - Markeringsfarve3 3 5 2" xfId="6289"/>
    <cellStyle name="20 % - Markeringsfarve3 3 6" xfId="6243"/>
    <cellStyle name="20 % - Markeringsfarve3 4" xfId="120"/>
    <cellStyle name="20 % - Markeringsfarve3 4 2" xfId="121"/>
    <cellStyle name="20 % - Markeringsfarve3 4 2 2" xfId="7068"/>
    <cellStyle name="20 % - Markeringsfarve3 4 2 2 2" xfId="7753"/>
    <cellStyle name="20 % - Markeringsfarve3 4 2 2 2 2" xfId="9014"/>
    <cellStyle name="20 % - Markeringsfarve3 4 2 2 2 2 2" xfId="11596"/>
    <cellStyle name="20 % - Markeringsfarve3 4 2 2 2 2 2 2" xfId="17055"/>
    <cellStyle name="20 % - Markeringsfarve3 4 2 2 2 2 3" xfId="14571"/>
    <cellStyle name="20 % - Markeringsfarve3 4 2 2 2 3" xfId="10335"/>
    <cellStyle name="20 % - Markeringsfarve3 4 2 2 2 3 2" xfId="15795"/>
    <cellStyle name="20 % - Markeringsfarve3 4 2 2 2 4" xfId="13311"/>
    <cellStyle name="20 % - Markeringsfarve3 4 2 2 3" xfId="8356"/>
    <cellStyle name="20 % - Markeringsfarve3 4 2 2 3 2" xfId="10937"/>
    <cellStyle name="20 % - Markeringsfarve3 4 2 2 3 2 2" xfId="16396"/>
    <cellStyle name="20 % - Markeringsfarve3 4 2 2 3 3" xfId="13912"/>
    <cellStyle name="20 % - Markeringsfarve3 4 2 2 4" xfId="9673"/>
    <cellStyle name="20 % - Markeringsfarve3 4 2 2 4 2" xfId="15133"/>
    <cellStyle name="20 % - Markeringsfarve3 4 2 2 5" xfId="12652"/>
    <cellStyle name="20 % - Markeringsfarve3 4 2 3" xfId="7463"/>
    <cellStyle name="20 % - Markeringsfarve3 4 2 3 2" xfId="8723"/>
    <cellStyle name="20 % - Markeringsfarve3 4 2 3 2 2" xfId="11305"/>
    <cellStyle name="20 % - Markeringsfarve3 4 2 3 2 2 2" xfId="16764"/>
    <cellStyle name="20 % - Markeringsfarve3 4 2 3 2 3" xfId="14280"/>
    <cellStyle name="20 % - Markeringsfarve3 4 2 3 3" xfId="10044"/>
    <cellStyle name="20 % - Markeringsfarve3 4 2 3 3 2" xfId="15504"/>
    <cellStyle name="20 % - Markeringsfarve3 4 2 3 4" xfId="13020"/>
    <cellStyle name="20 % - Markeringsfarve3 4 2 4" xfId="8065"/>
    <cellStyle name="20 % - Markeringsfarve3 4 2 4 2" xfId="10646"/>
    <cellStyle name="20 % - Markeringsfarve3 4 2 4 2 2" xfId="16105"/>
    <cellStyle name="20 % - Markeringsfarve3 4 2 4 3" xfId="13621"/>
    <cellStyle name="20 % - Markeringsfarve3 4 2 5" xfId="9364"/>
    <cellStyle name="20 % - Markeringsfarve3 4 2 5 2" xfId="14823"/>
    <cellStyle name="20 % - Markeringsfarve3 4 2 6" xfId="12358"/>
    <cellStyle name="20 % - Markeringsfarve3 4 2 7" xfId="6688"/>
    <cellStyle name="20 % - Markeringsfarve3 4 3" xfId="6923"/>
    <cellStyle name="20 % - Markeringsfarve3 4 3 2" xfId="7608"/>
    <cellStyle name="20 % - Markeringsfarve3 4 3 2 2" xfId="8868"/>
    <cellStyle name="20 % - Markeringsfarve3 4 3 2 2 2" xfId="11450"/>
    <cellStyle name="20 % - Markeringsfarve3 4 3 2 2 2 2" xfId="16909"/>
    <cellStyle name="20 % - Markeringsfarve3 4 3 2 2 3" xfId="14425"/>
    <cellStyle name="20 % - Markeringsfarve3 4 3 2 3" xfId="10189"/>
    <cellStyle name="20 % - Markeringsfarve3 4 3 2 3 2" xfId="15649"/>
    <cellStyle name="20 % - Markeringsfarve3 4 3 2 4" xfId="13165"/>
    <cellStyle name="20 % - Markeringsfarve3 4 3 3" xfId="8210"/>
    <cellStyle name="20 % - Markeringsfarve3 4 3 3 2" xfId="10791"/>
    <cellStyle name="20 % - Markeringsfarve3 4 3 3 2 2" xfId="16250"/>
    <cellStyle name="20 % - Markeringsfarve3 4 3 3 3" xfId="13766"/>
    <cellStyle name="20 % - Markeringsfarve3 4 3 4" xfId="9527"/>
    <cellStyle name="20 % - Markeringsfarve3 4 3 4 2" xfId="14987"/>
    <cellStyle name="20 % - Markeringsfarve3 4 3 5" xfId="12506"/>
    <cellStyle name="20 % - Markeringsfarve3 4 4" xfId="7229"/>
    <cellStyle name="20 % - Markeringsfarve3 4 4 2" xfId="8515"/>
    <cellStyle name="20 % - Markeringsfarve3 4 4 2 2" xfId="11096"/>
    <cellStyle name="20 % - Markeringsfarve3 4 4 2 2 2" xfId="16555"/>
    <cellStyle name="20 % - Markeringsfarve3 4 4 2 3" xfId="14071"/>
    <cellStyle name="20 % - Markeringsfarve3 4 4 3" xfId="9832"/>
    <cellStyle name="20 % - Markeringsfarve3 4 4 3 2" xfId="15292"/>
    <cellStyle name="20 % - Markeringsfarve3 4 4 4" xfId="12811"/>
    <cellStyle name="20 % - Markeringsfarve3 4 5" xfId="7920"/>
    <cellStyle name="20 % - Markeringsfarve3 4 5 2" xfId="10500"/>
    <cellStyle name="20 % - Markeringsfarve3 4 5 2 2" xfId="15959"/>
    <cellStyle name="20 % - Markeringsfarve3 4 5 3" xfId="13475"/>
    <cellStyle name="20 % - Markeringsfarve3 4 6" xfId="9218"/>
    <cellStyle name="20 % - Markeringsfarve3 4 6 2" xfId="14715"/>
    <cellStyle name="20 % - Markeringsfarve3 4 7" xfId="12212"/>
    <cellStyle name="20 % - Markeringsfarve3 4 8" xfId="6542"/>
    <cellStyle name="20 % - Markeringsfarve3 5" xfId="122"/>
    <cellStyle name="20 % - Markeringsfarve3 5 2" xfId="123"/>
    <cellStyle name="20 % - Markeringsfarve3 5 2 2" xfId="7677"/>
    <cellStyle name="20 % - Markeringsfarve3 5 2 2 2" xfId="8937"/>
    <cellStyle name="20 % - Markeringsfarve3 5 2 2 2 2" xfId="11519"/>
    <cellStyle name="20 % - Markeringsfarve3 5 2 2 2 2 2" xfId="16978"/>
    <cellStyle name="20 % - Markeringsfarve3 5 2 2 2 3" xfId="14494"/>
    <cellStyle name="20 % - Markeringsfarve3 5 2 2 3" xfId="10258"/>
    <cellStyle name="20 % - Markeringsfarve3 5 2 2 3 2" xfId="15718"/>
    <cellStyle name="20 % - Markeringsfarve3 5 2 2 4" xfId="13234"/>
    <cellStyle name="20 % - Markeringsfarve3 5 2 3" xfId="8279"/>
    <cellStyle name="20 % - Markeringsfarve3 5 2 3 2" xfId="10860"/>
    <cellStyle name="20 % - Markeringsfarve3 5 2 3 2 2" xfId="16319"/>
    <cellStyle name="20 % - Markeringsfarve3 5 2 3 3" xfId="13835"/>
    <cellStyle name="20 % - Markeringsfarve3 5 2 4" xfId="9596"/>
    <cellStyle name="20 % - Markeringsfarve3 5 2 4 2" xfId="15056"/>
    <cellStyle name="20 % - Markeringsfarve3 5 2 5" xfId="12575"/>
    <cellStyle name="20 % - Markeringsfarve3 5 2 6" xfId="6992"/>
    <cellStyle name="20 % - Markeringsfarve3 5 3" xfId="7387"/>
    <cellStyle name="20 % - Markeringsfarve3 5 3 2" xfId="8647"/>
    <cellStyle name="20 % - Markeringsfarve3 5 3 2 2" xfId="11228"/>
    <cellStyle name="20 % - Markeringsfarve3 5 3 2 2 2" xfId="16687"/>
    <cellStyle name="20 % - Markeringsfarve3 5 3 2 3" xfId="14203"/>
    <cellStyle name="20 % - Markeringsfarve3 5 3 3" xfId="9967"/>
    <cellStyle name="20 % - Markeringsfarve3 5 3 3 2" xfId="15427"/>
    <cellStyle name="20 % - Markeringsfarve3 5 3 4" xfId="12943"/>
    <cellStyle name="20 % - Markeringsfarve3 5 4" xfId="7989"/>
    <cellStyle name="20 % - Markeringsfarve3 5 4 2" xfId="10569"/>
    <cellStyle name="20 % - Markeringsfarve3 5 4 2 2" xfId="16028"/>
    <cellStyle name="20 % - Markeringsfarve3 5 4 3" xfId="13544"/>
    <cellStyle name="20 % - Markeringsfarve3 5 5" xfId="9287"/>
    <cellStyle name="20 % - Markeringsfarve3 5 5 2" xfId="14746"/>
    <cellStyle name="20 % - Markeringsfarve3 5 6" xfId="12281"/>
    <cellStyle name="20 % - Markeringsfarve3 5 7" xfId="6611"/>
    <cellStyle name="20 % - Markeringsfarve3 6" xfId="124"/>
    <cellStyle name="20 % - Markeringsfarve3 6 2" xfId="125"/>
    <cellStyle name="20 % - Markeringsfarve3 6 2 2" xfId="8791"/>
    <cellStyle name="20 % - Markeringsfarve3 6 2 2 2" xfId="11373"/>
    <cellStyle name="20 % - Markeringsfarve3 6 2 2 2 2" xfId="16832"/>
    <cellStyle name="20 % - Markeringsfarve3 6 2 2 3" xfId="14348"/>
    <cellStyle name="20 % - Markeringsfarve3 6 2 3" xfId="10112"/>
    <cellStyle name="20 % - Markeringsfarve3 6 2 3 2" xfId="15572"/>
    <cellStyle name="20 % - Markeringsfarve3 6 2 4" xfId="13088"/>
    <cellStyle name="20 % - Markeringsfarve3 6 2 5" xfId="7531"/>
    <cellStyle name="20 % - Markeringsfarve3 6 3" xfId="8133"/>
    <cellStyle name="20 % - Markeringsfarve3 6 3 2" xfId="10714"/>
    <cellStyle name="20 % - Markeringsfarve3 6 3 2 2" xfId="16173"/>
    <cellStyle name="20 % - Markeringsfarve3 6 3 3" xfId="13689"/>
    <cellStyle name="20 % - Markeringsfarve3 6 4" xfId="9432"/>
    <cellStyle name="20 % - Markeringsfarve3 6 4 2" xfId="14891"/>
    <cellStyle name="20 % - Markeringsfarve3 6 5" xfId="12426"/>
    <cellStyle name="20 % - Markeringsfarve3 6 6" xfId="6756"/>
    <cellStyle name="20 % - Markeringsfarve3 7" xfId="7144"/>
    <cellStyle name="20 % - Markeringsfarve3 7 2" xfId="7828"/>
    <cellStyle name="20 % - Markeringsfarve3 7 2 2" xfId="9089"/>
    <cellStyle name="20 % - Markeringsfarve3 7 2 2 2" xfId="11671"/>
    <cellStyle name="20 % - Markeringsfarve3 7 2 2 2 2" xfId="17130"/>
    <cellStyle name="20 % - Markeringsfarve3 7 2 2 3" xfId="14646"/>
    <cellStyle name="20 % - Markeringsfarve3 7 2 3" xfId="10410"/>
    <cellStyle name="20 % - Markeringsfarve3 7 2 3 2" xfId="15870"/>
    <cellStyle name="20 % - Markeringsfarve3 7 2 4" xfId="13386"/>
    <cellStyle name="20 % - Markeringsfarve3 7 3" xfId="8431"/>
    <cellStyle name="20 % - Markeringsfarve3 7 3 2" xfId="11012"/>
    <cellStyle name="20 % - Markeringsfarve3 7 3 2 2" xfId="16471"/>
    <cellStyle name="20 % - Markeringsfarve3 7 3 3" xfId="13987"/>
    <cellStyle name="20 % - Markeringsfarve3 7 4" xfId="9748"/>
    <cellStyle name="20 % - Markeringsfarve3 7 4 2" xfId="15208"/>
    <cellStyle name="20 % - Markeringsfarve3 7 5" xfId="12727"/>
    <cellStyle name="20 % - Markeringsfarve3 8" xfId="7157"/>
    <cellStyle name="20 % - Markeringsfarve3 8 2" xfId="8443"/>
    <cellStyle name="20 % - Markeringsfarve3 8 2 2" xfId="11024"/>
    <cellStyle name="20 % - Markeringsfarve3 8 2 2 2" xfId="16483"/>
    <cellStyle name="20 % - Markeringsfarve3 8 2 3" xfId="13999"/>
    <cellStyle name="20 % - Markeringsfarve3 8 3" xfId="9760"/>
    <cellStyle name="20 % - Markeringsfarve3 8 3 2" xfId="15220"/>
    <cellStyle name="20 % - Markeringsfarve3 8 4" xfId="12739"/>
    <cellStyle name="20 % - Markeringsfarve3 9" xfId="7838"/>
    <cellStyle name="20 % - Markeringsfarve3 9 2" xfId="10420"/>
    <cellStyle name="20 % - Markeringsfarve3 9 2 2" xfId="15880"/>
    <cellStyle name="20 % - Markeringsfarve3 9 3" xfId="13396"/>
    <cellStyle name="20 % - Markeringsfarve4 10" xfId="9107"/>
    <cellStyle name="20 % - Markeringsfarve4 10 2" xfId="12042"/>
    <cellStyle name="20 % - Markeringsfarve4 11" xfId="11944"/>
    <cellStyle name="20 % - Markeringsfarve4 11 2" xfId="17373"/>
    <cellStyle name="20 % - Markeringsfarve4 12" xfId="11967"/>
    <cellStyle name="20 % - Markeringsfarve4 13" xfId="17389"/>
    <cellStyle name="20 % - Markeringsfarve4 14" xfId="17404"/>
    <cellStyle name="20 % - Markeringsfarve4 15" xfId="6291"/>
    <cellStyle name="20 % - Markeringsfarve4 2" xfId="126"/>
    <cellStyle name="20 % - Markeringsfarve4 2 10" xfId="9123"/>
    <cellStyle name="20 % - Markeringsfarve4 2 10 2" xfId="12062"/>
    <cellStyle name="20 % - Markeringsfarve4 2 11" xfId="11966"/>
    <cellStyle name="20 % - Markeringsfarve4 2 12" xfId="6292"/>
    <cellStyle name="20 % - Markeringsfarve4 2 13" xfId="6230"/>
    <cellStyle name="20 % - Markeringsfarve4 2 2" xfId="127"/>
    <cellStyle name="20 % - Markeringsfarve4 2 2 10" xfId="6293"/>
    <cellStyle name="20 % - Markeringsfarve4 2 2 11" xfId="6266"/>
    <cellStyle name="20 % - Markeringsfarve4 2 2 2" xfId="128"/>
    <cellStyle name="20 % - Markeringsfarve4 2 2 2 2" xfId="129"/>
    <cellStyle name="20 % - Markeringsfarve4 2 2 2 2 2" xfId="130"/>
    <cellStyle name="20 % - Markeringsfarve4 2 2 2 2 2 2" xfId="7759"/>
    <cellStyle name="20 % - Markeringsfarve4 2 2 2 2 2 2 2" xfId="9020"/>
    <cellStyle name="20 % - Markeringsfarve4 2 2 2 2 2 2 2 2" xfId="11602"/>
    <cellStyle name="20 % - Markeringsfarve4 2 2 2 2 2 2 2 2 2" xfId="17061"/>
    <cellStyle name="20 % - Markeringsfarve4 2 2 2 2 2 2 2 3" xfId="14577"/>
    <cellStyle name="20 % - Markeringsfarve4 2 2 2 2 2 2 3" xfId="10341"/>
    <cellStyle name="20 % - Markeringsfarve4 2 2 2 2 2 2 3 2" xfId="15801"/>
    <cellStyle name="20 % - Markeringsfarve4 2 2 2 2 2 2 4" xfId="13317"/>
    <cellStyle name="20 % - Markeringsfarve4 2 2 2 2 2 3" xfId="8362"/>
    <cellStyle name="20 % - Markeringsfarve4 2 2 2 2 2 3 2" xfId="10943"/>
    <cellStyle name="20 % - Markeringsfarve4 2 2 2 2 2 3 2 2" xfId="16402"/>
    <cellStyle name="20 % - Markeringsfarve4 2 2 2 2 2 3 3" xfId="13918"/>
    <cellStyle name="20 % - Markeringsfarve4 2 2 2 2 2 4" xfId="9679"/>
    <cellStyle name="20 % - Markeringsfarve4 2 2 2 2 2 4 2" xfId="15139"/>
    <cellStyle name="20 % - Markeringsfarve4 2 2 2 2 2 5" xfId="12658"/>
    <cellStyle name="20 % - Markeringsfarve4 2 2 2 2 2 6" xfId="7074"/>
    <cellStyle name="20 % - Markeringsfarve4 2 2 2 2 3" xfId="7469"/>
    <cellStyle name="20 % - Markeringsfarve4 2 2 2 2 3 2" xfId="8729"/>
    <cellStyle name="20 % - Markeringsfarve4 2 2 2 2 3 2 2" xfId="11311"/>
    <cellStyle name="20 % - Markeringsfarve4 2 2 2 2 3 2 2 2" xfId="16770"/>
    <cellStyle name="20 % - Markeringsfarve4 2 2 2 2 3 2 3" xfId="14286"/>
    <cellStyle name="20 % - Markeringsfarve4 2 2 2 2 3 3" xfId="10050"/>
    <cellStyle name="20 % - Markeringsfarve4 2 2 2 2 3 3 2" xfId="15510"/>
    <cellStyle name="20 % - Markeringsfarve4 2 2 2 2 3 4" xfId="13026"/>
    <cellStyle name="20 % - Markeringsfarve4 2 2 2 2 4" xfId="8071"/>
    <cellStyle name="20 % - Markeringsfarve4 2 2 2 2 4 2" xfId="10652"/>
    <cellStyle name="20 % - Markeringsfarve4 2 2 2 2 4 2 2" xfId="16111"/>
    <cellStyle name="20 % - Markeringsfarve4 2 2 2 2 4 3" xfId="13627"/>
    <cellStyle name="20 % - Markeringsfarve4 2 2 2 2 5" xfId="9370"/>
    <cellStyle name="20 % - Markeringsfarve4 2 2 2 2 5 2" xfId="14829"/>
    <cellStyle name="20 % - Markeringsfarve4 2 2 2 2 6" xfId="12364"/>
    <cellStyle name="20 % - Markeringsfarve4 2 2 2 2 7" xfId="6694"/>
    <cellStyle name="20 % - Markeringsfarve4 2 2 2 3" xfId="131"/>
    <cellStyle name="20 % - Markeringsfarve4 2 2 2 3 2" xfId="132"/>
    <cellStyle name="20 % - Markeringsfarve4 2 2 2 3 2 2" xfId="8874"/>
    <cellStyle name="20 % - Markeringsfarve4 2 2 2 3 2 2 2" xfId="11456"/>
    <cellStyle name="20 % - Markeringsfarve4 2 2 2 3 2 2 2 2" xfId="16915"/>
    <cellStyle name="20 % - Markeringsfarve4 2 2 2 3 2 2 3" xfId="14431"/>
    <cellStyle name="20 % - Markeringsfarve4 2 2 2 3 2 3" xfId="10195"/>
    <cellStyle name="20 % - Markeringsfarve4 2 2 2 3 2 3 2" xfId="15655"/>
    <cellStyle name="20 % - Markeringsfarve4 2 2 2 3 2 4" xfId="13171"/>
    <cellStyle name="20 % - Markeringsfarve4 2 2 2 3 2 5" xfId="7614"/>
    <cellStyle name="20 % - Markeringsfarve4 2 2 2 3 3" xfId="8216"/>
    <cellStyle name="20 % - Markeringsfarve4 2 2 2 3 3 2" xfId="10797"/>
    <cellStyle name="20 % - Markeringsfarve4 2 2 2 3 3 2 2" xfId="16256"/>
    <cellStyle name="20 % - Markeringsfarve4 2 2 2 3 3 3" xfId="13772"/>
    <cellStyle name="20 % - Markeringsfarve4 2 2 2 3 4" xfId="9533"/>
    <cellStyle name="20 % - Markeringsfarve4 2 2 2 3 4 2" xfId="14993"/>
    <cellStyle name="20 % - Markeringsfarve4 2 2 2 3 5" xfId="12512"/>
    <cellStyle name="20 % - Markeringsfarve4 2 2 2 3 6" xfId="6929"/>
    <cellStyle name="20 % - Markeringsfarve4 2 2 2 4" xfId="133"/>
    <cellStyle name="20 % - Markeringsfarve4 2 2 2 4 2" xfId="8593"/>
    <cellStyle name="20 % - Markeringsfarve4 2 2 2 4 2 2" xfId="11174"/>
    <cellStyle name="20 % - Markeringsfarve4 2 2 2 4 2 2 2" xfId="16633"/>
    <cellStyle name="20 % - Markeringsfarve4 2 2 2 4 2 3" xfId="14149"/>
    <cellStyle name="20 % - Markeringsfarve4 2 2 2 4 3" xfId="9913"/>
    <cellStyle name="20 % - Markeringsfarve4 2 2 2 4 3 2" xfId="15373"/>
    <cellStyle name="20 % - Markeringsfarve4 2 2 2 4 4" xfId="12889"/>
    <cellStyle name="20 % - Markeringsfarve4 2 2 2 4 5" xfId="7333"/>
    <cellStyle name="20 % - Markeringsfarve4 2 2 2 5" xfId="7926"/>
    <cellStyle name="20 % - Markeringsfarve4 2 2 2 5 2" xfId="10506"/>
    <cellStyle name="20 % - Markeringsfarve4 2 2 2 5 2 2" xfId="15965"/>
    <cellStyle name="20 % - Markeringsfarve4 2 2 2 5 3" xfId="13481"/>
    <cellStyle name="20 % - Markeringsfarve4 2 2 2 6" xfId="9224"/>
    <cellStyle name="20 % - Markeringsfarve4 2 2 2 6 2" xfId="14704"/>
    <cellStyle name="20 % - Markeringsfarve4 2 2 2 7" xfId="12218"/>
    <cellStyle name="20 % - Markeringsfarve4 2 2 2 8" xfId="6548"/>
    <cellStyle name="20 % - Markeringsfarve4 2 2 3" xfId="134"/>
    <cellStyle name="20 % - Markeringsfarve4 2 2 3 2" xfId="135"/>
    <cellStyle name="20 % - Markeringsfarve4 2 2 3 2 2" xfId="7695"/>
    <cellStyle name="20 % - Markeringsfarve4 2 2 3 2 2 2" xfId="8955"/>
    <cellStyle name="20 % - Markeringsfarve4 2 2 3 2 2 2 2" xfId="11537"/>
    <cellStyle name="20 % - Markeringsfarve4 2 2 3 2 2 2 2 2" xfId="16996"/>
    <cellStyle name="20 % - Markeringsfarve4 2 2 3 2 2 2 3" xfId="14512"/>
    <cellStyle name="20 % - Markeringsfarve4 2 2 3 2 2 3" xfId="10276"/>
    <cellStyle name="20 % - Markeringsfarve4 2 2 3 2 2 3 2" xfId="15736"/>
    <cellStyle name="20 % - Markeringsfarve4 2 2 3 2 2 4" xfId="13252"/>
    <cellStyle name="20 % - Markeringsfarve4 2 2 3 2 3" xfId="8297"/>
    <cellStyle name="20 % - Markeringsfarve4 2 2 3 2 3 2" xfId="10878"/>
    <cellStyle name="20 % - Markeringsfarve4 2 2 3 2 3 2 2" xfId="16337"/>
    <cellStyle name="20 % - Markeringsfarve4 2 2 3 2 3 3" xfId="13853"/>
    <cellStyle name="20 % - Markeringsfarve4 2 2 3 2 4" xfId="9614"/>
    <cellStyle name="20 % - Markeringsfarve4 2 2 3 2 4 2" xfId="15074"/>
    <cellStyle name="20 % - Markeringsfarve4 2 2 3 2 5" xfId="12593"/>
    <cellStyle name="20 % - Markeringsfarve4 2 2 3 2 6" xfId="7010"/>
    <cellStyle name="20 % - Markeringsfarve4 2 2 3 3" xfId="7405"/>
    <cellStyle name="20 % - Markeringsfarve4 2 2 3 3 2" xfId="8665"/>
    <cellStyle name="20 % - Markeringsfarve4 2 2 3 3 2 2" xfId="11246"/>
    <cellStyle name="20 % - Markeringsfarve4 2 2 3 3 2 2 2" xfId="16705"/>
    <cellStyle name="20 % - Markeringsfarve4 2 2 3 3 2 3" xfId="14221"/>
    <cellStyle name="20 % - Markeringsfarve4 2 2 3 3 3" xfId="9985"/>
    <cellStyle name="20 % - Markeringsfarve4 2 2 3 3 3 2" xfId="15445"/>
    <cellStyle name="20 % - Markeringsfarve4 2 2 3 3 4" xfId="12961"/>
    <cellStyle name="20 % - Markeringsfarve4 2 2 3 4" xfId="8007"/>
    <cellStyle name="20 % - Markeringsfarve4 2 2 3 4 2" xfId="10587"/>
    <cellStyle name="20 % - Markeringsfarve4 2 2 3 4 2 2" xfId="16046"/>
    <cellStyle name="20 % - Markeringsfarve4 2 2 3 4 3" xfId="13562"/>
    <cellStyle name="20 % - Markeringsfarve4 2 2 3 5" xfId="9305"/>
    <cellStyle name="20 % - Markeringsfarve4 2 2 3 5 2" xfId="14764"/>
    <cellStyle name="20 % - Markeringsfarve4 2 2 3 6" xfId="12299"/>
    <cellStyle name="20 % - Markeringsfarve4 2 2 3 7" xfId="6630"/>
    <cellStyle name="20 % - Markeringsfarve4 2 2 4" xfId="136"/>
    <cellStyle name="20 % - Markeringsfarve4 2 2 4 2" xfId="137"/>
    <cellStyle name="20 % - Markeringsfarve4 2 2 4 2 2" xfId="8809"/>
    <cellStyle name="20 % - Markeringsfarve4 2 2 4 2 2 2" xfId="11391"/>
    <cellStyle name="20 % - Markeringsfarve4 2 2 4 2 2 2 2" xfId="16850"/>
    <cellStyle name="20 % - Markeringsfarve4 2 2 4 2 2 3" xfId="14366"/>
    <cellStyle name="20 % - Markeringsfarve4 2 2 4 2 3" xfId="10130"/>
    <cellStyle name="20 % - Markeringsfarve4 2 2 4 2 3 2" xfId="15590"/>
    <cellStyle name="20 % - Markeringsfarve4 2 2 4 2 4" xfId="13106"/>
    <cellStyle name="20 % - Markeringsfarve4 2 2 4 2 5" xfId="7550"/>
    <cellStyle name="20 % - Markeringsfarve4 2 2 4 3" xfId="8151"/>
    <cellStyle name="20 % - Markeringsfarve4 2 2 4 3 2" xfId="10732"/>
    <cellStyle name="20 % - Markeringsfarve4 2 2 4 3 2 2" xfId="16191"/>
    <cellStyle name="20 % - Markeringsfarve4 2 2 4 3 3" xfId="13707"/>
    <cellStyle name="20 % - Markeringsfarve4 2 2 4 4" xfId="9450"/>
    <cellStyle name="20 % - Markeringsfarve4 2 2 4 4 2" xfId="14909"/>
    <cellStyle name="20 % - Markeringsfarve4 2 2 4 5" xfId="12444"/>
    <cellStyle name="20 % - Markeringsfarve4 2 2 4 6" xfId="6779"/>
    <cellStyle name="20 % - Markeringsfarve4 2 2 5" xfId="138"/>
    <cellStyle name="20 % - Markeringsfarve4 2 2 5 2" xfId="8501"/>
    <cellStyle name="20 % - Markeringsfarve4 2 2 5 2 2" xfId="11082"/>
    <cellStyle name="20 % - Markeringsfarve4 2 2 5 2 2 2" xfId="16541"/>
    <cellStyle name="20 % - Markeringsfarve4 2 2 5 2 3" xfId="14057"/>
    <cellStyle name="20 % - Markeringsfarve4 2 2 5 3" xfId="9818"/>
    <cellStyle name="20 % - Markeringsfarve4 2 2 5 3 2" xfId="15278"/>
    <cellStyle name="20 % - Markeringsfarve4 2 2 5 4" xfId="12797"/>
    <cellStyle name="20 % - Markeringsfarve4 2 2 5 5" xfId="7215"/>
    <cellStyle name="20 % - Markeringsfarve4 2 2 6" xfId="7241"/>
    <cellStyle name="20 % - Markeringsfarve4 2 2 6 2" xfId="8527"/>
    <cellStyle name="20 % - Markeringsfarve4 2 2 6 2 2" xfId="11108"/>
    <cellStyle name="20 % - Markeringsfarve4 2 2 6 2 2 2" xfId="16567"/>
    <cellStyle name="20 % - Markeringsfarve4 2 2 6 2 3" xfId="14083"/>
    <cellStyle name="20 % - Markeringsfarve4 2 2 6 3" xfId="9844"/>
    <cellStyle name="20 % - Markeringsfarve4 2 2 6 3 2" xfId="15304"/>
    <cellStyle name="20 % - Markeringsfarve4 2 2 6 4" xfId="12823"/>
    <cellStyle name="20 % - Markeringsfarve4 2 2 7" xfId="7859"/>
    <cellStyle name="20 % - Markeringsfarve4 2 2 7 2" xfId="10441"/>
    <cellStyle name="20 % - Markeringsfarve4 2 2 7 2 2" xfId="15900"/>
    <cellStyle name="20 % - Markeringsfarve4 2 2 7 3" xfId="13416"/>
    <cellStyle name="20 % - Markeringsfarve4 2 2 8" xfId="9124"/>
    <cellStyle name="20 % - Markeringsfarve4 2 2 8 2" xfId="12063"/>
    <cellStyle name="20 % - Markeringsfarve4 2 2 9" xfId="11962"/>
    <cellStyle name="20 % - Markeringsfarve4 2 3" xfId="139"/>
    <cellStyle name="20 % - Markeringsfarve4 2 3 2" xfId="140"/>
    <cellStyle name="20 % - Markeringsfarve4 2 3 2 2" xfId="141"/>
    <cellStyle name="20 % - Markeringsfarve4 2 3 3" xfId="142"/>
    <cellStyle name="20 % - Markeringsfarve4 2 3 3 2" xfId="143"/>
    <cellStyle name="20 % - Markeringsfarve4 2 3 4" xfId="144"/>
    <cellStyle name="20 % - Markeringsfarve4 2 3 5" xfId="6294"/>
    <cellStyle name="20 % - Markeringsfarve4 2 4" xfId="145"/>
    <cellStyle name="20 % - Markeringsfarve4 2 4 2" xfId="146"/>
    <cellStyle name="20 % - Markeringsfarve4 2 4 2 2" xfId="7073"/>
    <cellStyle name="20 % - Markeringsfarve4 2 4 2 2 2" xfId="7758"/>
    <cellStyle name="20 % - Markeringsfarve4 2 4 2 2 2 2" xfId="9019"/>
    <cellStyle name="20 % - Markeringsfarve4 2 4 2 2 2 2 2" xfId="11601"/>
    <cellStyle name="20 % - Markeringsfarve4 2 4 2 2 2 2 2 2" xfId="17060"/>
    <cellStyle name="20 % - Markeringsfarve4 2 4 2 2 2 2 3" xfId="14576"/>
    <cellStyle name="20 % - Markeringsfarve4 2 4 2 2 2 3" xfId="10340"/>
    <cellStyle name="20 % - Markeringsfarve4 2 4 2 2 2 3 2" xfId="15800"/>
    <cellStyle name="20 % - Markeringsfarve4 2 4 2 2 2 4" xfId="13316"/>
    <cellStyle name="20 % - Markeringsfarve4 2 4 2 2 3" xfId="8361"/>
    <cellStyle name="20 % - Markeringsfarve4 2 4 2 2 3 2" xfId="10942"/>
    <cellStyle name="20 % - Markeringsfarve4 2 4 2 2 3 2 2" xfId="16401"/>
    <cellStyle name="20 % - Markeringsfarve4 2 4 2 2 3 3" xfId="13917"/>
    <cellStyle name="20 % - Markeringsfarve4 2 4 2 2 4" xfId="9678"/>
    <cellStyle name="20 % - Markeringsfarve4 2 4 2 2 4 2" xfId="15138"/>
    <cellStyle name="20 % - Markeringsfarve4 2 4 2 2 5" xfId="12657"/>
    <cellStyle name="20 % - Markeringsfarve4 2 4 2 3" xfId="7468"/>
    <cellStyle name="20 % - Markeringsfarve4 2 4 2 3 2" xfId="8728"/>
    <cellStyle name="20 % - Markeringsfarve4 2 4 2 3 2 2" xfId="11310"/>
    <cellStyle name="20 % - Markeringsfarve4 2 4 2 3 2 2 2" xfId="16769"/>
    <cellStyle name="20 % - Markeringsfarve4 2 4 2 3 2 3" xfId="14285"/>
    <cellStyle name="20 % - Markeringsfarve4 2 4 2 3 3" xfId="10049"/>
    <cellStyle name="20 % - Markeringsfarve4 2 4 2 3 3 2" xfId="15509"/>
    <cellStyle name="20 % - Markeringsfarve4 2 4 2 3 4" xfId="13025"/>
    <cellStyle name="20 % - Markeringsfarve4 2 4 2 4" xfId="8070"/>
    <cellStyle name="20 % - Markeringsfarve4 2 4 2 4 2" xfId="10651"/>
    <cellStyle name="20 % - Markeringsfarve4 2 4 2 4 2 2" xfId="16110"/>
    <cellStyle name="20 % - Markeringsfarve4 2 4 2 4 3" xfId="13626"/>
    <cellStyle name="20 % - Markeringsfarve4 2 4 2 5" xfId="9369"/>
    <cellStyle name="20 % - Markeringsfarve4 2 4 2 5 2" xfId="14828"/>
    <cellStyle name="20 % - Markeringsfarve4 2 4 2 6" xfId="12363"/>
    <cellStyle name="20 % - Markeringsfarve4 2 4 2 7" xfId="6693"/>
    <cellStyle name="20 % - Markeringsfarve4 2 4 3" xfId="6928"/>
    <cellStyle name="20 % - Markeringsfarve4 2 4 3 2" xfId="7613"/>
    <cellStyle name="20 % - Markeringsfarve4 2 4 3 2 2" xfId="8873"/>
    <cellStyle name="20 % - Markeringsfarve4 2 4 3 2 2 2" xfId="11455"/>
    <cellStyle name="20 % - Markeringsfarve4 2 4 3 2 2 2 2" xfId="16914"/>
    <cellStyle name="20 % - Markeringsfarve4 2 4 3 2 2 3" xfId="14430"/>
    <cellStyle name="20 % - Markeringsfarve4 2 4 3 2 3" xfId="10194"/>
    <cellStyle name="20 % - Markeringsfarve4 2 4 3 2 3 2" xfId="15654"/>
    <cellStyle name="20 % - Markeringsfarve4 2 4 3 2 4" xfId="13170"/>
    <cellStyle name="20 % - Markeringsfarve4 2 4 3 3" xfId="8215"/>
    <cellStyle name="20 % - Markeringsfarve4 2 4 3 3 2" xfId="10796"/>
    <cellStyle name="20 % - Markeringsfarve4 2 4 3 3 2 2" xfId="16255"/>
    <cellStyle name="20 % - Markeringsfarve4 2 4 3 3 3" xfId="13771"/>
    <cellStyle name="20 % - Markeringsfarve4 2 4 3 4" xfId="9532"/>
    <cellStyle name="20 % - Markeringsfarve4 2 4 3 4 2" xfId="14992"/>
    <cellStyle name="20 % - Markeringsfarve4 2 4 3 5" xfId="12511"/>
    <cellStyle name="20 % - Markeringsfarve4 2 4 4" xfId="7332"/>
    <cellStyle name="20 % - Markeringsfarve4 2 4 4 2" xfId="8592"/>
    <cellStyle name="20 % - Markeringsfarve4 2 4 4 2 2" xfId="11173"/>
    <cellStyle name="20 % - Markeringsfarve4 2 4 4 2 2 2" xfId="16632"/>
    <cellStyle name="20 % - Markeringsfarve4 2 4 4 2 3" xfId="14148"/>
    <cellStyle name="20 % - Markeringsfarve4 2 4 4 3" xfId="9912"/>
    <cellStyle name="20 % - Markeringsfarve4 2 4 4 3 2" xfId="15372"/>
    <cellStyle name="20 % - Markeringsfarve4 2 4 4 4" xfId="12888"/>
    <cellStyle name="20 % - Markeringsfarve4 2 4 5" xfId="7925"/>
    <cellStyle name="20 % - Markeringsfarve4 2 4 5 2" xfId="10505"/>
    <cellStyle name="20 % - Markeringsfarve4 2 4 5 2 2" xfId="15964"/>
    <cellStyle name="20 % - Markeringsfarve4 2 4 5 3" xfId="13480"/>
    <cellStyle name="20 % - Markeringsfarve4 2 4 6" xfId="9223"/>
    <cellStyle name="20 % - Markeringsfarve4 2 4 6 2" xfId="14681"/>
    <cellStyle name="20 % - Markeringsfarve4 2 4 7" xfId="12217"/>
    <cellStyle name="20 % - Markeringsfarve4 2 4 8" xfId="6547"/>
    <cellStyle name="20 % - Markeringsfarve4 2 5" xfId="147"/>
    <cellStyle name="20 % - Markeringsfarve4 2 5 2" xfId="7009"/>
    <cellStyle name="20 % - Markeringsfarve4 2 5 2 2" xfId="7694"/>
    <cellStyle name="20 % - Markeringsfarve4 2 5 2 2 2" xfId="8954"/>
    <cellStyle name="20 % - Markeringsfarve4 2 5 2 2 2 2" xfId="11536"/>
    <cellStyle name="20 % - Markeringsfarve4 2 5 2 2 2 2 2" xfId="16995"/>
    <cellStyle name="20 % - Markeringsfarve4 2 5 2 2 2 3" xfId="14511"/>
    <cellStyle name="20 % - Markeringsfarve4 2 5 2 2 3" xfId="10275"/>
    <cellStyle name="20 % - Markeringsfarve4 2 5 2 2 3 2" xfId="15735"/>
    <cellStyle name="20 % - Markeringsfarve4 2 5 2 2 4" xfId="13251"/>
    <cellStyle name="20 % - Markeringsfarve4 2 5 2 3" xfId="8296"/>
    <cellStyle name="20 % - Markeringsfarve4 2 5 2 3 2" xfId="10877"/>
    <cellStyle name="20 % - Markeringsfarve4 2 5 2 3 2 2" xfId="16336"/>
    <cellStyle name="20 % - Markeringsfarve4 2 5 2 3 3" xfId="13852"/>
    <cellStyle name="20 % - Markeringsfarve4 2 5 2 4" xfId="9613"/>
    <cellStyle name="20 % - Markeringsfarve4 2 5 2 4 2" xfId="15073"/>
    <cellStyle name="20 % - Markeringsfarve4 2 5 2 5" xfId="12592"/>
    <cellStyle name="20 % - Markeringsfarve4 2 5 3" xfId="7404"/>
    <cellStyle name="20 % - Markeringsfarve4 2 5 3 2" xfId="8664"/>
    <cellStyle name="20 % - Markeringsfarve4 2 5 3 2 2" xfId="11245"/>
    <cellStyle name="20 % - Markeringsfarve4 2 5 3 2 2 2" xfId="16704"/>
    <cellStyle name="20 % - Markeringsfarve4 2 5 3 2 3" xfId="14220"/>
    <cellStyle name="20 % - Markeringsfarve4 2 5 3 3" xfId="9984"/>
    <cellStyle name="20 % - Markeringsfarve4 2 5 3 3 2" xfId="15444"/>
    <cellStyle name="20 % - Markeringsfarve4 2 5 3 4" xfId="12960"/>
    <cellStyle name="20 % - Markeringsfarve4 2 5 4" xfId="8006"/>
    <cellStyle name="20 % - Markeringsfarve4 2 5 4 2" xfId="10586"/>
    <cellStyle name="20 % - Markeringsfarve4 2 5 4 2 2" xfId="16045"/>
    <cellStyle name="20 % - Markeringsfarve4 2 5 4 3" xfId="13561"/>
    <cellStyle name="20 % - Markeringsfarve4 2 5 5" xfId="9304"/>
    <cellStyle name="20 % - Markeringsfarve4 2 5 5 2" xfId="14763"/>
    <cellStyle name="20 % - Markeringsfarve4 2 5 6" xfId="12298"/>
    <cellStyle name="20 % - Markeringsfarve4 2 5 7" xfId="6629"/>
    <cellStyle name="20 % - Markeringsfarve4 2 6" xfId="148"/>
    <cellStyle name="20 % - Markeringsfarve4 2 6 2" xfId="7549"/>
    <cellStyle name="20 % - Markeringsfarve4 2 6 2 2" xfId="8808"/>
    <cellStyle name="20 % - Markeringsfarve4 2 6 2 2 2" xfId="11390"/>
    <cellStyle name="20 % - Markeringsfarve4 2 6 2 2 2 2" xfId="16849"/>
    <cellStyle name="20 % - Markeringsfarve4 2 6 2 2 3" xfId="14365"/>
    <cellStyle name="20 % - Markeringsfarve4 2 6 2 3" xfId="10129"/>
    <cellStyle name="20 % - Markeringsfarve4 2 6 2 3 2" xfId="15589"/>
    <cellStyle name="20 % - Markeringsfarve4 2 6 2 4" xfId="13105"/>
    <cellStyle name="20 % - Markeringsfarve4 2 6 3" xfId="8150"/>
    <cellStyle name="20 % - Markeringsfarve4 2 6 3 2" xfId="10731"/>
    <cellStyle name="20 % - Markeringsfarve4 2 6 3 2 2" xfId="16190"/>
    <cellStyle name="20 % - Markeringsfarve4 2 6 3 3" xfId="13706"/>
    <cellStyle name="20 % - Markeringsfarve4 2 6 4" xfId="9449"/>
    <cellStyle name="20 % - Markeringsfarve4 2 6 4 2" xfId="14908"/>
    <cellStyle name="20 % - Markeringsfarve4 2 6 5" xfId="12443"/>
    <cellStyle name="20 % - Markeringsfarve4 2 6 6" xfId="6778"/>
    <cellStyle name="20 % - Markeringsfarve4 2 7" xfId="7180"/>
    <cellStyle name="20 % - Markeringsfarve4 2 7 2" xfId="8466"/>
    <cellStyle name="20 % - Markeringsfarve4 2 7 2 2" xfId="11047"/>
    <cellStyle name="20 % - Markeringsfarve4 2 7 2 2 2" xfId="16506"/>
    <cellStyle name="20 % - Markeringsfarve4 2 7 2 3" xfId="14022"/>
    <cellStyle name="20 % - Markeringsfarve4 2 7 3" xfId="9783"/>
    <cellStyle name="20 % - Markeringsfarve4 2 7 3 2" xfId="15243"/>
    <cellStyle name="20 % - Markeringsfarve4 2 7 4" xfId="12762"/>
    <cellStyle name="20 % - Markeringsfarve4 2 8" xfId="7255"/>
    <cellStyle name="20 % - Markeringsfarve4 2 8 2" xfId="8540"/>
    <cellStyle name="20 % - Markeringsfarve4 2 8 2 2" xfId="11121"/>
    <cellStyle name="20 % - Markeringsfarve4 2 8 2 2 2" xfId="16580"/>
    <cellStyle name="20 % - Markeringsfarve4 2 8 2 3" xfId="14096"/>
    <cellStyle name="20 % - Markeringsfarve4 2 8 3" xfId="9857"/>
    <cellStyle name="20 % - Markeringsfarve4 2 8 3 2" xfId="15317"/>
    <cellStyle name="20 % - Markeringsfarve4 2 8 4" xfId="12836"/>
    <cellStyle name="20 % - Markeringsfarve4 2 9" xfId="7858"/>
    <cellStyle name="20 % - Markeringsfarve4 2 9 2" xfId="10440"/>
    <cellStyle name="20 % - Markeringsfarve4 2 9 2 2" xfId="15899"/>
    <cellStyle name="20 % - Markeringsfarve4 2 9 3" xfId="13415"/>
    <cellStyle name="20 % - Markeringsfarve4 3" xfId="149"/>
    <cellStyle name="20 % - Markeringsfarve4 3 2" xfId="150"/>
    <cellStyle name="20 % - Markeringsfarve4 3 2 2" xfId="151"/>
    <cellStyle name="20 % - Markeringsfarve4 3 2 2 2" xfId="152"/>
    <cellStyle name="20 % - Markeringsfarve4 3 2 2 2 2" xfId="7075"/>
    <cellStyle name="20 % - Markeringsfarve4 3 2 2 2 2 2" xfId="7760"/>
    <cellStyle name="20 % - Markeringsfarve4 3 2 2 2 2 2 2" xfId="9021"/>
    <cellStyle name="20 % - Markeringsfarve4 3 2 2 2 2 2 2 2" xfId="11603"/>
    <cellStyle name="20 % - Markeringsfarve4 3 2 2 2 2 2 2 2 2" xfId="17062"/>
    <cellStyle name="20 % - Markeringsfarve4 3 2 2 2 2 2 2 3" xfId="14578"/>
    <cellStyle name="20 % - Markeringsfarve4 3 2 2 2 2 2 3" xfId="10342"/>
    <cellStyle name="20 % - Markeringsfarve4 3 2 2 2 2 2 3 2" xfId="15802"/>
    <cellStyle name="20 % - Markeringsfarve4 3 2 2 2 2 2 4" xfId="13318"/>
    <cellStyle name="20 % - Markeringsfarve4 3 2 2 2 2 3" xfId="8363"/>
    <cellStyle name="20 % - Markeringsfarve4 3 2 2 2 2 3 2" xfId="10944"/>
    <cellStyle name="20 % - Markeringsfarve4 3 2 2 2 2 3 2 2" xfId="16403"/>
    <cellStyle name="20 % - Markeringsfarve4 3 2 2 2 2 3 3" xfId="13919"/>
    <cellStyle name="20 % - Markeringsfarve4 3 2 2 2 2 4" xfId="9680"/>
    <cellStyle name="20 % - Markeringsfarve4 3 2 2 2 2 4 2" xfId="15140"/>
    <cellStyle name="20 % - Markeringsfarve4 3 2 2 2 2 5" xfId="12659"/>
    <cellStyle name="20 % - Markeringsfarve4 3 2 2 2 3" xfId="7470"/>
    <cellStyle name="20 % - Markeringsfarve4 3 2 2 2 3 2" xfId="8730"/>
    <cellStyle name="20 % - Markeringsfarve4 3 2 2 2 3 2 2" xfId="11312"/>
    <cellStyle name="20 % - Markeringsfarve4 3 2 2 2 3 2 2 2" xfId="16771"/>
    <cellStyle name="20 % - Markeringsfarve4 3 2 2 2 3 2 3" xfId="14287"/>
    <cellStyle name="20 % - Markeringsfarve4 3 2 2 2 3 3" xfId="10051"/>
    <cellStyle name="20 % - Markeringsfarve4 3 2 2 2 3 3 2" xfId="15511"/>
    <cellStyle name="20 % - Markeringsfarve4 3 2 2 2 3 4" xfId="13027"/>
    <cellStyle name="20 % - Markeringsfarve4 3 2 2 2 4" xfId="8072"/>
    <cellStyle name="20 % - Markeringsfarve4 3 2 2 2 4 2" xfId="10653"/>
    <cellStyle name="20 % - Markeringsfarve4 3 2 2 2 4 2 2" xfId="16112"/>
    <cellStyle name="20 % - Markeringsfarve4 3 2 2 2 4 3" xfId="13628"/>
    <cellStyle name="20 % - Markeringsfarve4 3 2 2 2 5" xfId="9371"/>
    <cellStyle name="20 % - Markeringsfarve4 3 2 2 2 5 2" xfId="14830"/>
    <cellStyle name="20 % - Markeringsfarve4 3 2 2 2 6" xfId="12365"/>
    <cellStyle name="20 % - Markeringsfarve4 3 2 2 2 7" xfId="6695"/>
    <cellStyle name="20 % - Markeringsfarve4 3 2 2 3" xfId="6930"/>
    <cellStyle name="20 % - Markeringsfarve4 3 2 2 3 2" xfId="7615"/>
    <cellStyle name="20 % - Markeringsfarve4 3 2 2 3 2 2" xfId="8875"/>
    <cellStyle name="20 % - Markeringsfarve4 3 2 2 3 2 2 2" xfId="11457"/>
    <cellStyle name="20 % - Markeringsfarve4 3 2 2 3 2 2 2 2" xfId="16916"/>
    <cellStyle name="20 % - Markeringsfarve4 3 2 2 3 2 2 3" xfId="14432"/>
    <cellStyle name="20 % - Markeringsfarve4 3 2 2 3 2 3" xfId="10196"/>
    <cellStyle name="20 % - Markeringsfarve4 3 2 2 3 2 3 2" xfId="15656"/>
    <cellStyle name="20 % - Markeringsfarve4 3 2 2 3 2 4" xfId="13172"/>
    <cellStyle name="20 % - Markeringsfarve4 3 2 2 3 3" xfId="8217"/>
    <cellStyle name="20 % - Markeringsfarve4 3 2 2 3 3 2" xfId="10798"/>
    <cellStyle name="20 % - Markeringsfarve4 3 2 2 3 3 2 2" xfId="16257"/>
    <cellStyle name="20 % - Markeringsfarve4 3 2 2 3 3 3" xfId="13773"/>
    <cellStyle name="20 % - Markeringsfarve4 3 2 2 3 4" xfId="9534"/>
    <cellStyle name="20 % - Markeringsfarve4 3 2 2 3 4 2" xfId="14994"/>
    <cellStyle name="20 % - Markeringsfarve4 3 2 2 3 5" xfId="12513"/>
    <cellStyle name="20 % - Markeringsfarve4 3 2 2 4" xfId="7334"/>
    <cellStyle name="20 % - Markeringsfarve4 3 2 2 4 2" xfId="8594"/>
    <cellStyle name="20 % - Markeringsfarve4 3 2 2 4 2 2" xfId="11175"/>
    <cellStyle name="20 % - Markeringsfarve4 3 2 2 4 2 2 2" xfId="16634"/>
    <cellStyle name="20 % - Markeringsfarve4 3 2 2 4 2 3" xfId="14150"/>
    <cellStyle name="20 % - Markeringsfarve4 3 2 2 4 3" xfId="9914"/>
    <cellStyle name="20 % - Markeringsfarve4 3 2 2 4 3 2" xfId="15374"/>
    <cellStyle name="20 % - Markeringsfarve4 3 2 2 4 4" xfId="12890"/>
    <cellStyle name="20 % - Markeringsfarve4 3 2 2 5" xfId="7927"/>
    <cellStyle name="20 % - Markeringsfarve4 3 2 2 5 2" xfId="10507"/>
    <cellStyle name="20 % - Markeringsfarve4 3 2 2 5 2 2" xfId="15966"/>
    <cellStyle name="20 % - Markeringsfarve4 3 2 2 5 3" xfId="13482"/>
    <cellStyle name="20 % - Markeringsfarve4 3 2 2 6" xfId="9225"/>
    <cellStyle name="20 % - Markeringsfarve4 3 2 2 6 2" xfId="14718"/>
    <cellStyle name="20 % - Markeringsfarve4 3 2 2 7" xfId="12219"/>
    <cellStyle name="20 % - Markeringsfarve4 3 2 2 8" xfId="6549"/>
    <cellStyle name="20 % - Markeringsfarve4 3 2 3" xfId="153"/>
    <cellStyle name="20 % - Markeringsfarve4 3 2 3 2" xfId="154"/>
    <cellStyle name="20 % - Markeringsfarve4 3 2 3 2 2" xfId="7696"/>
    <cellStyle name="20 % - Markeringsfarve4 3 2 3 2 2 2" xfId="8956"/>
    <cellStyle name="20 % - Markeringsfarve4 3 2 3 2 2 2 2" xfId="11538"/>
    <cellStyle name="20 % - Markeringsfarve4 3 2 3 2 2 2 2 2" xfId="16997"/>
    <cellStyle name="20 % - Markeringsfarve4 3 2 3 2 2 2 3" xfId="14513"/>
    <cellStyle name="20 % - Markeringsfarve4 3 2 3 2 2 3" xfId="10277"/>
    <cellStyle name="20 % - Markeringsfarve4 3 2 3 2 2 3 2" xfId="15737"/>
    <cellStyle name="20 % - Markeringsfarve4 3 2 3 2 2 4" xfId="13253"/>
    <cellStyle name="20 % - Markeringsfarve4 3 2 3 2 3" xfId="8298"/>
    <cellStyle name="20 % - Markeringsfarve4 3 2 3 2 3 2" xfId="10879"/>
    <cellStyle name="20 % - Markeringsfarve4 3 2 3 2 3 2 2" xfId="16338"/>
    <cellStyle name="20 % - Markeringsfarve4 3 2 3 2 3 3" xfId="13854"/>
    <cellStyle name="20 % - Markeringsfarve4 3 2 3 2 4" xfId="9615"/>
    <cellStyle name="20 % - Markeringsfarve4 3 2 3 2 4 2" xfId="15075"/>
    <cellStyle name="20 % - Markeringsfarve4 3 2 3 2 5" xfId="12594"/>
    <cellStyle name="20 % - Markeringsfarve4 3 2 3 2 6" xfId="7011"/>
    <cellStyle name="20 % - Markeringsfarve4 3 2 3 3" xfId="7406"/>
    <cellStyle name="20 % - Markeringsfarve4 3 2 3 3 2" xfId="8666"/>
    <cellStyle name="20 % - Markeringsfarve4 3 2 3 3 2 2" xfId="11247"/>
    <cellStyle name="20 % - Markeringsfarve4 3 2 3 3 2 2 2" xfId="16706"/>
    <cellStyle name="20 % - Markeringsfarve4 3 2 3 3 2 3" xfId="14222"/>
    <cellStyle name="20 % - Markeringsfarve4 3 2 3 3 3" xfId="9986"/>
    <cellStyle name="20 % - Markeringsfarve4 3 2 3 3 3 2" xfId="15446"/>
    <cellStyle name="20 % - Markeringsfarve4 3 2 3 3 4" xfId="12962"/>
    <cellStyle name="20 % - Markeringsfarve4 3 2 3 4" xfId="8008"/>
    <cellStyle name="20 % - Markeringsfarve4 3 2 3 4 2" xfId="10588"/>
    <cellStyle name="20 % - Markeringsfarve4 3 2 3 4 2 2" xfId="16047"/>
    <cellStyle name="20 % - Markeringsfarve4 3 2 3 4 3" xfId="13563"/>
    <cellStyle name="20 % - Markeringsfarve4 3 2 3 5" xfId="9306"/>
    <cellStyle name="20 % - Markeringsfarve4 3 2 3 5 2" xfId="14765"/>
    <cellStyle name="20 % - Markeringsfarve4 3 2 3 6" xfId="12300"/>
    <cellStyle name="20 % - Markeringsfarve4 3 2 3 7" xfId="6631"/>
    <cellStyle name="20 % - Markeringsfarve4 3 2 4" xfId="155"/>
    <cellStyle name="20 % - Markeringsfarve4 3 2 4 2" xfId="7551"/>
    <cellStyle name="20 % - Markeringsfarve4 3 2 4 2 2" xfId="8810"/>
    <cellStyle name="20 % - Markeringsfarve4 3 2 4 2 2 2" xfId="11392"/>
    <cellStyle name="20 % - Markeringsfarve4 3 2 4 2 2 2 2" xfId="16851"/>
    <cellStyle name="20 % - Markeringsfarve4 3 2 4 2 2 3" xfId="14367"/>
    <cellStyle name="20 % - Markeringsfarve4 3 2 4 2 3" xfId="10131"/>
    <cellStyle name="20 % - Markeringsfarve4 3 2 4 2 3 2" xfId="15591"/>
    <cellStyle name="20 % - Markeringsfarve4 3 2 4 2 4" xfId="13107"/>
    <cellStyle name="20 % - Markeringsfarve4 3 2 4 3" xfId="8152"/>
    <cellStyle name="20 % - Markeringsfarve4 3 2 4 3 2" xfId="10733"/>
    <cellStyle name="20 % - Markeringsfarve4 3 2 4 3 2 2" xfId="16192"/>
    <cellStyle name="20 % - Markeringsfarve4 3 2 4 3 3" xfId="13708"/>
    <cellStyle name="20 % - Markeringsfarve4 3 2 4 4" xfId="9451"/>
    <cellStyle name="20 % - Markeringsfarve4 3 2 4 4 2" xfId="14910"/>
    <cellStyle name="20 % - Markeringsfarve4 3 2 4 5" xfId="12445"/>
    <cellStyle name="20 % - Markeringsfarve4 3 2 4 6" xfId="6780"/>
    <cellStyle name="20 % - Markeringsfarve4 3 2 5" xfId="7265"/>
    <cellStyle name="20 % - Markeringsfarve4 3 2 5 2" xfId="8547"/>
    <cellStyle name="20 % - Markeringsfarve4 3 2 5 2 2" xfId="11128"/>
    <cellStyle name="20 % - Markeringsfarve4 3 2 5 2 2 2" xfId="16587"/>
    <cellStyle name="20 % - Markeringsfarve4 3 2 5 2 3" xfId="14103"/>
    <cellStyle name="20 % - Markeringsfarve4 3 2 5 3" xfId="9865"/>
    <cellStyle name="20 % - Markeringsfarve4 3 2 5 3 2" xfId="15325"/>
    <cellStyle name="20 % - Markeringsfarve4 3 2 5 4" xfId="12843"/>
    <cellStyle name="20 % - Markeringsfarve4 3 2 6" xfId="7860"/>
    <cellStyle name="20 % - Markeringsfarve4 3 2 6 2" xfId="10442"/>
    <cellStyle name="20 % - Markeringsfarve4 3 2 6 2 2" xfId="15901"/>
    <cellStyle name="20 % - Markeringsfarve4 3 2 6 3" xfId="13417"/>
    <cellStyle name="20 % - Markeringsfarve4 3 2 7" xfId="9126"/>
    <cellStyle name="20 % - Markeringsfarve4 3 2 7 2" xfId="12064"/>
    <cellStyle name="20 % - Markeringsfarve4 3 2 8" xfId="11976"/>
    <cellStyle name="20 % - Markeringsfarve4 3 2 9" xfId="6296"/>
    <cellStyle name="20 % - Markeringsfarve4 3 3" xfId="156"/>
    <cellStyle name="20 % - Markeringsfarve4 3 3 2" xfId="157"/>
    <cellStyle name="20 % - Markeringsfarve4 3 3 2 2" xfId="11062"/>
    <cellStyle name="20 % - Markeringsfarve4 3 3 2 2 2" xfId="16521"/>
    <cellStyle name="20 % - Markeringsfarve4 3 3 2 3" xfId="14037"/>
    <cellStyle name="20 % - Markeringsfarve4 3 3 2 4" xfId="8481"/>
    <cellStyle name="20 % - Markeringsfarve4 3 3 3" xfId="9798"/>
    <cellStyle name="20 % - Markeringsfarve4 3 3 3 2" xfId="15258"/>
    <cellStyle name="20 % - Markeringsfarve4 3 3 4" xfId="12777"/>
    <cellStyle name="20 % - Markeringsfarve4 3 3 5" xfId="7195"/>
    <cellStyle name="20 % - Markeringsfarve4 3 4" xfId="158"/>
    <cellStyle name="20 % - Markeringsfarve4 3 4 2" xfId="159"/>
    <cellStyle name="20 % - Markeringsfarve4 3 4 3" xfId="7269"/>
    <cellStyle name="20 % - Markeringsfarve4 3 5" xfId="160"/>
    <cellStyle name="20 % - Markeringsfarve4 3 5 2" xfId="6295"/>
    <cellStyle name="20 % - Markeringsfarve4 3 6" xfId="6245"/>
    <cellStyle name="20 % - Markeringsfarve4 4" xfId="161"/>
    <cellStyle name="20 % - Markeringsfarve4 4 2" xfId="162"/>
    <cellStyle name="20 % - Markeringsfarve4 4 2 2" xfId="7072"/>
    <cellStyle name="20 % - Markeringsfarve4 4 2 2 2" xfId="7757"/>
    <cellStyle name="20 % - Markeringsfarve4 4 2 2 2 2" xfId="9018"/>
    <cellStyle name="20 % - Markeringsfarve4 4 2 2 2 2 2" xfId="11600"/>
    <cellStyle name="20 % - Markeringsfarve4 4 2 2 2 2 2 2" xfId="17059"/>
    <cellStyle name="20 % - Markeringsfarve4 4 2 2 2 2 3" xfId="14575"/>
    <cellStyle name="20 % - Markeringsfarve4 4 2 2 2 3" xfId="10339"/>
    <cellStyle name="20 % - Markeringsfarve4 4 2 2 2 3 2" xfId="15799"/>
    <cellStyle name="20 % - Markeringsfarve4 4 2 2 2 4" xfId="13315"/>
    <cellStyle name="20 % - Markeringsfarve4 4 2 2 3" xfId="8360"/>
    <cellStyle name="20 % - Markeringsfarve4 4 2 2 3 2" xfId="10941"/>
    <cellStyle name="20 % - Markeringsfarve4 4 2 2 3 2 2" xfId="16400"/>
    <cellStyle name="20 % - Markeringsfarve4 4 2 2 3 3" xfId="13916"/>
    <cellStyle name="20 % - Markeringsfarve4 4 2 2 4" xfId="9677"/>
    <cellStyle name="20 % - Markeringsfarve4 4 2 2 4 2" xfId="15137"/>
    <cellStyle name="20 % - Markeringsfarve4 4 2 2 5" xfId="12656"/>
    <cellStyle name="20 % - Markeringsfarve4 4 2 3" xfId="7467"/>
    <cellStyle name="20 % - Markeringsfarve4 4 2 3 2" xfId="8727"/>
    <cellStyle name="20 % - Markeringsfarve4 4 2 3 2 2" xfId="11309"/>
    <cellStyle name="20 % - Markeringsfarve4 4 2 3 2 2 2" xfId="16768"/>
    <cellStyle name="20 % - Markeringsfarve4 4 2 3 2 3" xfId="14284"/>
    <cellStyle name="20 % - Markeringsfarve4 4 2 3 3" xfId="10048"/>
    <cellStyle name="20 % - Markeringsfarve4 4 2 3 3 2" xfId="15508"/>
    <cellStyle name="20 % - Markeringsfarve4 4 2 3 4" xfId="13024"/>
    <cellStyle name="20 % - Markeringsfarve4 4 2 4" xfId="8069"/>
    <cellStyle name="20 % - Markeringsfarve4 4 2 4 2" xfId="10650"/>
    <cellStyle name="20 % - Markeringsfarve4 4 2 4 2 2" xfId="16109"/>
    <cellStyle name="20 % - Markeringsfarve4 4 2 4 3" xfId="13625"/>
    <cellStyle name="20 % - Markeringsfarve4 4 2 5" xfId="9368"/>
    <cellStyle name="20 % - Markeringsfarve4 4 2 5 2" xfId="14827"/>
    <cellStyle name="20 % - Markeringsfarve4 4 2 6" xfId="12362"/>
    <cellStyle name="20 % - Markeringsfarve4 4 2 7" xfId="6692"/>
    <cellStyle name="20 % - Markeringsfarve4 4 3" xfId="6927"/>
    <cellStyle name="20 % - Markeringsfarve4 4 3 2" xfId="7612"/>
    <cellStyle name="20 % - Markeringsfarve4 4 3 2 2" xfId="8872"/>
    <cellStyle name="20 % - Markeringsfarve4 4 3 2 2 2" xfId="11454"/>
    <cellStyle name="20 % - Markeringsfarve4 4 3 2 2 2 2" xfId="16913"/>
    <cellStyle name="20 % - Markeringsfarve4 4 3 2 2 3" xfId="14429"/>
    <cellStyle name="20 % - Markeringsfarve4 4 3 2 3" xfId="10193"/>
    <cellStyle name="20 % - Markeringsfarve4 4 3 2 3 2" xfId="15653"/>
    <cellStyle name="20 % - Markeringsfarve4 4 3 2 4" xfId="13169"/>
    <cellStyle name="20 % - Markeringsfarve4 4 3 3" xfId="8214"/>
    <cellStyle name="20 % - Markeringsfarve4 4 3 3 2" xfId="10795"/>
    <cellStyle name="20 % - Markeringsfarve4 4 3 3 2 2" xfId="16254"/>
    <cellStyle name="20 % - Markeringsfarve4 4 3 3 3" xfId="13770"/>
    <cellStyle name="20 % - Markeringsfarve4 4 3 4" xfId="9531"/>
    <cellStyle name="20 % - Markeringsfarve4 4 3 4 2" xfId="14991"/>
    <cellStyle name="20 % - Markeringsfarve4 4 3 5" xfId="12510"/>
    <cellStyle name="20 % - Markeringsfarve4 4 4" xfId="7231"/>
    <cellStyle name="20 % - Markeringsfarve4 4 4 2" xfId="8517"/>
    <cellStyle name="20 % - Markeringsfarve4 4 4 2 2" xfId="11098"/>
    <cellStyle name="20 % - Markeringsfarve4 4 4 2 2 2" xfId="16557"/>
    <cellStyle name="20 % - Markeringsfarve4 4 4 2 3" xfId="14073"/>
    <cellStyle name="20 % - Markeringsfarve4 4 4 3" xfId="9834"/>
    <cellStyle name="20 % - Markeringsfarve4 4 4 3 2" xfId="15294"/>
    <cellStyle name="20 % - Markeringsfarve4 4 4 4" xfId="12813"/>
    <cellStyle name="20 % - Markeringsfarve4 4 5" xfId="7924"/>
    <cellStyle name="20 % - Markeringsfarve4 4 5 2" xfId="10504"/>
    <cellStyle name="20 % - Markeringsfarve4 4 5 2 2" xfId="15963"/>
    <cellStyle name="20 % - Markeringsfarve4 4 5 3" xfId="13479"/>
    <cellStyle name="20 % - Markeringsfarve4 4 6" xfId="9222"/>
    <cellStyle name="20 % - Markeringsfarve4 4 6 2" xfId="14711"/>
    <cellStyle name="20 % - Markeringsfarve4 4 7" xfId="12216"/>
    <cellStyle name="20 % - Markeringsfarve4 4 8" xfId="6546"/>
    <cellStyle name="20 % - Markeringsfarve4 5" xfId="163"/>
    <cellStyle name="20 % - Markeringsfarve4 5 2" xfId="164"/>
    <cellStyle name="20 % - Markeringsfarve4 5 2 2" xfId="7679"/>
    <cellStyle name="20 % - Markeringsfarve4 5 2 2 2" xfId="8939"/>
    <cellStyle name="20 % - Markeringsfarve4 5 2 2 2 2" xfId="11521"/>
    <cellStyle name="20 % - Markeringsfarve4 5 2 2 2 2 2" xfId="16980"/>
    <cellStyle name="20 % - Markeringsfarve4 5 2 2 2 3" xfId="14496"/>
    <cellStyle name="20 % - Markeringsfarve4 5 2 2 3" xfId="10260"/>
    <cellStyle name="20 % - Markeringsfarve4 5 2 2 3 2" xfId="15720"/>
    <cellStyle name="20 % - Markeringsfarve4 5 2 2 4" xfId="13236"/>
    <cellStyle name="20 % - Markeringsfarve4 5 2 3" xfId="8281"/>
    <cellStyle name="20 % - Markeringsfarve4 5 2 3 2" xfId="10862"/>
    <cellStyle name="20 % - Markeringsfarve4 5 2 3 2 2" xfId="16321"/>
    <cellStyle name="20 % - Markeringsfarve4 5 2 3 3" xfId="13837"/>
    <cellStyle name="20 % - Markeringsfarve4 5 2 4" xfId="9598"/>
    <cellStyle name="20 % - Markeringsfarve4 5 2 4 2" xfId="15058"/>
    <cellStyle name="20 % - Markeringsfarve4 5 2 5" xfId="12577"/>
    <cellStyle name="20 % - Markeringsfarve4 5 2 6" xfId="6994"/>
    <cellStyle name="20 % - Markeringsfarve4 5 3" xfId="7389"/>
    <cellStyle name="20 % - Markeringsfarve4 5 3 2" xfId="8649"/>
    <cellStyle name="20 % - Markeringsfarve4 5 3 2 2" xfId="11230"/>
    <cellStyle name="20 % - Markeringsfarve4 5 3 2 2 2" xfId="16689"/>
    <cellStyle name="20 % - Markeringsfarve4 5 3 2 3" xfId="14205"/>
    <cellStyle name="20 % - Markeringsfarve4 5 3 3" xfId="9969"/>
    <cellStyle name="20 % - Markeringsfarve4 5 3 3 2" xfId="15429"/>
    <cellStyle name="20 % - Markeringsfarve4 5 3 4" xfId="12945"/>
    <cellStyle name="20 % - Markeringsfarve4 5 4" xfId="7991"/>
    <cellStyle name="20 % - Markeringsfarve4 5 4 2" xfId="10571"/>
    <cellStyle name="20 % - Markeringsfarve4 5 4 2 2" xfId="16030"/>
    <cellStyle name="20 % - Markeringsfarve4 5 4 3" xfId="13546"/>
    <cellStyle name="20 % - Markeringsfarve4 5 5" xfId="9289"/>
    <cellStyle name="20 % - Markeringsfarve4 5 5 2" xfId="14748"/>
    <cellStyle name="20 % - Markeringsfarve4 5 6" xfId="12283"/>
    <cellStyle name="20 % - Markeringsfarve4 5 7" xfId="6613"/>
    <cellStyle name="20 % - Markeringsfarve4 6" xfId="165"/>
    <cellStyle name="20 % - Markeringsfarve4 6 2" xfId="166"/>
    <cellStyle name="20 % - Markeringsfarve4 6 2 2" xfId="8793"/>
    <cellStyle name="20 % - Markeringsfarve4 6 2 2 2" xfId="11375"/>
    <cellStyle name="20 % - Markeringsfarve4 6 2 2 2 2" xfId="16834"/>
    <cellStyle name="20 % - Markeringsfarve4 6 2 2 3" xfId="14350"/>
    <cellStyle name="20 % - Markeringsfarve4 6 2 3" xfId="10114"/>
    <cellStyle name="20 % - Markeringsfarve4 6 2 3 2" xfId="15574"/>
    <cellStyle name="20 % - Markeringsfarve4 6 2 4" xfId="13090"/>
    <cellStyle name="20 % - Markeringsfarve4 6 2 5" xfId="7533"/>
    <cellStyle name="20 % - Markeringsfarve4 6 3" xfId="8135"/>
    <cellStyle name="20 % - Markeringsfarve4 6 3 2" xfId="10716"/>
    <cellStyle name="20 % - Markeringsfarve4 6 3 2 2" xfId="16175"/>
    <cellStyle name="20 % - Markeringsfarve4 6 3 3" xfId="13691"/>
    <cellStyle name="20 % - Markeringsfarve4 6 4" xfId="9434"/>
    <cellStyle name="20 % - Markeringsfarve4 6 4 2" xfId="14893"/>
    <cellStyle name="20 % - Markeringsfarve4 6 5" xfId="12428"/>
    <cellStyle name="20 % - Markeringsfarve4 6 6" xfId="6758"/>
    <cellStyle name="20 % - Markeringsfarve4 7" xfId="7146"/>
    <cellStyle name="20 % - Markeringsfarve4 7 2" xfId="7830"/>
    <cellStyle name="20 % - Markeringsfarve4 7 2 2" xfId="9091"/>
    <cellStyle name="20 % - Markeringsfarve4 7 2 2 2" xfId="11673"/>
    <cellStyle name="20 % - Markeringsfarve4 7 2 2 2 2" xfId="17132"/>
    <cellStyle name="20 % - Markeringsfarve4 7 2 2 3" xfId="14648"/>
    <cellStyle name="20 % - Markeringsfarve4 7 2 3" xfId="10412"/>
    <cellStyle name="20 % - Markeringsfarve4 7 2 3 2" xfId="15872"/>
    <cellStyle name="20 % - Markeringsfarve4 7 2 4" xfId="13388"/>
    <cellStyle name="20 % - Markeringsfarve4 7 3" xfId="8433"/>
    <cellStyle name="20 % - Markeringsfarve4 7 3 2" xfId="11014"/>
    <cellStyle name="20 % - Markeringsfarve4 7 3 2 2" xfId="16473"/>
    <cellStyle name="20 % - Markeringsfarve4 7 3 3" xfId="13989"/>
    <cellStyle name="20 % - Markeringsfarve4 7 4" xfId="9750"/>
    <cellStyle name="20 % - Markeringsfarve4 7 4 2" xfId="15210"/>
    <cellStyle name="20 % - Markeringsfarve4 7 5" xfId="12729"/>
    <cellStyle name="20 % - Markeringsfarve4 8" xfId="7159"/>
    <cellStyle name="20 % - Markeringsfarve4 8 2" xfId="8445"/>
    <cellStyle name="20 % - Markeringsfarve4 8 2 2" xfId="11026"/>
    <cellStyle name="20 % - Markeringsfarve4 8 2 2 2" xfId="16485"/>
    <cellStyle name="20 % - Markeringsfarve4 8 2 3" xfId="14001"/>
    <cellStyle name="20 % - Markeringsfarve4 8 3" xfId="9762"/>
    <cellStyle name="20 % - Markeringsfarve4 8 3 2" xfId="15222"/>
    <cellStyle name="20 % - Markeringsfarve4 8 4" xfId="12741"/>
    <cellStyle name="20 % - Markeringsfarve4 9" xfId="7839"/>
    <cellStyle name="20 % - Markeringsfarve4 9 2" xfId="10421"/>
    <cellStyle name="20 % - Markeringsfarve4 9 2 2" xfId="15881"/>
    <cellStyle name="20 % - Markeringsfarve4 9 3" xfId="13397"/>
    <cellStyle name="20 % - Markeringsfarve5 10" xfId="9109"/>
    <cellStyle name="20 % - Markeringsfarve5 10 2" xfId="12044"/>
    <cellStyle name="20 % - Markeringsfarve5 11" xfId="11946"/>
    <cellStyle name="20 % - Markeringsfarve5 11 2" xfId="17375"/>
    <cellStyle name="20 % - Markeringsfarve5 12" xfId="11970"/>
    <cellStyle name="20 % - Markeringsfarve5 13" xfId="17391"/>
    <cellStyle name="20 % - Markeringsfarve5 14" xfId="17406"/>
    <cellStyle name="20 % - Markeringsfarve5 15" xfId="6297"/>
    <cellStyle name="20 % - Markeringsfarve5 2" xfId="167"/>
    <cellStyle name="20 % - Markeringsfarve5 2 10" xfId="9127"/>
    <cellStyle name="20 % - Markeringsfarve5 2 10 2" xfId="12065"/>
    <cellStyle name="20 % - Markeringsfarve5 2 11" xfId="11977"/>
    <cellStyle name="20 % - Markeringsfarve5 2 12" xfId="6298"/>
    <cellStyle name="20 % - Markeringsfarve5 2 13" xfId="6232"/>
    <cellStyle name="20 % - Markeringsfarve5 2 2" xfId="168"/>
    <cellStyle name="20 % - Markeringsfarve5 2 2 10" xfId="6299"/>
    <cellStyle name="20 % - Markeringsfarve5 2 2 11" xfId="6268"/>
    <cellStyle name="20 % - Markeringsfarve5 2 2 2" xfId="169"/>
    <cellStyle name="20 % - Markeringsfarve5 2 2 2 2" xfId="170"/>
    <cellStyle name="20 % - Markeringsfarve5 2 2 2 2 2" xfId="171"/>
    <cellStyle name="20 % - Markeringsfarve5 2 2 2 2 2 2" xfId="7763"/>
    <cellStyle name="20 % - Markeringsfarve5 2 2 2 2 2 2 2" xfId="9024"/>
    <cellStyle name="20 % - Markeringsfarve5 2 2 2 2 2 2 2 2" xfId="11606"/>
    <cellStyle name="20 % - Markeringsfarve5 2 2 2 2 2 2 2 2 2" xfId="17065"/>
    <cellStyle name="20 % - Markeringsfarve5 2 2 2 2 2 2 2 3" xfId="14581"/>
    <cellStyle name="20 % - Markeringsfarve5 2 2 2 2 2 2 3" xfId="10345"/>
    <cellStyle name="20 % - Markeringsfarve5 2 2 2 2 2 2 3 2" xfId="15805"/>
    <cellStyle name="20 % - Markeringsfarve5 2 2 2 2 2 2 4" xfId="13321"/>
    <cellStyle name="20 % - Markeringsfarve5 2 2 2 2 2 3" xfId="8366"/>
    <cellStyle name="20 % - Markeringsfarve5 2 2 2 2 2 3 2" xfId="10947"/>
    <cellStyle name="20 % - Markeringsfarve5 2 2 2 2 2 3 2 2" xfId="16406"/>
    <cellStyle name="20 % - Markeringsfarve5 2 2 2 2 2 3 3" xfId="13922"/>
    <cellStyle name="20 % - Markeringsfarve5 2 2 2 2 2 4" xfId="9683"/>
    <cellStyle name="20 % - Markeringsfarve5 2 2 2 2 2 4 2" xfId="15143"/>
    <cellStyle name="20 % - Markeringsfarve5 2 2 2 2 2 5" xfId="12662"/>
    <cellStyle name="20 % - Markeringsfarve5 2 2 2 2 2 6" xfId="7078"/>
    <cellStyle name="20 % - Markeringsfarve5 2 2 2 2 3" xfId="7473"/>
    <cellStyle name="20 % - Markeringsfarve5 2 2 2 2 3 2" xfId="8733"/>
    <cellStyle name="20 % - Markeringsfarve5 2 2 2 2 3 2 2" xfId="11315"/>
    <cellStyle name="20 % - Markeringsfarve5 2 2 2 2 3 2 2 2" xfId="16774"/>
    <cellStyle name="20 % - Markeringsfarve5 2 2 2 2 3 2 3" xfId="14290"/>
    <cellStyle name="20 % - Markeringsfarve5 2 2 2 2 3 3" xfId="10054"/>
    <cellStyle name="20 % - Markeringsfarve5 2 2 2 2 3 3 2" xfId="15514"/>
    <cellStyle name="20 % - Markeringsfarve5 2 2 2 2 3 4" xfId="13030"/>
    <cellStyle name="20 % - Markeringsfarve5 2 2 2 2 4" xfId="8075"/>
    <cellStyle name="20 % - Markeringsfarve5 2 2 2 2 4 2" xfId="10656"/>
    <cellStyle name="20 % - Markeringsfarve5 2 2 2 2 4 2 2" xfId="16115"/>
    <cellStyle name="20 % - Markeringsfarve5 2 2 2 2 4 3" xfId="13631"/>
    <cellStyle name="20 % - Markeringsfarve5 2 2 2 2 5" xfId="9374"/>
    <cellStyle name="20 % - Markeringsfarve5 2 2 2 2 5 2" xfId="14833"/>
    <cellStyle name="20 % - Markeringsfarve5 2 2 2 2 6" xfId="12368"/>
    <cellStyle name="20 % - Markeringsfarve5 2 2 2 2 7" xfId="6698"/>
    <cellStyle name="20 % - Markeringsfarve5 2 2 2 3" xfId="172"/>
    <cellStyle name="20 % - Markeringsfarve5 2 2 2 3 2" xfId="173"/>
    <cellStyle name="20 % - Markeringsfarve5 2 2 2 3 2 2" xfId="8878"/>
    <cellStyle name="20 % - Markeringsfarve5 2 2 2 3 2 2 2" xfId="11460"/>
    <cellStyle name="20 % - Markeringsfarve5 2 2 2 3 2 2 2 2" xfId="16919"/>
    <cellStyle name="20 % - Markeringsfarve5 2 2 2 3 2 2 3" xfId="14435"/>
    <cellStyle name="20 % - Markeringsfarve5 2 2 2 3 2 3" xfId="10199"/>
    <cellStyle name="20 % - Markeringsfarve5 2 2 2 3 2 3 2" xfId="15659"/>
    <cellStyle name="20 % - Markeringsfarve5 2 2 2 3 2 4" xfId="13175"/>
    <cellStyle name="20 % - Markeringsfarve5 2 2 2 3 2 5" xfId="7618"/>
    <cellStyle name="20 % - Markeringsfarve5 2 2 2 3 3" xfId="8220"/>
    <cellStyle name="20 % - Markeringsfarve5 2 2 2 3 3 2" xfId="10801"/>
    <cellStyle name="20 % - Markeringsfarve5 2 2 2 3 3 2 2" xfId="16260"/>
    <cellStyle name="20 % - Markeringsfarve5 2 2 2 3 3 3" xfId="13776"/>
    <cellStyle name="20 % - Markeringsfarve5 2 2 2 3 4" xfId="9537"/>
    <cellStyle name="20 % - Markeringsfarve5 2 2 2 3 4 2" xfId="14997"/>
    <cellStyle name="20 % - Markeringsfarve5 2 2 2 3 5" xfId="12516"/>
    <cellStyle name="20 % - Markeringsfarve5 2 2 2 3 6" xfId="6933"/>
    <cellStyle name="20 % - Markeringsfarve5 2 2 2 4" xfId="174"/>
    <cellStyle name="20 % - Markeringsfarve5 2 2 2 4 2" xfId="8596"/>
    <cellStyle name="20 % - Markeringsfarve5 2 2 2 4 2 2" xfId="11177"/>
    <cellStyle name="20 % - Markeringsfarve5 2 2 2 4 2 2 2" xfId="16636"/>
    <cellStyle name="20 % - Markeringsfarve5 2 2 2 4 2 3" xfId="14152"/>
    <cellStyle name="20 % - Markeringsfarve5 2 2 2 4 3" xfId="9916"/>
    <cellStyle name="20 % - Markeringsfarve5 2 2 2 4 3 2" xfId="15376"/>
    <cellStyle name="20 % - Markeringsfarve5 2 2 2 4 4" xfId="12892"/>
    <cellStyle name="20 % - Markeringsfarve5 2 2 2 4 5" xfId="7336"/>
    <cellStyle name="20 % - Markeringsfarve5 2 2 2 5" xfId="7930"/>
    <cellStyle name="20 % - Markeringsfarve5 2 2 2 5 2" xfId="10510"/>
    <cellStyle name="20 % - Markeringsfarve5 2 2 2 5 2 2" xfId="15969"/>
    <cellStyle name="20 % - Markeringsfarve5 2 2 2 5 3" xfId="13485"/>
    <cellStyle name="20 % - Markeringsfarve5 2 2 2 6" xfId="9228"/>
    <cellStyle name="20 % - Markeringsfarve5 2 2 2 6 2" xfId="14662"/>
    <cellStyle name="20 % - Markeringsfarve5 2 2 2 7" xfId="12222"/>
    <cellStyle name="20 % - Markeringsfarve5 2 2 2 8" xfId="6552"/>
    <cellStyle name="20 % - Markeringsfarve5 2 2 3" xfId="175"/>
    <cellStyle name="20 % - Markeringsfarve5 2 2 3 2" xfId="176"/>
    <cellStyle name="20 % - Markeringsfarve5 2 2 3 2 2" xfId="7698"/>
    <cellStyle name="20 % - Markeringsfarve5 2 2 3 2 2 2" xfId="8958"/>
    <cellStyle name="20 % - Markeringsfarve5 2 2 3 2 2 2 2" xfId="11540"/>
    <cellStyle name="20 % - Markeringsfarve5 2 2 3 2 2 2 2 2" xfId="16999"/>
    <cellStyle name="20 % - Markeringsfarve5 2 2 3 2 2 2 3" xfId="14515"/>
    <cellStyle name="20 % - Markeringsfarve5 2 2 3 2 2 3" xfId="10279"/>
    <cellStyle name="20 % - Markeringsfarve5 2 2 3 2 2 3 2" xfId="15739"/>
    <cellStyle name="20 % - Markeringsfarve5 2 2 3 2 2 4" xfId="13255"/>
    <cellStyle name="20 % - Markeringsfarve5 2 2 3 2 3" xfId="8300"/>
    <cellStyle name="20 % - Markeringsfarve5 2 2 3 2 3 2" xfId="10881"/>
    <cellStyle name="20 % - Markeringsfarve5 2 2 3 2 3 2 2" xfId="16340"/>
    <cellStyle name="20 % - Markeringsfarve5 2 2 3 2 3 3" xfId="13856"/>
    <cellStyle name="20 % - Markeringsfarve5 2 2 3 2 4" xfId="9617"/>
    <cellStyle name="20 % - Markeringsfarve5 2 2 3 2 4 2" xfId="15077"/>
    <cellStyle name="20 % - Markeringsfarve5 2 2 3 2 5" xfId="12596"/>
    <cellStyle name="20 % - Markeringsfarve5 2 2 3 2 6" xfId="7013"/>
    <cellStyle name="20 % - Markeringsfarve5 2 2 3 3" xfId="7408"/>
    <cellStyle name="20 % - Markeringsfarve5 2 2 3 3 2" xfId="8668"/>
    <cellStyle name="20 % - Markeringsfarve5 2 2 3 3 2 2" xfId="11249"/>
    <cellStyle name="20 % - Markeringsfarve5 2 2 3 3 2 2 2" xfId="16708"/>
    <cellStyle name="20 % - Markeringsfarve5 2 2 3 3 2 3" xfId="14224"/>
    <cellStyle name="20 % - Markeringsfarve5 2 2 3 3 3" xfId="9988"/>
    <cellStyle name="20 % - Markeringsfarve5 2 2 3 3 3 2" xfId="15448"/>
    <cellStyle name="20 % - Markeringsfarve5 2 2 3 3 4" xfId="12964"/>
    <cellStyle name="20 % - Markeringsfarve5 2 2 3 4" xfId="8010"/>
    <cellStyle name="20 % - Markeringsfarve5 2 2 3 4 2" xfId="10590"/>
    <cellStyle name="20 % - Markeringsfarve5 2 2 3 4 2 2" xfId="16049"/>
    <cellStyle name="20 % - Markeringsfarve5 2 2 3 4 3" xfId="13565"/>
    <cellStyle name="20 % - Markeringsfarve5 2 2 3 5" xfId="9308"/>
    <cellStyle name="20 % - Markeringsfarve5 2 2 3 5 2" xfId="14767"/>
    <cellStyle name="20 % - Markeringsfarve5 2 2 3 6" xfId="12302"/>
    <cellStyle name="20 % - Markeringsfarve5 2 2 3 7" xfId="6633"/>
    <cellStyle name="20 % - Markeringsfarve5 2 2 4" xfId="177"/>
    <cellStyle name="20 % - Markeringsfarve5 2 2 4 2" xfId="178"/>
    <cellStyle name="20 % - Markeringsfarve5 2 2 4 2 2" xfId="8812"/>
    <cellStyle name="20 % - Markeringsfarve5 2 2 4 2 2 2" xfId="11394"/>
    <cellStyle name="20 % - Markeringsfarve5 2 2 4 2 2 2 2" xfId="16853"/>
    <cellStyle name="20 % - Markeringsfarve5 2 2 4 2 2 3" xfId="14369"/>
    <cellStyle name="20 % - Markeringsfarve5 2 2 4 2 3" xfId="10133"/>
    <cellStyle name="20 % - Markeringsfarve5 2 2 4 2 3 2" xfId="15593"/>
    <cellStyle name="20 % - Markeringsfarve5 2 2 4 2 4" xfId="13109"/>
    <cellStyle name="20 % - Markeringsfarve5 2 2 4 2 5" xfId="7553"/>
    <cellStyle name="20 % - Markeringsfarve5 2 2 4 3" xfId="8154"/>
    <cellStyle name="20 % - Markeringsfarve5 2 2 4 3 2" xfId="10735"/>
    <cellStyle name="20 % - Markeringsfarve5 2 2 4 3 2 2" xfId="16194"/>
    <cellStyle name="20 % - Markeringsfarve5 2 2 4 3 3" xfId="13710"/>
    <cellStyle name="20 % - Markeringsfarve5 2 2 4 4" xfId="9453"/>
    <cellStyle name="20 % - Markeringsfarve5 2 2 4 4 2" xfId="14912"/>
    <cellStyle name="20 % - Markeringsfarve5 2 2 4 5" xfId="12447"/>
    <cellStyle name="20 % - Markeringsfarve5 2 2 4 6" xfId="6782"/>
    <cellStyle name="20 % - Markeringsfarve5 2 2 5" xfId="179"/>
    <cellStyle name="20 % - Markeringsfarve5 2 2 5 2" xfId="8503"/>
    <cellStyle name="20 % - Markeringsfarve5 2 2 5 2 2" xfId="11084"/>
    <cellStyle name="20 % - Markeringsfarve5 2 2 5 2 2 2" xfId="16543"/>
    <cellStyle name="20 % - Markeringsfarve5 2 2 5 2 3" xfId="14059"/>
    <cellStyle name="20 % - Markeringsfarve5 2 2 5 3" xfId="9820"/>
    <cellStyle name="20 % - Markeringsfarve5 2 2 5 3 2" xfId="15280"/>
    <cellStyle name="20 % - Markeringsfarve5 2 2 5 4" xfId="12799"/>
    <cellStyle name="20 % - Markeringsfarve5 2 2 5 5" xfId="7217"/>
    <cellStyle name="20 % - Markeringsfarve5 2 2 6" xfId="7258"/>
    <cellStyle name="20 % - Markeringsfarve5 2 2 6 2" xfId="8542"/>
    <cellStyle name="20 % - Markeringsfarve5 2 2 6 2 2" xfId="11123"/>
    <cellStyle name="20 % - Markeringsfarve5 2 2 6 2 2 2" xfId="16582"/>
    <cellStyle name="20 % - Markeringsfarve5 2 2 6 2 3" xfId="14098"/>
    <cellStyle name="20 % - Markeringsfarve5 2 2 6 3" xfId="9859"/>
    <cellStyle name="20 % - Markeringsfarve5 2 2 6 3 2" xfId="15319"/>
    <cellStyle name="20 % - Markeringsfarve5 2 2 6 4" xfId="12838"/>
    <cellStyle name="20 % - Markeringsfarve5 2 2 7" xfId="7862"/>
    <cellStyle name="20 % - Markeringsfarve5 2 2 7 2" xfId="10444"/>
    <cellStyle name="20 % - Markeringsfarve5 2 2 7 2 2" xfId="15903"/>
    <cellStyle name="20 % - Markeringsfarve5 2 2 7 3" xfId="13419"/>
    <cellStyle name="20 % - Markeringsfarve5 2 2 8" xfId="9128"/>
    <cellStyle name="20 % - Markeringsfarve5 2 2 8 2" xfId="12066"/>
    <cellStyle name="20 % - Markeringsfarve5 2 2 9" xfId="11978"/>
    <cellStyle name="20 % - Markeringsfarve5 2 3" xfId="180"/>
    <cellStyle name="20 % - Markeringsfarve5 2 3 2" xfId="181"/>
    <cellStyle name="20 % - Markeringsfarve5 2 3 2 2" xfId="182"/>
    <cellStyle name="20 % - Markeringsfarve5 2 3 3" xfId="183"/>
    <cellStyle name="20 % - Markeringsfarve5 2 3 3 2" xfId="184"/>
    <cellStyle name="20 % - Markeringsfarve5 2 3 4" xfId="185"/>
    <cellStyle name="20 % - Markeringsfarve5 2 3 5" xfId="6300"/>
    <cellStyle name="20 % - Markeringsfarve5 2 4" xfId="186"/>
    <cellStyle name="20 % - Markeringsfarve5 2 4 2" xfId="187"/>
    <cellStyle name="20 % - Markeringsfarve5 2 4 2 2" xfId="7077"/>
    <cellStyle name="20 % - Markeringsfarve5 2 4 2 2 2" xfId="7762"/>
    <cellStyle name="20 % - Markeringsfarve5 2 4 2 2 2 2" xfId="9023"/>
    <cellStyle name="20 % - Markeringsfarve5 2 4 2 2 2 2 2" xfId="11605"/>
    <cellStyle name="20 % - Markeringsfarve5 2 4 2 2 2 2 2 2" xfId="17064"/>
    <cellStyle name="20 % - Markeringsfarve5 2 4 2 2 2 2 3" xfId="14580"/>
    <cellStyle name="20 % - Markeringsfarve5 2 4 2 2 2 3" xfId="10344"/>
    <cellStyle name="20 % - Markeringsfarve5 2 4 2 2 2 3 2" xfId="15804"/>
    <cellStyle name="20 % - Markeringsfarve5 2 4 2 2 2 4" xfId="13320"/>
    <cellStyle name="20 % - Markeringsfarve5 2 4 2 2 3" xfId="8365"/>
    <cellStyle name="20 % - Markeringsfarve5 2 4 2 2 3 2" xfId="10946"/>
    <cellStyle name="20 % - Markeringsfarve5 2 4 2 2 3 2 2" xfId="16405"/>
    <cellStyle name="20 % - Markeringsfarve5 2 4 2 2 3 3" xfId="13921"/>
    <cellStyle name="20 % - Markeringsfarve5 2 4 2 2 4" xfId="9682"/>
    <cellStyle name="20 % - Markeringsfarve5 2 4 2 2 4 2" xfId="15142"/>
    <cellStyle name="20 % - Markeringsfarve5 2 4 2 2 5" xfId="12661"/>
    <cellStyle name="20 % - Markeringsfarve5 2 4 2 3" xfId="7472"/>
    <cellStyle name="20 % - Markeringsfarve5 2 4 2 3 2" xfId="8732"/>
    <cellStyle name="20 % - Markeringsfarve5 2 4 2 3 2 2" xfId="11314"/>
    <cellStyle name="20 % - Markeringsfarve5 2 4 2 3 2 2 2" xfId="16773"/>
    <cellStyle name="20 % - Markeringsfarve5 2 4 2 3 2 3" xfId="14289"/>
    <cellStyle name="20 % - Markeringsfarve5 2 4 2 3 3" xfId="10053"/>
    <cellStyle name="20 % - Markeringsfarve5 2 4 2 3 3 2" xfId="15513"/>
    <cellStyle name="20 % - Markeringsfarve5 2 4 2 3 4" xfId="13029"/>
    <cellStyle name="20 % - Markeringsfarve5 2 4 2 4" xfId="8074"/>
    <cellStyle name="20 % - Markeringsfarve5 2 4 2 4 2" xfId="10655"/>
    <cellStyle name="20 % - Markeringsfarve5 2 4 2 4 2 2" xfId="16114"/>
    <cellStyle name="20 % - Markeringsfarve5 2 4 2 4 3" xfId="13630"/>
    <cellStyle name="20 % - Markeringsfarve5 2 4 2 5" xfId="9373"/>
    <cellStyle name="20 % - Markeringsfarve5 2 4 2 5 2" xfId="14832"/>
    <cellStyle name="20 % - Markeringsfarve5 2 4 2 6" xfId="12367"/>
    <cellStyle name="20 % - Markeringsfarve5 2 4 2 7" xfId="6697"/>
    <cellStyle name="20 % - Markeringsfarve5 2 4 3" xfId="6932"/>
    <cellStyle name="20 % - Markeringsfarve5 2 4 3 2" xfId="7617"/>
    <cellStyle name="20 % - Markeringsfarve5 2 4 3 2 2" xfId="8877"/>
    <cellStyle name="20 % - Markeringsfarve5 2 4 3 2 2 2" xfId="11459"/>
    <cellStyle name="20 % - Markeringsfarve5 2 4 3 2 2 2 2" xfId="16918"/>
    <cellStyle name="20 % - Markeringsfarve5 2 4 3 2 2 3" xfId="14434"/>
    <cellStyle name="20 % - Markeringsfarve5 2 4 3 2 3" xfId="10198"/>
    <cellStyle name="20 % - Markeringsfarve5 2 4 3 2 3 2" xfId="15658"/>
    <cellStyle name="20 % - Markeringsfarve5 2 4 3 2 4" xfId="13174"/>
    <cellStyle name="20 % - Markeringsfarve5 2 4 3 3" xfId="8219"/>
    <cellStyle name="20 % - Markeringsfarve5 2 4 3 3 2" xfId="10800"/>
    <cellStyle name="20 % - Markeringsfarve5 2 4 3 3 2 2" xfId="16259"/>
    <cellStyle name="20 % - Markeringsfarve5 2 4 3 3 3" xfId="13775"/>
    <cellStyle name="20 % - Markeringsfarve5 2 4 3 4" xfId="9536"/>
    <cellStyle name="20 % - Markeringsfarve5 2 4 3 4 2" xfId="14996"/>
    <cellStyle name="20 % - Markeringsfarve5 2 4 3 5" xfId="12515"/>
    <cellStyle name="20 % - Markeringsfarve5 2 4 4" xfId="7335"/>
    <cellStyle name="20 % - Markeringsfarve5 2 4 4 2" xfId="8595"/>
    <cellStyle name="20 % - Markeringsfarve5 2 4 4 2 2" xfId="11176"/>
    <cellStyle name="20 % - Markeringsfarve5 2 4 4 2 2 2" xfId="16635"/>
    <cellStyle name="20 % - Markeringsfarve5 2 4 4 2 3" xfId="14151"/>
    <cellStyle name="20 % - Markeringsfarve5 2 4 4 3" xfId="9915"/>
    <cellStyle name="20 % - Markeringsfarve5 2 4 4 3 2" xfId="15375"/>
    <cellStyle name="20 % - Markeringsfarve5 2 4 4 4" xfId="12891"/>
    <cellStyle name="20 % - Markeringsfarve5 2 4 5" xfId="7929"/>
    <cellStyle name="20 % - Markeringsfarve5 2 4 5 2" xfId="10509"/>
    <cellStyle name="20 % - Markeringsfarve5 2 4 5 2 2" xfId="15968"/>
    <cellStyle name="20 % - Markeringsfarve5 2 4 5 3" xfId="13484"/>
    <cellStyle name="20 % - Markeringsfarve5 2 4 6" xfId="9227"/>
    <cellStyle name="20 % - Markeringsfarve5 2 4 6 2" xfId="14673"/>
    <cellStyle name="20 % - Markeringsfarve5 2 4 7" xfId="12221"/>
    <cellStyle name="20 % - Markeringsfarve5 2 4 8" xfId="6551"/>
    <cellStyle name="20 % - Markeringsfarve5 2 5" xfId="188"/>
    <cellStyle name="20 % - Markeringsfarve5 2 5 2" xfId="7012"/>
    <cellStyle name="20 % - Markeringsfarve5 2 5 2 2" xfId="7697"/>
    <cellStyle name="20 % - Markeringsfarve5 2 5 2 2 2" xfId="8957"/>
    <cellStyle name="20 % - Markeringsfarve5 2 5 2 2 2 2" xfId="11539"/>
    <cellStyle name="20 % - Markeringsfarve5 2 5 2 2 2 2 2" xfId="16998"/>
    <cellStyle name="20 % - Markeringsfarve5 2 5 2 2 2 3" xfId="14514"/>
    <cellStyle name="20 % - Markeringsfarve5 2 5 2 2 3" xfId="10278"/>
    <cellStyle name="20 % - Markeringsfarve5 2 5 2 2 3 2" xfId="15738"/>
    <cellStyle name="20 % - Markeringsfarve5 2 5 2 2 4" xfId="13254"/>
    <cellStyle name="20 % - Markeringsfarve5 2 5 2 3" xfId="8299"/>
    <cellStyle name="20 % - Markeringsfarve5 2 5 2 3 2" xfId="10880"/>
    <cellStyle name="20 % - Markeringsfarve5 2 5 2 3 2 2" xfId="16339"/>
    <cellStyle name="20 % - Markeringsfarve5 2 5 2 3 3" xfId="13855"/>
    <cellStyle name="20 % - Markeringsfarve5 2 5 2 4" xfId="9616"/>
    <cellStyle name="20 % - Markeringsfarve5 2 5 2 4 2" xfId="15076"/>
    <cellStyle name="20 % - Markeringsfarve5 2 5 2 5" xfId="12595"/>
    <cellStyle name="20 % - Markeringsfarve5 2 5 3" xfId="7407"/>
    <cellStyle name="20 % - Markeringsfarve5 2 5 3 2" xfId="8667"/>
    <cellStyle name="20 % - Markeringsfarve5 2 5 3 2 2" xfId="11248"/>
    <cellStyle name="20 % - Markeringsfarve5 2 5 3 2 2 2" xfId="16707"/>
    <cellStyle name="20 % - Markeringsfarve5 2 5 3 2 3" xfId="14223"/>
    <cellStyle name="20 % - Markeringsfarve5 2 5 3 3" xfId="9987"/>
    <cellStyle name="20 % - Markeringsfarve5 2 5 3 3 2" xfId="15447"/>
    <cellStyle name="20 % - Markeringsfarve5 2 5 3 4" xfId="12963"/>
    <cellStyle name="20 % - Markeringsfarve5 2 5 4" xfId="8009"/>
    <cellStyle name="20 % - Markeringsfarve5 2 5 4 2" xfId="10589"/>
    <cellStyle name="20 % - Markeringsfarve5 2 5 4 2 2" xfId="16048"/>
    <cellStyle name="20 % - Markeringsfarve5 2 5 4 3" xfId="13564"/>
    <cellStyle name="20 % - Markeringsfarve5 2 5 5" xfId="9307"/>
    <cellStyle name="20 % - Markeringsfarve5 2 5 5 2" xfId="14766"/>
    <cellStyle name="20 % - Markeringsfarve5 2 5 6" xfId="12301"/>
    <cellStyle name="20 % - Markeringsfarve5 2 5 7" xfId="6632"/>
    <cellStyle name="20 % - Markeringsfarve5 2 6" xfId="189"/>
    <cellStyle name="20 % - Markeringsfarve5 2 6 2" xfId="7552"/>
    <cellStyle name="20 % - Markeringsfarve5 2 6 2 2" xfId="8811"/>
    <cellStyle name="20 % - Markeringsfarve5 2 6 2 2 2" xfId="11393"/>
    <cellStyle name="20 % - Markeringsfarve5 2 6 2 2 2 2" xfId="16852"/>
    <cellStyle name="20 % - Markeringsfarve5 2 6 2 2 3" xfId="14368"/>
    <cellStyle name="20 % - Markeringsfarve5 2 6 2 3" xfId="10132"/>
    <cellStyle name="20 % - Markeringsfarve5 2 6 2 3 2" xfId="15592"/>
    <cellStyle name="20 % - Markeringsfarve5 2 6 2 4" xfId="13108"/>
    <cellStyle name="20 % - Markeringsfarve5 2 6 3" xfId="8153"/>
    <cellStyle name="20 % - Markeringsfarve5 2 6 3 2" xfId="10734"/>
    <cellStyle name="20 % - Markeringsfarve5 2 6 3 2 2" xfId="16193"/>
    <cellStyle name="20 % - Markeringsfarve5 2 6 3 3" xfId="13709"/>
    <cellStyle name="20 % - Markeringsfarve5 2 6 4" xfId="9452"/>
    <cellStyle name="20 % - Markeringsfarve5 2 6 4 2" xfId="14911"/>
    <cellStyle name="20 % - Markeringsfarve5 2 6 5" xfId="12446"/>
    <cellStyle name="20 % - Markeringsfarve5 2 6 6" xfId="6781"/>
    <cellStyle name="20 % - Markeringsfarve5 2 7" xfId="7182"/>
    <cellStyle name="20 % - Markeringsfarve5 2 7 2" xfId="8468"/>
    <cellStyle name="20 % - Markeringsfarve5 2 7 2 2" xfId="11049"/>
    <cellStyle name="20 % - Markeringsfarve5 2 7 2 2 2" xfId="16508"/>
    <cellStyle name="20 % - Markeringsfarve5 2 7 2 3" xfId="14024"/>
    <cellStyle name="20 % - Markeringsfarve5 2 7 3" xfId="9785"/>
    <cellStyle name="20 % - Markeringsfarve5 2 7 3 2" xfId="15245"/>
    <cellStyle name="20 % - Markeringsfarve5 2 7 4" xfId="12764"/>
    <cellStyle name="20 % - Markeringsfarve5 2 8" xfId="7260"/>
    <cellStyle name="20 % - Markeringsfarve5 2 8 2" xfId="8543"/>
    <cellStyle name="20 % - Markeringsfarve5 2 8 2 2" xfId="11124"/>
    <cellStyle name="20 % - Markeringsfarve5 2 8 2 2 2" xfId="16583"/>
    <cellStyle name="20 % - Markeringsfarve5 2 8 2 3" xfId="14099"/>
    <cellStyle name="20 % - Markeringsfarve5 2 8 3" xfId="9860"/>
    <cellStyle name="20 % - Markeringsfarve5 2 8 3 2" xfId="15320"/>
    <cellStyle name="20 % - Markeringsfarve5 2 8 4" xfId="12839"/>
    <cellStyle name="20 % - Markeringsfarve5 2 9" xfId="7861"/>
    <cellStyle name="20 % - Markeringsfarve5 2 9 2" xfId="10443"/>
    <cellStyle name="20 % - Markeringsfarve5 2 9 2 2" xfId="15902"/>
    <cellStyle name="20 % - Markeringsfarve5 2 9 3" xfId="13418"/>
    <cellStyle name="20 % - Markeringsfarve5 3" xfId="190"/>
    <cellStyle name="20 % - Markeringsfarve5 3 2" xfId="191"/>
    <cellStyle name="20 % - Markeringsfarve5 3 2 2" xfId="192"/>
    <cellStyle name="20 % - Markeringsfarve5 3 2 2 2" xfId="193"/>
    <cellStyle name="20 % - Markeringsfarve5 3 2 2 2 2" xfId="7079"/>
    <cellStyle name="20 % - Markeringsfarve5 3 2 2 2 2 2" xfId="7764"/>
    <cellStyle name="20 % - Markeringsfarve5 3 2 2 2 2 2 2" xfId="9025"/>
    <cellStyle name="20 % - Markeringsfarve5 3 2 2 2 2 2 2 2" xfId="11607"/>
    <cellStyle name="20 % - Markeringsfarve5 3 2 2 2 2 2 2 2 2" xfId="17066"/>
    <cellStyle name="20 % - Markeringsfarve5 3 2 2 2 2 2 2 3" xfId="14582"/>
    <cellStyle name="20 % - Markeringsfarve5 3 2 2 2 2 2 3" xfId="10346"/>
    <cellStyle name="20 % - Markeringsfarve5 3 2 2 2 2 2 3 2" xfId="15806"/>
    <cellStyle name="20 % - Markeringsfarve5 3 2 2 2 2 2 4" xfId="13322"/>
    <cellStyle name="20 % - Markeringsfarve5 3 2 2 2 2 3" xfId="8367"/>
    <cellStyle name="20 % - Markeringsfarve5 3 2 2 2 2 3 2" xfId="10948"/>
    <cellStyle name="20 % - Markeringsfarve5 3 2 2 2 2 3 2 2" xfId="16407"/>
    <cellStyle name="20 % - Markeringsfarve5 3 2 2 2 2 3 3" xfId="13923"/>
    <cellStyle name="20 % - Markeringsfarve5 3 2 2 2 2 4" xfId="9684"/>
    <cellStyle name="20 % - Markeringsfarve5 3 2 2 2 2 4 2" xfId="15144"/>
    <cellStyle name="20 % - Markeringsfarve5 3 2 2 2 2 5" xfId="12663"/>
    <cellStyle name="20 % - Markeringsfarve5 3 2 2 2 3" xfId="7474"/>
    <cellStyle name="20 % - Markeringsfarve5 3 2 2 2 3 2" xfId="8734"/>
    <cellStyle name="20 % - Markeringsfarve5 3 2 2 2 3 2 2" xfId="11316"/>
    <cellStyle name="20 % - Markeringsfarve5 3 2 2 2 3 2 2 2" xfId="16775"/>
    <cellStyle name="20 % - Markeringsfarve5 3 2 2 2 3 2 3" xfId="14291"/>
    <cellStyle name="20 % - Markeringsfarve5 3 2 2 2 3 3" xfId="10055"/>
    <cellStyle name="20 % - Markeringsfarve5 3 2 2 2 3 3 2" xfId="15515"/>
    <cellStyle name="20 % - Markeringsfarve5 3 2 2 2 3 4" xfId="13031"/>
    <cellStyle name="20 % - Markeringsfarve5 3 2 2 2 4" xfId="8076"/>
    <cellStyle name="20 % - Markeringsfarve5 3 2 2 2 4 2" xfId="10657"/>
    <cellStyle name="20 % - Markeringsfarve5 3 2 2 2 4 2 2" xfId="16116"/>
    <cellStyle name="20 % - Markeringsfarve5 3 2 2 2 4 3" xfId="13632"/>
    <cellStyle name="20 % - Markeringsfarve5 3 2 2 2 5" xfId="9375"/>
    <cellStyle name="20 % - Markeringsfarve5 3 2 2 2 5 2" xfId="14834"/>
    <cellStyle name="20 % - Markeringsfarve5 3 2 2 2 6" xfId="12369"/>
    <cellStyle name="20 % - Markeringsfarve5 3 2 2 2 7" xfId="6699"/>
    <cellStyle name="20 % - Markeringsfarve5 3 2 2 3" xfId="6934"/>
    <cellStyle name="20 % - Markeringsfarve5 3 2 2 3 2" xfId="7619"/>
    <cellStyle name="20 % - Markeringsfarve5 3 2 2 3 2 2" xfId="8879"/>
    <cellStyle name="20 % - Markeringsfarve5 3 2 2 3 2 2 2" xfId="11461"/>
    <cellStyle name="20 % - Markeringsfarve5 3 2 2 3 2 2 2 2" xfId="16920"/>
    <cellStyle name="20 % - Markeringsfarve5 3 2 2 3 2 2 3" xfId="14436"/>
    <cellStyle name="20 % - Markeringsfarve5 3 2 2 3 2 3" xfId="10200"/>
    <cellStyle name="20 % - Markeringsfarve5 3 2 2 3 2 3 2" xfId="15660"/>
    <cellStyle name="20 % - Markeringsfarve5 3 2 2 3 2 4" xfId="13176"/>
    <cellStyle name="20 % - Markeringsfarve5 3 2 2 3 3" xfId="8221"/>
    <cellStyle name="20 % - Markeringsfarve5 3 2 2 3 3 2" xfId="10802"/>
    <cellStyle name="20 % - Markeringsfarve5 3 2 2 3 3 2 2" xfId="16261"/>
    <cellStyle name="20 % - Markeringsfarve5 3 2 2 3 3 3" xfId="13777"/>
    <cellStyle name="20 % - Markeringsfarve5 3 2 2 3 4" xfId="9538"/>
    <cellStyle name="20 % - Markeringsfarve5 3 2 2 3 4 2" xfId="14998"/>
    <cellStyle name="20 % - Markeringsfarve5 3 2 2 3 5" xfId="12517"/>
    <cellStyle name="20 % - Markeringsfarve5 3 2 2 4" xfId="7337"/>
    <cellStyle name="20 % - Markeringsfarve5 3 2 2 4 2" xfId="8597"/>
    <cellStyle name="20 % - Markeringsfarve5 3 2 2 4 2 2" xfId="11178"/>
    <cellStyle name="20 % - Markeringsfarve5 3 2 2 4 2 2 2" xfId="16637"/>
    <cellStyle name="20 % - Markeringsfarve5 3 2 2 4 2 3" xfId="14153"/>
    <cellStyle name="20 % - Markeringsfarve5 3 2 2 4 3" xfId="9917"/>
    <cellStyle name="20 % - Markeringsfarve5 3 2 2 4 3 2" xfId="15377"/>
    <cellStyle name="20 % - Markeringsfarve5 3 2 2 4 4" xfId="12893"/>
    <cellStyle name="20 % - Markeringsfarve5 3 2 2 5" xfId="7931"/>
    <cellStyle name="20 % - Markeringsfarve5 3 2 2 5 2" xfId="10511"/>
    <cellStyle name="20 % - Markeringsfarve5 3 2 2 5 2 2" xfId="15970"/>
    <cellStyle name="20 % - Markeringsfarve5 3 2 2 5 3" xfId="13486"/>
    <cellStyle name="20 % - Markeringsfarve5 3 2 2 6" xfId="9229"/>
    <cellStyle name="20 % - Markeringsfarve5 3 2 2 6 2" xfId="14695"/>
    <cellStyle name="20 % - Markeringsfarve5 3 2 2 7" xfId="12223"/>
    <cellStyle name="20 % - Markeringsfarve5 3 2 2 8" xfId="6553"/>
    <cellStyle name="20 % - Markeringsfarve5 3 2 3" xfId="194"/>
    <cellStyle name="20 % - Markeringsfarve5 3 2 3 2" xfId="195"/>
    <cellStyle name="20 % - Markeringsfarve5 3 2 3 2 2" xfId="7699"/>
    <cellStyle name="20 % - Markeringsfarve5 3 2 3 2 2 2" xfId="8959"/>
    <cellStyle name="20 % - Markeringsfarve5 3 2 3 2 2 2 2" xfId="11541"/>
    <cellStyle name="20 % - Markeringsfarve5 3 2 3 2 2 2 2 2" xfId="17000"/>
    <cellStyle name="20 % - Markeringsfarve5 3 2 3 2 2 2 3" xfId="14516"/>
    <cellStyle name="20 % - Markeringsfarve5 3 2 3 2 2 3" xfId="10280"/>
    <cellStyle name="20 % - Markeringsfarve5 3 2 3 2 2 3 2" xfId="15740"/>
    <cellStyle name="20 % - Markeringsfarve5 3 2 3 2 2 4" xfId="13256"/>
    <cellStyle name="20 % - Markeringsfarve5 3 2 3 2 3" xfId="8301"/>
    <cellStyle name="20 % - Markeringsfarve5 3 2 3 2 3 2" xfId="10882"/>
    <cellStyle name="20 % - Markeringsfarve5 3 2 3 2 3 2 2" xfId="16341"/>
    <cellStyle name="20 % - Markeringsfarve5 3 2 3 2 3 3" xfId="13857"/>
    <cellStyle name="20 % - Markeringsfarve5 3 2 3 2 4" xfId="9618"/>
    <cellStyle name="20 % - Markeringsfarve5 3 2 3 2 4 2" xfId="15078"/>
    <cellStyle name="20 % - Markeringsfarve5 3 2 3 2 5" xfId="12597"/>
    <cellStyle name="20 % - Markeringsfarve5 3 2 3 2 6" xfId="7014"/>
    <cellStyle name="20 % - Markeringsfarve5 3 2 3 3" xfId="7409"/>
    <cellStyle name="20 % - Markeringsfarve5 3 2 3 3 2" xfId="8669"/>
    <cellStyle name="20 % - Markeringsfarve5 3 2 3 3 2 2" xfId="11250"/>
    <cellStyle name="20 % - Markeringsfarve5 3 2 3 3 2 2 2" xfId="16709"/>
    <cellStyle name="20 % - Markeringsfarve5 3 2 3 3 2 3" xfId="14225"/>
    <cellStyle name="20 % - Markeringsfarve5 3 2 3 3 3" xfId="9989"/>
    <cellStyle name="20 % - Markeringsfarve5 3 2 3 3 3 2" xfId="15449"/>
    <cellStyle name="20 % - Markeringsfarve5 3 2 3 3 4" xfId="12965"/>
    <cellStyle name="20 % - Markeringsfarve5 3 2 3 4" xfId="8011"/>
    <cellStyle name="20 % - Markeringsfarve5 3 2 3 4 2" xfId="10591"/>
    <cellStyle name="20 % - Markeringsfarve5 3 2 3 4 2 2" xfId="16050"/>
    <cellStyle name="20 % - Markeringsfarve5 3 2 3 4 3" xfId="13566"/>
    <cellStyle name="20 % - Markeringsfarve5 3 2 3 5" xfId="9309"/>
    <cellStyle name="20 % - Markeringsfarve5 3 2 3 5 2" xfId="14768"/>
    <cellStyle name="20 % - Markeringsfarve5 3 2 3 6" xfId="12303"/>
    <cellStyle name="20 % - Markeringsfarve5 3 2 3 7" xfId="6634"/>
    <cellStyle name="20 % - Markeringsfarve5 3 2 4" xfId="196"/>
    <cellStyle name="20 % - Markeringsfarve5 3 2 4 2" xfId="7554"/>
    <cellStyle name="20 % - Markeringsfarve5 3 2 4 2 2" xfId="8813"/>
    <cellStyle name="20 % - Markeringsfarve5 3 2 4 2 2 2" xfId="11395"/>
    <cellStyle name="20 % - Markeringsfarve5 3 2 4 2 2 2 2" xfId="16854"/>
    <cellStyle name="20 % - Markeringsfarve5 3 2 4 2 2 3" xfId="14370"/>
    <cellStyle name="20 % - Markeringsfarve5 3 2 4 2 3" xfId="10134"/>
    <cellStyle name="20 % - Markeringsfarve5 3 2 4 2 3 2" xfId="15594"/>
    <cellStyle name="20 % - Markeringsfarve5 3 2 4 2 4" xfId="13110"/>
    <cellStyle name="20 % - Markeringsfarve5 3 2 4 3" xfId="8155"/>
    <cellStyle name="20 % - Markeringsfarve5 3 2 4 3 2" xfId="10736"/>
    <cellStyle name="20 % - Markeringsfarve5 3 2 4 3 2 2" xfId="16195"/>
    <cellStyle name="20 % - Markeringsfarve5 3 2 4 3 3" xfId="13711"/>
    <cellStyle name="20 % - Markeringsfarve5 3 2 4 4" xfId="9454"/>
    <cellStyle name="20 % - Markeringsfarve5 3 2 4 4 2" xfId="14913"/>
    <cellStyle name="20 % - Markeringsfarve5 3 2 4 5" xfId="12448"/>
    <cellStyle name="20 % - Markeringsfarve5 3 2 4 6" xfId="6783"/>
    <cellStyle name="20 % - Markeringsfarve5 3 2 5" xfId="7267"/>
    <cellStyle name="20 % - Markeringsfarve5 3 2 5 2" xfId="8549"/>
    <cellStyle name="20 % - Markeringsfarve5 3 2 5 2 2" xfId="11130"/>
    <cellStyle name="20 % - Markeringsfarve5 3 2 5 2 2 2" xfId="16589"/>
    <cellStyle name="20 % - Markeringsfarve5 3 2 5 2 3" xfId="14105"/>
    <cellStyle name="20 % - Markeringsfarve5 3 2 5 3" xfId="9867"/>
    <cellStyle name="20 % - Markeringsfarve5 3 2 5 3 2" xfId="15327"/>
    <cellStyle name="20 % - Markeringsfarve5 3 2 5 4" xfId="12845"/>
    <cellStyle name="20 % - Markeringsfarve5 3 2 6" xfId="7863"/>
    <cellStyle name="20 % - Markeringsfarve5 3 2 6 2" xfId="10445"/>
    <cellStyle name="20 % - Markeringsfarve5 3 2 6 2 2" xfId="15904"/>
    <cellStyle name="20 % - Markeringsfarve5 3 2 6 3" xfId="13420"/>
    <cellStyle name="20 % - Markeringsfarve5 3 2 7" xfId="9129"/>
    <cellStyle name="20 % - Markeringsfarve5 3 2 7 2" xfId="12067"/>
    <cellStyle name="20 % - Markeringsfarve5 3 2 8" xfId="11979"/>
    <cellStyle name="20 % - Markeringsfarve5 3 2 9" xfId="6302"/>
    <cellStyle name="20 % - Markeringsfarve5 3 3" xfId="197"/>
    <cellStyle name="20 % - Markeringsfarve5 3 3 2" xfId="198"/>
    <cellStyle name="20 % - Markeringsfarve5 3 3 2 2" xfId="11064"/>
    <cellStyle name="20 % - Markeringsfarve5 3 3 2 2 2" xfId="16523"/>
    <cellStyle name="20 % - Markeringsfarve5 3 3 2 3" xfId="14039"/>
    <cellStyle name="20 % - Markeringsfarve5 3 3 2 4" xfId="8483"/>
    <cellStyle name="20 % - Markeringsfarve5 3 3 3" xfId="9800"/>
    <cellStyle name="20 % - Markeringsfarve5 3 3 3 2" xfId="15260"/>
    <cellStyle name="20 % - Markeringsfarve5 3 3 4" xfId="12779"/>
    <cellStyle name="20 % - Markeringsfarve5 3 3 5" xfId="7197"/>
    <cellStyle name="20 % - Markeringsfarve5 3 4" xfId="199"/>
    <cellStyle name="20 % - Markeringsfarve5 3 4 2" xfId="200"/>
    <cellStyle name="20 % - Markeringsfarve5 3 4 3" xfId="7256"/>
    <cellStyle name="20 % - Markeringsfarve5 3 5" xfId="201"/>
    <cellStyle name="20 % - Markeringsfarve5 3 5 2" xfId="6301"/>
    <cellStyle name="20 % - Markeringsfarve5 3 6" xfId="6247"/>
    <cellStyle name="20 % - Markeringsfarve5 4" xfId="202"/>
    <cellStyle name="20 % - Markeringsfarve5 4 2" xfId="203"/>
    <cellStyle name="20 % - Markeringsfarve5 4 2 2" xfId="7076"/>
    <cellStyle name="20 % - Markeringsfarve5 4 2 2 2" xfId="7761"/>
    <cellStyle name="20 % - Markeringsfarve5 4 2 2 2 2" xfId="9022"/>
    <cellStyle name="20 % - Markeringsfarve5 4 2 2 2 2 2" xfId="11604"/>
    <cellStyle name="20 % - Markeringsfarve5 4 2 2 2 2 2 2" xfId="17063"/>
    <cellStyle name="20 % - Markeringsfarve5 4 2 2 2 2 3" xfId="14579"/>
    <cellStyle name="20 % - Markeringsfarve5 4 2 2 2 3" xfId="10343"/>
    <cellStyle name="20 % - Markeringsfarve5 4 2 2 2 3 2" xfId="15803"/>
    <cellStyle name="20 % - Markeringsfarve5 4 2 2 2 4" xfId="13319"/>
    <cellStyle name="20 % - Markeringsfarve5 4 2 2 3" xfId="8364"/>
    <cellStyle name="20 % - Markeringsfarve5 4 2 2 3 2" xfId="10945"/>
    <cellStyle name="20 % - Markeringsfarve5 4 2 2 3 2 2" xfId="16404"/>
    <cellStyle name="20 % - Markeringsfarve5 4 2 2 3 3" xfId="13920"/>
    <cellStyle name="20 % - Markeringsfarve5 4 2 2 4" xfId="9681"/>
    <cellStyle name="20 % - Markeringsfarve5 4 2 2 4 2" xfId="15141"/>
    <cellStyle name="20 % - Markeringsfarve5 4 2 2 5" xfId="12660"/>
    <cellStyle name="20 % - Markeringsfarve5 4 2 3" xfId="7471"/>
    <cellStyle name="20 % - Markeringsfarve5 4 2 3 2" xfId="8731"/>
    <cellStyle name="20 % - Markeringsfarve5 4 2 3 2 2" xfId="11313"/>
    <cellStyle name="20 % - Markeringsfarve5 4 2 3 2 2 2" xfId="16772"/>
    <cellStyle name="20 % - Markeringsfarve5 4 2 3 2 3" xfId="14288"/>
    <cellStyle name="20 % - Markeringsfarve5 4 2 3 3" xfId="10052"/>
    <cellStyle name="20 % - Markeringsfarve5 4 2 3 3 2" xfId="15512"/>
    <cellStyle name="20 % - Markeringsfarve5 4 2 3 4" xfId="13028"/>
    <cellStyle name="20 % - Markeringsfarve5 4 2 4" xfId="8073"/>
    <cellStyle name="20 % - Markeringsfarve5 4 2 4 2" xfId="10654"/>
    <cellStyle name="20 % - Markeringsfarve5 4 2 4 2 2" xfId="16113"/>
    <cellStyle name="20 % - Markeringsfarve5 4 2 4 3" xfId="13629"/>
    <cellStyle name="20 % - Markeringsfarve5 4 2 5" xfId="9372"/>
    <cellStyle name="20 % - Markeringsfarve5 4 2 5 2" xfId="14831"/>
    <cellStyle name="20 % - Markeringsfarve5 4 2 6" xfId="12366"/>
    <cellStyle name="20 % - Markeringsfarve5 4 2 7" xfId="6696"/>
    <cellStyle name="20 % - Markeringsfarve5 4 3" xfId="6931"/>
    <cellStyle name="20 % - Markeringsfarve5 4 3 2" xfId="7616"/>
    <cellStyle name="20 % - Markeringsfarve5 4 3 2 2" xfId="8876"/>
    <cellStyle name="20 % - Markeringsfarve5 4 3 2 2 2" xfId="11458"/>
    <cellStyle name="20 % - Markeringsfarve5 4 3 2 2 2 2" xfId="16917"/>
    <cellStyle name="20 % - Markeringsfarve5 4 3 2 2 3" xfId="14433"/>
    <cellStyle name="20 % - Markeringsfarve5 4 3 2 3" xfId="10197"/>
    <cellStyle name="20 % - Markeringsfarve5 4 3 2 3 2" xfId="15657"/>
    <cellStyle name="20 % - Markeringsfarve5 4 3 2 4" xfId="13173"/>
    <cellStyle name="20 % - Markeringsfarve5 4 3 3" xfId="8218"/>
    <cellStyle name="20 % - Markeringsfarve5 4 3 3 2" xfId="10799"/>
    <cellStyle name="20 % - Markeringsfarve5 4 3 3 2 2" xfId="16258"/>
    <cellStyle name="20 % - Markeringsfarve5 4 3 3 3" xfId="13774"/>
    <cellStyle name="20 % - Markeringsfarve5 4 3 4" xfId="9535"/>
    <cellStyle name="20 % - Markeringsfarve5 4 3 4 2" xfId="14995"/>
    <cellStyle name="20 % - Markeringsfarve5 4 3 5" xfId="12514"/>
    <cellStyle name="20 % - Markeringsfarve5 4 4" xfId="7233"/>
    <cellStyle name="20 % - Markeringsfarve5 4 4 2" xfId="8519"/>
    <cellStyle name="20 % - Markeringsfarve5 4 4 2 2" xfId="11100"/>
    <cellStyle name="20 % - Markeringsfarve5 4 4 2 2 2" xfId="16559"/>
    <cellStyle name="20 % - Markeringsfarve5 4 4 2 3" xfId="14075"/>
    <cellStyle name="20 % - Markeringsfarve5 4 4 3" xfId="9836"/>
    <cellStyle name="20 % - Markeringsfarve5 4 4 3 2" xfId="15296"/>
    <cellStyle name="20 % - Markeringsfarve5 4 4 4" xfId="12815"/>
    <cellStyle name="20 % - Markeringsfarve5 4 5" xfId="7928"/>
    <cellStyle name="20 % - Markeringsfarve5 4 5 2" xfId="10508"/>
    <cellStyle name="20 % - Markeringsfarve5 4 5 2 2" xfId="15967"/>
    <cellStyle name="20 % - Markeringsfarve5 4 5 3" xfId="13483"/>
    <cellStyle name="20 % - Markeringsfarve5 4 6" xfId="9226"/>
    <cellStyle name="20 % - Markeringsfarve5 4 6 2" xfId="14688"/>
    <cellStyle name="20 % - Markeringsfarve5 4 7" xfId="12220"/>
    <cellStyle name="20 % - Markeringsfarve5 4 8" xfId="6550"/>
    <cellStyle name="20 % - Markeringsfarve5 5" xfId="204"/>
    <cellStyle name="20 % - Markeringsfarve5 5 2" xfId="205"/>
    <cellStyle name="20 % - Markeringsfarve5 5 2 2" xfId="7681"/>
    <cellStyle name="20 % - Markeringsfarve5 5 2 2 2" xfId="8941"/>
    <cellStyle name="20 % - Markeringsfarve5 5 2 2 2 2" xfId="11523"/>
    <cellStyle name="20 % - Markeringsfarve5 5 2 2 2 2 2" xfId="16982"/>
    <cellStyle name="20 % - Markeringsfarve5 5 2 2 2 3" xfId="14498"/>
    <cellStyle name="20 % - Markeringsfarve5 5 2 2 3" xfId="10262"/>
    <cellStyle name="20 % - Markeringsfarve5 5 2 2 3 2" xfId="15722"/>
    <cellStyle name="20 % - Markeringsfarve5 5 2 2 4" xfId="13238"/>
    <cellStyle name="20 % - Markeringsfarve5 5 2 3" xfId="8283"/>
    <cellStyle name="20 % - Markeringsfarve5 5 2 3 2" xfId="10864"/>
    <cellStyle name="20 % - Markeringsfarve5 5 2 3 2 2" xfId="16323"/>
    <cellStyle name="20 % - Markeringsfarve5 5 2 3 3" xfId="13839"/>
    <cellStyle name="20 % - Markeringsfarve5 5 2 4" xfId="9600"/>
    <cellStyle name="20 % - Markeringsfarve5 5 2 4 2" xfId="15060"/>
    <cellStyle name="20 % - Markeringsfarve5 5 2 5" xfId="12579"/>
    <cellStyle name="20 % - Markeringsfarve5 5 2 6" xfId="6996"/>
    <cellStyle name="20 % - Markeringsfarve5 5 3" xfId="7391"/>
    <cellStyle name="20 % - Markeringsfarve5 5 3 2" xfId="8651"/>
    <cellStyle name="20 % - Markeringsfarve5 5 3 2 2" xfId="11232"/>
    <cellStyle name="20 % - Markeringsfarve5 5 3 2 2 2" xfId="16691"/>
    <cellStyle name="20 % - Markeringsfarve5 5 3 2 3" xfId="14207"/>
    <cellStyle name="20 % - Markeringsfarve5 5 3 3" xfId="9971"/>
    <cellStyle name="20 % - Markeringsfarve5 5 3 3 2" xfId="15431"/>
    <cellStyle name="20 % - Markeringsfarve5 5 3 4" xfId="12947"/>
    <cellStyle name="20 % - Markeringsfarve5 5 4" xfId="7993"/>
    <cellStyle name="20 % - Markeringsfarve5 5 4 2" xfId="10573"/>
    <cellStyle name="20 % - Markeringsfarve5 5 4 2 2" xfId="16032"/>
    <cellStyle name="20 % - Markeringsfarve5 5 4 3" xfId="13548"/>
    <cellStyle name="20 % - Markeringsfarve5 5 5" xfId="9291"/>
    <cellStyle name="20 % - Markeringsfarve5 5 5 2" xfId="14750"/>
    <cellStyle name="20 % - Markeringsfarve5 5 6" xfId="12285"/>
    <cellStyle name="20 % - Markeringsfarve5 5 7" xfId="6615"/>
    <cellStyle name="20 % - Markeringsfarve5 6" xfId="206"/>
    <cellStyle name="20 % - Markeringsfarve5 6 2" xfId="207"/>
    <cellStyle name="20 % - Markeringsfarve5 6 2 2" xfId="8795"/>
    <cellStyle name="20 % - Markeringsfarve5 6 2 2 2" xfId="11377"/>
    <cellStyle name="20 % - Markeringsfarve5 6 2 2 2 2" xfId="16836"/>
    <cellStyle name="20 % - Markeringsfarve5 6 2 2 3" xfId="14352"/>
    <cellStyle name="20 % - Markeringsfarve5 6 2 3" xfId="10116"/>
    <cellStyle name="20 % - Markeringsfarve5 6 2 3 2" xfId="15576"/>
    <cellStyle name="20 % - Markeringsfarve5 6 2 4" xfId="13092"/>
    <cellStyle name="20 % - Markeringsfarve5 6 2 5" xfId="7535"/>
    <cellStyle name="20 % - Markeringsfarve5 6 3" xfId="8137"/>
    <cellStyle name="20 % - Markeringsfarve5 6 3 2" xfId="10718"/>
    <cellStyle name="20 % - Markeringsfarve5 6 3 2 2" xfId="16177"/>
    <cellStyle name="20 % - Markeringsfarve5 6 3 3" xfId="13693"/>
    <cellStyle name="20 % - Markeringsfarve5 6 4" xfId="9436"/>
    <cellStyle name="20 % - Markeringsfarve5 6 4 2" xfId="14895"/>
    <cellStyle name="20 % - Markeringsfarve5 6 5" xfId="12430"/>
    <cellStyle name="20 % - Markeringsfarve5 6 6" xfId="6760"/>
    <cellStyle name="20 % - Markeringsfarve5 7" xfId="7148"/>
    <cellStyle name="20 % - Markeringsfarve5 7 2" xfId="7832"/>
    <cellStyle name="20 % - Markeringsfarve5 7 2 2" xfId="9093"/>
    <cellStyle name="20 % - Markeringsfarve5 7 2 2 2" xfId="11675"/>
    <cellStyle name="20 % - Markeringsfarve5 7 2 2 2 2" xfId="17134"/>
    <cellStyle name="20 % - Markeringsfarve5 7 2 2 3" xfId="14650"/>
    <cellStyle name="20 % - Markeringsfarve5 7 2 3" xfId="10414"/>
    <cellStyle name="20 % - Markeringsfarve5 7 2 3 2" xfId="15874"/>
    <cellStyle name="20 % - Markeringsfarve5 7 2 4" xfId="13390"/>
    <cellStyle name="20 % - Markeringsfarve5 7 3" xfId="8435"/>
    <cellStyle name="20 % - Markeringsfarve5 7 3 2" xfId="11016"/>
    <cellStyle name="20 % - Markeringsfarve5 7 3 2 2" xfId="16475"/>
    <cellStyle name="20 % - Markeringsfarve5 7 3 3" xfId="13991"/>
    <cellStyle name="20 % - Markeringsfarve5 7 4" xfId="9752"/>
    <cellStyle name="20 % - Markeringsfarve5 7 4 2" xfId="15212"/>
    <cellStyle name="20 % - Markeringsfarve5 7 5" xfId="12731"/>
    <cellStyle name="20 % - Markeringsfarve5 8" xfId="7162"/>
    <cellStyle name="20 % - Markeringsfarve5 8 2" xfId="8448"/>
    <cellStyle name="20 % - Markeringsfarve5 8 2 2" xfId="11029"/>
    <cellStyle name="20 % - Markeringsfarve5 8 2 2 2" xfId="16488"/>
    <cellStyle name="20 % - Markeringsfarve5 8 2 3" xfId="14004"/>
    <cellStyle name="20 % - Markeringsfarve5 8 3" xfId="9765"/>
    <cellStyle name="20 % - Markeringsfarve5 8 3 2" xfId="15225"/>
    <cellStyle name="20 % - Markeringsfarve5 8 4" xfId="12744"/>
    <cellStyle name="20 % - Markeringsfarve5 9" xfId="7840"/>
    <cellStyle name="20 % - Markeringsfarve5 9 2" xfId="10422"/>
    <cellStyle name="20 % - Markeringsfarve5 9 2 2" xfId="15882"/>
    <cellStyle name="20 % - Markeringsfarve5 9 3" xfId="13398"/>
    <cellStyle name="20 % - Markeringsfarve6 10" xfId="9111"/>
    <cellStyle name="20 % - Markeringsfarve6 10 2" xfId="12046"/>
    <cellStyle name="20 % - Markeringsfarve6 11" xfId="11948"/>
    <cellStyle name="20 % - Markeringsfarve6 11 2" xfId="17377"/>
    <cellStyle name="20 % - Markeringsfarve6 12" xfId="11974"/>
    <cellStyle name="20 % - Markeringsfarve6 13" xfId="17393"/>
    <cellStyle name="20 % - Markeringsfarve6 14" xfId="17408"/>
    <cellStyle name="20 % - Markeringsfarve6 15" xfId="6303"/>
    <cellStyle name="20 % - Markeringsfarve6 2" xfId="208"/>
    <cellStyle name="20 % - Markeringsfarve6 2 10" xfId="9130"/>
    <cellStyle name="20 % - Markeringsfarve6 2 10 2" xfId="12068"/>
    <cellStyle name="20 % - Markeringsfarve6 2 11" xfId="11980"/>
    <cellStyle name="20 % - Markeringsfarve6 2 12" xfId="6304"/>
    <cellStyle name="20 % - Markeringsfarve6 2 13" xfId="6234"/>
    <cellStyle name="20 % - Markeringsfarve6 2 2" xfId="209"/>
    <cellStyle name="20 % - Markeringsfarve6 2 2 10" xfId="6305"/>
    <cellStyle name="20 % - Markeringsfarve6 2 2 11" xfId="6270"/>
    <cellStyle name="20 % - Markeringsfarve6 2 2 2" xfId="210"/>
    <cellStyle name="20 % - Markeringsfarve6 2 2 2 2" xfId="211"/>
    <cellStyle name="20 % - Markeringsfarve6 2 2 2 2 2" xfId="212"/>
    <cellStyle name="20 % - Markeringsfarve6 2 2 2 2 2 2" xfId="7767"/>
    <cellStyle name="20 % - Markeringsfarve6 2 2 2 2 2 2 2" xfId="9028"/>
    <cellStyle name="20 % - Markeringsfarve6 2 2 2 2 2 2 2 2" xfId="11610"/>
    <cellStyle name="20 % - Markeringsfarve6 2 2 2 2 2 2 2 2 2" xfId="17069"/>
    <cellStyle name="20 % - Markeringsfarve6 2 2 2 2 2 2 2 3" xfId="14585"/>
    <cellStyle name="20 % - Markeringsfarve6 2 2 2 2 2 2 3" xfId="10349"/>
    <cellStyle name="20 % - Markeringsfarve6 2 2 2 2 2 2 3 2" xfId="15809"/>
    <cellStyle name="20 % - Markeringsfarve6 2 2 2 2 2 2 4" xfId="13325"/>
    <cellStyle name="20 % - Markeringsfarve6 2 2 2 2 2 3" xfId="8370"/>
    <cellStyle name="20 % - Markeringsfarve6 2 2 2 2 2 3 2" xfId="10951"/>
    <cellStyle name="20 % - Markeringsfarve6 2 2 2 2 2 3 2 2" xfId="16410"/>
    <cellStyle name="20 % - Markeringsfarve6 2 2 2 2 2 3 3" xfId="13926"/>
    <cellStyle name="20 % - Markeringsfarve6 2 2 2 2 2 4" xfId="9687"/>
    <cellStyle name="20 % - Markeringsfarve6 2 2 2 2 2 4 2" xfId="15147"/>
    <cellStyle name="20 % - Markeringsfarve6 2 2 2 2 2 5" xfId="12666"/>
    <cellStyle name="20 % - Markeringsfarve6 2 2 2 2 2 6" xfId="7082"/>
    <cellStyle name="20 % - Markeringsfarve6 2 2 2 2 3" xfId="7477"/>
    <cellStyle name="20 % - Markeringsfarve6 2 2 2 2 3 2" xfId="8737"/>
    <cellStyle name="20 % - Markeringsfarve6 2 2 2 2 3 2 2" xfId="11319"/>
    <cellStyle name="20 % - Markeringsfarve6 2 2 2 2 3 2 2 2" xfId="16778"/>
    <cellStyle name="20 % - Markeringsfarve6 2 2 2 2 3 2 3" xfId="14294"/>
    <cellStyle name="20 % - Markeringsfarve6 2 2 2 2 3 3" xfId="10058"/>
    <cellStyle name="20 % - Markeringsfarve6 2 2 2 2 3 3 2" xfId="15518"/>
    <cellStyle name="20 % - Markeringsfarve6 2 2 2 2 3 4" xfId="13034"/>
    <cellStyle name="20 % - Markeringsfarve6 2 2 2 2 4" xfId="8079"/>
    <cellStyle name="20 % - Markeringsfarve6 2 2 2 2 4 2" xfId="10660"/>
    <cellStyle name="20 % - Markeringsfarve6 2 2 2 2 4 2 2" xfId="16119"/>
    <cellStyle name="20 % - Markeringsfarve6 2 2 2 2 4 3" xfId="13635"/>
    <cellStyle name="20 % - Markeringsfarve6 2 2 2 2 5" xfId="9378"/>
    <cellStyle name="20 % - Markeringsfarve6 2 2 2 2 5 2" xfId="14837"/>
    <cellStyle name="20 % - Markeringsfarve6 2 2 2 2 6" xfId="12372"/>
    <cellStyle name="20 % - Markeringsfarve6 2 2 2 2 7" xfId="6702"/>
    <cellStyle name="20 % - Markeringsfarve6 2 2 2 3" xfId="213"/>
    <cellStyle name="20 % - Markeringsfarve6 2 2 2 3 2" xfId="214"/>
    <cellStyle name="20 % - Markeringsfarve6 2 2 2 3 2 2" xfId="8882"/>
    <cellStyle name="20 % - Markeringsfarve6 2 2 2 3 2 2 2" xfId="11464"/>
    <cellStyle name="20 % - Markeringsfarve6 2 2 2 3 2 2 2 2" xfId="16923"/>
    <cellStyle name="20 % - Markeringsfarve6 2 2 2 3 2 2 3" xfId="14439"/>
    <cellStyle name="20 % - Markeringsfarve6 2 2 2 3 2 3" xfId="10203"/>
    <cellStyle name="20 % - Markeringsfarve6 2 2 2 3 2 3 2" xfId="15663"/>
    <cellStyle name="20 % - Markeringsfarve6 2 2 2 3 2 4" xfId="13179"/>
    <cellStyle name="20 % - Markeringsfarve6 2 2 2 3 2 5" xfId="7622"/>
    <cellStyle name="20 % - Markeringsfarve6 2 2 2 3 3" xfId="8224"/>
    <cellStyle name="20 % - Markeringsfarve6 2 2 2 3 3 2" xfId="10805"/>
    <cellStyle name="20 % - Markeringsfarve6 2 2 2 3 3 2 2" xfId="16264"/>
    <cellStyle name="20 % - Markeringsfarve6 2 2 2 3 3 3" xfId="13780"/>
    <cellStyle name="20 % - Markeringsfarve6 2 2 2 3 4" xfId="9541"/>
    <cellStyle name="20 % - Markeringsfarve6 2 2 2 3 4 2" xfId="15001"/>
    <cellStyle name="20 % - Markeringsfarve6 2 2 2 3 5" xfId="12520"/>
    <cellStyle name="20 % - Markeringsfarve6 2 2 2 3 6" xfId="6937"/>
    <cellStyle name="20 % - Markeringsfarve6 2 2 2 4" xfId="215"/>
    <cellStyle name="20 % - Markeringsfarve6 2 2 2 4 2" xfId="8599"/>
    <cellStyle name="20 % - Markeringsfarve6 2 2 2 4 2 2" xfId="11180"/>
    <cellStyle name="20 % - Markeringsfarve6 2 2 2 4 2 2 2" xfId="16639"/>
    <cellStyle name="20 % - Markeringsfarve6 2 2 2 4 2 3" xfId="14155"/>
    <cellStyle name="20 % - Markeringsfarve6 2 2 2 4 3" xfId="9919"/>
    <cellStyle name="20 % - Markeringsfarve6 2 2 2 4 3 2" xfId="15379"/>
    <cellStyle name="20 % - Markeringsfarve6 2 2 2 4 4" xfId="12895"/>
    <cellStyle name="20 % - Markeringsfarve6 2 2 2 4 5" xfId="7339"/>
    <cellStyle name="20 % - Markeringsfarve6 2 2 2 5" xfId="7934"/>
    <cellStyle name="20 % - Markeringsfarve6 2 2 2 5 2" xfId="10514"/>
    <cellStyle name="20 % - Markeringsfarve6 2 2 2 5 2 2" xfId="15973"/>
    <cellStyle name="20 % - Markeringsfarve6 2 2 2 5 3" xfId="13489"/>
    <cellStyle name="20 % - Markeringsfarve6 2 2 2 6" xfId="9232"/>
    <cellStyle name="20 % - Markeringsfarve6 2 2 2 6 2" xfId="14703"/>
    <cellStyle name="20 % - Markeringsfarve6 2 2 2 7" xfId="12226"/>
    <cellStyle name="20 % - Markeringsfarve6 2 2 2 8" xfId="6556"/>
    <cellStyle name="20 % - Markeringsfarve6 2 2 3" xfId="216"/>
    <cellStyle name="20 % - Markeringsfarve6 2 2 3 2" xfId="217"/>
    <cellStyle name="20 % - Markeringsfarve6 2 2 3 2 2" xfId="7701"/>
    <cellStyle name="20 % - Markeringsfarve6 2 2 3 2 2 2" xfId="8961"/>
    <cellStyle name="20 % - Markeringsfarve6 2 2 3 2 2 2 2" xfId="11543"/>
    <cellStyle name="20 % - Markeringsfarve6 2 2 3 2 2 2 2 2" xfId="17002"/>
    <cellStyle name="20 % - Markeringsfarve6 2 2 3 2 2 2 3" xfId="14518"/>
    <cellStyle name="20 % - Markeringsfarve6 2 2 3 2 2 3" xfId="10282"/>
    <cellStyle name="20 % - Markeringsfarve6 2 2 3 2 2 3 2" xfId="15742"/>
    <cellStyle name="20 % - Markeringsfarve6 2 2 3 2 2 4" xfId="13258"/>
    <cellStyle name="20 % - Markeringsfarve6 2 2 3 2 3" xfId="8303"/>
    <cellStyle name="20 % - Markeringsfarve6 2 2 3 2 3 2" xfId="10884"/>
    <cellStyle name="20 % - Markeringsfarve6 2 2 3 2 3 2 2" xfId="16343"/>
    <cellStyle name="20 % - Markeringsfarve6 2 2 3 2 3 3" xfId="13859"/>
    <cellStyle name="20 % - Markeringsfarve6 2 2 3 2 4" xfId="9620"/>
    <cellStyle name="20 % - Markeringsfarve6 2 2 3 2 4 2" xfId="15080"/>
    <cellStyle name="20 % - Markeringsfarve6 2 2 3 2 5" xfId="12599"/>
    <cellStyle name="20 % - Markeringsfarve6 2 2 3 2 6" xfId="7016"/>
    <cellStyle name="20 % - Markeringsfarve6 2 2 3 3" xfId="7411"/>
    <cellStyle name="20 % - Markeringsfarve6 2 2 3 3 2" xfId="8671"/>
    <cellStyle name="20 % - Markeringsfarve6 2 2 3 3 2 2" xfId="11252"/>
    <cellStyle name="20 % - Markeringsfarve6 2 2 3 3 2 2 2" xfId="16711"/>
    <cellStyle name="20 % - Markeringsfarve6 2 2 3 3 2 3" xfId="14227"/>
    <cellStyle name="20 % - Markeringsfarve6 2 2 3 3 3" xfId="9991"/>
    <cellStyle name="20 % - Markeringsfarve6 2 2 3 3 3 2" xfId="15451"/>
    <cellStyle name="20 % - Markeringsfarve6 2 2 3 3 4" xfId="12967"/>
    <cellStyle name="20 % - Markeringsfarve6 2 2 3 4" xfId="8013"/>
    <cellStyle name="20 % - Markeringsfarve6 2 2 3 4 2" xfId="10593"/>
    <cellStyle name="20 % - Markeringsfarve6 2 2 3 4 2 2" xfId="16052"/>
    <cellStyle name="20 % - Markeringsfarve6 2 2 3 4 3" xfId="13568"/>
    <cellStyle name="20 % - Markeringsfarve6 2 2 3 5" xfId="9311"/>
    <cellStyle name="20 % - Markeringsfarve6 2 2 3 5 2" xfId="14770"/>
    <cellStyle name="20 % - Markeringsfarve6 2 2 3 6" xfId="12305"/>
    <cellStyle name="20 % - Markeringsfarve6 2 2 3 7" xfId="6636"/>
    <cellStyle name="20 % - Markeringsfarve6 2 2 4" xfId="218"/>
    <cellStyle name="20 % - Markeringsfarve6 2 2 4 2" xfId="219"/>
    <cellStyle name="20 % - Markeringsfarve6 2 2 4 2 2" xfId="8815"/>
    <cellStyle name="20 % - Markeringsfarve6 2 2 4 2 2 2" xfId="11397"/>
    <cellStyle name="20 % - Markeringsfarve6 2 2 4 2 2 2 2" xfId="16856"/>
    <cellStyle name="20 % - Markeringsfarve6 2 2 4 2 2 3" xfId="14372"/>
    <cellStyle name="20 % - Markeringsfarve6 2 2 4 2 3" xfId="10136"/>
    <cellStyle name="20 % - Markeringsfarve6 2 2 4 2 3 2" xfId="15596"/>
    <cellStyle name="20 % - Markeringsfarve6 2 2 4 2 4" xfId="13112"/>
    <cellStyle name="20 % - Markeringsfarve6 2 2 4 2 5" xfId="7556"/>
    <cellStyle name="20 % - Markeringsfarve6 2 2 4 3" xfId="8157"/>
    <cellStyle name="20 % - Markeringsfarve6 2 2 4 3 2" xfId="10738"/>
    <cellStyle name="20 % - Markeringsfarve6 2 2 4 3 2 2" xfId="16197"/>
    <cellStyle name="20 % - Markeringsfarve6 2 2 4 3 3" xfId="13713"/>
    <cellStyle name="20 % - Markeringsfarve6 2 2 4 4" xfId="9456"/>
    <cellStyle name="20 % - Markeringsfarve6 2 2 4 4 2" xfId="14915"/>
    <cellStyle name="20 % - Markeringsfarve6 2 2 4 5" xfId="12450"/>
    <cellStyle name="20 % - Markeringsfarve6 2 2 4 6" xfId="6785"/>
    <cellStyle name="20 % - Markeringsfarve6 2 2 5" xfId="220"/>
    <cellStyle name="20 % - Markeringsfarve6 2 2 5 2" xfId="8505"/>
    <cellStyle name="20 % - Markeringsfarve6 2 2 5 2 2" xfId="11086"/>
    <cellStyle name="20 % - Markeringsfarve6 2 2 5 2 2 2" xfId="16545"/>
    <cellStyle name="20 % - Markeringsfarve6 2 2 5 2 3" xfId="14061"/>
    <cellStyle name="20 % - Markeringsfarve6 2 2 5 3" xfId="9822"/>
    <cellStyle name="20 % - Markeringsfarve6 2 2 5 3 2" xfId="15282"/>
    <cellStyle name="20 % - Markeringsfarve6 2 2 5 4" xfId="12801"/>
    <cellStyle name="20 % - Markeringsfarve6 2 2 5 5" xfId="7219"/>
    <cellStyle name="20 % - Markeringsfarve6 2 2 6" xfId="7247"/>
    <cellStyle name="20 % - Markeringsfarve6 2 2 6 2" xfId="8533"/>
    <cellStyle name="20 % - Markeringsfarve6 2 2 6 2 2" xfId="11114"/>
    <cellStyle name="20 % - Markeringsfarve6 2 2 6 2 2 2" xfId="16573"/>
    <cellStyle name="20 % - Markeringsfarve6 2 2 6 2 3" xfId="14089"/>
    <cellStyle name="20 % - Markeringsfarve6 2 2 6 3" xfId="9850"/>
    <cellStyle name="20 % - Markeringsfarve6 2 2 6 3 2" xfId="15310"/>
    <cellStyle name="20 % - Markeringsfarve6 2 2 6 4" xfId="12829"/>
    <cellStyle name="20 % - Markeringsfarve6 2 2 7" xfId="7865"/>
    <cellStyle name="20 % - Markeringsfarve6 2 2 7 2" xfId="10447"/>
    <cellStyle name="20 % - Markeringsfarve6 2 2 7 2 2" xfId="15906"/>
    <cellStyle name="20 % - Markeringsfarve6 2 2 7 3" xfId="13422"/>
    <cellStyle name="20 % - Markeringsfarve6 2 2 8" xfId="9131"/>
    <cellStyle name="20 % - Markeringsfarve6 2 2 8 2" xfId="12069"/>
    <cellStyle name="20 % - Markeringsfarve6 2 2 9" xfId="11981"/>
    <cellStyle name="20 % - Markeringsfarve6 2 3" xfId="221"/>
    <cellStyle name="20 % - Markeringsfarve6 2 3 2" xfId="222"/>
    <cellStyle name="20 % - Markeringsfarve6 2 3 2 2" xfId="223"/>
    <cellStyle name="20 % - Markeringsfarve6 2 3 3" xfId="224"/>
    <cellStyle name="20 % - Markeringsfarve6 2 3 3 2" xfId="225"/>
    <cellStyle name="20 % - Markeringsfarve6 2 3 4" xfId="226"/>
    <cellStyle name="20 % - Markeringsfarve6 2 3 5" xfId="6306"/>
    <cellStyle name="20 % - Markeringsfarve6 2 4" xfId="227"/>
    <cellStyle name="20 % - Markeringsfarve6 2 4 2" xfId="228"/>
    <cellStyle name="20 % - Markeringsfarve6 2 4 2 2" xfId="7081"/>
    <cellStyle name="20 % - Markeringsfarve6 2 4 2 2 2" xfId="7766"/>
    <cellStyle name="20 % - Markeringsfarve6 2 4 2 2 2 2" xfId="9027"/>
    <cellStyle name="20 % - Markeringsfarve6 2 4 2 2 2 2 2" xfId="11609"/>
    <cellStyle name="20 % - Markeringsfarve6 2 4 2 2 2 2 2 2" xfId="17068"/>
    <cellStyle name="20 % - Markeringsfarve6 2 4 2 2 2 2 3" xfId="14584"/>
    <cellStyle name="20 % - Markeringsfarve6 2 4 2 2 2 3" xfId="10348"/>
    <cellStyle name="20 % - Markeringsfarve6 2 4 2 2 2 3 2" xfId="15808"/>
    <cellStyle name="20 % - Markeringsfarve6 2 4 2 2 2 4" xfId="13324"/>
    <cellStyle name="20 % - Markeringsfarve6 2 4 2 2 3" xfId="8369"/>
    <cellStyle name="20 % - Markeringsfarve6 2 4 2 2 3 2" xfId="10950"/>
    <cellStyle name="20 % - Markeringsfarve6 2 4 2 2 3 2 2" xfId="16409"/>
    <cellStyle name="20 % - Markeringsfarve6 2 4 2 2 3 3" xfId="13925"/>
    <cellStyle name="20 % - Markeringsfarve6 2 4 2 2 4" xfId="9686"/>
    <cellStyle name="20 % - Markeringsfarve6 2 4 2 2 4 2" xfId="15146"/>
    <cellStyle name="20 % - Markeringsfarve6 2 4 2 2 5" xfId="12665"/>
    <cellStyle name="20 % - Markeringsfarve6 2 4 2 3" xfId="7476"/>
    <cellStyle name="20 % - Markeringsfarve6 2 4 2 3 2" xfId="8736"/>
    <cellStyle name="20 % - Markeringsfarve6 2 4 2 3 2 2" xfId="11318"/>
    <cellStyle name="20 % - Markeringsfarve6 2 4 2 3 2 2 2" xfId="16777"/>
    <cellStyle name="20 % - Markeringsfarve6 2 4 2 3 2 3" xfId="14293"/>
    <cellStyle name="20 % - Markeringsfarve6 2 4 2 3 3" xfId="10057"/>
    <cellStyle name="20 % - Markeringsfarve6 2 4 2 3 3 2" xfId="15517"/>
    <cellStyle name="20 % - Markeringsfarve6 2 4 2 3 4" xfId="13033"/>
    <cellStyle name="20 % - Markeringsfarve6 2 4 2 4" xfId="8078"/>
    <cellStyle name="20 % - Markeringsfarve6 2 4 2 4 2" xfId="10659"/>
    <cellStyle name="20 % - Markeringsfarve6 2 4 2 4 2 2" xfId="16118"/>
    <cellStyle name="20 % - Markeringsfarve6 2 4 2 4 3" xfId="13634"/>
    <cellStyle name="20 % - Markeringsfarve6 2 4 2 5" xfId="9377"/>
    <cellStyle name="20 % - Markeringsfarve6 2 4 2 5 2" xfId="14836"/>
    <cellStyle name="20 % - Markeringsfarve6 2 4 2 6" xfId="12371"/>
    <cellStyle name="20 % - Markeringsfarve6 2 4 2 7" xfId="6701"/>
    <cellStyle name="20 % - Markeringsfarve6 2 4 3" xfId="6936"/>
    <cellStyle name="20 % - Markeringsfarve6 2 4 3 2" xfId="7621"/>
    <cellStyle name="20 % - Markeringsfarve6 2 4 3 2 2" xfId="8881"/>
    <cellStyle name="20 % - Markeringsfarve6 2 4 3 2 2 2" xfId="11463"/>
    <cellStyle name="20 % - Markeringsfarve6 2 4 3 2 2 2 2" xfId="16922"/>
    <cellStyle name="20 % - Markeringsfarve6 2 4 3 2 2 3" xfId="14438"/>
    <cellStyle name="20 % - Markeringsfarve6 2 4 3 2 3" xfId="10202"/>
    <cellStyle name="20 % - Markeringsfarve6 2 4 3 2 3 2" xfId="15662"/>
    <cellStyle name="20 % - Markeringsfarve6 2 4 3 2 4" xfId="13178"/>
    <cellStyle name="20 % - Markeringsfarve6 2 4 3 3" xfId="8223"/>
    <cellStyle name="20 % - Markeringsfarve6 2 4 3 3 2" xfId="10804"/>
    <cellStyle name="20 % - Markeringsfarve6 2 4 3 3 2 2" xfId="16263"/>
    <cellStyle name="20 % - Markeringsfarve6 2 4 3 3 3" xfId="13779"/>
    <cellStyle name="20 % - Markeringsfarve6 2 4 3 4" xfId="9540"/>
    <cellStyle name="20 % - Markeringsfarve6 2 4 3 4 2" xfId="15000"/>
    <cellStyle name="20 % - Markeringsfarve6 2 4 3 5" xfId="12519"/>
    <cellStyle name="20 % - Markeringsfarve6 2 4 4" xfId="7338"/>
    <cellStyle name="20 % - Markeringsfarve6 2 4 4 2" xfId="8598"/>
    <cellStyle name="20 % - Markeringsfarve6 2 4 4 2 2" xfId="11179"/>
    <cellStyle name="20 % - Markeringsfarve6 2 4 4 2 2 2" xfId="16638"/>
    <cellStyle name="20 % - Markeringsfarve6 2 4 4 2 3" xfId="14154"/>
    <cellStyle name="20 % - Markeringsfarve6 2 4 4 3" xfId="9918"/>
    <cellStyle name="20 % - Markeringsfarve6 2 4 4 3 2" xfId="15378"/>
    <cellStyle name="20 % - Markeringsfarve6 2 4 4 4" xfId="12894"/>
    <cellStyle name="20 % - Markeringsfarve6 2 4 5" xfId="7933"/>
    <cellStyle name="20 % - Markeringsfarve6 2 4 5 2" xfId="10513"/>
    <cellStyle name="20 % - Markeringsfarve6 2 4 5 2 2" xfId="15972"/>
    <cellStyle name="20 % - Markeringsfarve6 2 4 5 3" xfId="13488"/>
    <cellStyle name="20 % - Markeringsfarve6 2 4 6" xfId="9231"/>
    <cellStyle name="20 % - Markeringsfarve6 2 4 6 2" xfId="14680"/>
    <cellStyle name="20 % - Markeringsfarve6 2 4 7" xfId="12225"/>
    <cellStyle name="20 % - Markeringsfarve6 2 4 8" xfId="6555"/>
    <cellStyle name="20 % - Markeringsfarve6 2 5" xfId="229"/>
    <cellStyle name="20 % - Markeringsfarve6 2 5 2" xfId="7015"/>
    <cellStyle name="20 % - Markeringsfarve6 2 5 2 2" xfId="7700"/>
    <cellStyle name="20 % - Markeringsfarve6 2 5 2 2 2" xfId="8960"/>
    <cellStyle name="20 % - Markeringsfarve6 2 5 2 2 2 2" xfId="11542"/>
    <cellStyle name="20 % - Markeringsfarve6 2 5 2 2 2 2 2" xfId="17001"/>
    <cellStyle name="20 % - Markeringsfarve6 2 5 2 2 2 3" xfId="14517"/>
    <cellStyle name="20 % - Markeringsfarve6 2 5 2 2 3" xfId="10281"/>
    <cellStyle name="20 % - Markeringsfarve6 2 5 2 2 3 2" xfId="15741"/>
    <cellStyle name="20 % - Markeringsfarve6 2 5 2 2 4" xfId="13257"/>
    <cellStyle name="20 % - Markeringsfarve6 2 5 2 3" xfId="8302"/>
    <cellStyle name="20 % - Markeringsfarve6 2 5 2 3 2" xfId="10883"/>
    <cellStyle name="20 % - Markeringsfarve6 2 5 2 3 2 2" xfId="16342"/>
    <cellStyle name="20 % - Markeringsfarve6 2 5 2 3 3" xfId="13858"/>
    <cellStyle name="20 % - Markeringsfarve6 2 5 2 4" xfId="9619"/>
    <cellStyle name="20 % - Markeringsfarve6 2 5 2 4 2" xfId="15079"/>
    <cellStyle name="20 % - Markeringsfarve6 2 5 2 5" xfId="12598"/>
    <cellStyle name="20 % - Markeringsfarve6 2 5 3" xfId="7410"/>
    <cellStyle name="20 % - Markeringsfarve6 2 5 3 2" xfId="8670"/>
    <cellStyle name="20 % - Markeringsfarve6 2 5 3 2 2" xfId="11251"/>
    <cellStyle name="20 % - Markeringsfarve6 2 5 3 2 2 2" xfId="16710"/>
    <cellStyle name="20 % - Markeringsfarve6 2 5 3 2 3" xfId="14226"/>
    <cellStyle name="20 % - Markeringsfarve6 2 5 3 3" xfId="9990"/>
    <cellStyle name="20 % - Markeringsfarve6 2 5 3 3 2" xfId="15450"/>
    <cellStyle name="20 % - Markeringsfarve6 2 5 3 4" xfId="12966"/>
    <cellStyle name="20 % - Markeringsfarve6 2 5 4" xfId="8012"/>
    <cellStyle name="20 % - Markeringsfarve6 2 5 4 2" xfId="10592"/>
    <cellStyle name="20 % - Markeringsfarve6 2 5 4 2 2" xfId="16051"/>
    <cellStyle name="20 % - Markeringsfarve6 2 5 4 3" xfId="13567"/>
    <cellStyle name="20 % - Markeringsfarve6 2 5 5" xfId="9310"/>
    <cellStyle name="20 % - Markeringsfarve6 2 5 5 2" xfId="14769"/>
    <cellStyle name="20 % - Markeringsfarve6 2 5 6" xfId="12304"/>
    <cellStyle name="20 % - Markeringsfarve6 2 5 7" xfId="6635"/>
    <cellStyle name="20 % - Markeringsfarve6 2 6" xfId="230"/>
    <cellStyle name="20 % - Markeringsfarve6 2 6 2" xfId="7555"/>
    <cellStyle name="20 % - Markeringsfarve6 2 6 2 2" xfId="8814"/>
    <cellStyle name="20 % - Markeringsfarve6 2 6 2 2 2" xfId="11396"/>
    <cellStyle name="20 % - Markeringsfarve6 2 6 2 2 2 2" xfId="16855"/>
    <cellStyle name="20 % - Markeringsfarve6 2 6 2 2 3" xfId="14371"/>
    <cellStyle name="20 % - Markeringsfarve6 2 6 2 3" xfId="10135"/>
    <cellStyle name="20 % - Markeringsfarve6 2 6 2 3 2" xfId="15595"/>
    <cellStyle name="20 % - Markeringsfarve6 2 6 2 4" xfId="13111"/>
    <cellStyle name="20 % - Markeringsfarve6 2 6 3" xfId="8156"/>
    <cellStyle name="20 % - Markeringsfarve6 2 6 3 2" xfId="10737"/>
    <cellStyle name="20 % - Markeringsfarve6 2 6 3 2 2" xfId="16196"/>
    <cellStyle name="20 % - Markeringsfarve6 2 6 3 3" xfId="13712"/>
    <cellStyle name="20 % - Markeringsfarve6 2 6 4" xfId="9455"/>
    <cellStyle name="20 % - Markeringsfarve6 2 6 4 2" xfId="14914"/>
    <cellStyle name="20 % - Markeringsfarve6 2 6 5" xfId="12449"/>
    <cellStyle name="20 % - Markeringsfarve6 2 6 6" xfId="6784"/>
    <cellStyle name="20 % - Markeringsfarve6 2 7" xfId="7184"/>
    <cellStyle name="20 % - Markeringsfarve6 2 7 2" xfId="8470"/>
    <cellStyle name="20 % - Markeringsfarve6 2 7 2 2" xfId="11051"/>
    <cellStyle name="20 % - Markeringsfarve6 2 7 2 2 2" xfId="16510"/>
    <cellStyle name="20 % - Markeringsfarve6 2 7 2 3" xfId="14026"/>
    <cellStyle name="20 % - Markeringsfarve6 2 7 3" xfId="9787"/>
    <cellStyle name="20 % - Markeringsfarve6 2 7 3 2" xfId="15247"/>
    <cellStyle name="20 % - Markeringsfarve6 2 7 4" xfId="12766"/>
    <cellStyle name="20 % - Markeringsfarve6 2 8" xfId="7266"/>
    <cellStyle name="20 % - Markeringsfarve6 2 8 2" xfId="8548"/>
    <cellStyle name="20 % - Markeringsfarve6 2 8 2 2" xfId="11129"/>
    <cellStyle name="20 % - Markeringsfarve6 2 8 2 2 2" xfId="16588"/>
    <cellStyle name="20 % - Markeringsfarve6 2 8 2 3" xfId="14104"/>
    <cellStyle name="20 % - Markeringsfarve6 2 8 3" xfId="9866"/>
    <cellStyle name="20 % - Markeringsfarve6 2 8 3 2" xfId="15326"/>
    <cellStyle name="20 % - Markeringsfarve6 2 8 4" xfId="12844"/>
    <cellStyle name="20 % - Markeringsfarve6 2 9" xfId="7864"/>
    <cellStyle name="20 % - Markeringsfarve6 2 9 2" xfId="10446"/>
    <cellStyle name="20 % - Markeringsfarve6 2 9 2 2" xfId="15905"/>
    <cellStyle name="20 % - Markeringsfarve6 2 9 3" xfId="13421"/>
    <cellStyle name="20 % - Markeringsfarve6 3" xfId="231"/>
    <cellStyle name="20 % - Markeringsfarve6 3 2" xfId="232"/>
    <cellStyle name="20 % - Markeringsfarve6 3 2 2" xfId="233"/>
    <cellStyle name="20 % - Markeringsfarve6 3 2 2 2" xfId="234"/>
    <cellStyle name="20 % - Markeringsfarve6 3 2 2 2 2" xfId="7083"/>
    <cellStyle name="20 % - Markeringsfarve6 3 2 2 2 2 2" xfId="7768"/>
    <cellStyle name="20 % - Markeringsfarve6 3 2 2 2 2 2 2" xfId="9029"/>
    <cellStyle name="20 % - Markeringsfarve6 3 2 2 2 2 2 2 2" xfId="11611"/>
    <cellStyle name="20 % - Markeringsfarve6 3 2 2 2 2 2 2 2 2" xfId="17070"/>
    <cellStyle name="20 % - Markeringsfarve6 3 2 2 2 2 2 2 3" xfId="14586"/>
    <cellStyle name="20 % - Markeringsfarve6 3 2 2 2 2 2 3" xfId="10350"/>
    <cellStyle name="20 % - Markeringsfarve6 3 2 2 2 2 2 3 2" xfId="15810"/>
    <cellStyle name="20 % - Markeringsfarve6 3 2 2 2 2 2 4" xfId="13326"/>
    <cellStyle name="20 % - Markeringsfarve6 3 2 2 2 2 3" xfId="8371"/>
    <cellStyle name="20 % - Markeringsfarve6 3 2 2 2 2 3 2" xfId="10952"/>
    <cellStyle name="20 % - Markeringsfarve6 3 2 2 2 2 3 2 2" xfId="16411"/>
    <cellStyle name="20 % - Markeringsfarve6 3 2 2 2 2 3 3" xfId="13927"/>
    <cellStyle name="20 % - Markeringsfarve6 3 2 2 2 2 4" xfId="9688"/>
    <cellStyle name="20 % - Markeringsfarve6 3 2 2 2 2 4 2" xfId="15148"/>
    <cellStyle name="20 % - Markeringsfarve6 3 2 2 2 2 5" xfId="12667"/>
    <cellStyle name="20 % - Markeringsfarve6 3 2 2 2 3" xfId="7478"/>
    <cellStyle name="20 % - Markeringsfarve6 3 2 2 2 3 2" xfId="8738"/>
    <cellStyle name="20 % - Markeringsfarve6 3 2 2 2 3 2 2" xfId="11320"/>
    <cellStyle name="20 % - Markeringsfarve6 3 2 2 2 3 2 2 2" xfId="16779"/>
    <cellStyle name="20 % - Markeringsfarve6 3 2 2 2 3 2 3" xfId="14295"/>
    <cellStyle name="20 % - Markeringsfarve6 3 2 2 2 3 3" xfId="10059"/>
    <cellStyle name="20 % - Markeringsfarve6 3 2 2 2 3 3 2" xfId="15519"/>
    <cellStyle name="20 % - Markeringsfarve6 3 2 2 2 3 4" xfId="13035"/>
    <cellStyle name="20 % - Markeringsfarve6 3 2 2 2 4" xfId="8080"/>
    <cellStyle name="20 % - Markeringsfarve6 3 2 2 2 4 2" xfId="10661"/>
    <cellStyle name="20 % - Markeringsfarve6 3 2 2 2 4 2 2" xfId="16120"/>
    <cellStyle name="20 % - Markeringsfarve6 3 2 2 2 4 3" xfId="13636"/>
    <cellStyle name="20 % - Markeringsfarve6 3 2 2 2 5" xfId="9379"/>
    <cellStyle name="20 % - Markeringsfarve6 3 2 2 2 5 2" xfId="14838"/>
    <cellStyle name="20 % - Markeringsfarve6 3 2 2 2 6" xfId="12373"/>
    <cellStyle name="20 % - Markeringsfarve6 3 2 2 2 7" xfId="6703"/>
    <cellStyle name="20 % - Markeringsfarve6 3 2 2 3" xfId="6938"/>
    <cellStyle name="20 % - Markeringsfarve6 3 2 2 3 2" xfId="7623"/>
    <cellStyle name="20 % - Markeringsfarve6 3 2 2 3 2 2" xfId="8883"/>
    <cellStyle name="20 % - Markeringsfarve6 3 2 2 3 2 2 2" xfId="11465"/>
    <cellStyle name="20 % - Markeringsfarve6 3 2 2 3 2 2 2 2" xfId="16924"/>
    <cellStyle name="20 % - Markeringsfarve6 3 2 2 3 2 2 3" xfId="14440"/>
    <cellStyle name="20 % - Markeringsfarve6 3 2 2 3 2 3" xfId="10204"/>
    <cellStyle name="20 % - Markeringsfarve6 3 2 2 3 2 3 2" xfId="15664"/>
    <cellStyle name="20 % - Markeringsfarve6 3 2 2 3 2 4" xfId="13180"/>
    <cellStyle name="20 % - Markeringsfarve6 3 2 2 3 3" xfId="8225"/>
    <cellStyle name="20 % - Markeringsfarve6 3 2 2 3 3 2" xfId="10806"/>
    <cellStyle name="20 % - Markeringsfarve6 3 2 2 3 3 2 2" xfId="16265"/>
    <cellStyle name="20 % - Markeringsfarve6 3 2 2 3 3 3" xfId="13781"/>
    <cellStyle name="20 % - Markeringsfarve6 3 2 2 3 4" xfId="9542"/>
    <cellStyle name="20 % - Markeringsfarve6 3 2 2 3 4 2" xfId="15002"/>
    <cellStyle name="20 % - Markeringsfarve6 3 2 2 3 5" xfId="12521"/>
    <cellStyle name="20 % - Markeringsfarve6 3 2 2 4" xfId="7340"/>
    <cellStyle name="20 % - Markeringsfarve6 3 2 2 4 2" xfId="8600"/>
    <cellStyle name="20 % - Markeringsfarve6 3 2 2 4 2 2" xfId="11181"/>
    <cellStyle name="20 % - Markeringsfarve6 3 2 2 4 2 2 2" xfId="16640"/>
    <cellStyle name="20 % - Markeringsfarve6 3 2 2 4 2 3" xfId="14156"/>
    <cellStyle name="20 % - Markeringsfarve6 3 2 2 4 3" xfId="9920"/>
    <cellStyle name="20 % - Markeringsfarve6 3 2 2 4 3 2" xfId="15380"/>
    <cellStyle name="20 % - Markeringsfarve6 3 2 2 4 4" xfId="12896"/>
    <cellStyle name="20 % - Markeringsfarve6 3 2 2 5" xfId="7935"/>
    <cellStyle name="20 % - Markeringsfarve6 3 2 2 5 2" xfId="10515"/>
    <cellStyle name="20 % - Markeringsfarve6 3 2 2 5 2 2" xfId="15974"/>
    <cellStyle name="20 % - Markeringsfarve6 3 2 2 5 3" xfId="13490"/>
    <cellStyle name="20 % - Markeringsfarve6 3 2 2 6" xfId="9233"/>
    <cellStyle name="20 % - Markeringsfarve6 3 2 2 6 2" xfId="14717"/>
    <cellStyle name="20 % - Markeringsfarve6 3 2 2 7" xfId="12227"/>
    <cellStyle name="20 % - Markeringsfarve6 3 2 2 8" xfId="6557"/>
    <cellStyle name="20 % - Markeringsfarve6 3 2 3" xfId="235"/>
    <cellStyle name="20 % - Markeringsfarve6 3 2 3 2" xfId="236"/>
    <cellStyle name="20 % - Markeringsfarve6 3 2 3 2 2" xfId="7702"/>
    <cellStyle name="20 % - Markeringsfarve6 3 2 3 2 2 2" xfId="8962"/>
    <cellStyle name="20 % - Markeringsfarve6 3 2 3 2 2 2 2" xfId="11544"/>
    <cellStyle name="20 % - Markeringsfarve6 3 2 3 2 2 2 2 2" xfId="17003"/>
    <cellStyle name="20 % - Markeringsfarve6 3 2 3 2 2 2 3" xfId="14519"/>
    <cellStyle name="20 % - Markeringsfarve6 3 2 3 2 2 3" xfId="10283"/>
    <cellStyle name="20 % - Markeringsfarve6 3 2 3 2 2 3 2" xfId="15743"/>
    <cellStyle name="20 % - Markeringsfarve6 3 2 3 2 2 4" xfId="13259"/>
    <cellStyle name="20 % - Markeringsfarve6 3 2 3 2 3" xfId="8304"/>
    <cellStyle name="20 % - Markeringsfarve6 3 2 3 2 3 2" xfId="10885"/>
    <cellStyle name="20 % - Markeringsfarve6 3 2 3 2 3 2 2" xfId="16344"/>
    <cellStyle name="20 % - Markeringsfarve6 3 2 3 2 3 3" xfId="13860"/>
    <cellStyle name="20 % - Markeringsfarve6 3 2 3 2 4" xfId="9621"/>
    <cellStyle name="20 % - Markeringsfarve6 3 2 3 2 4 2" xfId="15081"/>
    <cellStyle name="20 % - Markeringsfarve6 3 2 3 2 5" xfId="12600"/>
    <cellStyle name="20 % - Markeringsfarve6 3 2 3 2 6" xfId="7017"/>
    <cellStyle name="20 % - Markeringsfarve6 3 2 3 3" xfId="7412"/>
    <cellStyle name="20 % - Markeringsfarve6 3 2 3 3 2" xfId="8672"/>
    <cellStyle name="20 % - Markeringsfarve6 3 2 3 3 2 2" xfId="11253"/>
    <cellStyle name="20 % - Markeringsfarve6 3 2 3 3 2 2 2" xfId="16712"/>
    <cellStyle name="20 % - Markeringsfarve6 3 2 3 3 2 3" xfId="14228"/>
    <cellStyle name="20 % - Markeringsfarve6 3 2 3 3 3" xfId="9992"/>
    <cellStyle name="20 % - Markeringsfarve6 3 2 3 3 3 2" xfId="15452"/>
    <cellStyle name="20 % - Markeringsfarve6 3 2 3 3 4" xfId="12968"/>
    <cellStyle name="20 % - Markeringsfarve6 3 2 3 4" xfId="8014"/>
    <cellStyle name="20 % - Markeringsfarve6 3 2 3 4 2" xfId="10594"/>
    <cellStyle name="20 % - Markeringsfarve6 3 2 3 4 2 2" xfId="16053"/>
    <cellStyle name="20 % - Markeringsfarve6 3 2 3 4 3" xfId="13569"/>
    <cellStyle name="20 % - Markeringsfarve6 3 2 3 5" xfId="9312"/>
    <cellStyle name="20 % - Markeringsfarve6 3 2 3 5 2" xfId="14771"/>
    <cellStyle name="20 % - Markeringsfarve6 3 2 3 6" xfId="12306"/>
    <cellStyle name="20 % - Markeringsfarve6 3 2 3 7" xfId="6637"/>
    <cellStyle name="20 % - Markeringsfarve6 3 2 4" xfId="237"/>
    <cellStyle name="20 % - Markeringsfarve6 3 2 4 2" xfId="7557"/>
    <cellStyle name="20 % - Markeringsfarve6 3 2 4 2 2" xfId="8816"/>
    <cellStyle name="20 % - Markeringsfarve6 3 2 4 2 2 2" xfId="11398"/>
    <cellStyle name="20 % - Markeringsfarve6 3 2 4 2 2 2 2" xfId="16857"/>
    <cellStyle name="20 % - Markeringsfarve6 3 2 4 2 2 3" xfId="14373"/>
    <cellStyle name="20 % - Markeringsfarve6 3 2 4 2 3" xfId="10137"/>
    <cellStyle name="20 % - Markeringsfarve6 3 2 4 2 3 2" xfId="15597"/>
    <cellStyle name="20 % - Markeringsfarve6 3 2 4 2 4" xfId="13113"/>
    <cellStyle name="20 % - Markeringsfarve6 3 2 4 3" xfId="8158"/>
    <cellStyle name="20 % - Markeringsfarve6 3 2 4 3 2" xfId="10739"/>
    <cellStyle name="20 % - Markeringsfarve6 3 2 4 3 2 2" xfId="16198"/>
    <cellStyle name="20 % - Markeringsfarve6 3 2 4 3 3" xfId="13714"/>
    <cellStyle name="20 % - Markeringsfarve6 3 2 4 4" xfId="9457"/>
    <cellStyle name="20 % - Markeringsfarve6 3 2 4 4 2" xfId="14916"/>
    <cellStyle name="20 % - Markeringsfarve6 3 2 4 5" xfId="12451"/>
    <cellStyle name="20 % - Markeringsfarve6 3 2 4 6" xfId="6786"/>
    <cellStyle name="20 % - Markeringsfarve6 3 2 5" xfId="7250"/>
    <cellStyle name="20 % - Markeringsfarve6 3 2 5 2" xfId="8536"/>
    <cellStyle name="20 % - Markeringsfarve6 3 2 5 2 2" xfId="11117"/>
    <cellStyle name="20 % - Markeringsfarve6 3 2 5 2 2 2" xfId="16576"/>
    <cellStyle name="20 % - Markeringsfarve6 3 2 5 2 3" xfId="14092"/>
    <cellStyle name="20 % - Markeringsfarve6 3 2 5 3" xfId="9853"/>
    <cellStyle name="20 % - Markeringsfarve6 3 2 5 3 2" xfId="15313"/>
    <cellStyle name="20 % - Markeringsfarve6 3 2 5 4" xfId="12832"/>
    <cellStyle name="20 % - Markeringsfarve6 3 2 6" xfId="7866"/>
    <cellStyle name="20 % - Markeringsfarve6 3 2 6 2" xfId="10448"/>
    <cellStyle name="20 % - Markeringsfarve6 3 2 6 2 2" xfId="15907"/>
    <cellStyle name="20 % - Markeringsfarve6 3 2 6 3" xfId="13423"/>
    <cellStyle name="20 % - Markeringsfarve6 3 2 7" xfId="9132"/>
    <cellStyle name="20 % - Markeringsfarve6 3 2 7 2" xfId="12070"/>
    <cellStyle name="20 % - Markeringsfarve6 3 2 8" xfId="11982"/>
    <cellStyle name="20 % - Markeringsfarve6 3 2 9" xfId="6308"/>
    <cellStyle name="20 % - Markeringsfarve6 3 3" xfId="238"/>
    <cellStyle name="20 % - Markeringsfarve6 3 3 2" xfId="239"/>
    <cellStyle name="20 % - Markeringsfarve6 3 3 2 2" xfId="11066"/>
    <cellStyle name="20 % - Markeringsfarve6 3 3 2 2 2" xfId="16525"/>
    <cellStyle name="20 % - Markeringsfarve6 3 3 2 3" xfId="14041"/>
    <cellStyle name="20 % - Markeringsfarve6 3 3 2 4" xfId="8485"/>
    <cellStyle name="20 % - Markeringsfarve6 3 3 3" xfId="9802"/>
    <cellStyle name="20 % - Markeringsfarve6 3 3 3 2" xfId="15262"/>
    <cellStyle name="20 % - Markeringsfarve6 3 3 4" xfId="12781"/>
    <cellStyle name="20 % - Markeringsfarve6 3 3 5" xfId="7199"/>
    <cellStyle name="20 % - Markeringsfarve6 3 4" xfId="240"/>
    <cellStyle name="20 % - Markeringsfarve6 3 4 2" xfId="241"/>
    <cellStyle name="20 % - Markeringsfarve6 3 4 3" xfId="7271"/>
    <cellStyle name="20 % - Markeringsfarve6 3 5" xfId="242"/>
    <cellStyle name="20 % - Markeringsfarve6 3 5 2" xfId="6307"/>
    <cellStyle name="20 % - Markeringsfarve6 3 6" xfId="6249"/>
    <cellStyle name="20 % - Markeringsfarve6 4" xfId="243"/>
    <cellStyle name="20 % - Markeringsfarve6 4 2" xfId="244"/>
    <cellStyle name="20 % - Markeringsfarve6 4 2 2" xfId="7080"/>
    <cellStyle name="20 % - Markeringsfarve6 4 2 2 2" xfId="7765"/>
    <cellStyle name="20 % - Markeringsfarve6 4 2 2 2 2" xfId="9026"/>
    <cellStyle name="20 % - Markeringsfarve6 4 2 2 2 2 2" xfId="11608"/>
    <cellStyle name="20 % - Markeringsfarve6 4 2 2 2 2 2 2" xfId="17067"/>
    <cellStyle name="20 % - Markeringsfarve6 4 2 2 2 2 3" xfId="14583"/>
    <cellStyle name="20 % - Markeringsfarve6 4 2 2 2 3" xfId="10347"/>
    <cellStyle name="20 % - Markeringsfarve6 4 2 2 2 3 2" xfId="15807"/>
    <cellStyle name="20 % - Markeringsfarve6 4 2 2 2 4" xfId="13323"/>
    <cellStyle name="20 % - Markeringsfarve6 4 2 2 3" xfId="8368"/>
    <cellStyle name="20 % - Markeringsfarve6 4 2 2 3 2" xfId="10949"/>
    <cellStyle name="20 % - Markeringsfarve6 4 2 2 3 2 2" xfId="16408"/>
    <cellStyle name="20 % - Markeringsfarve6 4 2 2 3 3" xfId="13924"/>
    <cellStyle name="20 % - Markeringsfarve6 4 2 2 4" xfId="9685"/>
    <cellStyle name="20 % - Markeringsfarve6 4 2 2 4 2" xfId="15145"/>
    <cellStyle name="20 % - Markeringsfarve6 4 2 2 5" xfId="12664"/>
    <cellStyle name="20 % - Markeringsfarve6 4 2 3" xfId="7475"/>
    <cellStyle name="20 % - Markeringsfarve6 4 2 3 2" xfId="8735"/>
    <cellStyle name="20 % - Markeringsfarve6 4 2 3 2 2" xfId="11317"/>
    <cellStyle name="20 % - Markeringsfarve6 4 2 3 2 2 2" xfId="16776"/>
    <cellStyle name="20 % - Markeringsfarve6 4 2 3 2 3" xfId="14292"/>
    <cellStyle name="20 % - Markeringsfarve6 4 2 3 3" xfId="10056"/>
    <cellStyle name="20 % - Markeringsfarve6 4 2 3 3 2" xfId="15516"/>
    <cellStyle name="20 % - Markeringsfarve6 4 2 3 4" xfId="13032"/>
    <cellStyle name="20 % - Markeringsfarve6 4 2 4" xfId="8077"/>
    <cellStyle name="20 % - Markeringsfarve6 4 2 4 2" xfId="10658"/>
    <cellStyle name="20 % - Markeringsfarve6 4 2 4 2 2" xfId="16117"/>
    <cellStyle name="20 % - Markeringsfarve6 4 2 4 3" xfId="13633"/>
    <cellStyle name="20 % - Markeringsfarve6 4 2 5" xfId="9376"/>
    <cellStyle name="20 % - Markeringsfarve6 4 2 5 2" xfId="14835"/>
    <cellStyle name="20 % - Markeringsfarve6 4 2 6" xfId="12370"/>
    <cellStyle name="20 % - Markeringsfarve6 4 2 7" xfId="6700"/>
    <cellStyle name="20 % - Markeringsfarve6 4 3" xfId="6935"/>
    <cellStyle name="20 % - Markeringsfarve6 4 3 2" xfId="7620"/>
    <cellStyle name="20 % - Markeringsfarve6 4 3 2 2" xfId="8880"/>
    <cellStyle name="20 % - Markeringsfarve6 4 3 2 2 2" xfId="11462"/>
    <cellStyle name="20 % - Markeringsfarve6 4 3 2 2 2 2" xfId="16921"/>
    <cellStyle name="20 % - Markeringsfarve6 4 3 2 2 3" xfId="14437"/>
    <cellStyle name="20 % - Markeringsfarve6 4 3 2 3" xfId="10201"/>
    <cellStyle name="20 % - Markeringsfarve6 4 3 2 3 2" xfId="15661"/>
    <cellStyle name="20 % - Markeringsfarve6 4 3 2 4" xfId="13177"/>
    <cellStyle name="20 % - Markeringsfarve6 4 3 3" xfId="8222"/>
    <cellStyle name="20 % - Markeringsfarve6 4 3 3 2" xfId="10803"/>
    <cellStyle name="20 % - Markeringsfarve6 4 3 3 2 2" xfId="16262"/>
    <cellStyle name="20 % - Markeringsfarve6 4 3 3 3" xfId="13778"/>
    <cellStyle name="20 % - Markeringsfarve6 4 3 4" xfId="9539"/>
    <cellStyle name="20 % - Markeringsfarve6 4 3 4 2" xfId="14999"/>
    <cellStyle name="20 % - Markeringsfarve6 4 3 5" xfId="12518"/>
    <cellStyle name="20 % - Markeringsfarve6 4 4" xfId="7235"/>
    <cellStyle name="20 % - Markeringsfarve6 4 4 2" xfId="8521"/>
    <cellStyle name="20 % - Markeringsfarve6 4 4 2 2" xfId="11102"/>
    <cellStyle name="20 % - Markeringsfarve6 4 4 2 2 2" xfId="16561"/>
    <cellStyle name="20 % - Markeringsfarve6 4 4 2 3" xfId="14077"/>
    <cellStyle name="20 % - Markeringsfarve6 4 4 3" xfId="9838"/>
    <cellStyle name="20 % - Markeringsfarve6 4 4 3 2" xfId="15298"/>
    <cellStyle name="20 % - Markeringsfarve6 4 4 4" xfId="12817"/>
    <cellStyle name="20 % - Markeringsfarve6 4 5" xfId="7932"/>
    <cellStyle name="20 % - Markeringsfarve6 4 5 2" xfId="10512"/>
    <cellStyle name="20 % - Markeringsfarve6 4 5 2 2" xfId="15971"/>
    <cellStyle name="20 % - Markeringsfarve6 4 5 3" xfId="13487"/>
    <cellStyle name="20 % - Markeringsfarve6 4 6" xfId="9230"/>
    <cellStyle name="20 % - Markeringsfarve6 4 6 2" xfId="14710"/>
    <cellStyle name="20 % - Markeringsfarve6 4 7" xfId="12224"/>
    <cellStyle name="20 % - Markeringsfarve6 4 8" xfId="6554"/>
    <cellStyle name="20 % - Markeringsfarve6 5" xfId="245"/>
    <cellStyle name="20 % - Markeringsfarve6 5 2" xfId="246"/>
    <cellStyle name="20 % - Markeringsfarve6 5 2 2" xfId="7683"/>
    <cellStyle name="20 % - Markeringsfarve6 5 2 2 2" xfId="8943"/>
    <cellStyle name="20 % - Markeringsfarve6 5 2 2 2 2" xfId="11525"/>
    <cellStyle name="20 % - Markeringsfarve6 5 2 2 2 2 2" xfId="16984"/>
    <cellStyle name="20 % - Markeringsfarve6 5 2 2 2 3" xfId="14500"/>
    <cellStyle name="20 % - Markeringsfarve6 5 2 2 3" xfId="10264"/>
    <cellStyle name="20 % - Markeringsfarve6 5 2 2 3 2" xfId="15724"/>
    <cellStyle name="20 % - Markeringsfarve6 5 2 2 4" xfId="13240"/>
    <cellStyle name="20 % - Markeringsfarve6 5 2 3" xfId="8285"/>
    <cellStyle name="20 % - Markeringsfarve6 5 2 3 2" xfId="10866"/>
    <cellStyle name="20 % - Markeringsfarve6 5 2 3 2 2" xfId="16325"/>
    <cellStyle name="20 % - Markeringsfarve6 5 2 3 3" xfId="13841"/>
    <cellStyle name="20 % - Markeringsfarve6 5 2 4" xfId="9602"/>
    <cellStyle name="20 % - Markeringsfarve6 5 2 4 2" xfId="15062"/>
    <cellStyle name="20 % - Markeringsfarve6 5 2 5" xfId="12581"/>
    <cellStyle name="20 % - Markeringsfarve6 5 2 6" xfId="6998"/>
    <cellStyle name="20 % - Markeringsfarve6 5 3" xfId="7393"/>
    <cellStyle name="20 % - Markeringsfarve6 5 3 2" xfId="8653"/>
    <cellStyle name="20 % - Markeringsfarve6 5 3 2 2" xfId="11234"/>
    <cellStyle name="20 % - Markeringsfarve6 5 3 2 2 2" xfId="16693"/>
    <cellStyle name="20 % - Markeringsfarve6 5 3 2 3" xfId="14209"/>
    <cellStyle name="20 % - Markeringsfarve6 5 3 3" xfId="9973"/>
    <cellStyle name="20 % - Markeringsfarve6 5 3 3 2" xfId="15433"/>
    <cellStyle name="20 % - Markeringsfarve6 5 3 4" xfId="12949"/>
    <cellStyle name="20 % - Markeringsfarve6 5 4" xfId="7995"/>
    <cellStyle name="20 % - Markeringsfarve6 5 4 2" xfId="10575"/>
    <cellStyle name="20 % - Markeringsfarve6 5 4 2 2" xfId="16034"/>
    <cellStyle name="20 % - Markeringsfarve6 5 4 3" xfId="13550"/>
    <cellStyle name="20 % - Markeringsfarve6 5 5" xfId="9293"/>
    <cellStyle name="20 % - Markeringsfarve6 5 5 2" xfId="14752"/>
    <cellStyle name="20 % - Markeringsfarve6 5 6" xfId="12287"/>
    <cellStyle name="20 % - Markeringsfarve6 5 7" xfId="6617"/>
    <cellStyle name="20 % - Markeringsfarve6 6" xfId="247"/>
    <cellStyle name="20 % - Markeringsfarve6 6 2" xfId="248"/>
    <cellStyle name="20 % - Markeringsfarve6 6 2 2" xfId="8797"/>
    <cellStyle name="20 % - Markeringsfarve6 6 2 2 2" xfId="11379"/>
    <cellStyle name="20 % - Markeringsfarve6 6 2 2 2 2" xfId="16838"/>
    <cellStyle name="20 % - Markeringsfarve6 6 2 2 3" xfId="14354"/>
    <cellStyle name="20 % - Markeringsfarve6 6 2 3" xfId="10118"/>
    <cellStyle name="20 % - Markeringsfarve6 6 2 3 2" xfId="15578"/>
    <cellStyle name="20 % - Markeringsfarve6 6 2 4" xfId="13094"/>
    <cellStyle name="20 % - Markeringsfarve6 6 2 5" xfId="7537"/>
    <cellStyle name="20 % - Markeringsfarve6 6 3" xfId="8139"/>
    <cellStyle name="20 % - Markeringsfarve6 6 3 2" xfId="10720"/>
    <cellStyle name="20 % - Markeringsfarve6 6 3 2 2" xfId="16179"/>
    <cellStyle name="20 % - Markeringsfarve6 6 3 3" xfId="13695"/>
    <cellStyle name="20 % - Markeringsfarve6 6 4" xfId="9438"/>
    <cellStyle name="20 % - Markeringsfarve6 6 4 2" xfId="14897"/>
    <cellStyle name="20 % - Markeringsfarve6 6 5" xfId="12432"/>
    <cellStyle name="20 % - Markeringsfarve6 6 6" xfId="6762"/>
    <cellStyle name="20 % - Markeringsfarve6 7" xfId="7150"/>
    <cellStyle name="20 % - Markeringsfarve6 7 2" xfId="7834"/>
    <cellStyle name="20 % - Markeringsfarve6 7 2 2" xfId="9095"/>
    <cellStyle name="20 % - Markeringsfarve6 7 2 2 2" xfId="11677"/>
    <cellStyle name="20 % - Markeringsfarve6 7 2 2 2 2" xfId="17136"/>
    <cellStyle name="20 % - Markeringsfarve6 7 2 2 3" xfId="14652"/>
    <cellStyle name="20 % - Markeringsfarve6 7 2 3" xfId="10416"/>
    <cellStyle name="20 % - Markeringsfarve6 7 2 3 2" xfId="15876"/>
    <cellStyle name="20 % - Markeringsfarve6 7 2 4" xfId="13392"/>
    <cellStyle name="20 % - Markeringsfarve6 7 3" xfId="8437"/>
    <cellStyle name="20 % - Markeringsfarve6 7 3 2" xfId="11018"/>
    <cellStyle name="20 % - Markeringsfarve6 7 3 2 2" xfId="16477"/>
    <cellStyle name="20 % - Markeringsfarve6 7 3 3" xfId="13993"/>
    <cellStyle name="20 % - Markeringsfarve6 7 4" xfId="9754"/>
    <cellStyle name="20 % - Markeringsfarve6 7 4 2" xfId="15214"/>
    <cellStyle name="20 % - Markeringsfarve6 7 5" xfId="12733"/>
    <cellStyle name="20 % - Markeringsfarve6 8" xfId="7164"/>
    <cellStyle name="20 % - Markeringsfarve6 8 2" xfId="8450"/>
    <cellStyle name="20 % - Markeringsfarve6 8 2 2" xfId="11031"/>
    <cellStyle name="20 % - Markeringsfarve6 8 2 2 2" xfId="16490"/>
    <cellStyle name="20 % - Markeringsfarve6 8 2 3" xfId="14006"/>
    <cellStyle name="20 % - Markeringsfarve6 8 3" xfId="9767"/>
    <cellStyle name="20 % - Markeringsfarve6 8 3 2" xfId="15227"/>
    <cellStyle name="20 % - Markeringsfarve6 8 4" xfId="12746"/>
    <cellStyle name="20 % - Markeringsfarve6 9" xfId="7841"/>
    <cellStyle name="20 % - Markeringsfarve6 9 2" xfId="10423"/>
    <cellStyle name="20 % - Markeringsfarve6 9 2 2" xfId="15883"/>
    <cellStyle name="20 % - Markeringsfarve6 9 3" xfId="13399"/>
    <cellStyle name="40 % - Farve1" xfId="6180" builtinId="31" customBuiltin="1"/>
    <cellStyle name="40 % - Farve2" xfId="6184" builtinId="35" customBuiltin="1"/>
    <cellStyle name="40 % - Farve3" xfId="6188" builtinId="39" customBuiltin="1"/>
    <cellStyle name="40 % - Farve4" xfId="6192" builtinId="43" customBuiltin="1"/>
    <cellStyle name="40 % - Farve5" xfId="6196" builtinId="47" customBuiltin="1"/>
    <cellStyle name="40 % - Farve6" xfId="6200" builtinId="51" customBuiltin="1"/>
    <cellStyle name="40 % - Markeringsfarve1 10" xfId="9102"/>
    <cellStyle name="40 % - Markeringsfarve1 10 2" xfId="12037"/>
    <cellStyle name="40 % - Markeringsfarve1 11" xfId="11939"/>
    <cellStyle name="40 % - Markeringsfarve1 11 2" xfId="17368"/>
    <cellStyle name="40 % - Markeringsfarve1 12" xfId="11959"/>
    <cellStyle name="40 % - Markeringsfarve1 13" xfId="17384"/>
    <cellStyle name="40 % - Markeringsfarve1 14" xfId="17399"/>
    <cellStyle name="40 % - Markeringsfarve1 15" xfId="6309"/>
    <cellStyle name="40 % - Markeringsfarve1 2" xfId="249"/>
    <cellStyle name="40 % - Markeringsfarve1 2 10" xfId="9133"/>
    <cellStyle name="40 % - Markeringsfarve1 2 10 2" xfId="12071"/>
    <cellStyle name="40 % - Markeringsfarve1 2 11" xfId="11983"/>
    <cellStyle name="40 % - Markeringsfarve1 2 12" xfId="6310"/>
    <cellStyle name="40 % - Markeringsfarve1 2 13" xfId="6225"/>
    <cellStyle name="40 % - Markeringsfarve1 2 2" xfId="250"/>
    <cellStyle name="40 % - Markeringsfarve1 2 2 10" xfId="6311"/>
    <cellStyle name="40 % - Markeringsfarve1 2 2 11" xfId="6261"/>
    <cellStyle name="40 % - Markeringsfarve1 2 2 2" xfId="251"/>
    <cellStyle name="40 % - Markeringsfarve1 2 2 2 2" xfId="252"/>
    <cellStyle name="40 % - Markeringsfarve1 2 2 2 2 2" xfId="253"/>
    <cellStyle name="40 % - Markeringsfarve1 2 2 2 2 2 2" xfId="7771"/>
    <cellStyle name="40 % - Markeringsfarve1 2 2 2 2 2 2 2" xfId="9032"/>
    <cellStyle name="40 % - Markeringsfarve1 2 2 2 2 2 2 2 2" xfId="11614"/>
    <cellStyle name="40 % - Markeringsfarve1 2 2 2 2 2 2 2 2 2" xfId="17073"/>
    <cellStyle name="40 % - Markeringsfarve1 2 2 2 2 2 2 2 3" xfId="14589"/>
    <cellStyle name="40 % - Markeringsfarve1 2 2 2 2 2 2 3" xfId="10353"/>
    <cellStyle name="40 % - Markeringsfarve1 2 2 2 2 2 2 3 2" xfId="15813"/>
    <cellStyle name="40 % - Markeringsfarve1 2 2 2 2 2 2 4" xfId="13329"/>
    <cellStyle name="40 % - Markeringsfarve1 2 2 2 2 2 3" xfId="8374"/>
    <cellStyle name="40 % - Markeringsfarve1 2 2 2 2 2 3 2" xfId="10955"/>
    <cellStyle name="40 % - Markeringsfarve1 2 2 2 2 2 3 2 2" xfId="16414"/>
    <cellStyle name="40 % - Markeringsfarve1 2 2 2 2 2 3 3" xfId="13930"/>
    <cellStyle name="40 % - Markeringsfarve1 2 2 2 2 2 4" xfId="9691"/>
    <cellStyle name="40 % - Markeringsfarve1 2 2 2 2 2 4 2" xfId="15151"/>
    <cellStyle name="40 % - Markeringsfarve1 2 2 2 2 2 5" xfId="12670"/>
    <cellStyle name="40 % - Markeringsfarve1 2 2 2 2 2 6" xfId="7086"/>
    <cellStyle name="40 % - Markeringsfarve1 2 2 2 2 3" xfId="7481"/>
    <cellStyle name="40 % - Markeringsfarve1 2 2 2 2 3 2" xfId="8741"/>
    <cellStyle name="40 % - Markeringsfarve1 2 2 2 2 3 2 2" xfId="11323"/>
    <cellStyle name="40 % - Markeringsfarve1 2 2 2 2 3 2 2 2" xfId="16782"/>
    <cellStyle name="40 % - Markeringsfarve1 2 2 2 2 3 2 3" xfId="14298"/>
    <cellStyle name="40 % - Markeringsfarve1 2 2 2 2 3 3" xfId="10062"/>
    <cellStyle name="40 % - Markeringsfarve1 2 2 2 2 3 3 2" xfId="15522"/>
    <cellStyle name="40 % - Markeringsfarve1 2 2 2 2 3 4" xfId="13038"/>
    <cellStyle name="40 % - Markeringsfarve1 2 2 2 2 4" xfId="8083"/>
    <cellStyle name="40 % - Markeringsfarve1 2 2 2 2 4 2" xfId="10664"/>
    <cellStyle name="40 % - Markeringsfarve1 2 2 2 2 4 2 2" xfId="16123"/>
    <cellStyle name="40 % - Markeringsfarve1 2 2 2 2 4 3" xfId="13639"/>
    <cellStyle name="40 % - Markeringsfarve1 2 2 2 2 5" xfId="9382"/>
    <cellStyle name="40 % - Markeringsfarve1 2 2 2 2 5 2" xfId="14841"/>
    <cellStyle name="40 % - Markeringsfarve1 2 2 2 2 6" xfId="12376"/>
    <cellStyle name="40 % - Markeringsfarve1 2 2 2 2 7" xfId="6706"/>
    <cellStyle name="40 % - Markeringsfarve1 2 2 2 3" xfId="254"/>
    <cellStyle name="40 % - Markeringsfarve1 2 2 2 3 2" xfId="255"/>
    <cellStyle name="40 % - Markeringsfarve1 2 2 2 3 2 2" xfId="8886"/>
    <cellStyle name="40 % - Markeringsfarve1 2 2 2 3 2 2 2" xfId="11468"/>
    <cellStyle name="40 % - Markeringsfarve1 2 2 2 3 2 2 2 2" xfId="16927"/>
    <cellStyle name="40 % - Markeringsfarve1 2 2 2 3 2 2 3" xfId="14443"/>
    <cellStyle name="40 % - Markeringsfarve1 2 2 2 3 2 3" xfId="10207"/>
    <cellStyle name="40 % - Markeringsfarve1 2 2 2 3 2 3 2" xfId="15667"/>
    <cellStyle name="40 % - Markeringsfarve1 2 2 2 3 2 4" xfId="13183"/>
    <cellStyle name="40 % - Markeringsfarve1 2 2 2 3 2 5" xfId="7626"/>
    <cellStyle name="40 % - Markeringsfarve1 2 2 2 3 3" xfId="8228"/>
    <cellStyle name="40 % - Markeringsfarve1 2 2 2 3 3 2" xfId="10809"/>
    <cellStyle name="40 % - Markeringsfarve1 2 2 2 3 3 2 2" xfId="16268"/>
    <cellStyle name="40 % - Markeringsfarve1 2 2 2 3 3 3" xfId="13784"/>
    <cellStyle name="40 % - Markeringsfarve1 2 2 2 3 4" xfId="9545"/>
    <cellStyle name="40 % - Markeringsfarve1 2 2 2 3 4 2" xfId="15005"/>
    <cellStyle name="40 % - Markeringsfarve1 2 2 2 3 5" xfId="12524"/>
    <cellStyle name="40 % - Markeringsfarve1 2 2 2 3 6" xfId="6941"/>
    <cellStyle name="40 % - Markeringsfarve1 2 2 2 4" xfId="256"/>
    <cellStyle name="40 % - Markeringsfarve1 2 2 2 4 2" xfId="8602"/>
    <cellStyle name="40 % - Markeringsfarve1 2 2 2 4 2 2" xfId="11183"/>
    <cellStyle name="40 % - Markeringsfarve1 2 2 2 4 2 2 2" xfId="16642"/>
    <cellStyle name="40 % - Markeringsfarve1 2 2 2 4 2 3" xfId="14158"/>
    <cellStyle name="40 % - Markeringsfarve1 2 2 2 4 3" xfId="9922"/>
    <cellStyle name="40 % - Markeringsfarve1 2 2 2 4 3 2" xfId="15382"/>
    <cellStyle name="40 % - Markeringsfarve1 2 2 2 4 4" xfId="12898"/>
    <cellStyle name="40 % - Markeringsfarve1 2 2 2 4 5" xfId="7342"/>
    <cellStyle name="40 % - Markeringsfarve1 2 2 2 5" xfId="7938"/>
    <cellStyle name="40 % - Markeringsfarve1 2 2 2 5 2" xfId="10518"/>
    <cellStyle name="40 % - Markeringsfarve1 2 2 2 5 2 2" xfId="15977"/>
    <cellStyle name="40 % - Markeringsfarve1 2 2 2 5 3" xfId="13493"/>
    <cellStyle name="40 % - Markeringsfarve1 2 2 2 6" xfId="9236"/>
    <cellStyle name="40 % - Markeringsfarve1 2 2 2 6 2" xfId="14699"/>
    <cellStyle name="40 % - Markeringsfarve1 2 2 2 7" xfId="12230"/>
    <cellStyle name="40 % - Markeringsfarve1 2 2 2 8" xfId="6560"/>
    <cellStyle name="40 % - Markeringsfarve1 2 2 3" xfId="257"/>
    <cellStyle name="40 % - Markeringsfarve1 2 2 3 2" xfId="258"/>
    <cellStyle name="40 % - Markeringsfarve1 2 2 3 2 2" xfId="7704"/>
    <cellStyle name="40 % - Markeringsfarve1 2 2 3 2 2 2" xfId="8964"/>
    <cellStyle name="40 % - Markeringsfarve1 2 2 3 2 2 2 2" xfId="11546"/>
    <cellStyle name="40 % - Markeringsfarve1 2 2 3 2 2 2 2 2" xfId="17005"/>
    <cellStyle name="40 % - Markeringsfarve1 2 2 3 2 2 2 3" xfId="14521"/>
    <cellStyle name="40 % - Markeringsfarve1 2 2 3 2 2 3" xfId="10285"/>
    <cellStyle name="40 % - Markeringsfarve1 2 2 3 2 2 3 2" xfId="15745"/>
    <cellStyle name="40 % - Markeringsfarve1 2 2 3 2 2 4" xfId="13261"/>
    <cellStyle name="40 % - Markeringsfarve1 2 2 3 2 3" xfId="8306"/>
    <cellStyle name="40 % - Markeringsfarve1 2 2 3 2 3 2" xfId="10887"/>
    <cellStyle name="40 % - Markeringsfarve1 2 2 3 2 3 2 2" xfId="16346"/>
    <cellStyle name="40 % - Markeringsfarve1 2 2 3 2 3 3" xfId="13862"/>
    <cellStyle name="40 % - Markeringsfarve1 2 2 3 2 4" xfId="9623"/>
    <cellStyle name="40 % - Markeringsfarve1 2 2 3 2 4 2" xfId="15083"/>
    <cellStyle name="40 % - Markeringsfarve1 2 2 3 2 5" xfId="12602"/>
    <cellStyle name="40 % - Markeringsfarve1 2 2 3 2 6" xfId="7019"/>
    <cellStyle name="40 % - Markeringsfarve1 2 2 3 3" xfId="7414"/>
    <cellStyle name="40 % - Markeringsfarve1 2 2 3 3 2" xfId="8674"/>
    <cellStyle name="40 % - Markeringsfarve1 2 2 3 3 2 2" xfId="11255"/>
    <cellStyle name="40 % - Markeringsfarve1 2 2 3 3 2 2 2" xfId="16714"/>
    <cellStyle name="40 % - Markeringsfarve1 2 2 3 3 2 3" xfId="14230"/>
    <cellStyle name="40 % - Markeringsfarve1 2 2 3 3 3" xfId="9994"/>
    <cellStyle name="40 % - Markeringsfarve1 2 2 3 3 3 2" xfId="15454"/>
    <cellStyle name="40 % - Markeringsfarve1 2 2 3 3 4" xfId="12970"/>
    <cellStyle name="40 % - Markeringsfarve1 2 2 3 4" xfId="8016"/>
    <cellStyle name="40 % - Markeringsfarve1 2 2 3 4 2" xfId="10596"/>
    <cellStyle name="40 % - Markeringsfarve1 2 2 3 4 2 2" xfId="16055"/>
    <cellStyle name="40 % - Markeringsfarve1 2 2 3 4 3" xfId="13571"/>
    <cellStyle name="40 % - Markeringsfarve1 2 2 3 5" xfId="9314"/>
    <cellStyle name="40 % - Markeringsfarve1 2 2 3 5 2" xfId="14773"/>
    <cellStyle name="40 % - Markeringsfarve1 2 2 3 6" xfId="12308"/>
    <cellStyle name="40 % - Markeringsfarve1 2 2 3 7" xfId="6639"/>
    <cellStyle name="40 % - Markeringsfarve1 2 2 4" xfId="259"/>
    <cellStyle name="40 % - Markeringsfarve1 2 2 4 2" xfId="260"/>
    <cellStyle name="40 % - Markeringsfarve1 2 2 4 2 2" xfId="8818"/>
    <cellStyle name="40 % - Markeringsfarve1 2 2 4 2 2 2" xfId="11400"/>
    <cellStyle name="40 % - Markeringsfarve1 2 2 4 2 2 2 2" xfId="16859"/>
    <cellStyle name="40 % - Markeringsfarve1 2 2 4 2 2 3" xfId="14375"/>
    <cellStyle name="40 % - Markeringsfarve1 2 2 4 2 3" xfId="10139"/>
    <cellStyle name="40 % - Markeringsfarve1 2 2 4 2 3 2" xfId="15599"/>
    <cellStyle name="40 % - Markeringsfarve1 2 2 4 2 4" xfId="13115"/>
    <cellStyle name="40 % - Markeringsfarve1 2 2 4 2 5" xfId="7559"/>
    <cellStyle name="40 % - Markeringsfarve1 2 2 4 3" xfId="8160"/>
    <cellStyle name="40 % - Markeringsfarve1 2 2 4 3 2" xfId="10741"/>
    <cellStyle name="40 % - Markeringsfarve1 2 2 4 3 2 2" xfId="16200"/>
    <cellStyle name="40 % - Markeringsfarve1 2 2 4 3 3" xfId="13716"/>
    <cellStyle name="40 % - Markeringsfarve1 2 2 4 4" xfId="9459"/>
    <cellStyle name="40 % - Markeringsfarve1 2 2 4 4 2" xfId="14918"/>
    <cellStyle name="40 % - Markeringsfarve1 2 2 4 5" xfId="12453"/>
    <cellStyle name="40 % - Markeringsfarve1 2 2 4 6" xfId="6788"/>
    <cellStyle name="40 % - Markeringsfarve1 2 2 5" xfId="261"/>
    <cellStyle name="40 % - Markeringsfarve1 2 2 5 2" xfId="8496"/>
    <cellStyle name="40 % - Markeringsfarve1 2 2 5 2 2" xfId="11077"/>
    <cellStyle name="40 % - Markeringsfarve1 2 2 5 2 2 2" xfId="16536"/>
    <cellStyle name="40 % - Markeringsfarve1 2 2 5 2 3" xfId="14052"/>
    <cellStyle name="40 % - Markeringsfarve1 2 2 5 3" xfId="9813"/>
    <cellStyle name="40 % - Markeringsfarve1 2 2 5 3 2" xfId="15273"/>
    <cellStyle name="40 % - Markeringsfarve1 2 2 5 4" xfId="12792"/>
    <cellStyle name="40 % - Markeringsfarve1 2 2 5 5" xfId="7210"/>
    <cellStyle name="40 % - Markeringsfarve1 2 2 6" xfId="7248"/>
    <cellStyle name="40 % - Markeringsfarve1 2 2 6 2" xfId="8534"/>
    <cellStyle name="40 % - Markeringsfarve1 2 2 6 2 2" xfId="11115"/>
    <cellStyle name="40 % - Markeringsfarve1 2 2 6 2 2 2" xfId="16574"/>
    <cellStyle name="40 % - Markeringsfarve1 2 2 6 2 3" xfId="14090"/>
    <cellStyle name="40 % - Markeringsfarve1 2 2 6 3" xfId="9851"/>
    <cellStyle name="40 % - Markeringsfarve1 2 2 6 3 2" xfId="15311"/>
    <cellStyle name="40 % - Markeringsfarve1 2 2 6 4" xfId="12830"/>
    <cellStyle name="40 % - Markeringsfarve1 2 2 7" xfId="7868"/>
    <cellStyle name="40 % - Markeringsfarve1 2 2 7 2" xfId="10450"/>
    <cellStyle name="40 % - Markeringsfarve1 2 2 7 2 2" xfId="15909"/>
    <cellStyle name="40 % - Markeringsfarve1 2 2 7 3" xfId="13425"/>
    <cellStyle name="40 % - Markeringsfarve1 2 2 8" xfId="9134"/>
    <cellStyle name="40 % - Markeringsfarve1 2 2 8 2" xfId="12072"/>
    <cellStyle name="40 % - Markeringsfarve1 2 2 9" xfId="11984"/>
    <cellStyle name="40 % - Markeringsfarve1 2 3" xfId="262"/>
    <cellStyle name="40 % - Markeringsfarve1 2 3 2" xfId="263"/>
    <cellStyle name="40 % - Markeringsfarve1 2 3 2 2" xfId="264"/>
    <cellStyle name="40 % - Markeringsfarve1 2 3 3" xfId="265"/>
    <cellStyle name="40 % - Markeringsfarve1 2 3 3 2" xfId="266"/>
    <cellStyle name="40 % - Markeringsfarve1 2 3 4" xfId="267"/>
    <cellStyle name="40 % - Markeringsfarve1 2 3 5" xfId="6312"/>
    <cellStyle name="40 % - Markeringsfarve1 2 4" xfId="268"/>
    <cellStyle name="40 % - Markeringsfarve1 2 4 2" xfId="269"/>
    <cellStyle name="40 % - Markeringsfarve1 2 4 2 2" xfId="7085"/>
    <cellStyle name="40 % - Markeringsfarve1 2 4 2 2 2" xfId="7770"/>
    <cellStyle name="40 % - Markeringsfarve1 2 4 2 2 2 2" xfId="9031"/>
    <cellStyle name="40 % - Markeringsfarve1 2 4 2 2 2 2 2" xfId="11613"/>
    <cellStyle name="40 % - Markeringsfarve1 2 4 2 2 2 2 2 2" xfId="17072"/>
    <cellStyle name="40 % - Markeringsfarve1 2 4 2 2 2 2 3" xfId="14588"/>
    <cellStyle name="40 % - Markeringsfarve1 2 4 2 2 2 3" xfId="10352"/>
    <cellStyle name="40 % - Markeringsfarve1 2 4 2 2 2 3 2" xfId="15812"/>
    <cellStyle name="40 % - Markeringsfarve1 2 4 2 2 2 4" xfId="13328"/>
    <cellStyle name="40 % - Markeringsfarve1 2 4 2 2 3" xfId="8373"/>
    <cellStyle name="40 % - Markeringsfarve1 2 4 2 2 3 2" xfId="10954"/>
    <cellStyle name="40 % - Markeringsfarve1 2 4 2 2 3 2 2" xfId="16413"/>
    <cellStyle name="40 % - Markeringsfarve1 2 4 2 2 3 3" xfId="13929"/>
    <cellStyle name="40 % - Markeringsfarve1 2 4 2 2 4" xfId="9690"/>
    <cellStyle name="40 % - Markeringsfarve1 2 4 2 2 4 2" xfId="15150"/>
    <cellStyle name="40 % - Markeringsfarve1 2 4 2 2 5" xfId="12669"/>
    <cellStyle name="40 % - Markeringsfarve1 2 4 2 3" xfId="7480"/>
    <cellStyle name="40 % - Markeringsfarve1 2 4 2 3 2" xfId="8740"/>
    <cellStyle name="40 % - Markeringsfarve1 2 4 2 3 2 2" xfId="11322"/>
    <cellStyle name="40 % - Markeringsfarve1 2 4 2 3 2 2 2" xfId="16781"/>
    <cellStyle name="40 % - Markeringsfarve1 2 4 2 3 2 3" xfId="14297"/>
    <cellStyle name="40 % - Markeringsfarve1 2 4 2 3 3" xfId="10061"/>
    <cellStyle name="40 % - Markeringsfarve1 2 4 2 3 3 2" xfId="15521"/>
    <cellStyle name="40 % - Markeringsfarve1 2 4 2 3 4" xfId="13037"/>
    <cellStyle name="40 % - Markeringsfarve1 2 4 2 4" xfId="8082"/>
    <cellStyle name="40 % - Markeringsfarve1 2 4 2 4 2" xfId="10663"/>
    <cellStyle name="40 % - Markeringsfarve1 2 4 2 4 2 2" xfId="16122"/>
    <cellStyle name="40 % - Markeringsfarve1 2 4 2 4 3" xfId="13638"/>
    <cellStyle name="40 % - Markeringsfarve1 2 4 2 5" xfId="9381"/>
    <cellStyle name="40 % - Markeringsfarve1 2 4 2 5 2" xfId="14840"/>
    <cellStyle name="40 % - Markeringsfarve1 2 4 2 6" xfId="12375"/>
    <cellStyle name="40 % - Markeringsfarve1 2 4 2 7" xfId="6705"/>
    <cellStyle name="40 % - Markeringsfarve1 2 4 3" xfId="6940"/>
    <cellStyle name="40 % - Markeringsfarve1 2 4 3 2" xfId="7625"/>
    <cellStyle name="40 % - Markeringsfarve1 2 4 3 2 2" xfId="8885"/>
    <cellStyle name="40 % - Markeringsfarve1 2 4 3 2 2 2" xfId="11467"/>
    <cellStyle name="40 % - Markeringsfarve1 2 4 3 2 2 2 2" xfId="16926"/>
    <cellStyle name="40 % - Markeringsfarve1 2 4 3 2 2 3" xfId="14442"/>
    <cellStyle name="40 % - Markeringsfarve1 2 4 3 2 3" xfId="10206"/>
    <cellStyle name="40 % - Markeringsfarve1 2 4 3 2 3 2" xfId="15666"/>
    <cellStyle name="40 % - Markeringsfarve1 2 4 3 2 4" xfId="13182"/>
    <cellStyle name="40 % - Markeringsfarve1 2 4 3 3" xfId="8227"/>
    <cellStyle name="40 % - Markeringsfarve1 2 4 3 3 2" xfId="10808"/>
    <cellStyle name="40 % - Markeringsfarve1 2 4 3 3 2 2" xfId="16267"/>
    <cellStyle name="40 % - Markeringsfarve1 2 4 3 3 3" xfId="13783"/>
    <cellStyle name="40 % - Markeringsfarve1 2 4 3 4" xfId="9544"/>
    <cellStyle name="40 % - Markeringsfarve1 2 4 3 4 2" xfId="15004"/>
    <cellStyle name="40 % - Markeringsfarve1 2 4 3 5" xfId="12523"/>
    <cellStyle name="40 % - Markeringsfarve1 2 4 4" xfId="7341"/>
    <cellStyle name="40 % - Markeringsfarve1 2 4 4 2" xfId="8601"/>
    <cellStyle name="40 % - Markeringsfarve1 2 4 4 2 2" xfId="11182"/>
    <cellStyle name="40 % - Markeringsfarve1 2 4 4 2 2 2" xfId="16641"/>
    <cellStyle name="40 % - Markeringsfarve1 2 4 4 2 3" xfId="14157"/>
    <cellStyle name="40 % - Markeringsfarve1 2 4 4 3" xfId="9921"/>
    <cellStyle name="40 % - Markeringsfarve1 2 4 4 3 2" xfId="15381"/>
    <cellStyle name="40 % - Markeringsfarve1 2 4 4 4" xfId="12897"/>
    <cellStyle name="40 % - Markeringsfarve1 2 4 5" xfId="7937"/>
    <cellStyle name="40 % - Markeringsfarve1 2 4 5 2" xfId="10517"/>
    <cellStyle name="40 % - Markeringsfarve1 2 4 5 2 2" xfId="15976"/>
    <cellStyle name="40 % - Markeringsfarve1 2 4 5 3" xfId="13492"/>
    <cellStyle name="40 % - Markeringsfarve1 2 4 6" xfId="9235"/>
    <cellStyle name="40 % - Markeringsfarve1 2 4 6 2" xfId="14672"/>
    <cellStyle name="40 % - Markeringsfarve1 2 4 7" xfId="12229"/>
    <cellStyle name="40 % - Markeringsfarve1 2 4 8" xfId="6559"/>
    <cellStyle name="40 % - Markeringsfarve1 2 5" xfId="270"/>
    <cellStyle name="40 % - Markeringsfarve1 2 5 2" xfId="7018"/>
    <cellStyle name="40 % - Markeringsfarve1 2 5 2 2" xfId="7703"/>
    <cellStyle name="40 % - Markeringsfarve1 2 5 2 2 2" xfId="8963"/>
    <cellStyle name="40 % - Markeringsfarve1 2 5 2 2 2 2" xfId="11545"/>
    <cellStyle name="40 % - Markeringsfarve1 2 5 2 2 2 2 2" xfId="17004"/>
    <cellStyle name="40 % - Markeringsfarve1 2 5 2 2 2 3" xfId="14520"/>
    <cellStyle name="40 % - Markeringsfarve1 2 5 2 2 3" xfId="10284"/>
    <cellStyle name="40 % - Markeringsfarve1 2 5 2 2 3 2" xfId="15744"/>
    <cellStyle name="40 % - Markeringsfarve1 2 5 2 2 4" xfId="13260"/>
    <cellStyle name="40 % - Markeringsfarve1 2 5 2 3" xfId="8305"/>
    <cellStyle name="40 % - Markeringsfarve1 2 5 2 3 2" xfId="10886"/>
    <cellStyle name="40 % - Markeringsfarve1 2 5 2 3 2 2" xfId="16345"/>
    <cellStyle name="40 % - Markeringsfarve1 2 5 2 3 3" xfId="13861"/>
    <cellStyle name="40 % - Markeringsfarve1 2 5 2 4" xfId="9622"/>
    <cellStyle name="40 % - Markeringsfarve1 2 5 2 4 2" xfId="15082"/>
    <cellStyle name="40 % - Markeringsfarve1 2 5 2 5" xfId="12601"/>
    <cellStyle name="40 % - Markeringsfarve1 2 5 3" xfId="7413"/>
    <cellStyle name="40 % - Markeringsfarve1 2 5 3 2" xfId="8673"/>
    <cellStyle name="40 % - Markeringsfarve1 2 5 3 2 2" xfId="11254"/>
    <cellStyle name="40 % - Markeringsfarve1 2 5 3 2 2 2" xfId="16713"/>
    <cellStyle name="40 % - Markeringsfarve1 2 5 3 2 3" xfId="14229"/>
    <cellStyle name="40 % - Markeringsfarve1 2 5 3 3" xfId="9993"/>
    <cellStyle name="40 % - Markeringsfarve1 2 5 3 3 2" xfId="15453"/>
    <cellStyle name="40 % - Markeringsfarve1 2 5 3 4" xfId="12969"/>
    <cellStyle name="40 % - Markeringsfarve1 2 5 4" xfId="8015"/>
    <cellStyle name="40 % - Markeringsfarve1 2 5 4 2" xfId="10595"/>
    <cellStyle name="40 % - Markeringsfarve1 2 5 4 2 2" xfId="16054"/>
    <cellStyle name="40 % - Markeringsfarve1 2 5 4 3" xfId="13570"/>
    <cellStyle name="40 % - Markeringsfarve1 2 5 5" xfId="9313"/>
    <cellStyle name="40 % - Markeringsfarve1 2 5 5 2" xfId="14772"/>
    <cellStyle name="40 % - Markeringsfarve1 2 5 6" xfId="12307"/>
    <cellStyle name="40 % - Markeringsfarve1 2 5 7" xfId="6638"/>
    <cellStyle name="40 % - Markeringsfarve1 2 6" xfId="271"/>
    <cellStyle name="40 % - Markeringsfarve1 2 6 2" xfId="7558"/>
    <cellStyle name="40 % - Markeringsfarve1 2 6 2 2" xfId="8817"/>
    <cellStyle name="40 % - Markeringsfarve1 2 6 2 2 2" xfId="11399"/>
    <cellStyle name="40 % - Markeringsfarve1 2 6 2 2 2 2" xfId="16858"/>
    <cellStyle name="40 % - Markeringsfarve1 2 6 2 2 3" xfId="14374"/>
    <cellStyle name="40 % - Markeringsfarve1 2 6 2 3" xfId="10138"/>
    <cellStyle name="40 % - Markeringsfarve1 2 6 2 3 2" xfId="15598"/>
    <cellStyle name="40 % - Markeringsfarve1 2 6 2 4" xfId="13114"/>
    <cellStyle name="40 % - Markeringsfarve1 2 6 3" xfId="8159"/>
    <cellStyle name="40 % - Markeringsfarve1 2 6 3 2" xfId="10740"/>
    <cellStyle name="40 % - Markeringsfarve1 2 6 3 2 2" xfId="16199"/>
    <cellStyle name="40 % - Markeringsfarve1 2 6 3 3" xfId="13715"/>
    <cellStyle name="40 % - Markeringsfarve1 2 6 4" xfId="9458"/>
    <cellStyle name="40 % - Markeringsfarve1 2 6 4 2" xfId="14917"/>
    <cellStyle name="40 % - Markeringsfarve1 2 6 5" xfId="12452"/>
    <cellStyle name="40 % - Markeringsfarve1 2 6 6" xfId="6787"/>
    <cellStyle name="40 % - Markeringsfarve1 2 7" xfId="7175"/>
    <cellStyle name="40 % - Markeringsfarve1 2 7 2" xfId="8461"/>
    <cellStyle name="40 % - Markeringsfarve1 2 7 2 2" xfId="11042"/>
    <cellStyle name="40 % - Markeringsfarve1 2 7 2 2 2" xfId="16501"/>
    <cellStyle name="40 % - Markeringsfarve1 2 7 2 3" xfId="14017"/>
    <cellStyle name="40 % - Markeringsfarve1 2 7 3" xfId="9778"/>
    <cellStyle name="40 % - Markeringsfarve1 2 7 3 2" xfId="15238"/>
    <cellStyle name="40 % - Markeringsfarve1 2 7 4" xfId="12757"/>
    <cellStyle name="40 % - Markeringsfarve1 2 8" xfId="7263"/>
    <cellStyle name="40 % - Markeringsfarve1 2 8 2" xfId="8545"/>
    <cellStyle name="40 % - Markeringsfarve1 2 8 2 2" xfId="11126"/>
    <cellStyle name="40 % - Markeringsfarve1 2 8 2 2 2" xfId="16585"/>
    <cellStyle name="40 % - Markeringsfarve1 2 8 2 3" xfId="14101"/>
    <cellStyle name="40 % - Markeringsfarve1 2 8 3" xfId="9863"/>
    <cellStyle name="40 % - Markeringsfarve1 2 8 3 2" xfId="15323"/>
    <cellStyle name="40 % - Markeringsfarve1 2 8 4" xfId="12841"/>
    <cellStyle name="40 % - Markeringsfarve1 2 9" xfId="7867"/>
    <cellStyle name="40 % - Markeringsfarve1 2 9 2" xfId="10449"/>
    <cellStyle name="40 % - Markeringsfarve1 2 9 2 2" xfId="15908"/>
    <cellStyle name="40 % - Markeringsfarve1 2 9 3" xfId="13424"/>
    <cellStyle name="40 % - Markeringsfarve1 3" xfId="272"/>
    <cellStyle name="40 % - Markeringsfarve1 3 2" xfId="273"/>
    <cellStyle name="40 % - Markeringsfarve1 3 2 2" xfId="274"/>
    <cellStyle name="40 % - Markeringsfarve1 3 2 2 2" xfId="275"/>
    <cellStyle name="40 % - Markeringsfarve1 3 2 2 2 2" xfId="7087"/>
    <cellStyle name="40 % - Markeringsfarve1 3 2 2 2 2 2" xfId="7772"/>
    <cellStyle name="40 % - Markeringsfarve1 3 2 2 2 2 2 2" xfId="9033"/>
    <cellStyle name="40 % - Markeringsfarve1 3 2 2 2 2 2 2 2" xfId="11615"/>
    <cellStyle name="40 % - Markeringsfarve1 3 2 2 2 2 2 2 2 2" xfId="17074"/>
    <cellStyle name="40 % - Markeringsfarve1 3 2 2 2 2 2 2 3" xfId="14590"/>
    <cellStyle name="40 % - Markeringsfarve1 3 2 2 2 2 2 3" xfId="10354"/>
    <cellStyle name="40 % - Markeringsfarve1 3 2 2 2 2 2 3 2" xfId="15814"/>
    <cellStyle name="40 % - Markeringsfarve1 3 2 2 2 2 2 4" xfId="13330"/>
    <cellStyle name="40 % - Markeringsfarve1 3 2 2 2 2 3" xfId="8375"/>
    <cellStyle name="40 % - Markeringsfarve1 3 2 2 2 2 3 2" xfId="10956"/>
    <cellStyle name="40 % - Markeringsfarve1 3 2 2 2 2 3 2 2" xfId="16415"/>
    <cellStyle name="40 % - Markeringsfarve1 3 2 2 2 2 3 3" xfId="13931"/>
    <cellStyle name="40 % - Markeringsfarve1 3 2 2 2 2 4" xfId="9692"/>
    <cellStyle name="40 % - Markeringsfarve1 3 2 2 2 2 4 2" xfId="15152"/>
    <cellStyle name="40 % - Markeringsfarve1 3 2 2 2 2 5" xfId="12671"/>
    <cellStyle name="40 % - Markeringsfarve1 3 2 2 2 3" xfId="7482"/>
    <cellStyle name="40 % - Markeringsfarve1 3 2 2 2 3 2" xfId="8742"/>
    <cellStyle name="40 % - Markeringsfarve1 3 2 2 2 3 2 2" xfId="11324"/>
    <cellStyle name="40 % - Markeringsfarve1 3 2 2 2 3 2 2 2" xfId="16783"/>
    <cellStyle name="40 % - Markeringsfarve1 3 2 2 2 3 2 3" xfId="14299"/>
    <cellStyle name="40 % - Markeringsfarve1 3 2 2 2 3 3" xfId="10063"/>
    <cellStyle name="40 % - Markeringsfarve1 3 2 2 2 3 3 2" xfId="15523"/>
    <cellStyle name="40 % - Markeringsfarve1 3 2 2 2 3 4" xfId="13039"/>
    <cellStyle name="40 % - Markeringsfarve1 3 2 2 2 4" xfId="8084"/>
    <cellStyle name="40 % - Markeringsfarve1 3 2 2 2 4 2" xfId="10665"/>
    <cellStyle name="40 % - Markeringsfarve1 3 2 2 2 4 2 2" xfId="16124"/>
    <cellStyle name="40 % - Markeringsfarve1 3 2 2 2 4 3" xfId="13640"/>
    <cellStyle name="40 % - Markeringsfarve1 3 2 2 2 5" xfId="9383"/>
    <cellStyle name="40 % - Markeringsfarve1 3 2 2 2 5 2" xfId="14842"/>
    <cellStyle name="40 % - Markeringsfarve1 3 2 2 2 6" xfId="12377"/>
    <cellStyle name="40 % - Markeringsfarve1 3 2 2 2 7" xfId="6707"/>
    <cellStyle name="40 % - Markeringsfarve1 3 2 2 3" xfId="6942"/>
    <cellStyle name="40 % - Markeringsfarve1 3 2 2 3 2" xfId="7627"/>
    <cellStyle name="40 % - Markeringsfarve1 3 2 2 3 2 2" xfId="8887"/>
    <cellStyle name="40 % - Markeringsfarve1 3 2 2 3 2 2 2" xfId="11469"/>
    <cellStyle name="40 % - Markeringsfarve1 3 2 2 3 2 2 2 2" xfId="16928"/>
    <cellStyle name="40 % - Markeringsfarve1 3 2 2 3 2 2 3" xfId="14444"/>
    <cellStyle name="40 % - Markeringsfarve1 3 2 2 3 2 3" xfId="10208"/>
    <cellStyle name="40 % - Markeringsfarve1 3 2 2 3 2 3 2" xfId="15668"/>
    <cellStyle name="40 % - Markeringsfarve1 3 2 2 3 2 4" xfId="13184"/>
    <cellStyle name="40 % - Markeringsfarve1 3 2 2 3 3" xfId="8229"/>
    <cellStyle name="40 % - Markeringsfarve1 3 2 2 3 3 2" xfId="10810"/>
    <cellStyle name="40 % - Markeringsfarve1 3 2 2 3 3 2 2" xfId="16269"/>
    <cellStyle name="40 % - Markeringsfarve1 3 2 2 3 3 3" xfId="13785"/>
    <cellStyle name="40 % - Markeringsfarve1 3 2 2 3 4" xfId="9546"/>
    <cellStyle name="40 % - Markeringsfarve1 3 2 2 3 4 2" xfId="15006"/>
    <cellStyle name="40 % - Markeringsfarve1 3 2 2 3 5" xfId="12525"/>
    <cellStyle name="40 % - Markeringsfarve1 3 2 2 4" xfId="7343"/>
    <cellStyle name="40 % - Markeringsfarve1 3 2 2 4 2" xfId="8603"/>
    <cellStyle name="40 % - Markeringsfarve1 3 2 2 4 2 2" xfId="11184"/>
    <cellStyle name="40 % - Markeringsfarve1 3 2 2 4 2 2 2" xfId="16643"/>
    <cellStyle name="40 % - Markeringsfarve1 3 2 2 4 2 3" xfId="14159"/>
    <cellStyle name="40 % - Markeringsfarve1 3 2 2 4 3" xfId="9923"/>
    <cellStyle name="40 % - Markeringsfarve1 3 2 2 4 3 2" xfId="15383"/>
    <cellStyle name="40 % - Markeringsfarve1 3 2 2 4 4" xfId="12899"/>
    <cellStyle name="40 % - Markeringsfarve1 3 2 2 5" xfId="7939"/>
    <cellStyle name="40 % - Markeringsfarve1 3 2 2 5 2" xfId="10519"/>
    <cellStyle name="40 % - Markeringsfarve1 3 2 2 5 2 2" xfId="15978"/>
    <cellStyle name="40 % - Markeringsfarve1 3 2 2 5 3" xfId="13494"/>
    <cellStyle name="40 % - Markeringsfarve1 3 2 2 6" xfId="9237"/>
    <cellStyle name="40 % - Markeringsfarve1 3 2 2 6 2" xfId="14713"/>
    <cellStyle name="40 % - Markeringsfarve1 3 2 2 7" xfId="12231"/>
    <cellStyle name="40 % - Markeringsfarve1 3 2 2 8" xfId="6561"/>
    <cellStyle name="40 % - Markeringsfarve1 3 2 3" xfId="276"/>
    <cellStyle name="40 % - Markeringsfarve1 3 2 3 2" xfId="277"/>
    <cellStyle name="40 % - Markeringsfarve1 3 2 3 2 2" xfId="7705"/>
    <cellStyle name="40 % - Markeringsfarve1 3 2 3 2 2 2" xfId="8965"/>
    <cellStyle name="40 % - Markeringsfarve1 3 2 3 2 2 2 2" xfId="11547"/>
    <cellStyle name="40 % - Markeringsfarve1 3 2 3 2 2 2 2 2" xfId="17006"/>
    <cellStyle name="40 % - Markeringsfarve1 3 2 3 2 2 2 3" xfId="14522"/>
    <cellStyle name="40 % - Markeringsfarve1 3 2 3 2 2 3" xfId="10286"/>
    <cellStyle name="40 % - Markeringsfarve1 3 2 3 2 2 3 2" xfId="15746"/>
    <cellStyle name="40 % - Markeringsfarve1 3 2 3 2 2 4" xfId="13262"/>
    <cellStyle name="40 % - Markeringsfarve1 3 2 3 2 3" xfId="8307"/>
    <cellStyle name="40 % - Markeringsfarve1 3 2 3 2 3 2" xfId="10888"/>
    <cellStyle name="40 % - Markeringsfarve1 3 2 3 2 3 2 2" xfId="16347"/>
    <cellStyle name="40 % - Markeringsfarve1 3 2 3 2 3 3" xfId="13863"/>
    <cellStyle name="40 % - Markeringsfarve1 3 2 3 2 4" xfId="9624"/>
    <cellStyle name="40 % - Markeringsfarve1 3 2 3 2 4 2" xfId="15084"/>
    <cellStyle name="40 % - Markeringsfarve1 3 2 3 2 5" xfId="12603"/>
    <cellStyle name="40 % - Markeringsfarve1 3 2 3 2 6" xfId="7020"/>
    <cellStyle name="40 % - Markeringsfarve1 3 2 3 3" xfId="7415"/>
    <cellStyle name="40 % - Markeringsfarve1 3 2 3 3 2" xfId="8675"/>
    <cellStyle name="40 % - Markeringsfarve1 3 2 3 3 2 2" xfId="11256"/>
    <cellStyle name="40 % - Markeringsfarve1 3 2 3 3 2 2 2" xfId="16715"/>
    <cellStyle name="40 % - Markeringsfarve1 3 2 3 3 2 3" xfId="14231"/>
    <cellStyle name="40 % - Markeringsfarve1 3 2 3 3 3" xfId="9995"/>
    <cellStyle name="40 % - Markeringsfarve1 3 2 3 3 3 2" xfId="15455"/>
    <cellStyle name="40 % - Markeringsfarve1 3 2 3 3 4" xfId="12971"/>
    <cellStyle name="40 % - Markeringsfarve1 3 2 3 4" xfId="8017"/>
    <cellStyle name="40 % - Markeringsfarve1 3 2 3 4 2" xfId="10597"/>
    <cellStyle name="40 % - Markeringsfarve1 3 2 3 4 2 2" xfId="16056"/>
    <cellStyle name="40 % - Markeringsfarve1 3 2 3 4 3" xfId="13572"/>
    <cellStyle name="40 % - Markeringsfarve1 3 2 3 5" xfId="9315"/>
    <cellStyle name="40 % - Markeringsfarve1 3 2 3 5 2" xfId="14774"/>
    <cellStyle name="40 % - Markeringsfarve1 3 2 3 6" xfId="12309"/>
    <cellStyle name="40 % - Markeringsfarve1 3 2 3 7" xfId="6640"/>
    <cellStyle name="40 % - Markeringsfarve1 3 2 4" xfId="278"/>
    <cellStyle name="40 % - Markeringsfarve1 3 2 4 2" xfId="7560"/>
    <cellStyle name="40 % - Markeringsfarve1 3 2 4 2 2" xfId="8819"/>
    <cellStyle name="40 % - Markeringsfarve1 3 2 4 2 2 2" xfId="11401"/>
    <cellStyle name="40 % - Markeringsfarve1 3 2 4 2 2 2 2" xfId="16860"/>
    <cellStyle name="40 % - Markeringsfarve1 3 2 4 2 2 3" xfId="14376"/>
    <cellStyle name="40 % - Markeringsfarve1 3 2 4 2 3" xfId="10140"/>
    <cellStyle name="40 % - Markeringsfarve1 3 2 4 2 3 2" xfId="15600"/>
    <cellStyle name="40 % - Markeringsfarve1 3 2 4 2 4" xfId="13116"/>
    <cellStyle name="40 % - Markeringsfarve1 3 2 4 3" xfId="8161"/>
    <cellStyle name="40 % - Markeringsfarve1 3 2 4 3 2" xfId="10742"/>
    <cellStyle name="40 % - Markeringsfarve1 3 2 4 3 2 2" xfId="16201"/>
    <cellStyle name="40 % - Markeringsfarve1 3 2 4 3 3" xfId="13717"/>
    <cellStyle name="40 % - Markeringsfarve1 3 2 4 4" xfId="9460"/>
    <cellStyle name="40 % - Markeringsfarve1 3 2 4 4 2" xfId="14919"/>
    <cellStyle name="40 % - Markeringsfarve1 3 2 4 5" xfId="12454"/>
    <cellStyle name="40 % - Markeringsfarve1 3 2 4 6" xfId="6789"/>
    <cellStyle name="40 % - Markeringsfarve1 3 2 5" xfId="7243"/>
    <cellStyle name="40 % - Markeringsfarve1 3 2 5 2" xfId="8529"/>
    <cellStyle name="40 % - Markeringsfarve1 3 2 5 2 2" xfId="11110"/>
    <cellStyle name="40 % - Markeringsfarve1 3 2 5 2 2 2" xfId="16569"/>
    <cellStyle name="40 % - Markeringsfarve1 3 2 5 2 3" xfId="14085"/>
    <cellStyle name="40 % - Markeringsfarve1 3 2 5 3" xfId="9846"/>
    <cellStyle name="40 % - Markeringsfarve1 3 2 5 3 2" xfId="15306"/>
    <cellStyle name="40 % - Markeringsfarve1 3 2 5 4" xfId="12825"/>
    <cellStyle name="40 % - Markeringsfarve1 3 2 6" xfId="7869"/>
    <cellStyle name="40 % - Markeringsfarve1 3 2 6 2" xfId="10451"/>
    <cellStyle name="40 % - Markeringsfarve1 3 2 6 2 2" xfId="15910"/>
    <cellStyle name="40 % - Markeringsfarve1 3 2 6 3" xfId="13426"/>
    <cellStyle name="40 % - Markeringsfarve1 3 2 7" xfId="9136"/>
    <cellStyle name="40 % - Markeringsfarve1 3 2 7 2" xfId="12073"/>
    <cellStyle name="40 % - Markeringsfarve1 3 2 8" xfId="11985"/>
    <cellStyle name="40 % - Markeringsfarve1 3 2 9" xfId="6314"/>
    <cellStyle name="40 % - Markeringsfarve1 3 3" xfId="279"/>
    <cellStyle name="40 % - Markeringsfarve1 3 3 2" xfId="280"/>
    <cellStyle name="40 % - Markeringsfarve1 3 3 2 2" xfId="11057"/>
    <cellStyle name="40 % - Markeringsfarve1 3 3 2 2 2" xfId="16516"/>
    <cellStyle name="40 % - Markeringsfarve1 3 3 2 3" xfId="14032"/>
    <cellStyle name="40 % - Markeringsfarve1 3 3 2 4" xfId="8476"/>
    <cellStyle name="40 % - Markeringsfarve1 3 3 3" xfId="9793"/>
    <cellStyle name="40 % - Markeringsfarve1 3 3 3 2" xfId="15253"/>
    <cellStyle name="40 % - Markeringsfarve1 3 3 4" xfId="12772"/>
    <cellStyle name="40 % - Markeringsfarve1 3 3 5" xfId="7190"/>
    <cellStyle name="40 % - Markeringsfarve1 3 4" xfId="281"/>
    <cellStyle name="40 % - Markeringsfarve1 3 4 2" xfId="282"/>
    <cellStyle name="40 % - Markeringsfarve1 3 4 3" xfId="7254"/>
    <cellStyle name="40 % - Markeringsfarve1 3 5" xfId="283"/>
    <cellStyle name="40 % - Markeringsfarve1 3 5 2" xfId="6313"/>
    <cellStyle name="40 % - Markeringsfarve1 3 6" xfId="6240"/>
    <cellStyle name="40 % - Markeringsfarve1 4" xfId="284"/>
    <cellStyle name="40 % - Markeringsfarve1 4 2" xfId="285"/>
    <cellStyle name="40 % - Markeringsfarve1 4 2 2" xfId="7084"/>
    <cellStyle name="40 % - Markeringsfarve1 4 2 2 2" xfId="7769"/>
    <cellStyle name="40 % - Markeringsfarve1 4 2 2 2 2" xfId="9030"/>
    <cellStyle name="40 % - Markeringsfarve1 4 2 2 2 2 2" xfId="11612"/>
    <cellStyle name="40 % - Markeringsfarve1 4 2 2 2 2 2 2" xfId="17071"/>
    <cellStyle name="40 % - Markeringsfarve1 4 2 2 2 2 3" xfId="14587"/>
    <cellStyle name="40 % - Markeringsfarve1 4 2 2 2 3" xfId="10351"/>
    <cellStyle name="40 % - Markeringsfarve1 4 2 2 2 3 2" xfId="15811"/>
    <cellStyle name="40 % - Markeringsfarve1 4 2 2 2 4" xfId="13327"/>
    <cellStyle name="40 % - Markeringsfarve1 4 2 2 3" xfId="8372"/>
    <cellStyle name="40 % - Markeringsfarve1 4 2 2 3 2" xfId="10953"/>
    <cellStyle name="40 % - Markeringsfarve1 4 2 2 3 2 2" xfId="16412"/>
    <cellStyle name="40 % - Markeringsfarve1 4 2 2 3 3" xfId="13928"/>
    <cellStyle name="40 % - Markeringsfarve1 4 2 2 4" xfId="9689"/>
    <cellStyle name="40 % - Markeringsfarve1 4 2 2 4 2" xfId="15149"/>
    <cellStyle name="40 % - Markeringsfarve1 4 2 2 5" xfId="12668"/>
    <cellStyle name="40 % - Markeringsfarve1 4 2 3" xfId="7479"/>
    <cellStyle name="40 % - Markeringsfarve1 4 2 3 2" xfId="8739"/>
    <cellStyle name="40 % - Markeringsfarve1 4 2 3 2 2" xfId="11321"/>
    <cellStyle name="40 % - Markeringsfarve1 4 2 3 2 2 2" xfId="16780"/>
    <cellStyle name="40 % - Markeringsfarve1 4 2 3 2 3" xfId="14296"/>
    <cellStyle name="40 % - Markeringsfarve1 4 2 3 3" xfId="10060"/>
    <cellStyle name="40 % - Markeringsfarve1 4 2 3 3 2" xfId="15520"/>
    <cellStyle name="40 % - Markeringsfarve1 4 2 3 4" xfId="13036"/>
    <cellStyle name="40 % - Markeringsfarve1 4 2 4" xfId="8081"/>
    <cellStyle name="40 % - Markeringsfarve1 4 2 4 2" xfId="10662"/>
    <cellStyle name="40 % - Markeringsfarve1 4 2 4 2 2" xfId="16121"/>
    <cellStyle name="40 % - Markeringsfarve1 4 2 4 3" xfId="13637"/>
    <cellStyle name="40 % - Markeringsfarve1 4 2 5" xfId="9380"/>
    <cellStyle name="40 % - Markeringsfarve1 4 2 5 2" xfId="14839"/>
    <cellStyle name="40 % - Markeringsfarve1 4 2 6" xfId="12374"/>
    <cellStyle name="40 % - Markeringsfarve1 4 2 7" xfId="6704"/>
    <cellStyle name="40 % - Markeringsfarve1 4 3" xfId="6939"/>
    <cellStyle name="40 % - Markeringsfarve1 4 3 2" xfId="7624"/>
    <cellStyle name="40 % - Markeringsfarve1 4 3 2 2" xfId="8884"/>
    <cellStyle name="40 % - Markeringsfarve1 4 3 2 2 2" xfId="11466"/>
    <cellStyle name="40 % - Markeringsfarve1 4 3 2 2 2 2" xfId="16925"/>
    <cellStyle name="40 % - Markeringsfarve1 4 3 2 2 3" xfId="14441"/>
    <cellStyle name="40 % - Markeringsfarve1 4 3 2 3" xfId="10205"/>
    <cellStyle name="40 % - Markeringsfarve1 4 3 2 3 2" xfId="15665"/>
    <cellStyle name="40 % - Markeringsfarve1 4 3 2 4" xfId="13181"/>
    <cellStyle name="40 % - Markeringsfarve1 4 3 3" xfId="8226"/>
    <cellStyle name="40 % - Markeringsfarve1 4 3 3 2" xfId="10807"/>
    <cellStyle name="40 % - Markeringsfarve1 4 3 3 2 2" xfId="16266"/>
    <cellStyle name="40 % - Markeringsfarve1 4 3 3 3" xfId="13782"/>
    <cellStyle name="40 % - Markeringsfarve1 4 3 4" xfId="9543"/>
    <cellStyle name="40 % - Markeringsfarve1 4 3 4 2" xfId="15003"/>
    <cellStyle name="40 % - Markeringsfarve1 4 3 5" xfId="12522"/>
    <cellStyle name="40 % - Markeringsfarve1 4 4" xfId="7226"/>
    <cellStyle name="40 % - Markeringsfarve1 4 4 2" xfId="8512"/>
    <cellStyle name="40 % - Markeringsfarve1 4 4 2 2" xfId="11093"/>
    <cellStyle name="40 % - Markeringsfarve1 4 4 2 2 2" xfId="16552"/>
    <cellStyle name="40 % - Markeringsfarve1 4 4 2 3" xfId="14068"/>
    <cellStyle name="40 % - Markeringsfarve1 4 4 3" xfId="9829"/>
    <cellStyle name="40 % - Markeringsfarve1 4 4 3 2" xfId="15289"/>
    <cellStyle name="40 % - Markeringsfarve1 4 4 4" xfId="12808"/>
    <cellStyle name="40 % - Markeringsfarve1 4 5" xfId="7936"/>
    <cellStyle name="40 % - Markeringsfarve1 4 5 2" xfId="10516"/>
    <cellStyle name="40 % - Markeringsfarve1 4 5 2 2" xfId="15975"/>
    <cellStyle name="40 % - Markeringsfarve1 4 5 3" xfId="13491"/>
    <cellStyle name="40 % - Markeringsfarve1 4 6" xfId="9234"/>
    <cellStyle name="40 % - Markeringsfarve1 4 6 2" xfId="14687"/>
    <cellStyle name="40 % - Markeringsfarve1 4 7" xfId="12228"/>
    <cellStyle name="40 % - Markeringsfarve1 4 8" xfId="6558"/>
    <cellStyle name="40 % - Markeringsfarve1 5" xfId="286"/>
    <cellStyle name="40 % - Markeringsfarve1 5 2" xfId="287"/>
    <cellStyle name="40 % - Markeringsfarve1 5 2 2" xfId="7674"/>
    <cellStyle name="40 % - Markeringsfarve1 5 2 2 2" xfId="8934"/>
    <cellStyle name="40 % - Markeringsfarve1 5 2 2 2 2" xfId="11516"/>
    <cellStyle name="40 % - Markeringsfarve1 5 2 2 2 2 2" xfId="16975"/>
    <cellStyle name="40 % - Markeringsfarve1 5 2 2 2 3" xfId="14491"/>
    <cellStyle name="40 % - Markeringsfarve1 5 2 2 3" xfId="10255"/>
    <cellStyle name="40 % - Markeringsfarve1 5 2 2 3 2" xfId="15715"/>
    <cellStyle name="40 % - Markeringsfarve1 5 2 2 4" xfId="13231"/>
    <cellStyle name="40 % - Markeringsfarve1 5 2 3" xfId="8276"/>
    <cellStyle name="40 % - Markeringsfarve1 5 2 3 2" xfId="10857"/>
    <cellStyle name="40 % - Markeringsfarve1 5 2 3 2 2" xfId="16316"/>
    <cellStyle name="40 % - Markeringsfarve1 5 2 3 3" xfId="13832"/>
    <cellStyle name="40 % - Markeringsfarve1 5 2 4" xfId="9593"/>
    <cellStyle name="40 % - Markeringsfarve1 5 2 4 2" xfId="15053"/>
    <cellStyle name="40 % - Markeringsfarve1 5 2 5" xfId="12572"/>
    <cellStyle name="40 % - Markeringsfarve1 5 2 6" xfId="6989"/>
    <cellStyle name="40 % - Markeringsfarve1 5 3" xfId="7384"/>
    <cellStyle name="40 % - Markeringsfarve1 5 3 2" xfId="8644"/>
    <cellStyle name="40 % - Markeringsfarve1 5 3 2 2" xfId="11225"/>
    <cellStyle name="40 % - Markeringsfarve1 5 3 2 2 2" xfId="16684"/>
    <cellStyle name="40 % - Markeringsfarve1 5 3 2 3" xfId="14200"/>
    <cellStyle name="40 % - Markeringsfarve1 5 3 3" xfId="9964"/>
    <cellStyle name="40 % - Markeringsfarve1 5 3 3 2" xfId="15424"/>
    <cellStyle name="40 % - Markeringsfarve1 5 3 4" xfId="12940"/>
    <cellStyle name="40 % - Markeringsfarve1 5 4" xfId="7986"/>
    <cellStyle name="40 % - Markeringsfarve1 5 4 2" xfId="10566"/>
    <cellStyle name="40 % - Markeringsfarve1 5 4 2 2" xfId="16025"/>
    <cellStyle name="40 % - Markeringsfarve1 5 4 3" xfId="13541"/>
    <cellStyle name="40 % - Markeringsfarve1 5 5" xfId="9284"/>
    <cellStyle name="40 % - Markeringsfarve1 5 5 2" xfId="14743"/>
    <cellStyle name="40 % - Markeringsfarve1 5 6" xfId="12278"/>
    <cellStyle name="40 % - Markeringsfarve1 5 7" xfId="6608"/>
    <cellStyle name="40 % - Markeringsfarve1 6" xfId="288"/>
    <cellStyle name="40 % - Markeringsfarve1 6 2" xfId="289"/>
    <cellStyle name="40 % - Markeringsfarve1 6 2 2" xfId="8788"/>
    <cellStyle name="40 % - Markeringsfarve1 6 2 2 2" xfId="11370"/>
    <cellStyle name="40 % - Markeringsfarve1 6 2 2 2 2" xfId="16829"/>
    <cellStyle name="40 % - Markeringsfarve1 6 2 2 3" xfId="14345"/>
    <cellStyle name="40 % - Markeringsfarve1 6 2 3" xfId="10109"/>
    <cellStyle name="40 % - Markeringsfarve1 6 2 3 2" xfId="15569"/>
    <cellStyle name="40 % - Markeringsfarve1 6 2 4" xfId="13085"/>
    <cellStyle name="40 % - Markeringsfarve1 6 2 5" xfId="7528"/>
    <cellStyle name="40 % - Markeringsfarve1 6 3" xfId="8130"/>
    <cellStyle name="40 % - Markeringsfarve1 6 3 2" xfId="10711"/>
    <cellStyle name="40 % - Markeringsfarve1 6 3 2 2" xfId="16170"/>
    <cellStyle name="40 % - Markeringsfarve1 6 3 3" xfId="13686"/>
    <cellStyle name="40 % - Markeringsfarve1 6 4" xfId="9429"/>
    <cellStyle name="40 % - Markeringsfarve1 6 4 2" xfId="14888"/>
    <cellStyle name="40 % - Markeringsfarve1 6 5" xfId="12423"/>
    <cellStyle name="40 % - Markeringsfarve1 6 6" xfId="6753"/>
    <cellStyle name="40 % - Markeringsfarve1 7" xfId="7141"/>
    <cellStyle name="40 % - Markeringsfarve1 7 2" xfId="7825"/>
    <cellStyle name="40 % - Markeringsfarve1 7 2 2" xfId="9086"/>
    <cellStyle name="40 % - Markeringsfarve1 7 2 2 2" xfId="11668"/>
    <cellStyle name="40 % - Markeringsfarve1 7 2 2 2 2" xfId="17127"/>
    <cellStyle name="40 % - Markeringsfarve1 7 2 2 3" xfId="14643"/>
    <cellStyle name="40 % - Markeringsfarve1 7 2 3" xfId="10407"/>
    <cellStyle name="40 % - Markeringsfarve1 7 2 3 2" xfId="15867"/>
    <cellStyle name="40 % - Markeringsfarve1 7 2 4" xfId="13383"/>
    <cellStyle name="40 % - Markeringsfarve1 7 3" xfId="8428"/>
    <cellStyle name="40 % - Markeringsfarve1 7 3 2" xfId="11009"/>
    <cellStyle name="40 % - Markeringsfarve1 7 3 2 2" xfId="16468"/>
    <cellStyle name="40 % - Markeringsfarve1 7 3 3" xfId="13984"/>
    <cellStyle name="40 % - Markeringsfarve1 7 4" xfId="9745"/>
    <cellStyle name="40 % - Markeringsfarve1 7 4 2" xfId="15205"/>
    <cellStyle name="40 % - Markeringsfarve1 7 5" xfId="12724"/>
    <cellStyle name="40 % - Markeringsfarve1 8" xfId="7154"/>
    <cellStyle name="40 % - Markeringsfarve1 8 2" xfId="8440"/>
    <cellStyle name="40 % - Markeringsfarve1 8 2 2" xfId="11021"/>
    <cellStyle name="40 % - Markeringsfarve1 8 2 2 2" xfId="16480"/>
    <cellStyle name="40 % - Markeringsfarve1 8 2 3" xfId="13996"/>
    <cellStyle name="40 % - Markeringsfarve1 8 3" xfId="9757"/>
    <cellStyle name="40 % - Markeringsfarve1 8 3 2" xfId="15217"/>
    <cellStyle name="40 % - Markeringsfarve1 8 4" xfId="12736"/>
    <cellStyle name="40 % - Markeringsfarve1 9" xfId="7842"/>
    <cellStyle name="40 % - Markeringsfarve1 9 2" xfId="10424"/>
    <cellStyle name="40 % - Markeringsfarve1 9 2 2" xfId="15884"/>
    <cellStyle name="40 % - Markeringsfarve1 9 3" xfId="13400"/>
    <cellStyle name="40 % - Markeringsfarve2 10" xfId="9104"/>
    <cellStyle name="40 % - Markeringsfarve2 10 2" xfId="12039"/>
    <cellStyle name="40 % - Markeringsfarve2 11" xfId="11941"/>
    <cellStyle name="40 % - Markeringsfarve2 11 2" xfId="17370"/>
    <cellStyle name="40 % - Markeringsfarve2 12" xfId="11961"/>
    <cellStyle name="40 % - Markeringsfarve2 13" xfId="17386"/>
    <cellStyle name="40 % - Markeringsfarve2 14" xfId="17401"/>
    <cellStyle name="40 % - Markeringsfarve2 15" xfId="6315"/>
    <cellStyle name="40 % - Markeringsfarve2 2" xfId="290"/>
    <cellStyle name="40 % - Markeringsfarve2 2 10" xfId="9137"/>
    <cellStyle name="40 % - Markeringsfarve2 2 10 2" xfId="12074"/>
    <cellStyle name="40 % - Markeringsfarve2 2 11" xfId="11986"/>
    <cellStyle name="40 % - Markeringsfarve2 2 12" xfId="6316"/>
    <cellStyle name="40 % - Markeringsfarve2 2 13" xfId="6227"/>
    <cellStyle name="40 % - Markeringsfarve2 2 2" xfId="291"/>
    <cellStyle name="40 % - Markeringsfarve2 2 2 10" xfId="6317"/>
    <cellStyle name="40 % - Markeringsfarve2 2 2 11" xfId="6263"/>
    <cellStyle name="40 % - Markeringsfarve2 2 2 2" xfId="292"/>
    <cellStyle name="40 % - Markeringsfarve2 2 2 2 2" xfId="293"/>
    <cellStyle name="40 % - Markeringsfarve2 2 2 2 2 2" xfId="294"/>
    <cellStyle name="40 % - Markeringsfarve2 2 2 2 2 2 2" xfId="7775"/>
    <cellStyle name="40 % - Markeringsfarve2 2 2 2 2 2 2 2" xfId="9036"/>
    <cellStyle name="40 % - Markeringsfarve2 2 2 2 2 2 2 2 2" xfId="11618"/>
    <cellStyle name="40 % - Markeringsfarve2 2 2 2 2 2 2 2 2 2" xfId="17077"/>
    <cellStyle name="40 % - Markeringsfarve2 2 2 2 2 2 2 2 3" xfId="14593"/>
    <cellStyle name="40 % - Markeringsfarve2 2 2 2 2 2 2 3" xfId="10357"/>
    <cellStyle name="40 % - Markeringsfarve2 2 2 2 2 2 2 3 2" xfId="15817"/>
    <cellStyle name="40 % - Markeringsfarve2 2 2 2 2 2 2 4" xfId="13333"/>
    <cellStyle name="40 % - Markeringsfarve2 2 2 2 2 2 3" xfId="8378"/>
    <cellStyle name="40 % - Markeringsfarve2 2 2 2 2 2 3 2" xfId="10959"/>
    <cellStyle name="40 % - Markeringsfarve2 2 2 2 2 2 3 2 2" xfId="16418"/>
    <cellStyle name="40 % - Markeringsfarve2 2 2 2 2 2 3 3" xfId="13934"/>
    <cellStyle name="40 % - Markeringsfarve2 2 2 2 2 2 4" xfId="9695"/>
    <cellStyle name="40 % - Markeringsfarve2 2 2 2 2 2 4 2" xfId="15155"/>
    <cellStyle name="40 % - Markeringsfarve2 2 2 2 2 2 5" xfId="12674"/>
    <cellStyle name="40 % - Markeringsfarve2 2 2 2 2 2 6" xfId="7090"/>
    <cellStyle name="40 % - Markeringsfarve2 2 2 2 2 3" xfId="7485"/>
    <cellStyle name="40 % - Markeringsfarve2 2 2 2 2 3 2" xfId="8745"/>
    <cellStyle name="40 % - Markeringsfarve2 2 2 2 2 3 2 2" xfId="11327"/>
    <cellStyle name="40 % - Markeringsfarve2 2 2 2 2 3 2 2 2" xfId="16786"/>
    <cellStyle name="40 % - Markeringsfarve2 2 2 2 2 3 2 3" xfId="14302"/>
    <cellStyle name="40 % - Markeringsfarve2 2 2 2 2 3 3" xfId="10066"/>
    <cellStyle name="40 % - Markeringsfarve2 2 2 2 2 3 3 2" xfId="15526"/>
    <cellStyle name="40 % - Markeringsfarve2 2 2 2 2 3 4" xfId="13042"/>
    <cellStyle name="40 % - Markeringsfarve2 2 2 2 2 4" xfId="8087"/>
    <cellStyle name="40 % - Markeringsfarve2 2 2 2 2 4 2" xfId="10668"/>
    <cellStyle name="40 % - Markeringsfarve2 2 2 2 2 4 2 2" xfId="16127"/>
    <cellStyle name="40 % - Markeringsfarve2 2 2 2 2 4 3" xfId="13643"/>
    <cellStyle name="40 % - Markeringsfarve2 2 2 2 2 5" xfId="9386"/>
    <cellStyle name="40 % - Markeringsfarve2 2 2 2 2 5 2" xfId="14845"/>
    <cellStyle name="40 % - Markeringsfarve2 2 2 2 2 6" xfId="12380"/>
    <cellStyle name="40 % - Markeringsfarve2 2 2 2 2 7" xfId="6710"/>
    <cellStyle name="40 % - Markeringsfarve2 2 2 2 3" xfId="295"/>
    <cellStyle name="40 % - Markeringsfarve2 2 2 2 3 2" xfId="296"/>
    <cellStyle name="40 % - Markeringsfarve2 2 2 2 3 2 2" xfId="8890"/>
    <cellStyle name="40 % - Markeringsfarve2 2 2 2 3 2 2 2" xfId="11472"/>
    <cellStyle name="40 % - Markeringsfarve2 2 2 2 3 2 2 2 2" xfId="16931"/>
    <cellStyle name="40 % - Markeringsfarve2 2 2 2 3 2 2 3" xfId="14447"/>
    <cellStyle name="40 % - Markeringsfarve2 2 2 2 3 2 3" xfId="10211"/>
    <cellStyle name="40 % - Markeringsfarve2 2 2 2 3 2 3 2" xfId="15671"/>
    <cellStyle name="40 % - Markeringsfarve2 2 2 2 3 2 4" xfId="13187"/>
    <cellStyle name="40 % - Markeringsfarve2 2 2 2 3 2 5" xfId="7630"/>
    <cellStyle name="40 % - Markeringsfarve2 2 2 2 3 3" xfId="8232"/>
    <cellStyle name="40 % - Markeringsfarve2 2 2 2 3 3 2" xfId="10813"/>
    <cellStyle name="40 % - Markeringsfarve2 2 2 2 3 3 2 2" xfId="16272"/>
    <cellStyle name="40 % - Markeringsfarve2 2 2 2 3 3 3" xfId="13788"/>
    <cellStyle name="40 % - Markeringsfarve2 2 2 2 3 4" xfId="9549"/>
    <cellStyle name="40 % - Markeringsfarve2 2 2 2 3 4 2" xfId="15009"/>
    <cellStyle name="40 % - Markeringsfarve2 2 2 2 3 5" xfId="12528"/>
    <cellStyle name="40 % - Markeringsfarve2 2 2 2 3 6" xfId="6945"/>
    <cellStyle name="40 % - Markeringsfarve2 2 2 2 4" xfId="297"/>
    <cellStyle name="40 % - Markeringsfarve2 2 2 2 4 2" xfId="8605"/>
    <cellStyle name="40 % - Markeringsfarve2 2 2 2 4 2 2" xfId="11186"/>
    <cellStyle name="40 % - Markeringsfarve2 2 2 2 4 2 2 2" xfId="16645"/>
    <cellStyle name="40 % - Markeringsfarve2 2 2 2 4 2 3" xfId="14161"/>
    <cellStyle name="40 % - Markeringsfarve2 2 2 2 4 3" xfId="9925"/>
    <cellStyle name="40 % - Markeringsfarve2 2 2 2 4 3 2" xfId="15385"/>
    <cellStyle name="40 % - Markeringsfarve2 2 2 2 4 4" xfId="12901"/>
    <cellStyle name="40 % - Markeringsfarve2 2 2 2 4 5" xfId="7345"/>
    <cellStyle name="40 % - Markeringsfarve2 2 2 2 5" xfId="7942"/>
    <cellStyle name="40 % - Markeringsfarve2 2 2 2 5 2" xfId="10522"/>
    <cellStyle name="40 % - Markeringsfarve2 2 2 2 5 2 2" xfId="15981"/>
    <cellStyle name="40 % - Markeringsfarve2 2 2 2 5 3" xfId="13497"/>
    <cellStyle name="40 % - Markeringsfarve2 2 2 2 6" xfId="9240"/>
    <cellStyle name="40 % - Markeringsfarve2 2 2 2 6 2" xfId="14720"/>
    <cellStyle name="40 % - Markeringsfarve2 2 2 2 7" xfId="12234"/>
    <cellStyle name="40 % - Markeringsfarve2 2 2 2 8" xfId="6564"/>
    <cellStyle name="40 % - Markeringsfarve2 2 2 3" xfId="298"/>
    <cellStyle name="40 % - Markeringsfarve2 2 2 3 2" xfId="299"/>
    <cellStyle name="40 % - Markeringsfarve2 2 2 3 2 2" xfId="7707"/>
    <cellStyle name="40 % - Markeringsfarve2 2 2 3 2 2 2" xfId="8967"/>
    <cellStyle name="40 % - Markeringsfarve2 2 2 3 2 2 2 2" xfId="11549"/>
    <cellStyle name="40 % - Markeringsfarve2 2 2 3 2 2 2 2 2" xfId="17008"/>
    <cellStyle name="40 % - Markeringsfarve2 2 2 3 2 2 2 3" xfId="14524"/>
    <cellStyle name="40 % - Markeringsfarve2 2 2 3 2 2 3" xfId="10288"/>
    <cellStyle name="40 % - Markeringsfarve2 2 2 3 2 2 3 2" xfId="15748"/>
    <cellStyle name="40 % - Markeringsfarve2 2 2 3 2 2 4" xfId="13264"/>
    <cellStyle name="40 % - Markeringsfarve2 2 2 3 2 3" xfId="8309"/>
    <cellStyle name="40 % - Markeringsfarve2 2 2 3 2 3 2" xfId="10890"/>
    <cellStyle name="40 % - Markeringsfarve2 2 2 3 2 3 2 2" xfId="16349"/>
    <cellStyle name="40 % - Markeringsfarve2 2 2 3 2 3 3" xfId="13865"/>
    <cellStyle name="40 % - Markeringsfarve2 2 2 3 2 4" xfId="9626"/>
    <cellStyle name="40 % - Markeringsfarve2 2 2 3 2 4 2" xfId="15086"/>
    <cellStyle name="40 % - Markeringsfarve2 2 2 3 2 5" xfId="12605"/>
    <cellStyle name="40 % - Markeringsfarve2 2 2 3 2 6" xfId="7022"/>
    <cellStyle name="40 % - Markeringsfarve2 2 2 3 3" xfId="7417"/>
    <cellStyle name="40 % - Markeringsfarve2 2 2 3 3 2" xfId="8677"/>
    <cellStyle name="40 % - Markeringsfarve2 2 2 3 3 2 2" xfId="11258"/>
    <cellStyle name="40 % - Markeringsfarve2 2 2 3 3 2 2 2" xfId="16717"/>
    <cellStyle name="40 % - Markeringsfarve2 2 2 3 3 2 3" xfId="14233"/>
    <cellStyle name="40 % - Markeringsfarve2 2 2 3 3 3" xfId="9997"/>
    <cellStyle name="40 % - Markeringsfarve2 2 2 3 3 3 2" xfId="15457"/>
    <cellStyle name="40 % - Markeringsfarve2 2 2 3 3 4" xfId="12973"/>
    <cellStyle name="40 % - Markeringsfarve2 2 2 3 4" xfId="8019"/>
    <cellStyle name="40 % - Markeringsfarve2 2 2 3 4 2" xfId="10599"/>
    <cellStyle name="40 % - Markeringsfarve2 2 2 3 4 2 2" xfId="16058"/>
    <cellStyle name="40 % - Markeringsfarve2 2 2 3 4 3" xfId="13574"/>
    <cellStyle name="40 % - Markeringsfarve2 2 2 3 5" xfId="9317"/>
    <cellStyle name="40 % - Markeringsfarve2 2 2 3 5 2" xfId="14776"/>
    <cellStyle name="40 % - Markeringsfarve2 2 2 3 6" xfId="12311"/>
    <cellStyle name="40 % - Markeringsfarve2 2 2 3 7" xfId="6642"/>
    <cellStyle name="40 % - Markeringsfarve2 2 2 4" xfId="300"/>
    <cellStyle name="40 % - Markeringsfarve2 2 2 4 2" xfId="301"/>
    <cellStyle name="40 % - Markeringsfarve2 2 2 4 2 2" xfId="8821"/>
    <cellStyle name="40 % - Markeringsfarve2 2 2 4 2 2 2" xfId="11403"/>
    <cellStyle name="40 % - Markeringsfarve2 2 2 4 2 2 2 2" xfId="16862"/>
    <cellStyle name="40 % - Markeringsfarve2 2 2 4 2 2 3" xfId="14378"/>
    <cellStyle name="40 % - Markeringsfarve2 2 2 4 2 3" xfId="10142"/>
    <cellStyle name="40 % - Markeringsfarve2 2 2 4 2 3 2" xfId="15602"/>
    <cellStyle name="40 % - Markeringsfarve2 2 2 4 2 4" xfId="13118"/>
    <cellStyle name="40 % - Markeringsfarve2 2 2 4 2 5" xfId="7562"/>
    <cellStyle name="40 % - Markeringsfarve2 2 2 4 3" xfId="8163"/>
    <cellStyle name="40 % - Markeringsfarve2 2 2 4 3 2" xfId="10744"/>
    <cellStyle name="40 % - Markeringsfarve2 2 2 4 3 2 2" xfId="16203"/>
    <cellStyle name="40 % - Markeringsfarve2 2 2 4 3 3" xfId="13719"/>
    <cellStyle name="40 % - Markeringsfarve2 2 2 4 4" xfId="9462"/>
    <cellStyle name="40 % - Markeringsfarve2 2 2 4 4 2" xfId="14921"/>
    <cellStyle name="40 % - Markeringsfarve2 2 2 4 5" xfId="12456"/>
    <cellStyle name="40 % - Markeringsfarve2 2 2 4 6" xfId="6791"/>
    <cellStyle name="40 % - Markeringsfarve2 2 2 5" xfId="302"/>
    <cellStyle name="40 % - Markeringsfarve2 2 2 5 2" xfId="8498"/>
    <cellStyle name="40 % - Markeringsfarve2 2 2 5 2 2" xfId="11079"/>
    <cellStyle name="40 % - Markeringsfarve2 2 2 5 2 2 2" xfId="16538"/>
    <cellStyle name="40 % - Markeringsfarve2 2 2 5 2 3" xfId="14054"/>
    <cellStyle name="40 % - Markeringsfarve2 2 2 5 3" xfId="9815"/>
    <cellStyle name="40 % - Markeringsfarve2 2 2 5 3 2" xfId="15275"/>
    <cellStyle name="40 % - Markeringsfarve2 2 2 5 4" xfId="12794"/>
    <cellStyle name="40 % - Markeringsfarve2 2 2 5 5" xfId="7212"/>
    <cellStyle name="40 % - Markeringsfarve2 2 2 6" xfId="7161"/>
    <cellStyle name="40 % - Markeringsfarve2 2 2 6 2" xfId="8447"/>
    <cellStyle name="40 % - Markeringsfarve2 2 2 6 2 2" xfId="11028"/>
    <cellStyle name="40 % - Markeringsfarve2 2 2 6 2 2 2" xfId="16487"/>
    <cellStyle name="40 % - Markeringsfarve2 2 2 6 2 3" xfId="14003"/>
    <cellStyle name="40 % - Markeringsfarve2 2 2 6 3" xfId="9764"/>
    <cellStyle name="40 % - Markeringsfarve2 2 2 6 3 2" xfId="15224"/>
    <cellStyle name="40 % - Markeringsfarve2 2 2 6 4" xfId="12743"/>
    <cellStyle name="40 % - Markeringsfarve2 2 2 7" xfId="7871"/>
    <cellStyle name="40 % - Markeringsfarve2 2 2 7 2" xfId="10453"/>
    <cellStyle name="40 % - Markeringsfarve2 2 2 7 2 2" xfId="15912"/>
    <cellStyle name="40 % - Markeringsfarve2 2 2 7 3" xfId="13428"/>
    <cellStyle name="40 % - Markeringsfarve2 2 2 8" xfId="9138"/>
    <cellStyle name="40 % - Markeringsfarve2 2 2 8 2" xfId="12075"/>
    <cellStyle name="40 % - Markeringsfarve2 2 2 9" xfId="11987"/>
    <cellStyle name="40 % - Markeringsfarve2 2 3" xfId="303"/>
    <cellStyle name="40 % - Markeringsfarve2 2 3 2" xfId="304"/>
    <cellStyle name="40 % - Markeringsfarve2 2 3 2 2" xfId="305"/>
    <cellStyle name="40 % - Markeringsfarve2 2 3 3" xfId="306"/>
    <cellStyle name="40 % - Markeringsfarve2 2 3 3 2" xfId="307"/>
    <cellStyle name="40 % - Markeringsfarve2 2 3 4" xfId="308"/>
    <cellStyle name="40 % - Markeringsfarve2 2 3 5" xfId="6318"/>
    <cellStyle name="40 % - Markeringsfarve2 2 4" xfId="309"/>
    <cellStyle name="40 % - Markeringsfarve2 2 4 2" xfId="310"/>
    <cellStyle name="40 % - Markeringsfarve2 2 4 2 2" xfId="7089"/>
    <cellStyle name="40 % - Markeringsfarve2 2 4 2 2 2" xfId="7774"/>
    <cellStyle name="40 % - Markeringsfarve2 2 4 2 2 2 2" xfId="9035"/>
    <cellStyle name="40 % - Markeringsfarve2 2 4 2 2 2 2 2" xfId="11617"/>
    <cellStyle name="40 % - Markeringsfarve2 2 4 2 2 2 2 2 2" xfId="17076"/>
    <cellStyle name="40 % - Markeringsfarve2 2 4 2 2 2 2 3" xfId="14592"/>
    <cellStyle name="40 % - Markeringsfarve2 2 4 2 2 2 3" xfId="10356"/>
    <cellStyle name="40 % - Markeringsfarve2 2 4 2 2 2 3 2" xfId="15816"/>
    <cellStyle name="40 % - Markeringsfarve2 2 4 2 2 2 4" xfId="13332"/>
    <cellStyle name="40 % - Markeringsfarve2 2 4 2 2 3" xfId="8377"/>
    <cellStyle name="40 % - Markeringsfarve2 2 4 2 2 3 2" xfId="10958"/>
    <cellStyle name="40 % - Markeringsfarve2 2 4 2 2 3 2 2" xfId="16417"/>
    <cellStyle name="40 % - Markeringsfarve2 2 4 2 2 3 3" xfId="13933"/>
    <cellStyle name="40 % - Markeringsfarve2 2 4 2 2 4" xfId="9694"/>
    <cellStyle name="40 % - Markeringsfarve2 2 4 2 2 4 2" xfId="15154"/>
    <cellStyle name="40 % - Markeringsfarve2 2 4 2 2 5" xfId="12673"/>
    <cellStyle name="40 % - Markeringsfarve2 2 4 2 3" xfId="7484"/>
    <cellStyle name="40 % - Markeringsfarve2 2 4 2 3 2" xfId="8744"/>
    <cellStyle name="40 % - Markeringsfarve2 2 4 2 3 2 2" xfId="11326"/>
    <cellStyle name="40 % - Markeringsfarve2 2 4 2 3 2 2 2" xfId="16785"/>
    <cellStyle name="40 % - Markeringsfarve2 2 4 2 3 2 3" xfId="14301"/>
    <cellStyle name="40 % - Markeringsfarve2 2 4 2 3 3" xfId="10065"/>
    <cellStyle name="40 % - Markeringsfarve2 2 4 2 3 3 2" xfId="15525"/>
    <cellStyle name="40 % - Markeringsfarve2 2 4 2 3 4" xfId="13041"/>
    <cellStyle name="40 % - Markeringsfarve2 2 4 2 4" xfId="8086"/>
    <cellStyle name="40 % - Markeringsfarve2 2 4 2 4 2" xfId="10667"/>
    <cellStyle name="40 % - Markeringsfarve2 2 4 2 4 2 2" xfId="16126"/>
    <cellStyle name="40 % - Markeringsfarve2 2 4 2 4 3" xfId="13642"/>
    <cellStyle name="40 % - Markeringsfarve2 2 4 2 5" xfId="9385"/>
    <cellStyle name="40 % - Markeringsfarve2 2 4 2 5 2" xfId="14844"/>
    <cellStyle name="40 % - Markeringsfarve2 2 4 2 6" xfId="12379"/>
    <cellStyle name="40 % - Markeringsfarve2 2 4 2 7" xfId="6709"/>
    <cellStyle name="40 % - Markeringsfarve2 2 4 3" xfId="6944"/>
    <cellStyle name="40 % - Markeringsfarve2 2 4 3 2" xfId="7629"/>
    <cellStyle name="40 % - Markeringsfarve2 2 4 3 2 2" xfId="8889"/>
    <cellStyle name="40 % - Markeringsfarve2 2 4 3 2 2 2" xfId="11471"/>
    <cellStyle name="40 % - Markeringsfarve2 2 4 3 2 2 2 2" xfId="16930"/>
    <cellStyle name="40 % - Markeringsfarve2 2 4 3 2 2 3" xfId="14446"/>
    <cellStyle name="40 % - Markeringsfarve2 2 4 3 2 3" xfId="10210"/>
    <cellStyle name="40 % - Markeringsfarve2 2 4 3 2 3 2" xfId="15670"/>
    <cellStyle name="40 % - Markeringsfarve2 2 4 3 2 4" xfId="13186"/>
    <cellStyle name="40 % - Markeringsfarve2 2 4 3 3" xfId="8231"/>
    <cellStyle name="40 % - Markeringsfarve2 2 4 3 3 2" xfId="10812"/>
    <cellStyle name="40 % - Markeringsfarve2 2 4 3 3 2 2" xfId="16271"/>
    <cellStyle name="40 % - Markeringsfarve2 2 4 3 3 3" xfId="13787"/>
    <cellStyle name="40 % - Markeringsfarve2 2 4 3 4" xfId="9548"/>
    <cellStyle name="40 % - Markeringsfarve2 2 4 3 4 2" xfId="15008"/>
    <cellStyle name="40 % - Markeringsfarve2 2 4 3 5" xfId="12527"/>
    <cellStyle name="40 % - Markeringsfarve2 2 4 4" xfId="7344"/>
    <cellStyle name="40 % - Markeringsfarve2 2 4 4 2" xfId="8604"/>
    <cellStyle name="40 % - Markeringsfarve2 2 4 4 2 2" xfId="11185"/>
    <cellStyle name="40 % - Markeringsfarve2 2 4 4 2 2 2" xfId="16644"/>
    <cellStyle name="40 % - Markeringsfarve2 2 4 4 2 3" xfId="14160"/>
    <cellStyle name="40 % - Markeringsfarve2 2 4 4 3" xfId="9924"/>
    <cellStyle name="40 % - Markeringsfarve2 2 4 4 3 2" xfId="15384"/>
    <cellStyle name="40 % - Markeringsfarve2 2 4 4 4" xfId="12900"/>
    <cellStyle name="40 % - Markeringsfarve2 2 4 5" xfId="7941"/>
    <cellStyle name="40 % - Markeringsfarve2 2 4 5 2" xfId="10521"/>
    <cellStyle name="40 % - Markeringsfarve2 2 4 5 2 2" xfId="15980"/>
    <cellStyle name="40 % - Markeringsfarve2 2 4 5 3" xfId="13496"/>
    <cellStyle name="40 % - Markeringsfarve2 2 4 6" xfId="9239"/>
    <cellStyle name="40 % - Markeringsfarve2 2 4 6 2" xfId="14706"/>
    <cellStyle name="40 % - Markeringsfarve2 2 4 7" xfId="12233"/>
    <cellStyle name="40 % - Markeringsfarve2 2 4 8" xfId="6563"/>
    <cellStyle name="40 % - Markeringsfarve2 2 5" xfId="311"/>
    <cellStyle name="40 % - Markeringsfarve2 2 5 2" xfId="7021"/>
    <cellStyle name="40 % - Markeringsfarve2 2 5 2 2" xfId="7706"/>
    <cellStyle name="40 % - Markeringsfarve2 2 5 2 2 2" xfId="8966"/>
    <cellStyle name="40 % - Markeringsfarve2 2 5 2 2 2 2" xfId="11548"/>
    <cellStyle name="40 % - Markeringsfarve2 2 5 2 2 2 2 2" xfId="17007"/>
    <cellStyle name="40 % - Markeringsfarve2 2 5 2 2 2 3" xfId="14523"/>
    <cellStyle name="40 % - Markeringsfarve2 2 5 2 2 3" xfId="10287"/>
    <cellStyle name="40 % - Markeringsfarve2 2 5 2 2 3 2" xfId="15747"/>
    <cellStyle name="40 % - Markeringsfarve2 2 5 2 2 4" xfId="13263"/>
    <cellStyle name="40 % - Markeringsfarve2 2 5 2 3" xfId="8308"/>
    <cellStyle name="40 % - Markeringsfarve2 2 5 2 3 2" xfId="10889"/>
    <cellStyle name="40 % - Markeringsfarve2 2 5 2 3 2 2" xfId="16348"/>
    <cellStyle name="40 % - Markeringsfarve2 2 5 2 3 3" xfId="13864"/>
    <cellStyle name="40 % - Markeringsfarve2 2 5 2 4" xfId="9625"/>
    <cellStyle name="40 % - Markeringsfarve2 2 5 2 4 2" xfId="15085"/>
    <cellStyle name="40 % - Markeringsfarve2 2 5 2 5" xfId="12604"/>
    <cellStyle name="40 % - Markeringsfarve2 2 5 3" xfId="7416"/>
    <cellStyle name="40 % - Markeringsfarve2 2 5 3 2" xfId="8676"/>
    <cellStyle name="40 % - Markeringsfarve2 2 5 3 2 2" xfId="11257"/>
    <cellStyle name="40 % - Markeringsfarve2 2 5 3 2 2 2" xfId="16716"/>
    <cellStyle name="40 % - Markeringsfarve2 2 5 3 2 3" xfId="14232"/>
    <cellStyle name="40 % - Markeringsfarve2 2 5 3 3" xfId="9996"/>
    <cellStyle name="40 % - Markeringsfarve2 2 5 3 3 2" xfId="15456"/>
    <cellStyle name="40 % - Markeringsfarve2 2 5 3 4" xfId="12972"/>
    <cellStyle name="40 % - Markeringsfarve2 2 5 4" xfId="8018"/>
    <cellStyle name="40 % - Markeringsfarve2 2 5 4 2" xfId="10598"/>
    <cellStyle name="40 % - Markeringsfarve2 2 5 4 2 2" xfId="16057"/>
    <cellStyle name="40 % - Markeringsfarve2 2 5 4 3" xfId="13573"/>
    <cellStyle name="40 % - Markeringsfarve2 2 5 5" xfId="9316"/>
    <cellStyle name="40 % - Markeringsfarve2 2 5 5 2" xfId="14775"/>
    <cellStyle name="40 % - Markeringsfarve2 2 5 6" xfId="12310"/>
    <cellStyle name="40 % - Markeringsfarve2 2 5 7" xfId="6641"/>
    <cellStyle name="40 % - Markeringsfarve2 2 6" xfId="312"/>
    <cellStyle name="40 % - Markeringsfarve2 2 6 2" xfId="7561"/>
    <cellStyle name="40 % - Markeringsfarve2 2 6 2 2" xfId="8820"/>
    <cellStyle name="40 % - Markeringsfarve2 2 6 2 2 2" xfId="11402"/>
    <cellStyle name="40 % - Markeringsfarve2 2 6 2 2 2 2" xfId="16861"/>
    <cellStyle name="40 % - Markeringsfarve2 2 6 2 2 3" xfId="14377"/>
    <cellStyle name="40 % - Markeringsfarve2 2 6 2 3" xfId="10141"/>
    <cellStyle name="40 % - Markeringsfarve2 2 6 2 3 2" xfId="15601"/>
    <cellStyle name="40 % - Markeringsfarve2 2 6 2 4" xfId="13117"/>
    <cellStyle name="40 % - Markeringsfarve2 2 6 3" xfId="8162"/>
    <cellStyle name="40 % - Markeringsfarve2 2 6 3 2" xfId="10743"/>
    <cellStyle name="40 % - Markeringsfarve2 2 6 3 2 2" xfId="16202"/>
    <cellStyle name="40 % - Markeringsfarve2 2 6 3 3" xfId="13718"/>
    <cellStyle name="40 % - Markeringsfarve2 2 6 4" xfId="9461"/>
    <cellStyle name="40 % - Markeringsfarve2 2 6 4 2" xfId="14920"/>
    <cellStyle name="40 % - Markeringsfarve2 2 6 5" xfId="12455"/>
    <cellStyle name="40 % - Markeringsfarve2 2 6 6" xfId="6790"/>
    <cellStyle name="40 % - Markeringsfarve2 2 7" xfId="7177"/>
    <cellStyle name="40 % - Markeringsfarve2 2 7 2" xfId="8463"/>
    <cellStyle name="40 % - Markeringsfarve2 2 7 2 2" xfId="11044"/>
    <cellStyle name="40 % - Markeringsfarve2 2 7 2 2 2" xfId="16503"/>
    <cellStyle name="40 % - Markeringsfarve2 2 7 2 3" xfId="14019"/>
    <cellStyle name="40 % - Markeringsfarve2 2 7 3" xfId="9780"/>
    <cellStyle name="40 % - Markeringsfarve2 2 7 3 2" xfId="15240"/>
    <cellStyle name="40 % - Markeringsfarve2 2 7 4" xfId="12759"/>
    <cellStyle name="40 % - Markeringsfarve2 2 8" xfId="7249"/>
    <cellStyle name="40 % - Markeringsfarve2 2 8 2" xfId="8535"/>
    <cellStyle name="40 % - Markeringsfarve2 2 8 2 2" xfId="11116"/>
    <cellStyle name="40 % - Markeringsfarve2 2 8 2 2 2" xfId="16575"/>
    <cellStyle name="40 % - Markeringsfarve2 2 8 2 3" xfId="14091"/>
    <cellStyle name="40 % - Markeringsfarve2 2 8 3" xfId="9852"/>
    <cellStyle name="40 % - Markeringsfarve2 2 8 3 2" xfId="15312"/>
    <cellStyle name="40 % - Markeringsfarve2 2 8 4" xfId="12831"/>
    <cellStyle name="40 % - Markeringsfarve2 2 9" xfId="7870"/>
    <cellStyle name="40 % - Markeringsfarve2 2 9 2" xfId="10452"/>
    <cellStyle name="40 % - Markeringsfarve2 2 9 2 2" xfId="15911"/>
    <cellStyle name="40 % - Markeringsfarve2 2 9 3" xfId="13427"/>
    <cellStyle name="40 % - Markeringsfarve2 3" xfId="313"/>
    <cellStyle name="40 % - Markeringsfarve2 3 2" xfId="314"/>
    <cellStyle name="40 % - Markeringsfarve2 3 2 2" xfId="315"/>
    <cellStyle name="40 % - Markeringsfarve2 3 2 2 2" xfId="316"/>
    <cellStyle name="40 % - Markeringsfarve2 3 2 2 2 2" xfId="7091"/>
    <cellStyle name="40 % - Markeringsfarve2 3 2 2 2 2 2" xfId="7776"/>
    <cellStyle name="40 % - Markeringsfarve2 3 2 2 2 2 2 2" xfId="9037"/>
    <cellStyle name="40 % - Markeringsfarve2 3 2 2 2 2 2 2 2" xfId="11619"/>
    <cellStyle name="40 % - Markeringsfarve2 3 2 2 2 2 2 2 2 2" xfId="17078"/>
    <cellStyle name="40 % - Markeringsfarve2 3 2 2 2 2 2 2 3" xfId="14594"/>
    <cellStyle name="40 % - Markeringsfarve2 3 2 2 2 2 2 3" xfId="10358"/>
    <cellStyle name="40 % - Markeringsfarve2 3 2 2 2 2 2 3 2" xfId="15818"/>
    <cellStyle name="40 % - Markeringsfarve2 3 2 2 2 2 2 4" xfId="13334"/>
    <cellStyle name="40 % - Markeringsfarve2 3 2 2 2 2 3" xfId="8379"/>
    <cellStyle name="40 % - Markeringsfarve2 3 2 2 2 2 3 2" xfId="10960"/>
    <cellStyle name="40 % - Markeringsfarve2 3 2 2 2 2 3 2 2" xfId="16419"/>
    <cellStyle name="40 % - Markeringsfarve2 3 2 2 2 2 3 3" xfId="13935"/>
    <cellStyle name="40 % - Markeringsfarve2 3 2 2 2 2 4" xfId="9696"/>
    <cellStyle name="40 % - Markeringsfarve2 3 2 2 2 2 4 2" xfId="15156"/>
    <cellStyle name="40 % - Markeringsfarve2 3 2 2 2 2 5" xfId="12675"/>
    <cellStyle name="40 % - Markeringsfarve2 3 2 2 2 3" xfId="7486"/>
    <cellStyle name="40 % - Markeringsfarve2 3 2 2 2 3 2" xfId="8746"/>
    <cellStyle name="40 % - Markeringsfarve2 3 2 2 2 3 2 2" xfId="11328"/>
    <cellStyle name="40 % - Markeringsfarve2 3 2 2 2 3 2 2 2" xfId="16787"/>
    <cellStyle name="40 % - Markeringsfarve2 3 2 2 2 3 2 3" xfId="14303"/>
    <cellStyle name="40 % - Markeringsfarve2 3 2 2 2 3 3" xfId="10067"/>
    <cellStyle name="40 % - Markeringsfarve2 3 2 2 2 3 3 2" xfId="15527"/>
    <cellStyle name="40 % - Markeringsfarve2 3 2 2 2 3 4" xfId="13043"/>
    <cellStyle name="40 % - Markeringsfarve2 3 2 2 2 4" xfId="8088"/>
    <cellStyle name="40 % - Markeringsfarve2 3 2 2 2 4 2" xfId="10669"/>
    <cellStyle name="40 % - Markeringsfarve2 3 2 2 2 4 2 2" xfId="16128"/>
    <cellStyle name="40 % - Markeringsfarve2 3 2 2 2 4 3" xfId="13644"/>
    <cellStyle name="40 % - Markeringsfarve2 3 2 2 2 5" xfId="9387"/>
    <cellStyle name="40 % - Markeringsfarve2 3 2 2 2 5 2" xfId="14846"/>
    <cellStyle name="40 % - Markeringsfarve2 3 2 2 2 6" xfId="12381"/>
    <cellStyle name="40 % - Markeringsfarve2 3 2 2 2 7" xfId="6711"/>
    <cellStyle name="40 % - Markeringsfarve2 3 2 2 3" xfId="6946"/>
    <cellStyle name="40 % - Markeringsfarve2 3 2 2 3 2" xfId="7631"/>
    <cellStyle name="40 % - Markeringsfarve2 3 2 2 3 2 2" xfId="8891"/>
    <cellStyle name="40 % - Markeringsfarve2 3 2 2 3 2 2 2" xfId="11473"/>
    <cellStyle name="40 % - Markeringsfarve2 3 2 2 3 2 2 2 2" xfId="16932"/>
    <cellStyle name="40 % - Markeringsfarve2 3 2 2 3 2 2 3" xfId="14448"/>
    <cellStyle name="40 % - Markeringsfarve2 3 2 2 3 2 3" xfId="10212"/>
    <cellStyle name="40 % - Markeringsfarve2 3 2 2 3 2 3 2" xfId="15672"/>
    <cellStyle name="40 % - Markeringsfarve2 3 2 2 3 2 4" xfId="13188"/>
    <cellStyle name="40 % - Markeringsfarve2 3 2 2 3 3" xfId="8233"/>
    <cellStyle name="40 % - Markeringsfarve2 3 2 2 3 3 2" xfId="10814"/>
    <cellStyle name="40 % - Markeringsfarve2 3 2 2 3 3 2 2" xfId="16273"/>
    <cellStyle name="40 % - Markeringsfarve2 3 2 2 3 3 3" xfId="13789"/>
    <cellStyle name="40 % - Markeringsfarve2 3 2 2 3 4" xfId="9550"/>
    <cellStyle name="40 % - Markeringsfarve2 3 2 2 3 4 2" xfId="15010"/>
    <cellStyle name="40 % - Markeringsfarve2 3 2 2 3 5" xfId="12529"/>
    <cellStyle name="40 % - Markeringsfarve2 3 2 2 4" xfId="7346"/>
    <cellStyle name="40 % - Markeringsfarve2 3 2 2 4 2" xfId="8606"/>
    <cellStyle name="40 % - Markeringsfarve2 3 2 2 4 2 2" xfId="11187"/>
    <cellStyle name="40 % - Markeringsfarve2 3 2 2 4 2 2 2" xfId="16646"/>
    <cellStyle name="40 % - Markeringsfarve2 3 2 2 4 2 3" xfId="14162"/>
    <cellStyle name="40 % - Markeringsfarve2 3 2 2 4 3" xfId="9926"/>
    <cellStyle name="40 % - Markeringsfarve2 3 2 2 4 3 2" xfId="15386"/>
    <cellStyle name="40 % - Markeringsfarve2 3 2 2 4 4" xfId="12902"/>
    <cellStyle name="40 % - Markeringsfarve2 3 2 2 5" xfId="7943"/>
    <cellStyle name="40 % - Markeringsfarve2 3 2 2 5 2" xfId="10523"/>
    <cellStyle name="40 % - Markeringsfarve2 3 2 2 5 2 2" xfId="15982"/>
    <cellStyle name="40 % - Markeringsfarve2 3 2 2 5 3" xfId="13498"/>
    <cellStyle name="40 % - Markeringsfarve2 3 2 2 6" xfId="9241"/>
    <cellStyle name="40 % - Markeringsfarve2 3 2 2 6 2" xfId="14691"/>
    <cellStyle name="40 % - Markeringsfarve2 3 2 2 7" xfId="12235"/>
    <cellStyle name="40 % - Markeringsfarve2 3 2 2 8" xfId="6565"/>
    <cellStyle name="40 % - Markeringsfarve2 3 2 3" xfId="317"/>
    <cellStyle name="40 % - Markeringsfarve2 3 2 3 2" xfId="318"/>
    <cellStyle name="40 % - Markeringsfarve2 3 2 3 2 2" xfId="7708"/>
    <cellStyle name="40 % - Markeringsfarve2 3 2 3 2 2 2" xfId="8968"/>
    <cellStyle name="40 % - Markeringsfarve2 3 2 3 2 2 2 2" xfId="11550"/>
    <cellStyle name="40 % - Markeringsfarve2 3 2 3 2 2 2 2 2" xfId="17009"/>
    <cellStyle name="40 % - Markeringsfarve2 3 2 3 2 2 2 3" xfId="14525"/>
    <cellStyle name="40 % - Markeringsfarve2 3 2 3 2 2 3" xfId="10289"/>
    <cellStyle name="40 % - Markeringsfarve2 3 2 3 2 2 3 2" xfId="15749"/>
    <cellStyle name="40 % - Markeringsfarve2 3 2 3 2 2 4" xfId="13265"/>
    <cellStyle name="40 % - Markeringsfarve2 3 2 3 2 3" xfId="8310"/>
    <cellStyle name="40 % - Markeringsfarve2 3 2 3 2 3 2" xfId="10891"/>
    <cellStyle name="40 % - Markeringsfarve2 3 2 3 2 3 2 2" xfId="16350"/>
    <cellStyle name="40 % - Markeringsfarve2 3 2 3 2 3 3" xfId="13866"/>
    <cellStyle name="40 % - Markeringsfarve2 3 2 3 2 4" xfId="9627"/>
    <cellStyle name="40 % - Markeringsfarve2 3 2 3 2 4 2" xfId="15087"/>
    <cellStyle name="40 % - Markeringsfarve2 3 2 3 2 5" xfId="12606"/>
    <cellStyle name="40 % - Markeringsfarve2 3 2 3 2 6" xfId="7023"/>
    <cellStyle name="40 % - Markeringsfarve2 3 2 3 3" xfId="7418"/>
    <cellStyle name="40 % - Markeringsfarve2 3 2 3 3 2" xfId="8678"/>
    <cellStyle name="40 % - Markeringsfarve2 3 2 3 3 2 2" xfId="11259"/>
    <cellStyle name="40 % - Markeringsfarve2 3 2 3 3 2 2 2" xfId="16718"/>
    <cellStyle name="40 % - Markeringsfarve2 3 2 3 3 2 3" xfId="14234"/>
    <cellStyle name="40 % - Markeringsfarve2 3 2 3 3 3" xfId="9998"/>
    <cellStyle name="40 % - Markeringsfarve2 3 2 3 3 3 2" xfId="15458"/>
    <cellStyle name="40 % - Markeringsfarve2 3 2 3 3 4" xfId="12974"/>
    <cellStyle name="40 % - Markeringsfarve2 3 2 3 4" xfId="8020"/>
    <cellStyle name="40 % - Markeringsfarve2 3 2 3 4 2" xfId="10600"/>
    <cellStyle name="40 % - Markeringsfarve2 3 2 3 4 2 2" xfId="16059"/>
    <cellStyle name="40 % - Markeringsfarve2 3 2 3 4 3" xfId="13575"/>
    <cellStyle name="40 % - Markeringsfarve2 3 2 3 5" xfId="9318"/>
    <cellStyle name="40 % - Markeringsfarve2 3 2 3 5 2" xfId="14777"/>
    <cellStyle name="40 % - Markeringsfarve2 3 2 3 6" xfId="12312"/>
    <cellStyle name="40 % - Markeringsfarve2 3 2 3 7" xfId="6643"/>
    <cellStyle name="40 % - Markeringsfarve2 3 2 4" xfId="319"/>
    <cellStyle name="40 % - Markeringsfarve2 3 2 4 2" xfId="7563"/>
    <cellStyle name="40 % - Markeringsfarve2 3 2 4 2 2" xfId="8822"/>
    <cellStyle name="40 % - Markeringsfarve2 3 2 4 2 2 2" xfId="11404"/>
    <cellStyle name="40 % - Markeringsfarve2 3 2 4 2 2 2 2" xfId="16863"/>
    <cellStyle name="40 % - Markeringsfarve2 3 2 4 2 2 3" xfId="14379"/>
    <cellStyle name="40 % - Markeringsfarve2 3 2 4 2 3" xfId="10143"/>
    <cellStyle name="40 % - Markeringsfarve2 3 2 4 2 3 2" xfId="15603"/>
    <cellStyle name="40 % - Markeringsfarve2 3 2 4 2 4" xfId="13119"/>
    <cellStyle name="40 % - Markeringsfarve2 3 2 4 3" xfId="8164"/>
    <cellStyle name="40 % - Markeringsfarve2 3 2 4 3 2" xfId="10745"/>
    <cellStyle name="40 % - Markeringsfarve2 3 2 4 3 2 2" xfId="16204"/>
    <cellStyle name="40 % - Markeringsfarve2 3 2 4 3 3" xfId="13720"/>
    <cellStyle name="40 % - Markeringsfarve2 3 2 4 4" xfId="9463"/>
    <cellStyle name="40 % - Markeringsfarve2 3 2 4 4 2" xfId="14922"/>
    <cellStyle name="40 % - Markeringsfarve2 3 2 4 5" xfId="12457"/>
    <cellStyle name="40 % - Markeringsfarve2 3 2 4 6" xfId="6792"/>
    <cellStyle name="40 % - Markeringsfarve2 3 2 5" xfId="7238"/>
    <cellStyle name="40 % - Markeringsfarve2 3 2 5 2" xfId="8524"/>
    <cellStyle name="40 % - Markeringsfarve2 3 2 5 2 2" xfId="11105"/>
    <cellStyle name="40 % - Markeringsfarve2 3 2 5 2 2 2" xfId="16564"/>
    <cellStyle name="40 % - Markeringsfarve2 3 2 5 2 3" xfId="14080"/>
    <cellStyle name="40 % - Markeringsfarve2 3 2 5 3" xfId="9841"/>
    <cellStyle name="40 % - Markeringsfarve2 3 2 5 3 2" xfId="15301"/>
    <cellStyle name="40 % - Markeringsfarve2 3 2 5 4" xfId="12820"/>
    <cellStyle name="40 % - Markeringsfarve2 3 2 6" xfId="7872"/>
    <cellStyle name="40 % - Markeringsfarve2 3 2 6 2" xfId="10454"/>
    <cellStyle name="40 % - Markeringsfarve2 3 2 6 2 2" xfId="15913"/>
    <cellStyle name="40 % - Markeringsfarve2 3 2 6 3" xfId="13429"/>
    <cellStyle name="40 % - Markeringsfarve2 3 2 7" xfId="9139"/>
    <cellStyle name="40 % - Markeringsfarve2 3 2 7 2" xfId="12076"/>
    <cellStyle name="40 % - Markeringsfarve2 3 2 8" xfId="11988"/>
    <cellStyle name="40 % - Markeringsfarve2 3 2 9" xfId="6320"/>
    <cellStyle name="40 % - Markeringsfarve2 3 3" xfId="320"/>
    <cellStyle name="40 % - Markeringsfarve2 3 3 2" xfId="321"/>
    <cellStyle name="40 % - Markeringsfarve2 3 3 2 2" xfId="11059"/>
    <cellStyle name="40 % - Markeringsfarve2 3 3 2 2 2" xfId="16518"/>
    <cellStyle name="40 % - Markeringsfarve2 3 3 2 3" xfId="14034"/>
    <cellStyle name="40 % - Markeringsfarve2 3 3 2 4" xfId="8478"/>
    <cellStyle name="40 % - Markeringsfarve2 3 3 3" xfId="9795"/>
    <cellStyle name="40 % - Markeringsfarve2 3 3 3 2" xfId="15255"/>
    <cellStyle name="40 % - Markeringsfarve2 3 3 4" xfId="12774"/>
    <cellStyle name="40 % - Markeringsfarve2 3 3 5" xfId="7192"/>
    <cellStyle name="40 % - Markeringsfarve2 3 4" xfId="322"/>
    <cellStyle name="40 % - Markeringsfarve2 3 4 2" xfId="323"/>
    <cellStyle name="40 % - Markeringsfarve2 3 4 3" xfId="7259"/>
    <cellStyle name="40 % - Markeringsfarve2 3 5" xfId="324"/>
    <cellStyle name="40 % - Markeringsfarve2 3 5 2" xfId="6319"/>
    <cellStyle name="40 % - Markeringsfarve2 3 6" xfId="6242"/>
    <cellStyle name="40 % - Markeringsfarve2 4" xfId="325"/>
    <cellStyle name="40 % - Markeringsfarve2 4 2" xfId="326"/>
    <cellStyle name="40 % - Markeringsfarve2 4 2 2" xfId="7088"/>
    <cellStyle name="40 % - Markeringsfarve2 4 2 2 2" xfId="7773"/>
    <cellStyle name="40 % - Markeringsfarve2 4 2 2 2 2" xfId="9034"/>
    <cellStyle name="40 % - Markeringsfarve2 4 2 2 2 2 2" xfId="11616"/>
    <cellStyle name="40 % - Markeringsfarve2 4 2 2 2 2 2 2" xfId="17075"/>
    <cellStyle name="40 % - Markeringsfarve2 4 2 2 2 2 3" xfId="14591"/>
    <cellStyle name="40 % - Markeringsfarve2 4 2 2 2 3" xfId="10355"/>
    <cellStyle name="40 % - Markeringsfarve2 4 2 2 2 3 2" xfId="15815"/>
    <cellStyle name="40 % - Markeringsfarve2 4 2 2 2 4" xfId="13331"/>
    <cellStyle name="40 % - Markeringsfarve2 4 2 2 3" xfId="8376"/>
    <cellStyle name="40 % - Markeringsfarve2 4 2 2 3 2" xfId="10957"/>
    <cellStyle name="40 % - Markeringsfarve2 4 2 2 3 2 2" xfId="16416"/>
    <cellStyle name="40 % - Markeringsfarve2 4 2 2 3 3" xfId="13932"/>
    <cellStyle name="40 % - Markeringsfarve2 4 2 2 4" xfId="9693"/>
    <cellStyle name="40 % - Markeringsfarve2 4 2 2 4 2" xfId="15153"/>
    <cellStyle name="40 % - Markeringsfarve2 4 2 2 5" xfId="12672"/>
    <cellStyle name="40 % - Markeringsfarve2 4 2 3" xfId="7483"/>
    <cellStyle name="40 % - Markeringsfarve2 4 2 3 2" xfId="8743"/>
    <cellStyle name="40 % - Markeringsfarve2 4 2 3 2 2" xfId="11325"/>
    <cellStyle name="40 % - Markeringsfarve2 4 2 3 2 2 2" xfId="16784"/>
    <cellStyle name="40 % - Markeringsfarve2 4 2 3 2 3" xfId="14300"/>
    <cellStyle name="40 % - Markeringsfarve2 4 2 3 3" xfId="10064"/>
    <cellStyle name="40 % - Markeringsfarve2 4 2 3 3 2" xfId="15524"/>
    <cellStyle name="40 % - Markeringsfarve2 4 2 3 4" xfId="13040"/>
    <cellStyle name="40 % - Markeringsfarve2 4 2 4" xfId="8085"/>
    <cellStyle name="40 % - Markeringsfarve2 4 2 4 2" xfId="10666"/>
    <cellStyle name="40 % - Markeringsfarve2 4 2 4 2 2" xfId="16125"/>
    <cellStyle name="40 % - Markeringsfarve2 4 2 4 3" xfId="13641"/>
    <cellStyle name="40 % - Markeringsfarve2 4 2 5" xfId="9384"/>
    <cellStyle name="40 % - Markeringsfarve2 4 2 5 2" xfId="14843"/>
    <cellStyle name="40 % - Markeringsfarve2 4 2 6" xfId="12378"/>
    <cellStyle name="40 % - Markeringsfarve2 4 2 7" xfId="6708"/>
    <cellStyle name="40 % - Markeringsfarve2 4 3" xfId="6943"/>
    <cellStyle name="40 % - Markeringsfarve2 4 3 2" xfId="7628"/>
    <cellStyle name="40 % - Markeringsfarve2 4 3 2 2" xfId="8888"/>
    <cellStyle name="40 % - Markeringsfarve2 4 3 2 2 2" xfId="11470"/>
    <cellStyle name="40 % - Markeringsfarve2 4 3 2 2 2 2" xfId="16929"/>
    <cellStyle name="40 % - Markeringsfarve2 4 3 2 2 3" xfId="14445"/>
    <cellStyle name="40 % - Markeringsfarve2 4 3 2 3" xfId="10209"/>
    <cellStyle name="40 % - Markeringsfarve2 4 3 2 3 2" xfId="15669"/>
    <cellStyle name="40 % - Markeringsfarve2 4 3 2 4" xfId="13185"/>
    <cellStyle name="40 % - Markeringsfarve2 4 3 3" xfId="8230"/>
    <cellStyle name="40 % - Markeringsfarve2 4 3 3 2" xfId="10811"/>
    <cellStyle name="40 % - Markeringsfarve2 4 3 3 2 2" xfId="16270"/>
    <cellStyle name="40 % - Markeringsfarve2 4 3 3 3" xfId="13786"/>
    <cellStyle name="40 % - Markeringsfarve2 4 3 4" xfId="9547"/>
    <cellStyle name="40 % - Markeringsfarve2 4 3 4 2" xfId="15007"/>
    <cellStyle name="40 % - Markeringsfarve2 4 3 5" xfId="12526"/>
    <cellStyle name="40 % - Markeringsfarve2 4 4" xfId="7228"/>
    <cellStyle name="40 % - Markeringsfarve2 4 4 2" xfId="8514"/>
    <cellStyle name="40 % - Markeringsfarve2 4 4 2 2" xfId="11095"/>
    <cellStyle name="40 % - Markeringsfarve2 4 4 2 2 2" xfId="16554"/>
    <cellStyle name="40 % - Markeringsfarve2 4 4 2 3" xfId="14070"/>
    <cellStyle name="40 % - Markeringsfarve2 4 4 3" xfId="9831"/>
    <cellStyle name="40 % - Markeringsfarve2 4 4 3 2" xfId="15291"/>
    <cellStyle name="40 % - Markeringsfarve2 4 4 4" xfId="12810"/>
    <cellStyle name="40 % - Markeringsfarve2 4 5" xfId="7940"/>
    <cellStyle name="40 % - Markeringsfarve2 4 5 2" xfId="10520"/>
    <cellStyle name="40 % - Markeringsfarve2 4 5 2 2" xfId="15979"/>
    <cellStyle name="40 % - Markeringsfarve2 4 5 3" xfId="13495"/>
    <cellStyle name="40 % - Markeringsfarve2 4 6" xfId="9238"/>
    <cellStyle name="40 % - Markeringsfarve2 4 6 2" xfId="14682"/>
    <cellStyle name="40 % - Markeringsfarve2 4 7" xfId="12232"/>
    <cellStyle name="40 % - Markeringsfarve2 4 8" xfId="6562"/>
    <cellStyle name="40 % - Markeringsfarve2 5" xfId="327"/>
    <cellStyle name="40 % - Markeringsfarve2 5 2" xfId="328"/>
    <cellStyle name="40 % - Markeringsfarve2 5 2 2" xfId="7676"/>
    <cellStyle name="40 % - Markeringsfarve2 5 2 2 2" xfId="8936"/>
    <cellStyle name="40 % - Markeringsfarve2 5 2 2 2 2" xfId="11518"/>
    <cellStyle name="40 % - Markeringsfarve2 5 2 2 2 2 2" xfId="16977"/>
    <cellStyle name="40 % - Markeringsfarve2 5 2 2 2 3" xfId="14493"/>
    <cellStyle name="40 % - Markeringsfarve2 5 2 2 3" xfId="10257"/>
    <cellStyle name="40 % - Markeringsfarve2 5 2 2 3 2" xfId="15717"/>
    <cellStyle name="40 % - Markeringsfarve2 5 2 2 4" xfId="13233"/>
    <cellStyle name="40 % - Markeringsfarve2 5 2 3" xfId="8278"/>
    <cellStyle name="40 % - Markeringsfarve2 5 2 3 2" xfId="10859"/>
    <cellStyle name="40 % - Markeringsfarve2 5 2 3 2 2" xfId="16318"/>
    <cellStyle name="40 % - Markeringsfarve2 5 2 3 3" xfId="13834"/>
    <cellStyle name="40 % - Markeringsfarve2 5 2 4" xfId="9595"/>
    <cellStyle name="40 % - Markeringsfarve2 5 2 4 2" xfId="15055"/>
    <cellStyle name="40 % - Markeringsfarve2 5 2 5" xfId="12574"/>
    <cellStyle name="40 % - Markeringsfarve2 5 2 6" xfId="6991"/>
    <cellStyle name="40 % - Markeringsfarve2 5 3" xfId="7386"/>
    <cellStyle name="40 % - Markeringsfarve2 5 3 2" xfId="8646"/>
    <cellStyle name="40 % - Markeringsfarve2 5 3 2 2" xfId="11227"/>
    <cellStyle name="40 % - Markeringsfarve2 5 3 2 2 2" xfId="16686"/>
    <cellStyle name="40 % - Markeringsfarve2 5 3 2 3" xfId="14202"/>
    <cellStyle name="40 % - Markeringsfarve2 5 3 3" xfId="9966"/>
    <cellStyle name="40 % - Markeringsfarve2 5 3 3 2" xfId="15426"/>
    <cellStyle name="40 % - Markeringsfarve2 5 3 4" xfId="12942"/>
    <cellStyle name="40 % - Markeringsfarve2 5 4" xfId="7988"/>
    <cellStyle name="40 % - Markeringsfarve2 5 4 2" xfId="10568"/>
    <cellStyle name="40 % - Markeringsfarve2 5 4 2 2" xfId="16027"/>
    <cellStyle name="40 % - Markeringsfarve2 5 4 3" xfId="13543"/>
    <cellStyle name="40 % - Markeringsfarve2 5 5" xfId="9286"/>
    <cellStyle name="40 % - Markeringsfarve2 5 5 2" xfId="14745"/>
    <cellStyle name="40 % - Markeringsfarve2 5 6" xfId="12280"/>
    <cellStyle name="40 % - Markeringsfarve2 5 7" xfId="6610"/>
    <cellStyle name="40 % - Markeringsfarve2 6" xfId="329"/>
    <cellStyle name="40 % - Markeringsfarve2 6 2" xfId="330"/>
    <cellStyle name="40 % - Markeringsfarve2 6 2 2" xfId="8790"/>
    <cellStyle name="40 % - Markeringsfarve2 6 2 2 2" xfId="11372"/>
    <cellStyle name="40 % - Markeringsfarve2 6 2 2 2 2" xfId="16831"/>
    <cellStyle name="40 % - Markeringsfarve2 6 2 2 3" xfId="14347"/>
    <cellStyle name="40 % - Markeringsfarve2 6 2 3" xfId="10111"/>
    <cellStyle name="40 % - Markeringsfarve2 6 2 3 2" xfId="15571"/>
    <cellStyle name="40 % - Markeringsfarve2 6 2 4" xfId="13087"/>
    <cellStyle name="40 % - Markeringsfarve2 6 2 5" xfId="7530"/>
    <cellStyle name="40 % - Markeringsfarve2 6 3" xfId="8132"/>
    <cellStyle name="40 % - Markeringsfarve2 6 3 2" xfId="10713"/>
    <cellStyle name="40 % - Markeringsfarve2 6 3 2 2" xfId="16172"/>
    <cellStyle name="40 % - Markeringsfarve2 6 3 3" xfId="13688"/>
    <cellStyle name="40 % - Markeringsfarve2 6 4" xfId="9431"/>
    <cellStyle name="40 % - Markeringsfarve2 6 4 2" xfId="14890"/>
    <cellStyle name="40 % - Markeringsfarve2 6 5" xfId="12425"/>
    <cellStyle name="40 % - Markeringsfarve2 6 6" xfId="6755"/>
    <cellStyle name="40 % - Markeringsfarve2 7" xfId="7143"/>
    <cellStyle name="40 % - Markeringsfarve2 7 2" xfId="7827"/>
    <cellStyle name="40 % - Markeringsfarve2 7 2 2" xfId="9088"/>
    <cellStyle name="40 % - Markeringsfarve2 7 2 2 2" xfId="11670"/>
    <cellStyle name="40 % - Markeringsfarve2 7 2 2 2 2" xfId="17129"/>
    <cellStyle name="40 % - Markeringsfarve2 7 2 2 3" xfId="14645"/>
    <cellStyle name="40 % - Markeringsfarve2 7 2 3" xfId="10409"/>
    <cellStyle name="40 % - Markeringsfarve2 7 2 3 2" xfId="15869"/>
    <cellStyle name="40 % - Markeringsfarve2 7 2 4" xfId="13385"/>
    <cellStyle name="40 % - Markeringsfarve2 7 3" xfId="8430"/>
    <cellStyle name="40 % - Markeringsfarve2 7 3 2" xfId="11011"/>
    <cellStyle name="40 % - Markeringsfarve2 7 3 2 2" xfId="16470"/>
    <cellStyle name="40 % - Markeringsfarve2 7 3 3" xfId="13986"/>
    <cellStyle name="40 % - Markeringsfarve2 7 4" xfId="9747"/>
    <cellStyle name="40 % - Markeringsfarve2 7 4 2" xfId="15207"/>
    <cellStyle name="40 % - Markeringsfarve2 7 5" xfId="12726"/>
    <cellStyle name="40 % - Markeringsfarve2 8" xfId="7156"/>
    <cellStyle name="40 % - Markeringsfarve2 8 2" xfId="8442"/>
    <cellStyle name="40 % - Markeringsfarve2 8 2 2" xfId="11023"/>
    <cellStyle name="40 % - Markeringsfarve2 8 2 2 2" xfId="16482"/>
    <cellStyle name="40 % - Markeringsfarve2 8 2 3" xfId="13998"/>
    <cellStyle name="40 % - Markeringsfarve2 8 3" xfId="9759"/>
    <cellStyle name="40 % - Markeringsfarve2 8 3 2" xfId="15219"/>
    <cellStyle name="40 % - Markeringsfarve2 8 4" xfId="12738"/>
    <cellStyle name="40 % - Markeringsfarve2 9" xfId="7843"/>
    <cellStyle name="40 % - Markeringsfarve2 9 2" xfId="10425"/>
    <cellStyle name="40 % - Markeringsfarve2 9 2 2" xfId="15885"/>
    <cellStyle name="40 % - Markeringsfarve2 9 3" xfId="13401"/>
    <cellStyle name="40 % - Markeringsfarve3 10" xfId="9106"/>
    <cellStyle name="40 % - Markeringsfarve3 10 2" xfId="12041"/>
    <cellStyle name="40 % - Markeringsfarve3 11" xfId="11943"/>
    <cellStyle name="40 % - Markeringsfarve3 11 2" xfId="17372"/>
    <cellStyle name="40 % - Markeringsfarve3 12" xfId="11965"/>
    <cellStyle name="40 % - Markeringsfarve3 13" xfId="17388"/>
    <cellStyle name="40 % - Markeringsfarve3 14" xfId="17403"/>
    <cellStyle name="40 % - Markeringsfarve3 15" xfId="6321"/>
    <cellStyle name="40 % - Markeringsfarve3 2" xfId="331"/>
    <cellStyle name="40 % - Markeringsfarve3 2 10" xfId="9140"/>
    <cellStyle name="40 % - Markeringsfarve3 2 10 2" xfId="12077"/>
    <cellStyle name="40 % - Markeringsfarve3 2 11" xfId="11989"/>
    <cellStyle name="40 % - Markeringsfarve3 2 12" xfId="6322"/>
    <cellStyle name="40 % - Markeringsfarve3 2 13" xfId="6229"/>
    <cellStyle name="40 % - Markeringsfarve3 2 2" xfId="332"/>
    <cellStyle name="40 % - Markeringsfarve3 2 2 10" xfId="6323"/>
    <cellStyle name="40 % - Markeringsfarve3 2 2 11" xfId="6265"/>
    <cellStyle name="40 % - Markeringsfarve3 2 2 2" xfId="333"/>
    <cellStyle name="40 % - Markeringsfarve3 2 2 2 2" xfId="334"/>
    <cellStyle name="40 % - Markeringsfarve3 2 2 2 2 2" xfId="335"/>
    <cellStyle name="40 % - Markeringsfarve3 2 2 2 2 2 2" xfId="7779"/>
    <cellStyle name="40 % - Markeringsfarve3 2 2 2 2 2 2 2" xfId="9040"/>
    <cellStyle name="40 % - Markeringsfarve3 2 2 2 2 2 2 2 2" xfId="11622"/>
    <cellStyle name="40 % - Markeringsfarve3 2 2 2 2 2 2 2 2 2" xfId="17081"/>
    <cellStyle name="40 % - Markeringsfarve3 2 2 2 2 2 2 2 3" xfId="14597"/>
    <cellStyle name="40 % - Markeringsfarve3 2 2 2 2 2 2 3" xfId="10361"/>
    <cellStyle name="40 % - Markeringsfarve3 2 2 2 2 2 2 3 2" xfId="15821"/>
    <cellStyle name="40 % - Markeringsfarve3 2 2 2 2 2 2 4" xfId="13337"/>
    <cellStyle name="40 % - Markeringsfarve3 2 2 2 2 2 3" xfId="8382"/>
    <cellStyle name="40 % - Markeringsfarve3 2 2 2 2 2 3 2" xfId="10963"/>
    <cellStyle name="40 % - Markeringsfarve3 2 2 2 2 2 3 2 2" xfId="16422"/>
    <cellStyle name="40 % - Markeringsfarve3 2 2 2 2 2 3 3" xfId="13938"/>
    <cellStyle name="40 % - Markeringsfarve3 2 2 2 2 2 4" xfId="9699"/>
    <cellStyle name="40 % - Markeringsfarve3 2 2 2 2 2 4 2" xfId="15159"/>
    <cellStyle name="40 % - Markeringsfarve3 2 2 2 2 2 5" xfId="12678"/>
    <cellStyle name="40 % - Markeringsfarve3 2 2 2 2 2 6" xfId="7094"/>
    <cellStyle name="40 % - Markeringsfarve3 2 2 2 2 3" xfId="7489"/>
    <cellStyle name="40 % - Markeringsfarve3 2 2 2 2 3 2" xfId="8749"/>
    <cellStyle name="40 % - Markeringsfarve3 2 2 2 2 3 2 2" xfId="11331"/>
    <cellStyle name="40 % - Markeringsfarve3 2 2 2 2 3 2 2 2" xfId="16790"/>
    <cellStyle name="40 % - Markeringsfarve3 2 2 2 2 3 2 3" xfId="14306"/>
    <cellStyle name="40 % - Markeringsfarve3 2 2 2 2 3 3" xfId="10070"/>
    <cellStyle name="40 % - Markeringsfarve3 2 2 2 2 3 3 2" xfId="15530"/>
    <cellStyle name="40 % - Markeringsfarve3 2 2 2 2 3 4" xfId="13046"/>
    <cellStyle name="40 % - Markeringsfarve3 2 2 2 2 4" xfId="8091"/>
    <cellStyle name="40 % - Markeringsfarve3 2 2 2 2 4 2" xfId="10672"/>
    <cellStyle name="40 % - Markeringsfarve3 2 2 2 2 4 2 2" xfId="16131"/>
    <cellStyle name="40 % - Markeringsfarve3 2 2 2 2 4 3" xfId="13647"/>
    <cellStyle name="40 % - Markeringsfarve3 2 2 2 2 5" xfId="9390"/>
    <cellStyle name="40 % - Markeringsfarve3 2 2 2 2 5 2" xfId="14849"/>
    <cellStyle name="40 % - Markeringsfarve3 2 2 2 2 6" xfId="12384"/>
    <cellStyle name="40 % - Markeringsfarve3 2 2 2 2 7" xfId="6714"/>
    <cellStyle name="40 % - Markeringsfarve3 2 2 2 3" xfId="336"/>
    <cellStyle name="40 % - Markeringsfarve3 2 2 2 3 2" xfId="337"/>
    <cellStyle name="40 % - Markeringsfarve3 2 2 2 3 2 2" xfId="8894"/>
    <cellStyle name="40 % - Markeringsfarve3 2 2 2 3 2 2 2" xfId="11476"/>
    <cellStyle name="40 % - Markeringsfarve3 2 2 2 3 2 2 2 2" xfId="16935"/>
    <cellStyle name="40 % - Markeringsfarve3 2 2 2 3 2 2 3" xfId="14451"/>
    <cellStyle name="40 % - Markeringsfarve3 2 2 2 3 2 3" xfId="10215"/>
    <cellStyle name="40 % - Markeringsfarve3 2 2 2 3 2 3 2" xfId="15675"/>
    <cellStyle name="40 % - Markeringsfarve3 2 2 2 3 2 4" xfId="13191"/>
    <cellStyle name="40 % - Markeringsfarve3 2 2 2 3 2 5" xfId="7634"/>
    <cellStyle name="40 % - Markeringsfarve3 2 2 2 3 3" xfId="8236"/>
    <cellStyle name="40 % - Markeringsfarve3 2 2 2 3 3 2" xfId="10817"/>
    <cellStyle name="40 % - Markeringsfarve3 2 2 2 3 3 2 2" xfId="16276"/>
    <cellStyle name="40 % - Markeringsfarve3 2 2 2 3 3 3" xfId="13792"/>
    <cellStyle name="40 % - Markeringsfarve3 2 2 2 3 4" xfId="9553"/>
    <cellStyle name="40 % - Markeringsfarve3 2 2 2 3 4 2" xfId="15013"/>
    <cellStyle name="40 % - Markeringsfarve3 2 2 2 3 5" xfId="12532"/>
    <cellStyle name="40 % - Markeringsfarve3 2 2 2 3 6" xfId="6949"/>
    <cellStyle name="40 % - Markeringsfarve3 2 2 2 4" xfId="338"/>
    <cellStyle name="40 % - Markeringsfarve3 2 2 2 4 2" xfId="8608"/>
    <cellStyle name="40 % - Markeringsfarve3 2 2 2 4 2 2" xfId="11189"/>
    <cellStyle name="40 % - Markeringsfarve3 2 2 2 4 2 2 2" xfId="16648"/>
    <cellStyle name="40 % - Markeringsfarve3 2 2 2 4 2 3" xfId="14164"/>
    <cellStyle name="40 % - Markeringsfarve3 2 2 2 4 3" xfId="9928"/>
    <cellStyle name="40 % - Markeringsfarve3 2 2 2 4 3 2" xfId="15388"/>
    <cellStyle name="40 % - Markeringsfarve3 2 2 2 4 4" xfId="12904"/>
    <cellStyle name="40 % - Markeringsfarve3 2 2 2 4 5" xfId="7348"/>
    <cellStyle name="40 % - Markeringsfarve3 2 2 2 5" xfId="7946"/>
    <cellStyle name="40 % - Markeringsfarve3 2 2 2 5 2" xfId="10526"/>
    <cellStyle name="40 % - Markeringsfarve3 2 2 2 5 2 2" xfId="15985"/>
    <cellStyle name="40 % - Markeringsfarve3 2 2 2 5 3" xfId="13501"/>
    <cellStyle name="40 % - Markeringsfarve3 2 2 2 6" xfId="9244"/>
    <cellStyle name="40 % - Markeringsfarve3 2 2 2 6 2" xfId="14659"/>
    <cellStyle name="40 % - Markeringsfarve3 2 2 2 7" xfId="12238"/>
    <cellStyle name="40 % - Markeringsfarve3 2 2 2 8" xfId="6568"/>
    <cellStyle name="40 % - Markeringsfarve3 2 2 3" xfId="339"/>
    <cellStyle name="40 % - Markeringsfarve3 2 2 3 2" xfId="340"/>
    <cellStyle name="40 % - Markeringsfarve3 2 2 3 2 2" xfId="7710"/>
    <cellStyle name="40 % - Markeringsfarve3 2 2 3 2 2 2" xfId="8970"/>
    <cellStyle name="40 % - Markeringsfarve3 2 2 3 2 2 2 2" xfId="11552"/>
    <cellStyle name="40 % - Markeringsfarve3 2 2 3 2 2 2 2 2" xfId="17011"/>
    <cellStyle name="40 % - Markeringsfarve3 2 2 3 2 2 2 3" xfId="14527"/>
    <cellStyle name="40 % - Markeringsfarve3 2 2 3 2 2 3" xfId="10291"/>
    <cellStyle name="40 % - Markeringsfarve3 2 2 3 2 2 3 2" xfId="15751"/>
    <cellStyle name="40 % - Markeringsfarve3 2 2 3 2 2 4" xfId="13267"/>
    <cellStyle name="40 % - Markeringsfarve3 2 2 3 2 3" xfId="8312"/>
    <cellStyle name="40 % - Markeringsfarve3 2 2 3 2 3 2" xfId="10893"/>
    <cellStyle name="40 % - Markeringsfarve3 2 2 3 2 3 2 2" xfId="16352"/>
    <cellStyle name="40 % - Markeringsfarve3 2 2 3 2 3 3" xfId="13868"/>
    <cellStyle name="40 % - Markeringsfarve3 2 2 3 2 4" xfId="9629"/>
    <cellStyle name="40 % - Markeringsfarve3 2 2 3 2 4 2" xfId="15089"/>
    <cellStyle name="40 % - Markeringsfarve3 2 2 3 2 5" xfId="12608"/>
    <cellStyle name="40 % - Markeringsfarve3 2 2 3 2 6" xfId="7025"/>
    <cellStyle name="40 % - Markeringsfarve3 2 2 3 3" xfId="7420"/>
    <cellStyle name="40 % - Markeringsfarve3 2 2 3 3 2" xfId="8680"/>
    <cellStyle name="40 % - Markeringsfarve3 2 2 3 3 2 2" xfId="11261"/>
    <cellStyle name="40 % - Markeringsfarve3 2 2 3 3 2 2 2" xfId="16720"/>
    <cellStyle name="40 % - Markeringsfarve3 2 2 3 3 2 3" xfId="14236"/>
    <cellStyle name="40 % - Markeringsfarve3 2 2 3 3 3" xfId="10000"/>
    <cellStyle name="40 % - Markeringsfarve3 2 2 3 3 3 2" xfId="15460"/>
    <cellStyle name="40 % - Markeringsfarve3 2 2 3 3 4" xfId="12976"/>
    <cellStyle name="40 % - Markeringsfarve3 2 2 3 4" xfId="8022"/>
    <cellStyle name="40 % - Markeringsfarve3 2 2 3 4 2" xfId="10602"/>
    <cellStyle name="40 % - Markeringsfarve3 2 2 3 4 2 2" xfId="16061"/>
    <cellStyle name="40 % - Markeringsfarve3 2 2 3 4 3" xfId="13577"/>
    <cellStyle name="40 % - Markeringsfarve3 2 2 3 5" xfId="9320"/>
    <cellStyle name="40 % - Markeringsfarve3 2 2 3 5 2" xfId="14779"/>
    <cellStyle name="40 % - Markeringsfarve3 2 2 3 6" xfId="12314"/>
    <cellStyle name="40 % - Markeringsfarve3 2 2 3 7" xfId="6645"/>
    <cellStyle name="40 % - Markeringsfarve3 2 2 4" xfId="341"/>
    <cellStyle name="40 % - Markeringsfarve3 2 2 4 2" xfId="342"/>
    <cellStyle name="40 % - Markeringsfarve3 2 2 4 2 2" xfId="8824"/>
    <cellStyle name="40 % - Markeringsfarve3 2 2 4 2 2 2" xfId="11406"/>
    <cellStyle name="40 % - Markeringsfarve3 2 2 4 2 2 2 2" xfId="16865"/>
    <cellStyle name="40 % - Markeringsfarve3 2 2 4 2 2 3" xfId="14381"/>
    <cellStyle name="40 % - Markeringsfarve3 2 2 4 2 3" xfId="10145"/>
    <cellStyle name="40 % - Markeringsfarve3 2 2 4 2 3 2" xfId="15605"/>
    <cellStyle name="40 % - Markeringsfarve3 2 2 4 2 4" xfId="13121"/>
    <cellStyle name="40 % - Markeringsfarve3 2 2 4 2 5" xfId="7565"/>
    <cellStyle name="40 % - Markeringsfarve3 2 2 4 3" xfId="8166"/>
    <cellStyle name="40 % - Markeringsfarve3 2 2 4 3 2" xfId="10747"/>
    <cellStyle name="40 % - Markeringsfarve3 2 2 4 3 2 2" xfId="16206"/>
    <cellStyle name="40 % - Markeringsfarve3 2 2 4 3 3" xfId="13722"/>
    <cellStyle name="40 % - Markeringsfarve3 2 2 4 4" xfId="9465"/>
    <cellStyle name="40 % - Markeringsfarve3 2 2 4 4 2" xfId="14924"/>
    <cellStyle name="40 % - Markeringsfarve3 2 2 4 5" xfId="12459"/>
    <cellStyle name="40 % - Markeringsfarve3 2 2 4 6" xfId="6794"/>
    <cellStyle name="40 % - Markeringsfarve3 2 2 5" xfId="343"/>
    <cellStyle name="40 % - Markeringsfarve3 2 2 5 2" xfId="8500"/>
    <cellStyle name="40 % - Markeringsfarve3 2 2 5 2 2" xfId="11081"/>
    <cellStyle name="40 % - Markeringsfarve3 2 2 5 2 2 2" xfId="16540"/>
    <cellStyle name="40 % - Markeringsfarve3 2 2 5 2 3" xfId="14056"/>
    <cellStyle name="40 % - Markeringsfarve3 2 2 5 3" xfId="9817"/>
    <cellStyle name="40 % - Markeringsfarve3 2 2 5 3 2" xfId="15277"/>
    <cellStyle name="40 % - Markeringsfarve3 2 2 5 4" xfId="12796"/>
    <cellStyle name="40 % - Markeringsfarve3 2 2 5 5" xfId="7214"/>
    <cellStyle name="40 % - Markeringsfarve3 2 2 6" xfId="7244"/>
    <cellStyle name="40 % - Markeringsfarve3 2 2 6 2" xfId="8530"/>
    <cellStyle name="40 % - Markeringsfarve3 2 2 6 2 2" xfId="11111"/>
    <cellStyle name="40 % - Markeringsfarve3 2 2 6 2 2 2" xfId="16570"/>
    <cellStyle name="40 % - Markeringsfarve3 2 2 6 2 3" xfId="14086"/>
    <cellStyle name="40 % - Markeringsfarve3 2 2 6 3" xfId="9847"/>
    <cellStyle name="40 % - Markeringsfarve3 2 2 6 3 2" xfId="15307"/>
    <cellStyle name="40 % - Markeringsfarve3 2 2 6 4" xfId="12826"/>
    <cellStyle name="40 % - Markeringsfarve3 2 2 7" xfId="7874"/>
    <cellStyle name="40 % - Markeringsfarve3 2 2 7 2" xfId="10456"/>
    <cellStyle name="40 % - Markeringsfarve3 2 2 7 2 2" xfId="15915"/>
    <cellStyle name="40 % - Markeringsfarve3 2 2 7 3" xfId="13431"/>
    <cellStyle name="40 % - Markeringsfarve3 2 2 8" xfId="9141"/>
    <cellStyle name="40 % - Markeringsfarve3 2 2 8 2" xfId="12078"/>
    <cellStyle name="40 % - Markeringsfarve3 2 2 9" xfId="11990"/>
    <cellStyle name="40 % - Markeringsfarve3 2 3" xfId="344"/>
    <cellStyle name="40 % - Markeringsfarve3 2 3 2" xfId="345"/>
    <cellStyle name="40 % - Markeringsfarve3 2 3 2 2" xfId="346"/>
    <cellStyle name="40 % - Markeringsfarve3 2 3 3" xfId="347"/>
    <cellStyle name="40 % - Markeringsfarve3 2 3 3 2" xfId="348"/>
    <cellStyle name="40 % - Markeringsfarve3 2 3 4" xfId="349"/>
    <cellStyle name="40 % - Markeringsfarve3 2 3 5" xfId="6324"/>
    <cellStyle name="40 % - Markeringsfarve3 2 4" xfId="350"/>
    <cellStyle name="40 % - Markeringsfarve3 2 4 2" xfId="351"/>
    <cellStyle name="40 % - Markeringsfarve3 2 4 2 2" xfId="7093"/>
    <cellStyle name="40 % - Markeringsfarve3 2 4 2 2 2" xfId="7778"/>
    <cellStyle name="40 % - Markeringsfarve3 2 4 2 2 2 2" xfId="9039"/>
    <cellStyle name="40 % - Markeringsfarve3 2 4 2 2 2 2 2" xfId="11621"/>
    <cellStyle name="40 % - Markeringsfarve3 2 4 2 2 2 2 2 2" xfId="17080"/>
    <cellStyle name="40 % - Markeringsfarve3 2 4 2 2 2 2 3" xfId="14596"/>
    <cellStyle name="40 % - Markeringsfarve3 2 4 2 2 2 3" xfId="10360"/>
    <cellStyle name="40 % - Markeringsfarve3 2 4 2 2 2 3 2" xfId="15820"/>
    <cellStyle name="40 % - Markeringsfarve3 2 4 2 2 2 4" xfId="13336"/>
    <cellStyle name="40 % - Markeringsfarve3 2 4 2 2 3" xfId="8381"/>
    <cellStyle name="40 % - Markeringsfarve3 2 4 2 2 3 2" xfId="10962"/>
    <cellStyle name="40 % - Markeringsfarve3 2 4 2 2 3 2 2" xfId="16421"/>
    <cellStyle name="40 % - Markeringsfarve3 2 4 2 2 3 3" xfId="13937"/>
    <cellStyle name="40 % - Markeringsfarve3 2 4 2 2 4" xfId="9698"/>
    <cellStyle name="40 % - Markeringsfarve3 2 4 2 2 4 2" xfId="15158"/>
    <cellStyle name="40 % - Markeringsfarve3 2 4 2 2 5" xfId="12677"/>
    <cellStyle name="40 % - Markeringsfarve3 2 4 2 3" xfId="7488"/>
    <cellStyle name="40 % - Markeringsfarve3 2 4 2 3 2" xfId="8748"/>
    <cellStyle name="40 % - Markeringsfarve3 2 4 2 3 2 2" xfId="11330"/>
    <cellStyle name="40 % - Markeringsfarve3 2 4 2 3 2 2 2" xfId="16789"/>
    <cellStyle name="40 % - Markeringsfarve3 2 4 2 3 2 3" xfId="14305"/>
    <cellStyle name="40 % - Markeringsfarve3 2 4 2 3 3" xfId="10069"/>
    <cellStyle name="40 % - Markeringsfarve3 2 4 2 3 3 2" xfId="15529"/>
    <cellStyle name="40 % - Markeringsfarve3 2 4 2 3 4" xfId="13045"/>
    <cellStyle name="40 % - Markeringsfarve3 2 4 2 4" xfId="8090"/>
    <cellStyle name="40 % - Markeringsfarve3 2 4 2 4 2" xfId="10671"/>
    <cellStyle name="40 % - Markeringsfarve3 2 4 2 4 2 2" xfId="16130"/>
    <cellStyle name="40 % - Markeringsfarve3 2 4 2 4 3" xfId="13646"/>
    <cellStyle name="40 % - Markeringsfarve3 2 4 2 5" xfId="9389"/>
    <cellStyle name="40 % - Markeringsfarve3 2 4 2 5 2" xfId="14848"/>
    <cellStyle name="40 % - Markeringsfarve3 2 4 2 6" xfId="12383"/>
    <cellStyle name="40 % - Markeringsfarve3 2 4 2 7" xfId="6713"/>
    <cellStyle name="40 % - Markeringsfarve3 2 4 3" xfId="6948"/>
    <cellStyle name="40 % - Markeringsfarve3 2 4 3 2" xfId="7633"/>
    <cellStyle name="40 % - Markeringsfarve3 2 4 3 2 2" xfId="8893"/>
    <cellStyle name="40 % - Markeringsfarve3 2 4 3 2 2 2" xfId="11475"/>
    <cellStyle name="40 % - Markeringsfarve3 2 4 3 2 2 2 2" xfId="16934"/>
    <cellStyle name="40 % - Markeringsfarve3 2 4 3 2 2 3" xfId="14450"/>
    <cellStyle name="40 % - Markeringsfarve3 2 4 3 2 3" xfId="10214"/>
    <cellStyle name="40 % - Markeringsfarve3 2 4 3 2 3 2" xfId="15674"/>
    <cellStyle name="40 % - Markeringsfarve3 2 4 3 2 4" xfId="13190"/>
    <cellStyle name="40 % - Markeringsfarve3 2 4 3 3" xfId="8235"/>
    <cellStyle name="40 % - Markeringsfarve3 2 4 3 3 2" xfId="10816"/>
    <cellStyle name="40 % - Markeringsfarve3 2 4 3 3 2 2" xfId="16275"/>
    <cellStyle name="40 % - Markeringsfarve3 2 4 3 3 3" xfId="13791"/>
    <cellStyle name="40 % - Markeringsfarve3 2 4 3 4" xfId="9552"/>
    <cellStyle name="40 % - Markeringsfarve3 2 4 3 4 2" xfId="15012"/>
    <cellStyle name="40 % - Markeringsfarve3 2 4 3 5" xfId="12531"/>
    <cellStyle name="40 % - Markeringsfarve3 2 4 4" xfId="7347"/>
    <cellStyle name="40 % - Markeringsfarve3 2 4 4 2" xfId="8607"/>
    <cellStyle name="40 % - Markeringsfarve3 2 4 4 2 2" xfId="11188"/>
    <cellStyle name="40 % - Markeringsfarve3 2 4 4 2 2 2" xfId="16647"/>
    <cellStyle name="40 % - Markeringsfarve3 2 4 4 2 3" xfId="14163"/>
    <cellStyle name="40 % - Markeringsfarve3 2 4 4 3" xfId="9927"/>
    <cellStyle name="40 % - Markeringsfarve3 2 4 4 3 2" xfId="15387"/>
    <cellStyle name="40 % - Markeringsfarve3 2 4 4 4" xfId="12903"/>
    <cellStyle name="40 % - Markeringsfarve3 2 4 5" xfId="7945"/>
    <cellStyle name="40 % - Markeringsfarve3 2 4 5 2" xfId="10525"/>
    <cellStyle name="40 % - Markeringsfarve3 2 4 5 2 2" xfId="15984"/>
    <cellStyle name="40 % - Markeringsfarve3 2 4 5 3" xfId="13500"/>
    <cellStyle name="40 % - Markeringsfarve3 2 4 6" xfId="9243"/>
    <cellStyle name="40 % - Markeringsfarve3 2 4 6 2" xfId="14665"/>
    <cellStyle name="40 % - Markeringsfarve3 2 4 7" xfId="12237"/>
    <cellStyle name="40 % - Markeringsfarve3 2 4 8" xfId="6567"/>
    <cellStyle name="40 % - Markeringsfarve3 2 5" xfId="352"/>
    <cellStyle name="40 % - Markeringsfarve3 2 5 2" xfId="7024"/>
    <cellStyle name="40 % - Markeringsfarve3 2 5 2 2" xfId="7709"/>
    <cellStyle name="40 % - Markeringsfarve3 2 5 2 2 2" xfId="8969"/>
    <cellStyle name="40 % - Markeringsfarve3 2 5 2 2 2 2" xfId="11551"/>
    <cellStyle name="40 % - Markeringsfarve3 2 5 2 2 2 2 2" xfId="17010"/>
    <cellStyle name="40 % - Markeringsfarve3 2 5 2 2 2 3" xfId="14526"/>
    <cellStyle name="40 % - Markeringsfarve3 2 5 2 2 3" xfId="10290"/>
    <cellStyle name="40 % - Markeringsfarve3 2 5 2 2 3 2" xfId="15750"/>
    <cellStyle name="40 % - Markeringsfarve3 2 5 2 2 4" xfId="13266"/>
    <cellStyle name="40 % - Markeringsfarve3 2 5 2 3" xfId="8311"/>
    <cellStyle name="40 % - Markeringsfarve3 2 5 2 3 2" xfId="10892"/>
    <cellStyle name="40 % - Markeringsfarve3 2 5 2 3 2 2" xfId="16351"/>
    <cellStyle name="40 % - Markeringsfarve3 2 5 2 3 3" xfId="13867"/>
    <cellStyle name="40 % - Markeringsfarve3 2 5 2 4" xfId="9628"/>
    <cellStyle name="40 % - Markeringsfarve3 2 5 2 4 2" xfId="15088"/>
    <cellStyle name="40 % - Markeringsfarve3 2 5 2 5" xfId="12607"/>
    <cellStyle name="40 % - Markeringsfarve3 2 5 3" xfId="7419"/>
    <cellStyle name="40 % - Markeringsfarve3 2 5 3 2" xfId="8679"/>
    <cellStyle name="40 % - Markeringsfarve3 2 5 3 2 2" xfId="11260"/>
    <cellStyle name="40 % - Markeringsfarve3 2 5 3 2 2 2" xfId="16719"/>
    <cellStyle name="40 % - Markeringsfarve3 2 5 3 2 3" xfId="14235"/>
    <cellStyle name="40 % - Markeringsfarve3 2 5 3 3" xfId="9999"/>
    <cellStyle name="40 % - Markeringsfarve3 2 5 3 3 2" xfId="15459"/>
    <cellStyle name="40 % - Markeringsfarve3 2 5 3 4" xfId="12975"/>
    <cellStyle name="40 % - Markeringsfarve3 2 5 4" xfId="8021"/>
    <cellStyle name="40 % - Markeringsfarve3 2 5 4 2" xfId="10601"/>
    <cellStyle name="40 % - Markeringsfarve3 2 5 4 2 2" xfId="16060"/>
    <cellStyle name="40 % - Markeringsfarve3 2 5 4 3" xfId="13576"/>
    <cellStyle name="40 % - Markeringsfarve3 2 5 5" xfId="9319"/>
    <cellStyle name="40 % - Markeringsfarve3 2 5 5 2" xfId="14778"/>
    <cellStyle name="40 % - Markeringsfarve3 2 5 6" xfId="12313"/>
    <cellStyle name="40 % - Markeringsfarve3 2 5 7" xfId="6644"/>
    <cellStyle name="40 % - Markeringsfarve3 2 6" xfId="353"/>
    <cellStyle name="40 % - Markeringsfarve3 2 6 2" xfId="7564"/>
    <cellStyle name="40 % - Markeringsfarve3 2 6 2 2" xfId="8823"/>
    <cellStyle name="40 % - Markeringsfarve3 2 6 2 2 2" xfId="11405"/>
    <cellStyle name="40 % - Markeringsfarve3 2 6 2 2 2 2" xfId="16864"/>
    <cellStyle name="40 % - Markeringsfarve3 2 6 2 2 3" xfId="14380"/>
    <cellStyle name="40 % - Markeringsfarve3 2 6 2 3" xfId="10144"/>
    <cellStyle name="40 % - Markeringsfarve3 2 6 2 3 2" xfId="15604"/>
    <cellStyle name="40 % - Markeringsfarve3 2 6 2 4" xfId="13120"/>
    <cellStyle name="40 % - Markeringsfarve3 2 6 3" xfId="8165"/>
    <cellStyle name="40 % - Markeringsfarve3 2 6 3 2" xfId="10746"/>
    <cellStyle name="40 % - Markeringsfarve3 2 6 3 2 2" xfId="16205"/>
    <cellStyle name="40 % - Markeringsfarve3 2 6 3 3" xfId="13721"/>
    <cellStyle name="40 % - Markeringsfarve3 2 6 4" xfId="9464"/>
    <cellStyle name="40 % - Markeringsfarve3 2 6 4 2" xfId="14923"/>
    <cellStyle name="40 % - Markeringsfarve3 2 6 5" xfId="12458"/>
    <cellStyle name="40 % - Markeringsfarve3 2 6 6" xfId="6793"/>
    <cellStyle name="40 % - Markeringsfarve3 2 7" xfId="7179"/>
    <cellStyle name="40 % - Markeringsfarve3 2 7 2" xfId="8465"/>
    <cellStyle name="40 % - Markeringsfarve3 2 7 2 2" xfId="11046"/>
    <cellStyle name="40 % - Markeringsfarve3 2 7 2 2 2" xfId="16505"/>
    <cellStyle name="40 % - Markeringsfarve3 2 7 2 3" xfId="14021"/>
    <cellStyle name="40 % - Markeringsfarve3 2 7 3" xfId="9782"/>
    <cellStyle name="40 % - Markeringsfarve3 2 7 3 2" xfId="15242"/>
    <cellStyle name="40 % - Markeringsfarve3 2 7 4" xfId="12761"/>
    <cellStyle name="40 % - Markeringsfarve3 2 8" xfId="7257"/>
    <cellStyle name="40 % - Markeringsfarve3 2 8 2" xfId="8541"/>
    <cellStyle name="40 % - Markeringsfarve3 2 8 2 2" xfId="11122"/>
    <cellStyle name="40 % - Markeringsfarve3 2 8 2 2 2" xfId="16581"/>
    <cellStyle name="40 % - Markeringsfarve3 2 8 2 3" xfId="14097"/>
    <cellStyle name="40 % - Markeringsfarve3 2 8 3" xfId="9858"/>
    <cellStyle name="40 % - Markeringsfarve3 2 8 3 2" xfId="15318"/>
    <cellStyle name="40 % - Markeringsfarve3 2 8 4" xfId="12837"/>
    <cellStyle name="40 % - Markeringsfarve3 2 9" xfId="7873"/>
    <cellStyle name="40 % - Markeringsfarve3 2 9 2" xfId="10455"/>
    <cellStyle name="40 % - Markeringsfarve3 2 9 2 2" xfId="15914"/>
    <cellStyle name="40 % - Markeringsfarve3 2 9 3" xfId="13430"/>
    <cellStyle name="40 % - Markeringsfarve3 3" xfId="354"/>
    <cellStyle name="40 % - Markeringsfarve3 3 2" xfId="355"/>
    <cellStyle name="40 % - Markeringsfarve3 3 2 2" xfId="356"/>
    <cellStyle name="40 % - Markeringsfarve3 3 2 2 2" xfId="357"/>
    <cellStyle name="40 % - Markeringsfarve3 3 2 2 2 2" xfId="7095"/>
    <cellStyle name="40 % - Markeringsfarve3 3 2 2 2 2 2" xfId="7780"/>
    <cellStyle name="40 % - Markeringsfarve3 3 2 2 2 2 2 2" xfId="9041"/>
    <cellStyle name="40 % - Markeringsfarve3 3 2 2 2 2 2 2 2" xfId="11623"/>
    <cellStyle name="40 % - Markeringsfarve3 3 2 2 2 2 2 2 2 2" xfId="17082"/>
    <cellStyle name="40 % - Markeringsfarve3 3 2 2 2 2 2 2 3" xfId="14598"/>
    <cellStyle name="40 % - Markeringsfarve3 3 2 2 2 2 2 3" xfId="10362"/>
    <cellStyle name="40 % - Markeringsfarve3 3 2 2 2 2 2 3 2" xfId="15822"/>
    <cellStyle name="40 % - Markeringsfarve3 3 2 2 2 2 2 4" xfId="13338"/>
    <cellStyle name="40 % - Markeringsfarve3 3 2 2 2 2 3" xfId="8383"/>
    <cellStyle name="40 % - Markeringsfarve3 3 2 2 2 2 3 2" xfId="10964"/>
    <cellStyle name="40 % - Markeringsfarve3 3 2 2 2 2 3 2 2" xfId="16423"/>
    <cellStyle name="40 % - Markeringsfarve3 3 2 2 2 2 3 3" xfId="13939"/>
    <cellStyle name="40 % - Markeringsfarve3 3 2 2 2 2 4" xfId="9700"/>
    <cellStyle name="40 % - Markeringsfarve3 3 2 2 2 2 4 2" xfId="15160"/>
    <cellStyle name="40 % - Markeringsfarve3 3 2 2 2 2 5" xfId="12679"/>
    <cellStyle name="40 % - Markeringsfarve3 3 2 2 2 3" xfId="7490"/>
    <cellStyle name="40 % - Markeringsfarve3 3 2 2 2 3 2" xfId="8750"/>
    <cellStyle name="40 % - Markeringsfarve3 3 2 2 2 3 2 2" xfId="11332"/>
    <cellStyle name="40 % - Markeringsfarve3 3 2 2 2 3 2 2 2" xfId="16791"/>
    <cellStyle name="40 % - Markeringsfarve3 3 2 2 2 3 2 3" xfId="14307"/>
    <cellStyle name="40 % - Markeringsfarve3 3 2 2 2 3 3" xfId="10071"/>
    <cellStyle name="40 % - Markeringsfarve3 3 2 2 2 3 3 2" xfId="15531"/>
    <cellStyle name="40 % - Markeringsfarve3 3 2 2 2 3 4" xfId="13047"/>
    <cellStyle name="40 % - Markeringsfarve3 3 2 2 2 4" xfId="8092"/>
    <cellStyle name="40 % - Markeringsfarve3 3 2 2 2 4 2" xfId="10673"/>
    <cellStyle name="40 % - Markeringsfarve3 3 2 2 2 4 2 2" xfId="16132"/>
    <cellStyle name="40 % - Markeringsfarve3 3 2 2 2 4 3" xfId="13648"/>
    <cellStyle name="40 % - Markeringsfarve3 3 2 2 2 5" xfId="9391"/>
    <cellStyle name="40 % - Markeringsfarve3 3 2 2 2 5 2" xfId="14850"/>
    <cellStyle name="40 % - Markeringsfarve3 3 2 2 2 6" xfId="12385"/>
    <cellStyle name="40 % - Markeringsfarve3 3 2 2 2 7" xfId="6715"/>
    <cellStyle name="40 % - Markeringsfarve3 3 2 2 3" xfId="6950"/>
    <cellStyle name="40 % - Markeringsfarve3 3 2 2 3 2" xfId="7635"/>
    <cellStyle name="40 % - Markeringsfarve3 3 2 2 3 2 2" xfId="8895"/>
    <cellStyle name="40 % - Markeringsfarve3 3 2 2 3 2 2 2" xfId="11477"/>
    <cellStyle name="40 % - Markeringsfarve3 3 2 2 3 2 2 2 2" xfId="16936"/>
    <cellStyle name="40 % - Markeringsfarve3 3 2 2 3 2 2 3" xfId="14452"/>
    <cellStyle name="40 % - Markeringsfarve3 3 2 2 3 2 3" xfId="10216"/>
    <cellStyle name="40 % - Markeringsfarve3 3 2 2 3 2 3 2" xfId="15676"/>
    <cellStyle name="40 % - Markeringsfarve3 3 2 2 3 2 4" xfId="13192"/>
    <cellStyle name="40 % - Markeringsfarve3 3 2 2 3 3" xfId="8237"/>
    <cellStyle name="40 % - Markeringsfarve3 3 2 2 3 3 2" xfId="10818"/>
    <cellStyle name="40 % - Markeringsfarve3 3 2 2 3 3 2 2" xfId="16277"/>
    <cellStyle name="40 % - Markeringsfarve3 3 2 2 3 3 3" xfId="13793"/>
    <cellStyle name="40 % - Markeringsfarve3 3 2 2 3 4" xfId="9554"/>
    <cellStyle name="40 % - Markeringsfarve3 3 2 2 3 4 2" xfId="15014"/>
    <cellStyle name="40 % - Markeringsfarve3 3 2 2 3 5" xfId="12533"/>
    <cellStyle name="40 % - Markeringsfarve3 3 2 2 4" xfId="7349"/>
    <cellStyle name="40 % - Markeringsfarve3 3 2 2 4 2" xfId="8609"/>
    <cellStyle name="40 % - Markeringsfarve3 3 2 2 4 2 2" xfId="11190"/>
    <cellStyle name="40 % - Markeringsfarve3 3 2 2 4 2 2 2" xfId="16649"/>
    <cellStyle name="40 % - Markeringsfarve3 3 2 2 4 2 3" xfId="14165"/>
    <cellStyle name="40 % - Markeringsfarve3 3 2 2 4 3" xfId="9929"/>
    <cellStyle name="40 % - Markeringsfarve3 3 2 2 4 3 2" xfId="15389"/>
    <cellStyle name="40 % - Markeringsfarve3 3 2 2 4 4" xfId="12905"/>
    <cellStyle name="40 % - Markeringsfarve3 3 2 2 5" xfId="7947"/>
    <cellStyle name="40 % - Markeringsfarve3 3 2 2 5 2" xfId="10527"/>
    <cellStyle name="40 % - Markeringsfarve3 3 2 2 5 2 2" xfId="15986"/>
    <cellStyle name="40 % - Markeringsfarve3 3 2 2 5 3" xfId="13502"/>
    <cellStyle name="40 % - Markeringsfarve3 3 2 2 6" xfId="9245"/>
    <cellStyle name="40 % - Markeringsfarve3 3 2 2 6 2" xfId="12028"/>
    <cellStyle name="40 % - Markeringsfarve3 3 2 2 7" xfId="12239"/>
    <cellStyle name="40 % - Markeringsfarve3 3 2 2 8" xfId="6569"/>
    <cellStyle name="40 % - Markeringsfarve3 3 2 3" xfId="358"/>
    <cellStyle name="40 % - Markeringsfarve3 3 2 3 2" xfId="359"/>
    <cellStyle name="40 % - Markeringsfarve3 3 2 3 2 2" xfId="7711"/>
    <cellStyle name="40 % - Markeringsfarve3 3 2 3 2 2 2" xfId="8971"/>
    <cellStyle name="40 % - Markeringsfarve3 3 2 3 2 2 2 2" xfId="11553"/>
    <cellStyle name="40 % - Markeringsfarve3 3 2 3 2 2 2 2 2" xfId="17012"/>
    <cellStyle name="40 % - Markeringsfarve3 3 2 3 2 2 2 3" xfId="14528"/>
    <cellStyle name="40 % - Markeringsfarve3 3 2 3 2 2 3" xfId="10292"/>
    <cellStyle name="40 % - Markeringsfarve3 3 2 3 2 2 3 2" xfId="15752"/>
    <cellStyle name="40 % - Markeringsfarve3 3 2 3 2 2 4" xfId="13268"/>
    <cellStyle name="40 % - Markeringsfarve3 3 2 3 2 3" xfId="8313"/>
    <cellStyle name="40 % - Markeringsfarve3 3 2 3 2 3 2" xfId="10894"/>
    <cellStyle name="40 % - Markeringsfarve3 3 2 3 2 3 2 2" xfId="16353"/>
    <cellStyle name="40 % - Markeringsfarve3 3 2 3 2 3 3" xfId="13869"/>
    <cellStyle name="40 % - Markeringsfarve3 3 2 3 2 4" xfId="9630"/>
    <cellStyle name="40 % - Markeringsfarve3 3 2 3 2 4 2" xfId="15090"/>
    <cellStyle name="40 % - Markeringsfarve3 3 2 3 2 5" xfId="12609"/>
    <cellStyle name="40 % - Markeringsfarve3 3 2 3 2 6" xfId="7026"/>
    <cellStyle name="40 % - Markeringsfarve3 3 2 3 3" xfId="7421"/>
    <cellStyle name="40 % - Markeringsfarve3 3 2 3 3 2" xfId="8681"/>
    <cellStyle name="40 % - Markeringsfarve3 3 2 3 3 2 2" xfId="11262"/>
    <cellStyle name="40 % - Markeringsfarve3 3 2 3 3 2 2 2" xfId="16721"/>
    <cellStyle name="40 % - Markeringsfarve3 3 2 3 3 2 3" xfId="14237"/>
    <cellStyle name="40 % - Markeringsfarve3 3 2 3 3 3" xfId="10001"/>
    <cellStyle name="40 % - Markeringsfarve3 3 2 3 3 3 2" xfId="15461"/>
    <cellStyle name="40 % - Markeringsfarve3 3 2 3 3 4" xfId="12977"/>
    <cellStyle name="40 % - Markeringsfarve3 3 2 3 4" xfId="8023"/>
    <cellStyle name="40 % - Markeringsfarve3 3 2 3 4 2" xfId="10603"/>
    <cellStyle name="40 % - Markeringsfarve3 3 2 3 4 2 2" xfId="16062"/>
    <cellStyle name="40 % - Markeringsfarve3 3 2 3 4 3" xfId="13578"/>
    <cellStyle name="40 % - Markeringsfarve3 3 2 3 5" xfId="9321"/>
    <cellStyle name="40 % - Markeringsfarve3 3 2 3 5 2" xfId="14780"/>
    <cellStyle name="40 % - Markeringsfarve3 3 2 3 6" xfId="12315"/>
    <cellStyle name="40 % - Markeringsfarve3 3 2 3 7" xfId="6646"/>
    <cellStyle name="40 % - Markeringsfarve3 3 2 4" xfId="360"/>
    <cellStyle name="40 % - Markeringsfarve3 3 2 4 2" xfId="7566"/>
    <cellStyle name="40 % - Markeringsfarve3 3 2 4 2 2" xfId="8825"/>
    <cellStyle name="40 % - Markeringsfarve3 3 2 4 2 2 2" xfId="11407"/>
    <cellStyle name="40 % - Markeringsfarve3 3 2 4 2 2 2 2" xfId="16866"/>
    <cellStyle name="40 % - Markeringsfarve3 3 2 4 2 2 3" xfId="14382"/>
    <cellStyle name="40 % - Markeringsfarve3 3 2 4 2 3" xfId="10146"/>
    <cellStyle name="40 % - Markeringsfarve3 3 2 4 2 3 2" xfId="15606"/>
    <cellStyle name="40 % - Markeringsfarve3 3 2 4 2 4" xfId="13122"/>
    <cellStyle name="40 % - Markeringsfarve3 3 2 4 3" xfId="8167"/>
    <cellStyle name="40 % - Markeringsfarve3 3 2 4 3 2" xfId="10748"/>
    <cellStyle name="40 % - Markeringsfarve3 3 2 4 3 2 2" xfId="16207"/>
    <cellStyle name="40 % - Markeringsfarve3 3 2 4 3 3" xfId="13723"/>
    <cellStyle name="40 % - Markeringsfarve3 3 2 4 4" xfId="9466"/>
    <cellStyle name="40 % - Markeringsfarve3 3 2 4 4 2" xfId="14925"/>
    <cellStyle name="40 % - Markeringsfarve3 3 2 4 5" xfId="12460"/>
    <cellStyle name="40 % - Markeringsfarve3 3 2 4 6" xfId="6795"/>
    <cellStyle name="40 % - Markeringsfarve3 3 2 5" xfId="7261"/>
    <cellStyle name="40 % - Markeringsfarve3 3 2 5 2" xfId="8544"/>
    <cellStyle name="40 % - Markeringsfarve3 3 2 5 2 2" xfId="11125"/>
    <cellStyle name="40 % - Markeringsfarve3 3 2 5 2 2 2" xfId="16584"/>
    <cellStyle name="40 % - Markeringsfarve3 3 2 5 2 3" xfId="14100"/>
    <cellStyle name="40 % - Markeringsfarve3 3 2 5 3" xfId="9861"/>
    <cellStyle name="40 % - Markeringsfarve3 3 2 5 3 2" xfId="15321"/>
    <cellStyle name="40 % - Markeringsfarve3 3 2 5 4" xfId="12840"/>
    <cellStyle name="40 % - Markeringsfarve3 3 2 6" xfId="7875"/>
    <cellStyle name="40 % - Markeringsfarve3 3 2 6 2" xfId="10457"/>
    <cellStyle name="40 % - Markeringsfarve3 3 2 6 2 2" xfId="15916"/>
    <cellStyle name="40 % - Markeringsfarve3 3 2 6 3" xfId="13432"/>
    <cellStyle name="40 % - Markeringsfarve3 3 2 7" xfId="9142"/>
    <cellStyle name="40 % - Markeringsfarve3 3 2 7 2" xfId="12079"/>
    <cellStyle name="40 % - Markeringsfarve3 3 2 8" xfId="11991"/>
    <cellStyle name="40 % - Markeringsfarve3 3 2 9" xfId="6326"/>
    <cellStyle name="40 % - Markeringsfarve3 3 3" xfId="361"/>
    <cellStyle name="40 % - Markeringsfarve3 3 3 2" xfId="362"/>
    <cellStyle name="40 % - Markeringsfarve3 3 3 2 2" xfId="11061"/>
    <cellStyle name="40 % - Markeringsfarve3 3 3 2 2 2" xfId="16520"/>
    <cellStyle name="40 % - Markeringsfarve3 3 3 2 3" xfId="14036"/>
    <cellStyle name="40 % - Markeringsfarve3 3 3 2 4" xfId="8480"/>
    <cellStyle name="40 % - Markeringsfarve3 3 3 3" xfId="9797"/>
    <cellStyle name="40 % - Markeringsfarve3 3 3 3 2" xfId="15257"/>
    <cellStyle name="40 % - Markeringsfarve3 3 3 4" xfId="12776"/>
    <cellStyle name="40 % - Markeringsfarve3 3 3 5" xfId="7194"/>
    <cellStyle name="40 % - Markeringsfarve3 3 4" xfId="363"/>
    <cellStyle name="40 % - Markeringsfarve3 3 4 2" xfId="364"/>
    <cellStyle name="40 % - Markeringsfarve3 3 4 3" xfId="7272"/>
    <cellStyle name="40 % - Markeringsfarve3 3 5" xfId="365"/>
    <cellStyle name="40 % - Markeringsfarve3 3 5 2" xfId="6325"/>
    <cellStyle name="40 % - Markeringsfarve3 3 6" xfId="6244"/>
    <cellStyle name="40 % - Markeringsfarve3 4" xfId="366"/>
    <cellStyle name="40 % - Markeringsfarve3 4 2" xfId="367"/>
    <cellStyle name="40 % - Markeringsfarve3 4 2 2" xfId="7092"/>
    <cellStyle name="40 % - Markeringsfarve3 4 2 2 2" xfId="7777"/>
    <cellStyle name="40 % - Markeringsfarve3 4 2 2 2 2" xfId="9038"/>
    <cellStyle name="40 % - Markeringsfarve3 4 2 2 2 2 2" xfId="11620"/>
    <cellStyle name="40 % - Markeringsfarve3 4 2 2 2 2 2 2" xfId="17079"/>
    <cellStyle name="40 % - Markeringsfarve3 4 2 2 2 2 3" xfId="14595"/>
    <cellStyle name="40 % - Markeringsfarve3 4 2 2 2 3" xfId="10359"/>
    <cellStyle name="40 % - Markeringsfarve3 4 2 2 2 3 2" xfId="15819"/>
    <cellStyle name="40 % - Markeringsfarve3 4 2 2 2 4" xfId="13335"/>
    <cellStyle name="40 % - Markeringsfarve3 4 2 2 3" xfId="8380"/>
    <cellStyle name="40 % - Markeringsfarve3 4 2 2 3 2" xfId="10961"/>
    <cellStyle name="40 % - Markeringsfarve3 4 2 2 3 2 2" xfId="16420"/>
    <cellStyle name="40 % - Markeringsfarve3 4 2 2 3 3" xfId="13936"/>
    <cellStyle name="40 % - Markeringsfarve3 4 2 2 4" xfId="9697"/>
    <cellStyle name="40 % - Markeringsfarve3 4 2 2 4 2" xfId="15157"/>
    <cellStyle name="40 % - Markeringsfarve3 4 2 2 5" xfId="12676"/>
    <cellStyle name="40 % - Markeringsfarve3 4 2 3" xfId="7487"/>
    <cellStyle name="40 % - Markeringsfarve3 4 2 3 2" xfId="8747"/>
    <cellStyle name="40 % - Markeringsfarve3 4 2 3 2 2" xfId="11329"/>
    <cellStyle name="40 % - Markeringsfarve3 4 2 3 2 2 2" xfId="16788"/>
    <cellStyle name="40 % - Markeringsfarve3 4 2 3 2 3" xfId="14304"/>
    <cellStyle name="40 % - Markeringsfarve3 4 2 3 3" xfId="10068"/>
    <cellStyle name="40 % - Markeringsfarve3 4 2 3 3 2" xfId="15528"/>
    <cellStyle name="40 % - Markeringsfarve3 4 2 3 4" xfId="13044"/>
    <cellStyle name="40 % - Markeringsfarve3 4 2 4" xfId="8089"/>
    <cellStyle name="40 % - Markeringsfarve3 4 2 4 2" xfId="10670"/>
    <cellStyle name="40 % - Markeringsfarve3 4 2 4 2 2" xfId="16129"/>
    <cellStyle name="40 % - Markeringsfarve3 4 2 4 3" xfId="13645"/>
    <cellStyle name="40 % - Markeringsfarve3 4 2 5" xfId="9388"/>
    <cellStyle name="40 % - Markeringsfarve3 4 2 5 2" xfId="14847"/>
    <cellStyle name="40 % - Markeringsfarve3 4 2 6" xfId="12382"/>
    <cellStyle name="40 % - Markeringsfarve3 4 2 7" xfId="6712"/>
    <cellStyle name="40 % - Markeringsfarve3 4 3" xfId="6947"/>
    <cellStyle name="40 % - Markeringsfarve3 4 3 2" xfId="7632"/>
    <cellStyle name="40 % - Markeringsfarve3 4 3 2 2" xfId="8892"/>
    <cellStyle name="40 % - Markeringsfarve3 4 3 2 2 2" xfId="11474"/>
    <cellStyle name="40 % - Markeringsfarve3 4 3 2 2 2 2" xfId="16933"/>
    <cellStyle name="40 % - Markeringsfarve3 4 3 2 2 3" xfId="14449"/>
    <cellStyle name="40 % - Markeringsfarve3 4 3 2 3" xfId="10213"/>
    <cellStyle name="40 % - Markeringsfarve3 4 3 2 3 2" xfId="15673"/>
    <cellStyle name="40 % - Markeringsfarve3 4 3 2 4" xfId="13189"/>
    <cellStyle name="40 % - Markeringsfarve3 4 3 3" xfId="8234"/>
    <cellStyle name="40 % - Markeringsfarve3 4 3 3 2" xfId="10815"/>
    <cellStyle name="40 % - Markeringsfarve3 4 3 3 2 2" xfId="16274"/>
    <cellStyle name="40 % - Markeringsfarve3 4 3 3 3" xfId="13790"/>
    <cellStyle name="40 % - Markeringsfarve3 4 3 4" xfId="9551"/>
    <cellStyle name="40 % - Markeringsfarve3 4 3 4 2" xfId="15011"/>
    <cellStyle name="40 % - Markeringsfarve3 4 3 5" xfId="12530"/>
    <cellStyle name="40 % - Markeringsfarve3 4 4" xfId="7230"/>
    <cellStyle name="40 % - Markeringsfarve3 4 4 2" xfId="8516"/>
    <cellStyle name="40 % - Markeringsfarve3 4 4 2 2" xfId="11097"/>
    <cellStyle name="40 % - Markeringsfarve3 4 4 2 2 2" xfId="16556"/>
    <cellStyle name="40 % - Markeringsfarve3 4 4 2 3" xfId="14072"/>
    <cellStyle name="40 % - Markeringsfarve3 4 4 3" xfId="9833"/>
    <cellStyle name="40 % - Markeringsfarve3 4 4 3 2" xfId="15293"/>
    <cellStyle name="40 % - Markeringsfarve3 4 4 4" xfId="12812"/>
    <cellStyle name="40 % - Markeringsfarve3 4 5" xfId="7944"/>
    <cellStyle name="40 % - Markeringsfarve3 4 5 2" xfId="10524"/>
    <cellStyle name="40 % - Markeringsfarve3 4 5 2 2" xfId="15983"/>
    <cellStyle name="40 % - Markeringsfarve3 4 5 3" xfId="13499"/>
    <cellStyle name="40 % - Markeringsfarve3 4 6" xfId="9242"/>
    <cellStyle name="40 % - Markeringsfarve3 4 6 2" xfId="14675"/>
    <cellStyle name="40 % - Markeringsfarve3 4 7" xfId="12236"/>
    <cellStyle name="40 % - Markeringsfarve3 4 8" xfId="6566"/>
    <cellStyle name="40 % - Markeringsfarve3 5" xfId="368"/>
    <cellStyle name="40 % - Markeringsfarve3 5 2" xfId="369"/>
    <cellStyle name="40 % - Markeringsfarve3 5 2 2" xfId="7678"/>
    <cellStyle name="40 % - Markeringsfarve3 5 2 2 2" xfId="8938"/>
    <cellStyle name="40 % - Markeringsfarve3 5 2 2 2 2" xfId="11520"/>
    <cellStyle name="40 % - Markeringsfarve3 5 2 2 2 2 2" xfId="16979"/>
    <cellStyle name="40 % - Markeringsfarve3 5 2 2 2 3" xfId="14495"/>
    <cellStyle name="40 % - Markeringsfarve3 5 2 2 3" xfId="10259"/>
    <cellStyle name="40 % - Markeringsfarve3 5 2 2 3 2" xfId="15719"/>
    <cellStyle name="40 % - Markeringsfarve3 5 2 2 4" xfId="13235"/>
    <cellStyle name="40 % - Markeringsfarve3 5 2 3" xfId="8280"/>
    <cellStyle name="40 % - Markeringsfarve3 5 2 3 2" xfId="10861"/>
    <cellStyle name="40 % - Markeringsfarve3 5 2 3 2 2" xfId="16320"/>
    <cellStyle name="40 % - Markeringsfarve3 5 2 3 3" xfId="13836"/>
    <cellStyle name="40 % - Markeringsfarve3 5 2 4" xfId="9597"/>
    <cellStyle name="40 % - Markeringsfarve3 5 2 4 2" xfId="15057"/>
    <cellStyle name="40 % - Markeringsfarve3 5 2 5" xfId="12576"/>
    <cellStyle name="40 % - Markeringsfarve3 5 2 6" xfId="6993"/>
    <cellStyle name="40 % - Markeringsfarve3 5 3" xfId="7388"/>
    <cellStyle name="40 % - Markeringsfarve3 5 3 2" xfId="8648"/>
    <cellStyle name="40 % - Markeringsfarve3 5 3 2 2" xfId="11229"/>
    <cellStyle name="40 % - Markeringsfarve3 5 3 2 2 2" xfId="16688"/>
    <cellStyle name="40 % - Markeringsfarve3 5 3 2 3" xfId="14204"/>
    <cellStyle name="40 % - Markeringsfarve3 5 3 3" xfId="9968"/>
    <cellStyle name="40 % - Markeringsfarve3 5 3 3 2" xfId="15428"/>
    <cellStyle name="40 % - Markeringsfarve3 5 3 4" xfId="12944"/>
    <cellStyle name="40 % - Markeringsfarve3 5 4" xfId="7990"/>
    <cellStyle name="40 % - Markeringsfarve3 5 4 2" xfId="10570"/>
    <cellStyle name="40 % - Markeringsfarve3 5 4 2 2" xfId="16029"/>
    <cellStyle name="40 % - Markeringsfarve3 5 4 3" xfId="13545"/>
    <cellStyle name="40 % - Markeringsfarve3 5 5" xfId="9288"/>
    <cellStyle name="40 % - Markeringsfarve3 5 5 2" xfId="14747"/>
    <cellStyle name="40 % - Markeringsfarve3 5 6" xfId="12282"/>
    <cellStyle name="40 % - Markeringsfarve3 5 7" xfId="6612"/>
    <cellStyle name="40 % - Markeringsfarve3 6" xfId="370"/>
    <cellStyle name="40 % - Markeringsfarve3 6 2" xfId="371"/>
    <cellStyle name="40 % - Markeringsfarve3 6 2 2" xfId="8792"/>
    <cellStyle name="40 % - Markeringsfarve3 6 2 2 2" xfId="11374"/>
    <cellStyle name="40 % - Markeringsfarve3 6 2 2 2 2" xfId="16833"/>
    <cellStyle name="40 % - Markeringsfarve3 6 2 2 3" xfId="14349"/>
    <cellStyle name="40 % - Markeringsfarve3 6 2 3" xfId="10113"/>
    <cellStyle name="40 % - Markeringsfarve3 6 2 3 2" xfId="15573"/>
    <cellStyle name="40 % - Markeringsfarve3 6 2 4" xfId="13089"/>
    <cellStyle name="40 % - Markeringsfarve3 6 2 5" xfId="7532"/>
    <cellStyle name="40 % - Markeringsfarve3 6 3" xfId="8134"/>
    <cellStyle name="40 % - Markeringsfarve3 6 3 2" xfId="10715"/>
    <cellStyle name="40 % - Markeringsfarve3 6 3 2 2" xfId="16174"/>
    <cellStyle name="40 % - Markeringsfarve3 6 3 3" xfId="13690"/>
    <cellStyle name="40 % - Markeringsfarve3 6 4" xfId="9433"/>
    <cellStyle name="40 % - Markeringsfarve3 6 4 2" xfId="14892"/>
    <cellStyle name="40 % - Markeringsfarve3 6 5" xfId="12427"/>
    <cellStyle name="40 % - Markeringsfarve3 6 6" xfId="6757"/>
    <cellStyle name="40 % - Markeringsfarve3 7" xfId="7145"/>
    <cellStyle name="40 % - Markeringsfarve3 7 2" xfId="7829"/>
    <cellStyle name="40 % - Markeringsfarve3 7 2 2" xfId="9090"/>
    <cellStyle name="40 % - Markeringsfarve3 7 2 2 2" xfId="11672"/>
    <cellStyle name="40 % - Markeringsfarve3 7 2 2 2 2" xfId="17131"/>
    <cellStyle name="40 % - Markeringsfarve3 7 2 2 3" xfId="14647"/>
    <cellStyle name="40 % - Markeringsfarve3 7 2 3" xfId="10411"/>
    <cellStyle name="40 % - Markeringsfarve3 7 2 3 2" xfId="15871"/>
    <cellStyle name="40 % - Markeringsfarve3 7 2 4" xfId="13387"/>
    <cellStyle name="40 % - Markeringsfarve3 7 3" xfId="8432"/>
    <cellStyle name="40 % - Markeringsfarve3 7 3 2" xfId="11013"/>
    <cellStyle name="40 % - Markeringsfarve3 7 3 2 2" xfId="16472"/>
    <cellStyle name="40 % - Markeringsfarve3 7 3 3" xfId="13988"/>
    <cellStyle name="40 % - Markeringsfarve3 7 4" xfId="9749"/>
    <cellStyle name="40 % - Markeringsfarve3 7 4 2" xfId="15209"/>
    <cellStyle name="40 % - Markeringsfarve3 7 5" xfId="12728"/>
    <cellStyle name="40 % - Markeringsfarve3 8" xfId="7158"/>
    <cellStyle name="40 % - Markeringsfarve3 8 2" xfId="8444"/>
    <cellStyle name="40 % - Markeringsfarve3 8 2 2" xfId="11025"/>
    <cellStyle name="40 % - Markeringsfarve3 8 2 2 2" xfId="16484"/>
    <cellStyle name="40 % - Markeringsfarve3 8 2 3" xfId="14000"/>
    <cellStyle name="40 % - Markeringsfarve3 8 3" xfId="9761"/>
    <cellStyle name="40 % - Markeringsfarve3 8 3 2" xfId="15221"/>
    <cellStyle name="40 % - Markeringsfarve3 8 4" xfId="12740"/>
    <cellStyle name="40 % - Markeringsfarve3 9" xfId="7844"/>
    <cellStyle name="40 % - Markeringsfarve3 9 2" xfId="10426"/>
    <cellStyle name="40 % - Markeringsfarve3 9 2 2" xfId="15886"/>
    <cellStyle name="40 % - Markeringsfarve3 9 3" xfId="13402"/>
    <cellStyle name="40 % - Markeringsfarve4 10" xfId="9108"/>
    <cellStyle name="40 % - Markeringsfarve4 10 2" xfId="12043"/>
    <cellStyle name="40 % - Markeringsfarve4 11" xfId="11945"/>
    <cellStyle name="40 % - Markeringsfarve4 11 2" xfId="17374"/>
    <cellStyle name="40 % - Markeringsfarve4 12" xfId="11968"/>
    <cellStyle name="40 % - Markeringsfarve4 13" xfId="17390"/>
    <cellStyle name="40 % - Markeringsfarve4 14" xfId="17405"/>
    <cellStyle name="40 % - Markeringsfarve4 15" xfId="6327"/>
    <cellStyle name="40 % - Markeringsfarve4 2" xfId="372"/>
    <cellStyle name="40 % - Markeringsfarve4 2 10" xfId="9143"/>
    <cellStyle name="40 % - Markeringsfarve4 2 10 2" xfId="12080"/>
    <cellStyle name="40 % - Markeringsfarve4 2 11" xfId="11992"/>
    <cellStyle name="40 % - Markeringsfarve4 2 12" xfId="6328"/>
    <cellStyle name="40 % - Markeringsfarve4 2 13" xfId="6231"/>
    <cellStyle name="40 % - Markeringsfarve4 2 2" xfId="373"/>
    <cellStyle name="40 % - Markeringsfarve4 2 2 10" xfId="6329"/>
    <cellStyle name="40 % - Markeringsfarve4 2 2 11" xfId="6267"/>
    <cellStyle name="40 % - Markeringsfarve4 2 2 2" xfId="374"/>
    <cellStyle name="40 % - Markeringsfarve4 2 2 2 2" xfId="375"/>
    <cellStyle name="40 % - Markeringsfarve4 2 2 2 2 2" xfId="376"/>
    <cellStyle name="40 % - Markeringsfarve4 2 2 2 2 2 2" xfId="7783"/>
    <cellStyle name="40 % - Markeringsfarve4 2 2 2 2 2 2 2" xfId="9044"/>
    <cellStyle name="40 % - Markeringsfarve4 2 2 2 2 2 2 2 2" xfId="11626"/>
    <cellStyle name="40 % - Markeringsfarve4 2 2 2 2 2 2 2 2 2" xfId="17085"/>
    <cellStyle name="40 % - Markeringsfarve4 2 2 2 2 2 2 2 3" xfId="14601"/>
    <cellStyle name="40 % - Markeringsfarve4 2 2 2 2 2 2 3" xfId="10365"/>
    <cellStyle name="40 % - Markeringsfarve4 2 2 2 2 2 2 3 2" xfId="15825"/>
    <cellStyle name="40 % - Markeringsfarve4 2 2 2 2 2 2 4" xfId="13341"/>
    <cellStyle name="40 % - Markeringsfarve4 2 2 2 2 2 3" xfId="8386"/>
    <cellStyle name="40 % - Markeringsfarve4 2 2 2 2 2 3 2" xfId="10967"/>
    <cellStyle name="40 % - Markeringsfarve4 2 2 2 2 2 3 2 2" xfId="16426"/>
    <cellStyle name="40 % - Markeringsfarve4 2 2 2 2 2 3 3" xfId="13942"/>
    <cellStyle name="40 % - Markeringsfarve4 2 2 2 2 2 4" xfId="9703"/>
    <cellStyle name="40 % - Markeringsfarve4 2 2 2 2 2 4 2" xfId="15163"/>
    <cellStyle name="40 % - Markeringsfarve4 2 2 2 2 2 5" xfId="12682"/>
    <cellStyle name="40 % - Markeringsfarve4 2 2 2 2 2 6" xfId="7098"/>
    <cellStyle name="40 % - Markeringsfarve4 2 2 2 2 3" xfId="7493"/>
    <cellStyle name="40 % - Markeringsfarve4 2 2 2 2 3 2" xfId="8753"/>
    <cellStyle name="40 % - Markeringsfarve4 2 2 2 2 3 2 2" xfId="11335"/>
    <cellStyle name="40 % - Markeringsfarve4 2 2 2 2 3 2 2 2" xfId="16794"/>
    <cellStyle name="40 % - Markeringsfarve4 2 2 2 2 3 2 3" xfId="14310"/>
    <cellStyle name="40 % - Markeringsfarve4 2 2 2 2 3 3" xfId="10074"/>
    <cellStyle name="40 % - Markeringsfarve4 2 2 2 2 3 3 2" xfId="15534"/>
    <cellStyle name="40 % - Markeringsfarve4 2 2 2 2 3 4" xfId="13050"/>
    <cellStyle name="40 % - Markeringsfarve4 2 2 2 2 4" xfId="8095"/>
    <cellStyle name="40 % - Markeringsfarve4 2 2 2 2 4 2" xfId="10676"/>
    <cellStyle name="40 % - Markeringsfarve4 2 2 2 2 4 2 2" xfId="16135"/>
    <cellStyle name="40 % - Markeringsfarve4 2 2 2 2 4 3" xfId="13651"/>
    <cellStyle name="40 % - Markeringsfarve4 2 2 2 2 5" xfId="9394"/>
    <cellStyle name="40 % - Markeringsfarve4 2 2 2 2 5 2" xfId="14853"/>
    <cellStyle name="40 % - Markeringsfarve4 2 2 2 2 6" xfId="12388"/>
    <cellStyle name="40 % - Markeringsfarve4 2 2 2 2 7" xfId="6718"/>
    <cellStyle name="40 % - Markeringsfarve4 2 2 2 3" xfId="377"/>
    <cellStyle name="40 % - Markeringsfarve4 2 2 2 3 2" xfId="378"/>
    <cellStyle name="40 % - Markeringsfarve4 2 2 2 3 2 2" xfId="8898"/>
    <cellStyle name="40 % - Markeringsfarve4 2 2 2 3 2 2 2" xfId="11480"/>
    <cellStyle name="40 % - Markeringsfarve4 2 2 2 3 2 2 2 2" xfId="16939"/>
    <cellStyle name="40 % - Markeringsfarve4 2 2 2 3 2 2 3" xfId="14455"/>
    <cellStyle name="40 % - Markeringsfarve4 2 2 2 3 2 3" xfId="10219"/>
    <cellStyle name="40 % - Markeringsfarve4 2 2 2 3 2 3 2" xfId="15679"/>
    <cellStyle name="40 % - Markeringsfarve4 2 2 2 3 2 4" xfId="13195"/>
    <cellStyle name="40 % - Markeringsfarve4 2 2 2 3 2 5" xfId="7638"/>
    <cellStyle name="40 % - Markeringsfarve4 2 2 2 3 3" xfId="8240"/>
    <cellStyle name="40 % - Markeringsfarve4 2 2 2 3 3 2" xfId="10821"/>
    <cellStyle name="40 % - Markeringsfarve4 2 2 2 3 3 2 2" xfId="16280"/>
    <cellStyle name="40 % - Markeringsfarve4 2 2 2 3 3 3" xfId="13796"/>
    <cellStyle name="40 % - Markeringsfarve4 2 2 2 3 4" xfId="9557"/>
    <cellStyle name="40 % - Markeringsfarve4 2 2 2 3 4 2" xfId="15017"/>
    <cellStyle name="40 % - Markeringsfarve4 2 2 2 3 5" xfId="12536"/>
    <cellStyle name="40 % - Markeringsfarve4 2 2 2 3 6" xfId="6953"/>
    <cellStyle name="40 % - Markeringsfarve4 2 2 2 4" xfId="379"/>
    <cellStyle name="40 % - Markeringsfarve4 2 2 2 4 2" xfId="8611"/>
    <cellStyle name="40 % - Markeringsfarve4 2 2 2 4 2 2" xfId="11192"/>
    <cellStyle name="40 % - Markeringsfarve4 2 2 2 4 2 2 2" xfId="16651"/>
    <cellStyle name="40 % - Markeringsfarve4 2 2 2 4 2 3" xfId="14167"/>
    <cellStyle name="40 % - Markeringsfarve4 2 2 2 4 3" xfId="9931"/>
    <cellStyle name="40 % - Markeringsfarve4 2 2 2 4 3 2" xfId="15391"/>
    <cellStyle name="40 % - Markeringsfarve4 2 2 2 4 4" xfId="12907"/>
    <cellStyle name="40 % - Markeringsfarve4 2 2 2 4 5" xfId="7351"/>
    <cellStyle name="40 % - Markeringsfarve4 2 2 2 5" xfId="7950"/>
    <cellStyle name="40 % - Markeringsfarve4 2 2 2 5 2" xfId="10530"/>
    <cellStyle name="40 % - Markeringsfarve4 2 2 2 5 2 2" xfId="15989"/>
    <cellStyle name="40 % - Markeringsfarve4 2 2 2 5 3" xfId="13505"/>
    <cellStyle name="40 % - Markeringsfarve4 2 2 2 6" xfId="9248"/>
    <cellStyle name="40 % - Markeringsfarve4 2 2 2 6 2" xfId="12009"/>
    <cellStyle name="40 % - Markeringsfarve4 2 2 2 7" xfId="12242"/>
    <cellStyle name="40 % - Markeringsfarve4 2 2 2 8" xfId="6572"/>
    <cellStyle name="40 % - Markeringsfarve4 2 2 3" xfId="380"/>
    <cellStyle name="40 % - Markeringsfarve4 2 2 3 2" xfId="381"/>
    <cellStyle name="40 % - Markeringsfarve4 2 2 3 2 2" xfId="7713"/>
    <cellStyle name="40 % - Markeringsfarve4 2 2 3 2 2 2" xfId="8973"/>
    <cellStyle name="40 % - Markeringsfarve4 2 2 3 2 2 2 2" xfId="11555"/>
    <cellStyle name="40 % - Markeringsfarve4 2 2 3 2 2 2 2 2" xfId="17014"/>
    <cellStyle name="40 % - Markeringsfarve4 2 2 3 2 2 2 3" xfId="14530"/>
    <cellStyle name="40 % - Markeringsfarve4 2 2 3 2 2 3" xfId="10294"/>
    <cellStyle name="40 % - Markeringsfarve4 2 2 3 2 2 3 2" xfId="15754"/>
    <cellStyle name="40 % - Markeringsfarve4 2 2 3 2 2 4" xfId="13270"/>
    <cellStyle name="40 % - Markeringsfarve4 2 2 3 2 3" xfId="8315"/>
    <cellStyle name="40 % - Markeringsfarve4 2 2 3 2 3 2" xfId="10896"/>
    <cellStyle name="40 % - Markeringsfarve4 2 2 3 2 3 2 2" xfId="16355"/>
    <cellStyle name="40 % - Markeringsfarve4 2 2 3 2 3 3" xfId="13871"/>
    <cellStyle name="40 % - Markeringsfarve4 2 2 3 2 4" xfId="9632"/>
    <cellStyle name="40 % - Markeringsfarve4 2 2 3 2 4 2" xfId="15092"/>
    <cellStyle name="40 % - Markeringsfarve4 2 2 3 2 5" xfId="12611"/>
    <cellStyle name="40 % - Markeringsfarve4 2 2 3 2 6" xfId="7028"/>
    <cellStyle name="40 % - Markeringsfarve4 2 2 3 3" xfId="7423"/>
    <cellStyle name="40 % - Markeringsfarve4 2 2 3 3 2" xfId="8683"/>
    <cellStyle name="40 % - Markeringsfarve4 2 2 3 3 2 2" xfId="11264"/>
    <cellStyle name="40 % - Markeringsfarve4 2 2 3 3 2 2 2" xfId="16723"/>
    <cellStyle name="40 % - Markeringsfarve4 2 2 3 3 2 3" xfId="14239"/>
    <cellStyle name="40 % - Markeringsfarve4 2 2 3 3 3" xfId="10003"/>
    <cellStyle name="40 % - Markeringsfarve4 2 2 3 3 3 2" xfId="15463"/>
    <cellStyle name="40 % - Markeringsfarve4 2 2 3 3 4" xfId="12979"/>
    <cellStyle name="40 % - Markeringsfarve4 2 2 3 4" xfId="8025"/>
    <cellStyle name="40 % - Markeringsfarve4 2 2 3 4 2" xfId="10605"/>
    <cellStyle name="40 % - Markeringsfarve4 2 2 3 4 2 2" xfId="16064"/>
    <cellStyle name="40 % - Markeringsfarve4 2 2 3 4 3" xfId="13580"/>
    <cellStyle name="40 % - Markeringsfarve4 2 2 3 5" xfId="9323"/>
    <cellStyle name="40 % - Markeringsfarve4 2 2 3 5 2" xfId="14782"/>
    <cellStyle name="40 % - Markeringsfarve4 2 2 3 6" xfId="12317"/>
    <cellStyle name="40 % - Markeringsfarve4 2 2 3 7" xfId="6648"/>
    <cellStyle name="40 % - Markeringsfarve4 2 2 4" xfId="382"/>
    <cellStyle name="40 % - Markeringsfarve4 2 2 4 2" xfId="383"/>
    <cellStyle name="40 % - Markeringsfarve4 2 2 4 2 2" xfId="8827"/>
    <cellStyle name="40 % - Markeringsfarve4 2 2 4 2 2 2" xfId="11409"/>
    <cellStyle name="40 % - Markeringsfarve4 2 2 4 2 2 2 2" xfId="16868"/>
    <cellStyle name="40 % - Markeringsfarve4 2 2 4 2 2 3" xfId="14384"/>
    <cellStyle name="40 % - Markeringsfarve4 2 2 4 2 3" xfId="10148"/>
    <cellStyle name="40 % - Markeringsfarve4 2 2 4 2 3 2" xfId="15608"/>
    <cellStyle name="40 % - Markeringsfarve4 2 2 4 2 4" xfId="13124"/>
    <cellStyle name="40 % - Markeringsfarve4 2 2 4 2 5" xfId="7568"/>
    <cellStyle name="40 % - Markeringsfarve4 2 2 4 3" xfId="8169"/>
    <cellStyle name="40 % - Markeringsfarve4 2 2 4 3 2" xfId="10750"/>
    <cellStyle name="40 % - Markeringsfarve4 2 2 4 3 2 2" xfId="16209"/>
    <cellStyle name="40 % - Markeringsfarve4 2 2 4 3 3" xfId="13725"/>
    <cellStyle name="40 % - Markeringsfarve4 2 2 4 4" xfId="9468"/>
    <cellStyle name="40 % - Markeringsfarve4 2 2 4 4 2" xfId="14927"/>
    <cellStyle name="40 % - Markeringsfarve4 2 2 4 5" xfId="12462"/>
    <cellStyle name="40 % - Markeringsfarve4 2 2 4 6" xfId="6797"/>
    <cellStyle name="40 % - Markeringsfarve4 2 2 5" xfId="384"/>
    <cellStyle name="40 % - Markeringsfarve4 2 2 5 2" xfId="8502"/>
    <cellStyle name="40 % - Markeringsfarve4 2 2 5 2 2" xfId="11083"/>
    <cellStyle name="40 % - Markeringsfarve4 2 2 5 2 2 2" xfId="16542"/>
    <cellStyle name="40 % - Markeringsfarve4 2 2 5 2 3" xfId="14058"/>
    <cellStyle name="40 % - Markeringsfarve4 2 2 5 3" xfId="9819"/>
    <cellStyle name="40 % - Markeringsfarve4 2 2 5 3 2" xfId="15279"/>
    <cellStyle name="40 % - Markeringsfarve4 2 2 5 4" xfId="12798"/>
    <cellStyle name="40 % - Markeringsfarve4 2 2 5 5" xfId="7216"/>
    <cellStyle name="40 % - Markeringsfarve4 2 2 6" xfId="7273"/>
    <cellStyle name="40 % - Markeringsfarve4 2 2 6 2" xfId="8551"/>
    <cellStyle name="40 % - Markeringsfarve4 2 2 6 2 2" xfId="11132"/>
    <cellStyle name="40 % - Markeringsfarve4 2 2 6 2 2 2" xfId="16591"/>
    <cellStyle name="40 % - Markeringsfarve4 2 2 6 2 3" xfId="14107"/>
    <cellStyle name="40 % - Markeringsfarve4 2 2 6 3" xfId="9869"/>
    <cellStyle name="40 % - Markeringsfarve4 2 2 6 3 2" xfId="15329"/>
    <cellStyle name="40 % - Markeringsfarve4 2 2 6 4" xfId="12847"/>
    <cellStyle name="40 % - Markeringsfarve4 2 2 7" xfId="7877"/>
    <cellStyle name="40 % - Markeringsfarve4 2 2 7 2" xfId="10459"/>
    <cellStyle name="40 % - Markeringsfarve4 2 2 7 2 2" xfId="15918"/>
    <cellStyle name="40 % - Markeringsfarve4 2 2 7 3" xfId="13434"/>
    <cellStyle name="40 % - Markeringsfarve4 2 2 8" xfId="9144"/>
    <cellStyle name="40 % - Markeringsfarve4 2 2 8 2" xfId="12081"/>
    <cellStyle name="40 % - Markeringsfarve4 2 2 9" xfId="11993"/>
    <cellStyle name="40 % - Markeringsfarve4 2 3" xfId="385"/>
    <cellStyle name="40 % - Markeringsfarve4 2 3 2" xfId="386"/>
    <cellStyle name="40 % - Markeringsfarve4 2 3 2 2" xfId="387"/>
    <cellStyle name="40 % - Markeringsfarve4 2 3 3" xfId="388"/>
    <cellStyle name="40 % - Markeringsfarve4 2 3 3 2" xfId="389"/>
    <cellStyle name="40 % - Markeringsfarve4 2 3 4" xfId="390"/>
    <cellStyle name="40 % - Markeringsfarve4 2 3 5" xfId="6330"/>
    <cellStyle name="40 % - Markeringsfarve4 2 4" xfId="391"/>
    <cellStyle name="40 % - Markeringsfarve4 2 4 2" xfId="392"/>
    <cellStyle name="40 % - Markeringsfarve4 2 4 2 2" xfId="7097"/>
    <cellStyle name="40 % - Markeringsfarve4 2 4 2 2 2" xfId="7782"/>
    <cellStyle name="40 % - Markeringsfarve4 2 4 2 2 2 2" xfId="9043"/>
    <cellStyle name="40 % - Markeringsfarve4 2 4 2 2 2 2 2" xfId="11625"/>
    <cellStyle name="40 % - Markeringsfarve4 2 4 2 2 2 2 2 2" xfId="17084"/>
    <cellStyle name="40 % - Markeringsfarve4 2 4 2 2 2 2 3" xfId="14600"/>
    <cellStyle name="40 % - Markeringsfarve4 2 4 2 2 2 3" xfId="10364"/>
    <cellStyle name="40 % - Markeringsfarve4 2 4 2 2 2 3 2" xfId="15824"/>
    <cellStyle name="40 % - Markeringsfarve4 2 4 2 2 2 4" xfId="13340"/>
    <cellStyle name="40 % - Markeringsfarve4 2 4 2 2 3" xfId="8385"/>
    <cellStyle name="40 % - Markeringsfarve4 2 4 2 2 3 2" xfId="10966"/>
    <cellStyle name="40 % - Markeringsfarve4 2 4 2 2 3 2 2" xfId="16425"/>
    <cellStyle name="40 % - Markeringsfarve4 2 4 2 2 3 3" xfId="13941"/>
    <cellStyle name="40 % - Markeringsfarve4 2 4 2 2 4" xfId="9702"/>
    <cellStyle name="40 % - Markeringsfarve4 2 4 2 2 4 2" xfId="15162"/>
    <cellStyle name="40 % - Markeringsfarve4 2 4 2 2 5" xfId="12681"/>
    <cellStyle name="40 % - Markeringsfarve4 2 4 2 3" xfId="7492"/>
    <cellStyle name="40 % - Markeringsfarve4 2 4 2 3 2" xfId="8752"/>
    <cellStyle name="40 % - Markeringsfarve4 2 4 2 3 2 2" xfId="11334"/>
    <cellStyle name="40 % - Markeringsfarve4 2 4 2 3 2 2 2" xfId="16793"/>
    <cellStyle name="40 % - Markeringsfarve4 2 4 2 3 2 3" xfId="14309"/>
    <cellStyle name="40 % - Markeringsfarve4 2 4 2 3 3" xfId="10073"/>
    <cellStyle name="40 % - Markeringsfarve4 2 4 2 3 3 2" xfId="15533"/>
    <cellStyle name="40 % - Markeringsfarve4 2 4 2 3 4" xfId="13049"/>
    <cellStyle name="40 % - Markeringsfarve4 2 4 2 4" xfId="8094"/>
    <cellStyle name="40 % - Markeringsfarve4 2 4 2 4 2" xfId="10675"/>
    <cellStyle name="40 % - Markeringsfarve4 2 4 2 4 2 2" xfId="16134"/>
    <cellStyle name="40 % - Markeringsfarve4 2 4 2 4 3" xfId="13650"/>
    <cellStyle name="40 % - Markeringsfarve4 2 4 2 5" xfId="9393"/>
    <cellStyle name="40 % - Markeringsfarve4 2 4 2 5 2" xfId="14852"/>
    <cellStyle name="40 % - Markeringsfarve4 2 4 2 6" xfId="12387"/>
    <cellStyle name="40 % - Markeringsfarve4 2 4 2 7" xfId="6717"/>
    <cellStyle name="40 % - Markeringsfarve4 2 4 3" xfId="6952"/>
    <cellStyle name="40 % - Markeringsfarve4 2 4 3 2" xfId="7637"/>
    <cellStyle name="40 % - Markeringsfarve4 2 4 3 2 2" xfId="8897"/>
    <cellStyle name="40 % - Markeringsfarve4 2 4 3 2 2 2" xfId="11479"/>
    <cellStyle name="40 % - Markeringsfarve4 2 4 3 2 2 2 2" xfId="16938"/>
    <cellStyle name="40 % - Markeringsfarve4 2 4 3 2 2 3" xfId="14454"/>
    <cellStyle name="40 % - Markeringsfarve4 2 4 3 2 3" xfId="10218"/>
    <cellStyle name="40 % - Markeringsfarve4 2 4 3 2 3 2" xfId="15678"/>
    <cellStyle name="40 % - Markeringsfarve4 2 4 3 2 4" xfId="13194"/>
    <cellStyle name="40 % - Markeringsfarve4 2 4 3 3" xfId="8239"/>
    <cellStyle name="40 % - Markeringsfarve4 2 4 3 3 2" xfId="10820"/>
    <cellStyle name="40 % - Markeringsfarve4 2 4 3 3 2 2" xfId="16279"/>
    <cellStyle name="40 % - Markeringsfarve4 2 4 3 3 3" xfId="13795"/>
    <cellStyle name="40 % - Markeringsfarve4 2 4 3 4" xfId="9556"/>
    <cellStyle name="40 % - Markeringsfarve4 2 4 3 4 2" xfId="15016"/>
    <cellStyle name="40 % - Markeringsfarve4 2 4 3 5" xfId="12535"/>
    <cellStyle name="40 % - Markeringsfarve4 2 4 4" xfId="7350"/>
    <cellStyle name="40 % - Markeringsfarve4 2 4 4 2" xfId="8610"/>
    <cellStyle name="40 % - Markeringsfarve4 2 4 4 2 2" xfId="11191"/>
    <cellStyle name="40 % - Markeringsfarve4 2 4 4 2 2 2" xfId="16650"/>
    <cellStyle name="40 % - Markeringsfarve4 2 4 4 2 3" xfId="14166"/>
    <cellStyle name="40 % - Markeringsfarve4 2 4 4 3" xfId="9930"/>
    <cellStyle name="40 % - Markeringsfarve4 2 4 4 3 2" xfId="15390"/>
    <cellStyle name="40 % - Markeringsfarve4 2 4 4 4" xfId="12906"/>
    <cellStyle name="40 % - Markeringsfarve4 2 4 5" xfId="7949"/>
    <cellStyle name="40 % - Markeringsfarve4 2 4 5 2" xfId="10529"/>
    <cellStyle name="40 % - Markeringsfarve4 2 4 5 2 2" xfId="15988"/>
    <cellStyle name="40 % - Markeringsfarve4 2 4 5 3" xfId="13504"/>
    <cellStyle name="40 % - Markeringsfarve4 2 4 6" xfId="9247"/>
    <cellStyle name="40 % - Markeringsfarve4 2 4 6 2" xfId="12029"/>
    <cellStyle name="40 % - Markeringsfarve4 2 4 7" xfId="12241"/>
    <cellStyle name="40 % - Markeringsfarve4 2 4 8" xfId="6571"/>
    <cellStyle name="40 % - Markeringsfarve4 2 5" xfId="393"/>
    <cellStyle name="40 % - Markeringsfarve4 2 5 2" xfId="7027"/>
    <cellStyle name="40 % - Markeringsfarve4 2 5 2 2" xfId="7712"/>
    <cellStyle name="40 % - Markeringsfarve4 2 5 2 2 2" xfId="8972"/>
    <cellStyle name="40 % - Markeringsfarve4 2 5 2 2 2 2" xfId="11554"/>
    <cellStyle name="40 % - Markeringsfarve4 2 5 2 2 2 2 2" xfId="17013"/>
    <cellStyle name="40 % - Markeringsfarve4 2 5 2 2 2 3" xfId="14529"/>
    <cellStyle name="40 % - Markeringsfarve4 2 5 2 2 3" xfId="10293"/>
    <cellStyle name="40 % - Markeringsfarve4 2 5 2 2 3 2" xfId="15753"/>
    <cellStyle name="40 % - Markeringsfarve4 2 5 2 2 4" xfId="13269"/>
    <cellStyle name="40 % - Markeringsfarve4 2 5 2 3" xfId="8314"/>
    <cellStyle name="40 % - Markeringsfarve4 2 5 2 3 2" xfId="10895"/>
    <cellStyle name="40 % - Markeringsfarve4 2 5 2 3 2 2" xfId="16354"/>
    <cellStyle name="40 % - Markeringsfarve4 2 5 2 3 3" xfId="13870"/>
    <cellStyle name="40 % - Markeringsfarve4 2 5 2 4" xfId="9631"/>
    <cellStyle name="40 % - Markeringsfarve4 2 5 2 4 2" xfId="15091"/>
    <cellStyle name="40 % - Markeringsfarve4 2 5 2 5" xfId="12610"/>
    <cellStyle name="40 % - Markeringsfarve4 2 5 3" xfId="7422"/>
    <cellStyle name="40 % - Markeringsfarve4 2 5 3 2" xfId="8682"/>
    <cellStyle name="40 % - Markeringsfarve4 2 5 3 2 2" xfId="11263"/>
    <cellStyle name="40 % - Markeringsfarve4 2 5 3 2 2 2" xfId="16722"/>
    <cellStyle name="40 % - Markeringsfarve4 2 5 3 2 3" xfId="14238"/>
    <cellStyle name="40 % - Markeringsfarve4 2 5 3 3" xfId="10002"/>
    <cellStyle name="40 % - Markeringsfarve4 2 5 3 3 2" xfId="15462"/>
    <cellStyle name="40 % - Markeringsfarve4 2 5 3 4" xfId="12978"/>
    <cellStyle name="40 % - Markeringsfarve4 2 5 4" xfId="8024"/>
    <cellStyle name="40 % - Markeringsfarve4 2 5 4 2" xfId="10604"/>
    <cellStyle name="40 % - Markeringsfarve4 2 5 4 2 2" xfId="16063"/>
    <cellStyle name="40 % - Markeringsfarve4 2 5 4 3" xfId="13579"/>
    <cellStyle name="40 % - Markeringsfarve4 2 5 5" xfId="9322"/>
    <cellStyle name="40 % - Markeringsfarve4 2 5 5 2" xfId="14781"/>
    <cellStyle name="40 % - Markeringsfarve4 2 5 6" xfId="12316"/>
    <cellStyle name="40 % - Markeringsfarve4 2 5 7" xfId="6647"/>
    <cellStyle name="40 % - Markeringsfarve4 2 6" xfId="394"/>
    <cellStyle name="40 % - Markeringsfarve4 2 6 2" xfId="7567"/>
    <cellStyle name="40 % - Markeringsfarve4 2 6 2 2" xfId="8826"/>
    <cellStyle name="40 % - Markeringsfarve4 2 6 2 2 2" xfId="11408"/>
    <cellStyle name="40 % - Markeringsfarve4 2 6 2 2 2 2" xfId="16867"/>
    <cellStyle name="40 % - Markeringsfarve4 2 6 2 2 3" xfId="14383"/>
    <cellStyle name="40 % - Markeringsfarve4 2 6 2 3" xfId="10147"/>
    <cellStyle name="40 % - Markeringsfarve4 2 6 2 3 2" xfId="15607"/>
    <cellStyle name="40 % - Markeringsfarve4 2 6 2 4" xfId="13123"/>
    <cellStyle name="40 % - Markeringsfarve4 2 6 3" xfId="8168"/>
    <cellStyle name="40 % - Markeringsfarve4 2 6 3 2" xfId="10749"/>
    <cellStyle name="40 % - Markeringsfarve4 2 6 3 2 2" xfId="16208"/>
    <cellStyle name="40 % - Markeringsfarve4 2 6 3 3" xfId="13724"/>
    <cellStyle name="40 % - Markeringsfarve4 2 6 4" xfId="9467"/>
    <cellStyle name="40 % - Markeringsfarve4 2 6 4 2" xfId="14926"/>
    <cellStyle name="40 % - Markeringsfarve4 2 6 5" xfId="12461"/>
    <cellStyle name="40 % - Markeringsfarve4 2 6 6" xfId="6796"/>
    <cellStyle name="40 % - Markeringsfarve4 2 7" xfId="7181"/>
    <cellStyle name="40 % - Markeringsfarve4 2 7 2" xfId="8467"/>
    <cellStyle name="40 % - Markeringsfarve4 2 7 2 2" xfId="11048"/>
    <cellStyle name="40 % - Markeringsfarve4 2 7 2 2 2" xfId="16507"/>
    <cellStyle name="40 % - Markeringsfarve4 2 7 2 3" xfId="14023"/>
    <cellStyle name="40 % - Markeringsfarve4 2 7 3" xfId="9784"/>
    <cellStyle name="40 % - Markeringsfarve4 2 7 3 2" xfId="15244"/>
    <cellStyle name="40 % - Markeringsfarve4 2 7 4" xfId="12763"/>
    <cellStyle name="40 % - Markeringsfarve4 2 8" xfId="7242"/>
    <cellStyle name="40 % - Markeringsfarve4 2 8 2" xfId="8528"/>
    <cellStyle name="40 % - Markeringsfarve4 2 8 2 2" xfId="11109"/>
    <cellStyle name="40 % - Markeringsfarve4 2 8 2 2 2" xfId="16568"/>
    <cellStyle name="40 % - Markeringsfarve4 2 8 2 3" xfId="14084"/>
    <cellStyle name="40 % - Markeringsfarve4 2 8 3" xfId="9845"/>
    <cellStyle name="40 % - Markeringsfarve4 2 8 3 2" xfId="15305"/>
    <cellStyle name="40 % - Markeringsfarve4 2 8 4" xfId="12824"/>
    <cellStyle name="40 % - Markeringsfarve4 2 9" xfId="7876"/>
    <cellStyle name="40 % - Markeringsfarve4 2 9 2" xfId="10458"/>
    <cellStyle name="40 % - Markeringsfarve4 2 9 2 2" xfId="15917"/>
    <cellStyle name="40 % - Markeringsfarve4 2 9 3" xfId="13433"/>
    <cellStyle name="40 % - Markeringsfarve4 3" xfId="395"/>
    <cellStyle name="40 % - Markeringsfarve4 3 2" xfId="396"/>
    <cellStyle name="40 % - Markeringsfarve4 3 2 2" xfId="397"/>
    <cellStyle name="40 % - Markeringsfarve4 3 2 2 2" xfId="398"/>
    <cellStyle name="40 % - Markeringsfarve4 3 2 2 2 2" xfId="7099"/>
    <cellStyle name="40 % - Markeringsfarve4 3 2 2 2 2 2" xfId="7784"/>
    <cellStyle name="40 % - Markeringsfarve4 3 2 2 2 2 2 2" xfId="9045"/>
    <cellStyle name="40 % - Markeringsfarve4 3 2 2 2 2 2 2 2" xfId="11627"/>
    <cellStyle name="40 % - Markeringsfarve4 3 2 2 2 2 2 2 2 2" xfId="17086"/>
    <cellStyle name="40 % - Markeringsfarve4 3 2 2 2 2 2 2 3" xfId="14602"/>
    <cellStyle name="40 % - Markeringsfarve4 3 2 2 2 2 2 3" xfId="10366"/>
    <cellStyle name="40 % - Markeringsfarve4 3 2 2 2 2 2 3 2" xfId="15826"/>
    <cellStyle name="40 % - Markeringsfarve4 3 2 2 2 2 2 4" xfId="13342"/>
    <cellStyle name="40 % - Markeringsfarve4 3 2 2 2 2 3" xfId="8387"/>
    <cellStyle name="40 % - Markeringsfarve4 3 2 2 2 2 3 2" xfId="10968"/>
    <cellStyle name="40 % - Markeringsfarve4 3 2 2 2 2 3 2 2" xfId="16427"/>
    <cellStyle name="40 % - Markeringsfarve4 3 2 2 2 2 3 3" xfId="13943"/>
    <cellStyle name="40 % - Markeringsfarve4 3 2 2 2 2 4" xfId="9704"/>
    <cellStyle name="40 % - Markeringsfarve4 3 2 2 2 2 4 2" xfId="15164"/>
    <cellStyle name="40 % - Markeringsfarve4 3 2 2 2 2 5" xfId="12683"/>
    <cellStyle name="40 % - Markeringsfarve4 3 2 2 2 3" xfId="7494"/>
    <cellStyle name="40 % - Markeringsfarve4 3 2 2 2 3 2" xfId="8754"/>
    <cellStyle name="40 % - Markeringsfarve4 3 2 2 2 3 2 2" xfId="11336"/>
    <cellStyle name="40 % - Markeringsfarve4 3 2 2 2 3 2 2 2" xfId="16795"/>
    <cellStyle name="40 % - Markeringsfarve4 3 2 2 2 3 2 3" xfId="14311"/>
    <cellStyle name="40 % - Markeringsfarve4 3 2 2 2 3 3" xfId="10075"/>
    <cellStyle name="40 % - Markeringsfarve4 3 2 2 2 3 3 2" xfId="15535"/>
    <cellStyle name="40 % - Markeringsfarve4 3 2 2 2 3 4" xfId="13051"/>
    <cellStyle name="40 % - Markeringsfarve4 3 2 2 2 4" xfId="8096"/>
    <cellStyle name="40 % - Markeringsfarve4 3 2 2 2 4 2" xfId="10677"/>
    <cellStyle name="40 % - Markeringsfarve4 3 2 2 2 4 2 2" xfId="16136"/>
    <cellStyle name="40 % - Markeringsfarve4 3 2 2 2 4 3" xfId="13652"/>
    <cellStyle name="40 % - Markeringsfarve4 3 2 2 2 5" xfId="9395"/>
    <cellStyle name="40 % - Markeringsfarve4 3 2 2 2 5 2" xfId="14854"/>
    <cellStyle name="40 % - Markeringsfarve4 3 2 2 2 6" xfId="12389"/>
    <cellStyle name="40 % - Markeringsfarve4 3 2 2 2 7" xfId="6719"/>
    <cellStyle name="40 % - Markeringsfarve4 3 2 2 3" xfId="6954"/>
    <cellStyle name="40 % - Markeringsfarve4 3 2 2 3 2" xfId="7639"/>
    <cellStyle name="40 % - Markeringsfarve4 3 2 2 3 2 2" xfId="8899"/>
    <cellStyle name="40 % - Markeringsfarve4 3 2 2 3 2 2 2" xfId="11481"/>
    <cellStyle name="40 % - Markeringsfarve4 3 2 2 3 2 2 2 2" xfId="16940"/>
    <cellStyle name="40 % - Markeringsfarve4 3 2 2 3 2 2 3" xfId="14456"/>
    <cellStyle name="40 % - Markeringsfarve4 3 2 2 3 2 3" xfId="10220"/>
    <cellStyle name="40 % - Markeringsfarve4 3 2 2 3 2 3 2" xfId="15680"/>
    <cellStyle name="40 % - Markeringsfarve4 3 2 2 3 2 4" xfId="13196"/>
    <cellStyle name="40 % - Markeringsfarve4 3 2 2 3 3" xfId="8241"/>
    <cellStyle name="40 % - Markeringsfarve4 3 2 2 3 3 2" xfId="10822"/>
    <cellStyle name="40 % - Markeringsfarve4 3 2 2 3 3 2 2" xfId="16281"/>
    <cellStyle name="40 % - Markeringsfarve4 3 2 2 3 3 3" xfId="13797"/>
    <cellStyle name="40 % - Markeringsfarve4 3 2 2 3 4" xfId="9558"/>
    <cellStyle name="40 % - Markeringsfarve4 3 2 2 3 4 2" xfId="15018"/>
    <cellStyle name="40 % - Markeringsfarve4 3 2 2 3 5" xfId="12537"/>
    <cellStyle name="40 % - Markeringsfarve4 3 2 2 4" xfId="7352"/>
    <cellStyle name="40 % - Markeringsfarve4 3 2 2 4 2" xfId="8612"/>
    <cellStyle name="40 % - Markeringsfarve4 3 2 2 4 2 2" xfId="11193"/>
    <cellStyle name="40 % - Markeringsfarve4 3 2 2 4 2 2 2" xfId="16652"/>
    <cellStyle name="40 % - Markeringsfarve4 3 2 2 4 2 3" xfId="14168"/>
    <cellStyle name="40 % - Markeringsfarve4 3 2 2 4 3" xfId="9932"/>
    <cellStyle name="40 % - Markeringsfarve4 3 2 2 4 3 2" xfId="15392"/>
    <cellStyle name="40 % - Markeringsfarve4 3 2 2 4 4" xfId="12908"/>
    <cellStyle name="40 % - Markeringsfarve4 3 2 2 5" xfId="7951"/>
    <cellStyle name="40 % - Markeringsfarve4 3 2 2 5 2" xfId="10531"/>
    <cellStyle name="40 % - Markeringsfarve4 3 2 2 5 2 2" xfId="15990"/>
    <cellStyle name="40 % - Markeringsfarve4 3 2 2 5 3" xfId="13506"/>
    <cellStyle name="40 % - Markeringsfarve4 3 2 2 6" xfId="9249"/>
    <cellStyle name="40 % - Markeringsfarve4 3 2 2 6 2" xfId="12200"/>
    <cellStyle name="40 % - Markeringsfarve4 3 2 2 7" xfId="12243"/>
    <cellStyle name="40 % - Markeringsfarve4 3 2 2 8" xfId="6573"/>
    <cellStyle name="40 % - Markeringsfarve4 3 2 3" xfId="399"/>
    <cellStyle name="40 % - Markeringsfarve4 3 2 3 2" xfId="400"/>
    <cellStyle name="40 % - Markeringsfarve4 3 2 3 2 2" xfId="7714"/>
    <cellStyle name="40 % - Markeringsfarve4 3 2 3 2 2 2" xfId="8974"/>
    <cellStyle name="40 % - Markeringsfarve4 3 2 3 2 2 2 2" xfId="11556"/>
    <cellStyle name="40 % - Markeringsfarve4 3 2 3 2 2 2 2 2" xfId="17015"/>
    <cellStyle name="40 % - Markeringsfarve4 3 2 3 2 2 2 3" xfId="14531"/>
    <cellStyle name="40 % - Markeringsfarve4 3 2 3 2 2 3" xfId="10295"/>
    <cellStyle name="40 % - Markeringsfarve4 3 2 3 2 2 3 2" xfId="15755"/>
    <cellStyle name="40 % - Markeringsfarve4 3 2 3 2 2 4" xfId="13271"/>
    <cellStyle name="40 % - Markeringsfarve4 3 2 3 2 3" xfId="8316"/>
    <cellStyle name="40 % - Markeringsfarve4 3 2 3 2 3 2" xfId="10897"/>
    <cellStyle name="40 % - Markeringsfarve4 3 2 3 2 3 2 2" xfId="16356"/>
    <cellStyle name="40 % - Markeringsfarve4 3 2 3 2 3 3" xfId="13872"/>
    <cellStyle name="40 % - Markeringsfarve4 3 2 3 2 4" xfId="9633"/>
    <cellStyle name="40 % - Markeringsfarve4 3 2 3 2 4 2" xfId="15093"/>
    <cellStyle name="40 % - Markeringsfarve4 3 2 3 2 5" xfId="12612"/>
    <cellStyle name="40 % - Markeringsfarve4 3 2 3 2 6" xfId="7029"/>
    <cellStyle name="40 % - Markeringsfarve4 3 2 3 3" xfId="7424"/>
    <cellStyle name="40 % - Markeringsfarve4 3 2 3 3 2" xfId="8684"/>
    <cellStyle name="40 % - Markeringsfarve4 3 2 3 3 2 2" xfId="11265"/>
    <cellStyle name="40 % - Markeringsfarve4 3 2 3 3 2 2 2" xfId="16724"/>
    <cellStyle name="40 % - Markeringsfarve4 3 2 3 3 2 3" xfId="14240"/>
    <cellStyle name="40 % - Markeringsfarve4 3 2 3 3 3" xfId="10004"/>
    <cellStyle name="40 % - Markeringsfarve4 3 2 3 3 3 2" xfId="15464"/>
    <cellStyle name="40 % - Markeringsfarve4 3 2 3 3 4" xfId="12980"/>
    <cellStyle name="40 % - Markeringsfarve4 3 2 3 4" xfId="8026"/>
    <cellStyle name="40 % - Markeringsfarve4 3 2 3 4 2" xfId="10606"/>
    <cellStyle name="40 % - Markeringsfarve4 3 2 3 4 2 2" xfId="16065"/>
    <cellStyle name="40 % - Markeringsfarve4 3 2 3 4 3" xfId="13581"/>
    <cellStyle name="40 % - Markeringsfarve4 3 2 3 5" xfId="9324"/>
    <cellStyle name="40 % - Markeringsfarve4 3 2 3 5 2" xfId="14783"/>
    <cellStyle name="40 % - Markeringsfarve4 3 2 3 6" xfId="12318"/>
    <cellStyle name="40 % - Markeringsfarve4 3 2 3 7" xfId="6649"/>
    <cellStyle name="40 % - Markeringsfarve4 3 2 4" xfId="401"/>
    <cellStyle name="40 % - Markeringsfarve4 3 2 4 2" xfId="7569"/>
    <cellStyle name="40 % - Markeringsfarve4 3 2 4 2 2" xfId="8828"/>
    <cellStyle name="40 % - Markeringsfarve4 3 2 4 2 2 2" xfId="11410"/>
    <cellStyle name="40 % - Markeringsfarve4 3 2 4 2 2 2 2" xfId="16869"/>
    <cellStyle name="40 % - Markeringsfarve4 3 2 4 2 2 3" xfId="14385"/>
    <cellStyle name="40 % - Markeringsfarve4 3 2 4 2 3" xfId="10149"/>
    <cellStyle name="40 % - Markeringsfarve4 3 2 4 2 3 2" xfId="15609"/>
    <cellStyle name="40 % - Markeringsfarve4 3 2 4 2 4" xfId="13125"/>
    <cellStyle name="40 % - Markeringsfarve4 3 2 4 3" xfId="8170"/>
    <cellStyle name="40 % - Markeringsfarve4 3 2 4 3 2" xfId="10751"/>
    <cellStyle name="40 % - Markeringsfarve4 3 2 4 3 2 2" xfId="16210"/>
    <cellStyle name="40 % - Markeringsfarve4 3 2 4 3 3" xfId="13726"/>
    <cellStyle name="40 % - Markeringsfarve4 3 2 4 4" xfId="9469"/>
    <cellStyle name="40 % - Markeringsfarve4 3 2 4 4 2" xfId="14928"/>
    <cellStyle name="40 % - Markeringsfarve4 3 2 4 5" xfId="12463"/>
    <cellStyle name="40 % - Markeringsfarve4 3 2 4 6" xfId="6798"/>
    <cellStyle name="40 % - Markeringsfarve4 3 2 5" xfId="7275"/>
    <cellStyle name="40 % - Markeringsfarve4 3 2 5 2" xfId="8552"/>
    <cellStyle name="40 % - Markeringsfarve4 3 2 5 2 2" xfId="11133"/>
    <cellStyle name="40 % - Markeringsfarve4 3 2 5 2 2 2" xfId="16592"/>
    <cellStyle name="40 % - Markeringsfarve4 3 2 5 2 3" xfId="14108"/>
    <cellStyle name="40 % - Markeringsfarve4 3 2 5 3" xfId="9870"/>
    <cellStyle name="40 % - Markeringsfarve4 3 2 5 3 2" xfId="15330"/>
    <cellStyle name="40 % - Markeringsfarve4 3 2 5 4" xfId="12848"/>
    <cellStyle name="40 % - Markeringsfarve4 3 2 6" xfId="7878"/>
    <cellStyle name="40 % - Markeringsfarve4 3 2 6 2" xfId="10460"/>
    <cellStyle name="40 % - Markeringsfarve4 3 2 6 2 2" xfId="15919"/>
    <cellStyle name="40 % - Markeringsfarve4 3 2 6 3" xfId="13435"/>
    <cellStyle name="40 % - Markeringsfarve4 3 2 7" xfId="9145"/>
    <cellStyle name="40 % - Markeringsfarve4 3 2 7 2" xfId="12082"/>
    <cellStyle name="40 % - Markeringsfarve4 3 2 8" xfId="11994"/>
    <cellStyle name="40 % - Markeringsfarve4 3 2 9" xfId="6332"/>
    <cellStyle name="40 % - Markeringsfarve4 3 3" xfId="402"/>
    <cellStyle name="40 % - Markeringsfarve4 3 3 2" xfId="403"/>
    <cellStyle name="40 % - Markeringsfarve4 3 3 2 2" xfId="11063"/>
    <cellStyle name="40 % - Markeringsfarve4 3 3 2 2 2" xfId="16522"/>
    <cellStyle name="40 % - Markeringsfarve4 3 3 2 3" xfId="14038"/>
    <cellStyle name="40 % - Markeringsfarve4 3 3 2 4" xfId="8482"/>
    <cellStyle name="40 % - Markeringsfarve4 3 3 3" xfId="9799"/>
    <cellStyle name="40 % - Markeringsfarve4 3 3 3 2" xfId="15259"/>
    <cellStyle name="40 % - Markeringsfarve4 3 3 4" xfId="12778"/>
    <cellStyle name="40 % - Markeringsfarve4 3 3 5" xfId="7196"/>
    <cellStyle name="40 % - Markeringsfarve4 3 4" xfId="404"/>
    <cellStyle name="40 % - Markeringsfarve4 3 4 2" xfId="405"/>
    <cellStyle name="40 % - Markeringsfarve4 3 4 3" xfId="7274"/>
    <cellStyle name="40 % - Markeringsfarve4 3 5" xfId="406"/>
    <cellStyle name="40 % - Markeringsfarve4 3 5 2" xfId="6331"/>
    <cellStyle name="40 % - Markeringsfarve4 3 6" xfId="6246"/>
    <cellStyle name="40 % - Markeringsfarve4 4" xfId="407"/>
    <cellStyle name="40 % - Markeringsfarve4 4 2" xfId="408"/>
    <cellStyle name="40 % - Markeringsfarve4 4 2 2" xfId="7096"/>
    <cellStyle name="40 % - Markeringsfarve4 4 2 2 2" xfId="7781"/>
    <cellStyle name="40 % - Markeringsfarve4 4 2 2 2 2" xfId="9042"/>
    <cellStyle name="40 % - Markeringsfarve4 4 2 2 2 2 2" xfId="11624"/>
    <cellStyle name="40 % - Markeringsfarve4 4 2 2 2 2 2 2" xfId="17083"/>
    <cellStyle name="40 % - Markeringsfarve4 4 2 2 2 2 3" xfId="14599"/>
    <cellStyle name="40 % - Markeringsfarve4 4 2 2 2 3" xfId="10363"/>
    <cellStyle name="40 % - Markeringsfarve4 4 2 2 2 3 2" xfId="15823"/>
    <cellStyle name="40 % - Markeringsfarve4 4 2 2 2 4" xfId="13339"/>
    <cellStyle name="40 % - Markeringsfarve4 4 2 2 3" xfId="8384"/>
    <cellStyle name="40 % - Markeringsfarve4 4 2 2 3 2" xfId="10965"/>
    <cellStyle name="40 % - Markeringsfarve4 4 2 2 3 2 2" xfId="16424"/>
    <cellStyle name="40 % - Markeringsfarve4 4 2 2 3 3" xfId="13940"/>
    <cellStyle name="40 % - Markeringsfarve4 4 2 2 4" xfId="9701"/>
    <cellStyle name="40 % - Markeringsfarve4 4 2 2 4 2" xfId="15161"/>
    <cellStyle name="40 % - Markeringsfarve4 4 2 2 5" xfId="12680"/>
    <cellStyle name="40 % - Markeringsfarve4 4 2 3" xfId="7491"/>
    <cellStyle name="40 % - Markeringsfarve4 4 2 3 2" xfId="8751"/>
    <cellStyle name="40 % - Markeringsfarve4 4 2 3 2 2" xfId="11333"/>
    <cellStyle name="40 % - Markeringsfarve4 4 2 3 2 2 2" xfId="16792"/>
    <cellStyle name="40 % - Markeringsfarve4 4 2 3 2 3" xfId="14308"/>
    <cellStyle name="40 % - Markeringsfarve4 4 2 3 3" xfId="10072"/>
    <cellStyle name="40 % - Markeringsfarve4 4 2 3 3 2" xfId="15532"/>
    <cellStyle name="40 % - Markeringsfarve4 4 2 3 4" xfId="13048"/>
    <cellStyle name="40 % - Markeringsfarve4 4 2 4" xfId="8093"/>
    <cellStyle name="40 % - Markeringsfarve4 4 2 4 2" xfId="10674"/>
    <cellStyle name="40 % - Markeringsfarve4 4 2 4 2 2" xfId="16133"/>
    <cellStyle name="40 % - Markeringsfarve4 4 2 4 3" xfId="13649"/>
    <cellStyle name="40 % - Markeringsfarve4 4 2 5" xfId="9392"/>
    <cellStyle name="40 % - Markeringsfarve4 4 2 5 2" xfId="14851"/>
    <cellStyle name="40 % - Markeringsfarve4 4 2 6" xfId="12386"/>
    <cellStyle name="40 % - Markeringsfarve4 4 2 7" xfId="6716"/>
    <cellStyle name="40 % - Markeringsfarve4 4 3" xfId="6951"/>
    <cellStyle name="40 % - Markeringsfarve4 4 3 2" xfId="7636"/>
    <cellStyle name="40 % - Markeringsfarve4 4 3 2 2" xfId="8896"/>
    <cellStyle name="40 % - Markeringsfarve4 4 3 2 2 2" xfId="11478"/>
    <cellStyle name="40 % - Markeringsfarve4 4 3 2 2 2 2" xfId="16937"/>
    <cellStyle name="40 % - Markeringsfarve4 4 3 2 2 3" xfId="14453"/>
    <cellStyle name="40 % - Markeringsfarve4 4 3 2 3" xfId="10217"/>
    <cellStyle name="40 % - Markeringsfarve4 4 3 2 3 2" xfId="15677"/>
    <cellStyle name="40 % - Markeringsfarve4 4 3 2 4" xfId="13193"/>
    <cellStyle name="40 % - Markeringsfarve4 4 3 3" xfId="8238"/>
    <cellStyle name="40 % - Markeringsfarve4 4 3 3 2" xfId="10819"/>
    <cellStyle name="40 % - Markeringsfarve4 4 3 3 2 2" xfId="16278"/>
    <cellStyle name="40 % - Markeringsfarve4 4 3 3 3" xfId="13794"/>
    <cellStyle name="40 % - Markeringsfarve4 4 3 4" xfId="9555"/>
    <cellStyle name="40 % - Markeringsfarve4 4 3 4 2" xfId="15015"/>
    <cellStyle name="40 % - Markeringsfarve4 4 3 5" xfId="12534"/>
    <cellStyle name="40 % - Markeringsfarve4 4 4" xfId="7232"/>
    <cellStyle name="40 % - Markeringsfarve4 4 4 2" xfId="8518"/>
    <cellStyle name="40 % - Markeringsfarve4 4 4 2 2" xfId="11099"/>
    <cellStyle name="40 % - Markeringsfarve4 4 4 2 2 2" xfId="16558"/>
    <cellStyle name="40 % - Markeringsfarve4 4 4 2 3" xfId="14074"/>
    <cellStyle name="40 % - Markeringsfarve4 4 4 3" xfId="9835"/>
    <cellStyle name="40 % - Markeringsfarve4 4 4 3 2" xfId="15295"/>
    <cellStyle name="40 % - Markeringsfarve4 4 4 4" xfId="12814"/>
    <cellStyle name="40 % - Markeringsfarve4 4 5" xfId="7948"/>
    <cellStyle name="40 % - Markeringsfarve4 4 5 2" xfId="10528"/>
    <cellStyle name="40 % - Markeringsfarve4 4 5 2 2" xfId="15987"/>
    <cellStyle name="40 % - Markeringsfarve4 4 5 3" xfId="13503"/>
    <cellStyle name="40 % - Markeringsfarve4 4 6" xfId="9246"/>
    <cellStyle name="40 % - Markeringsfarve4 4 6 2" xfId="12005"/>
    <cellStyle name="40 % - Markeringsfarve4 4 7" xfId="12240"/>
    <cellStyle name="40 % - Markeringsfarve4 4 8" xfId="6570"/>
    <cellStyle name="40 % - Markeringsfarve4 5" xfId="409"/>
    <cellStyle name="40 % - Markeringsfarve4 5 2" xfId="410"/>
    <cellStyle name="40 % - Markeringsfarve4 5 2 2" xfId="7680"/>
    <cellStyle name="40 % - Markeringsfarve4 5 2 2 2" xfId="8940"/>
    <cellStyle name="40 % - Markeringsfarve4 5 2 2 2 2" xfId="11522"/>
    <cellStyle name="40 % - Markeringsfarve4 5 2 2 2 2 2" xfId="16981"/>
    <cellStyle name="40 % - Markeringsfarve4 5 2 2 2 3" xfId="14497"/>
    <cellStyle name="40 % - Markeringsfarve4 5 2 2 3" xfId="10261"/>
    <cellStyle name="40 % - Markeringsfarve4 5 2 2 3 2" xfId="15721"/>
    <cellStyle name="40 % - Markeringsfarve4 5 2 2 4" xfId="13237"/>
    <cellStyle name="40 % - Markeringsfarve4 5 2 3" xfId="8282"/>
    <cellStyle name="40 % - Markeringsfarve4 5 2 3 2" xfId="10863"/>
    <cellStyle name="40 % - Markeringsfarve4 5 2 3 2 2" xfId="16322"/>
    <cellStyle name="40 % - Markeringsfarve4 5 2 3 3" xfId="13838"/>
    <cellStyle name="40 % - Markeringsfarve4 5 2 4" xfId="9599"/>
    <cellStyle name="40 % - Markeringsfarve4 5 2 4 2" xfId="15059"/>
    <cellStyle name="40 % - Markeringsfarve4 5 2 5" xfId="12578"/>
    <cellStyle name="40 % - Markeringsfarve4 5 2 6" xfId="6995"/>
    <cellStyle name="40 % - Markeringsfarve4 5 3" xfId="7390"/>
    <cellStyle name="40 % - Markeringsfarve4 5 3 2" xfId="8650"/>
    <cellStyle name="40 % - Markeringsfarve4 5 3 2 2" xfId="11231"/>
    <cellStyle name="40 % - Markeringsfarve4 5 3 2 2 2" xfId="16690"/>
    <cellStyle name="40 % - Markeringsfarve4 5 3 2 3" xfId="14206"/>
    <cellStyle name="40 % - Markeringsfarve4 5 3 3" xfId="9970"/>
    <cellStyle name="40 % - Markeringsfarve4 5 3 3 2" xfId="15430"/>
    <cellStyle name="40 % - Markeringsfarve4 5 3 4" xfId="12946"/>
    <cellStyle name="40 % - Markeringsfarve4 5 4" xfId="7992"/>
    <cellStyle name="40 % - Markeringsfarve4 5 4 2" xfId="10572"/>
    <cellStyle name="40 % - Markeringsfarve4 5 4 2 2" xfId="16031"/>
    <cellStyle name="40 % - Markeringsfarve4 5 4 3" xfId="13547"/>
    <cellStyle name="40 % - Markeringsfarve4 5 5" xfId="9290"/>
    <cellStyle name="40 % - Markeringsfarve4 5 5 2" xfId="14749"/>
    <cellStyle name="40 % - Markeringsfarve4 5 6" xfId="12284"/>
    <cellStyle name="40 % - Markeringsfarve4 5 7" xfId="6614"/>
    <cellStyle name="40 % - Markeringsfarve4 6" xfId="411"/>
    <cellStyle name="40 % - Markeringsfarve4 6 2" xfId="412"/>
    <cellStyle name="40 % - Markeringsfarve4 6 2 2" xfId="8794"/>
    <cellStyle name="40 % - Markeringsfarve4 6 2 2 2" xfId="11376"/>
    <cellStyle name="40 % - Markeringsfarve4 6 2 2 2 2" xfId="16835"/>
    <cellStyle name="40 % - Markeringsfarve4 6 2 2 3" xfId="14351"/>
    <cellStyle name="40 % - Markeringsfarve4 6 2 3" xfId="10115"/>
    <cellStyle name="40 % - Markeringsfarve4 6 2 3 2" xfId="15575"/>
    <cellStyle name="40 % - Markeringsfarve4 6 2 4" xfId="13091"/>
    <cellStyle name="40 % - Markeringsfarve4 6 2 5" xfId="7534"/>
    <cellStyle name="40 % - Markeringsfarve4 6 3" xfId="8136"/>
    <cellStyle name="40 % - Markeringsfarve4 6 3 2" xfId="10717"/>
    <cellStyle name="40 % - Markeringsfarve4 6 3 2 2" xfId="16176"/>
    <cellStyle name="40 % - Markeringsfarve4 6 3 3" xfId="13692"/>
    <cellStyle name="40 % - Markeringsfarve4 6 4" xfId="9435"/>
    <cellStyle name="40 % - Markeringsfarve4 6 4 2" xfId="14894"/>
    <cellStyle name="40 % - Markeringsfarve4 6 5" xfId="12429"/>
    <cellStyle name="40 % - Markeringsfarve4 6 6" xfId="6759"/>
    <cellStyle name="40 % - Markeringsfarve4 7" xfId="7147"/>
    <cellStyle name="40 % - Markeringsfarve4 7 2" xfId="7831"/>
    <cellStyle name="40 % - Markeringsfarve4 7 2 2" xfId="9092"/>
    <cellStyle name="40 % - Markeringsfarve4 7 2 2 2" xfId="11674"/>
    <cellStyle name="40 % - Markeringsfarve4 7 2 2 2 2" xfId="17133"/>
    <cellStyle name="40 % - Markeringsfarve4 7 2 2 3" xfId="14649"/>
    <cellStyle name="40 % - Markeringsfarve4 7 2 3" xfId="10413"/>
    <cellStyle name="40 % - Markeringsfarve4 7 2 3 2" xfId="15873"/>
    <cellStyle name="40 % - Markeringsfarve4 7 2 4" xfId="13389"/>
    <cellStyle name="40 % - Markeringsfarve4 7 3" xfId="8434"/>
    <cellStyle name="40 % - Markeringsfarve4 7 3 2" xfId="11015"/>
    <cellStyle name="40 % - Markeringsfarve4 7 3 2 2" xfId="16474"/>
    <cellStyle name="40 % - Markeringsfarve4 7 3 3" xfId="13990"/>
    <cellStyle name="40 % - Markeringsfarve4 7 4" xfId="9751"/>
    <cellStyle name="40 % - Markeringsfarve4 7 4 2" xfId="15211"/>
    <cellStyle name="40 % - Markeringsfarve4 7 5" xfId="12730"/>
    <cellStyle name="40 % - Markeringsfarve4 8" xfId="7160"/>
    <cellStyle name="40 % - Markeringsfarve4 8 2" xfId="8446"/>
    <cellStyle name="40 % - Markeringsfarve4 8 2 2" xfId="11027"/>
    <cellStyle name="40 % - Markeringsfarve4 8 2 2 2" xfId="16486"/>
    <cellStyle name="40 % - Markeringsfarve4 8 2 3" xfId="14002"/>
    <cellStyle name="40 % - Markeringsfarve4 8 3" xfId="9763"/>
    <cellStyle name="40 % - Markeringsfarve4 8 3 2" xfId="15223"/>
    <cellStyle name="40 % - Markeringsfarve4 8 4" xfId="12742"/>
    <cellStyle name="40 % - Markeringsfarve4 9" xfId="7845"/>
    <cellStyle name="40 % - Markeringsfarve4 9 2" xfId="10427"/>
    <cellStyle name="40 % - Markeringsfarve4 9 2 2" xfId="15887"/>
    <cellStyle name="40 % - Markeringsfarve4 9 3" xfId="13403"/>
    <cellStyle name="40 % - Markeringsfarve5 10" xfId="9110"/>
    <cellStyle name="40 % - Markeringsfarve5 10 2" xfId="12045"/>
    <cellStyle name="40 % - Markeringsfarve5 11" xfId="11947"/>
    <cellStyle name="40 % - Markeringsfarve5 11 2" xfId="17376"/>
    <cellStyle name="40 % - Markeringsfarve5 12" xfId="11971"/>
    <cellStyle name="40 % - Markeringsfarve5 13" xfId="17392"/>
    <cellStyle name="40 % - Markeringsfarve5 14" xfId="17407"/>
    <cellStyle name="40 % - Markeringsfarve5 15" xfId="6333"/>
    <cellStyle name="40 % - Markeringsfarve5 2" xfId="413"/>
    <cellStyle name="40 % - Markeringsfarve5 2 10" xfId="9146"/>
    <cellStyle name="40 % - Markeringsfarve5 2 10 2" xfId="12083"/>
    <cellStyle name="40 % - Markeringsfarve5 2 11" xfId="11995"/>
    <cellStyle name="40 % - Markeringsfarve5 2 12" xfId="6334"/>
    <cellStyle name="40 % - Markeringsfarve5 2 13" xfId="6233"/>
    <cellStyle name="40 % - Markeringsfarve5 2 2" xfId="414"/>
    <cellStyle name="40 % - Markeringsfarve5 2 2 10" xfId="6335"/>
    <cellStyle name="40 % - Markeringsfarve5 2 2 11" xfId="6269"/>
    <cellStyle name="40 % - Markeringsfarve5 2 2 2" xfId="415"/>
    <cellStyle name="40 % - Markeringsfarve5 2 2 2 2" xfId="416"/>
    <cellStyle name="40 % - Markeringsfarve5 2 2 2 2 2" xfId="417"/>
    <cellStyle name="40 % - Markeringsfarve5 2 2 2 2 2 2" xfId="7787"/>
    <cellStyle name="40 % - Markeringsfarve5 2 2 2 2 2 2 2" xfId="9048"/>
    <cellStyle name="40 % - Markeringsfarve5 2 2 2 2 2 2 2 2" xfId="11630"/>
    <cellStyle name="40 % - Markeringsfarve5 2 2 2 2 2 2 2 2 2" xfId="17089"/>
    <cellStyle name="40 % - Markeringsfarve5 2 2 2 2 2 2 2 3" xfId="14605"/>
    <cellStyle name="40 % - Markeringsfarve5 2 2 2 2 2 2 3" xfId="10369"/>
    <cellStyle name="40 % - Markeringsfarve5 2 2 2 2 2 2 3 2" xfId="15829"/>
    <cellStyle name="40 % - Markeringsfarve5 2 2 2 2 2 2 4" xfId="13345"/>
    <cellStyle name="40 % - Markeringsfarve5 2 2 2 2 2 3" xfId="8390"/>
    <cellStyle name="40 % - Markeringsfarve5 2 2 2 2 2 3 2" xfId="10971"/>
    <cellStyle name="40 % - Markeringsfarve5 2 2 2 2 2 3 2 2" xfId="16430"/>
    <cellStyle name="40 % - Markeringsfarve5 2 2 2 2 2 3 3" xfId="13946"/>
    <cellStyle name="40 % - Markeringsfarve5 2 2 2 2 2 4" xfId="9707"/>
    <cellStyle name="40 % - Markeringsfarve5 2 2 2 2 2 4 2" xfId="15167"/>
    <cellStyle name="40 % - Markeringsfarve5 2 2 2 2 2 5" xfId="12686"/>
    <cellStyle name="40 % - Markeringsfarve5 2 2 2 2 2 6" xfId="7102"/>
    <cellStyle name="40 % - Markeringsfarve5 2 2 2 2 3" xfId="7497"/>
    <cellStyle name="40 % - Markeringsfarve5 2 2 2 2 3 2" xfId="8757"/>
    <cellStyle name="40 % - Markeringsfarve5 2 2 2 2 3 2 2" xfId="11339"/>
    <cellStyle name="40 % - Markeringsfarve5 2 2 2 2 3 2 2 2" xfId="16798"/>
    <cellStyle name="40 % - Markeringsfarve5 2 2 2 2 3 2 3" xfId="14314"/>
    <cellStyle name="40 % - Markeringsfarve5 2 2 2 2 3 3" xfId="10078"/>
    <cellStyle name="40 % - Markeringsfarve5 2 2 2 2 3 3 2" xfId="15538"/>
    <cellStyle name="40 % - Markeringsfarve5 2 2 2 2 3 4" xfId="13054"/>
    <cellStyle name="40 % - Markeringsfarve5 2 2 2 2 4" xfId="8099"/>
    <cellStyle name="40 % - Markeringsfarve5 2 2 2 2 4 2" xfId="10680"/>
    <cellStyle name="40 % - Markeringsfarve5 2 2 2 2 4 2 2" xfId="16139"/>
    <cellStyle name="40 % - Markeringsfarve5 2 2 2 2 4 3" xfId="13655"/>
    <cellStyle name="40 % - Markeringsfarve5 2 2 2 2 5" xfId="9398"/>
    <cellStyle name="40 % - Markeringsfarve5 2 2 2 2 5 2" xfId="14857"/>
    <cellStyle name="40 % - Markeringsfarve5 2 2 2 2 6" xfId="12392"/>
    <cellStyle name="40 % - Markeringsfarve5 2 2 2 2 7" xfId="6722"/>
    <cellStyle name="40 % - Markeringsfarve5 2 2 2 3" xfId="418"/>
    <cellStyle name="40 % - Markeringsfarve5 2 2 2 3 2" xfId="419"/>
    <cellStyle name="40 % - Markeringsfarve5 2 2 2 3 2 2" xfId="8902"/>
    <cellStyle name="40 % - Markeringsfarve5 2 2 2 3 2 2 2" xfId="11484"/>
    <cellStyle name="40 % - Markeringsfarve5 2 2 2 3 2 2 2 2" xfId="16943"/>
    <cellStyle name="40 % - Markeringsfarve5 2 2 2 3 2 2 3" xfId="14459"/>
    <cellStyle name="40 % - Markeringsfarve5 2 2 2 3 2 3" xfId="10223"/>
    <cellStyle name="40 % - Markeringsfarve5 2 2 2 3 2 3 2" xfId="15683"/>
    <cellStyle name="40 % - Markeringsfarve5 2 2 2 3 2 4" xfId="13199"/>
    <cellStyle name="40 % - Markeringsfarve5 2 2 2 3 2 5" xfId="7642"/>
    <cellStyle name="40 % - Markeringsfarve5 2 2 2 3 3" xfId="8244"/>
    <cellStyle name="40 % - Markeringsfarve5 2 2 2 3 3 2" xfId="10825"/>
    <cellStyle name="40 % - Markeringsfarve5 2 2 2 3 3 2 2" xfId="16284"/>
    <cellStyle name="40 % - Markeringsfarve5 2 2 2 3 3 3" xfId="13800"/>
    <cellStyle name="40 % - Markeringsfarve5 2 2 2 3 4" xfId="9561"/>
    <cellStyle name="40 % - Markeringsfarve5 2 2 2 3 4 2" xfId="15021"/>
    <cellStyle name="40 % - Markeringsfarve5 2 2 2 3 5" xfId="12540"/>
    <cellStyle name="40 % - Markeringsfarve5 2 2 2 3 6" xfId="6957"/>
    <cellStyle name="40 % - Markeringsfarve5 2 2 2 4" xfId="420"/>
    <cellStyle name="40 % - Markeringsfarve5 2 2 2 4 2" xfId="8614"/>
    <cellStyle name="40 % - Markeringsfarve5 2 2 2 4 2 2" xfId="11195"/>
    <cellStyle name="40 % - Markeringsfarve5 2 2 2 4 2 2 2" xfId="16654"/>
    <cellStyle name="40 % - Markeringsfarve5 2 2 2 4 2 3" xfId="14170"/>
    <cellStyle name="40 % - Markeringsfarve5 2 2 2 4 3" xfId="9934"/>
    <cellStyle name="40 % - Markeringsfarve5 2 2 2 4 3 2" xfId="15394"/>
    <cellStyle name="40 % - Markeringsfarve5 2 2 2 4 4" xfId="12910"/>
    <cellStyle name="40 % - Markeringsfarve5 2 2 2 4 5" xfId="7354"/>
    <cellStyle name="40 % - Markeringsfarve5 2 2 2 5" xfId="7954"/>
    <cellStyle name="40 % - Markeringsfarve5 2 2 2 5 2" xfId="10534"/>
    <cellStyle name="40 % - Markeringsfarve5 2 2 2 5 2 2" xfId="15993"/>
    <cellStyle name="40 % - Markeringsfarve5 2 2 2 5 3" xfId="13509"/>
    <cellStyle name="40 % - Markeringsfarve5 2 2 2 6" xfId="9252"/>
    <cellStyle name="40 % - Markeringsfarve5 2 2 2 6 2" xfId="14666"/>
    <cellStyle name="40 % - Markeringsfarve5 2 2 2 7" xfId="12246"/>
    <cellStyle name="40 % - Markeringsfarve5 2 2 2 8" xfId="6576"/>
    <cellStyle name="40 % - Markeringsfarve5 2 2 3" xfId="421"/>
    <cellStyle name="40 % - Markeringsfarve5 2 2 3 2" xfId="422"/>
    <cellStyle name="40 % - Markeringsfarve5 2 2 3 2 2" xfId="7716"/>
    <cellStyle name="40 % - Markeringsfarve5 2 2 3 2 2 2" xfId="8976"/>
    <cellStyle name="40 % - Markeringsfarve5 2 2 3 2 2 2 2" xfId="11558"/>
    <cellStyle name="40 % - Markeringsfarve5 2 2 3 2 2 2 2 2" xfId="17017"/>
    <cellStyle name="40 % - Markeringsfarve5 2 2 3 2 2 2 3" xfId="14533"/>
    <cellStyle name="40 % - Markeringsfarve5 2 2 3 2 2 3" xfId="10297"/>
    <cellStyle name="40 % - Markeringsfarve5 2 2 3 2 2 3 2" xfId="15757"/>
    <cellStyle name="40 % - Markeringsfarve5 2 2 3 2 2 4" xfId="13273"/>
    <cellStyle name="40 % - Markeringsfarve5 2 2 3 2 3" xfId="8318"/>
    <cellStyle name="40 % - Markeringsfarve5 2 2 3 2 3 2" xfId="10899"/>
    <cellStyle name="40 % - Markeringsfarve5 2 2 3 2 3 2 2" xfId="16358"/>
    <cellStyle name="40 % - Markeringsfarve5 2 2 3 2 3 3" xfId="13874"/>
    <cellStyle name="40 % - Markeringsfarve5 2 2 3 2 4" xfId="9635"/>
    <cellStyle name="40 % - Markeringsfarve5 2 2 3 2 4 2" xfId="15095"/>
    <cellStyle name="40 % - Markeringsfarve5 2 2 3 2 5" xfId="12614"/>
    <cellStyle name="40 % - Markeringsfarve5 2 2 3 2 6" xfId="7031"/>
    <cellStyle name="40 % - Markeringsfarve5 2 2 3 3" xfId="7426"/>
    <cellStyle name="40 % - Markeringsfarve5 2 2 3 3 2" xfId="8686"/>
    <cellStyle name="40 % - Markeringsfarve5 2 2 3 3 2 2" xfId="11267"/>
    <cellStyle name="40 % - Markeringsfarve5 2 2 3 3 2 2 2" xfId="16726"/>
    <cellStyle name="40 % - Markeringsfarve5 2 2 3 3 2 3" xfId="14242"/>
    <cellStyle name="40 % - Markeringsfarve5 2 2 3 3 3" xfId="10006"/>
    <cellStyle name="40 % - Markeringsfarve5 2 2 3 3 3 2" xfId="15466"/>
    <cellStyle name="40 % - Markeringsfarve5 2 2 3 3 4" xfId="12982"/>
    <cellStyle name="40 % - Markeringsfarve5 2 2 3 4" xfId="8028"/>
    <cellStyle name="40 % - Markeringsfarve5 2 2 3 4 2" xfId="10608"/>
    <cellStyle name="40 % - Markeringsfarve5 2 2 3 4 2 2" xfId="16067"/>
    <cellStyle name="40 % - Markeringsfarve5 2 2 3 4 3" xfId="13583"/>
    <cellStyle name="40 % - Markeringsfarve5 2 2 3 5" xfId="9326"/>
    <cellStyle name="40 % - Markeringsfarve5 2 2 3 5 2" xfId="14785"/>
    <cellStyle name="40 % - Markeringsfarve5 2 2 3 6" xfId="12320"/>
    <cellStyle name="40 % - Markeringsfarve5 2 2 3 7" xfId="6651"/>
    <cellStyle name="40 % - Markeringsfarve5 2 2 4" xfId="423"/>
    <cellStyle name="40 % - Markeringsfarve5 2 2 4 2" xfId="424"/>
    <cellStyle name="40 % - Markeringsfarve5 2 2 4 2 2" xfId="8830"/>
    <cellStyle name="40 % - Markeringsfarve5 2 2 4 2 2 2" xfId="11412"/>
    <cellStyle name="40 % - Markeringsfarve5 2 2 4 2 2 2 2" xfId="16871"/>
    <cellStyle name="40 % - Markeringsfarve5 2 2 4 2 2 3" xfId="14387"/>
    <cellStyle name="40 % - Markeringsfarve5 2 2 4 2 3" xfId="10151"/>
    <cellStyle name="40 % - Markeringsfarve5 2 2 4 2 3 2" xfId="15611"/>
    <cellStyle name="40 % - Markeringsfarve5 2 2 4 2 4" xfId="13127"/>
    <cellStyle name="40 % - Markeringsfarve5 2 2 4 2 5" xfId="7571"/>
    <cellStyle name="40 % - Markeringsfarve5 2 2 4 3" xfId="8172"/>
    <cellStyle name="40 % - Markeringsfarve5 2 2 4 3 2" xfId="10753"/>
    <cellStyle name="40 % - Markeringsfarve5 2 2 4 3 2 2" xfId="16212"/>
    <cellStyle name="40 % - Markeringsfarve5 2 2 4 3 3" xfId="13728"/>
    <cellStyle name="40 % - Markeringsfarve5 2 2 4 4" xfId="9471"/>
    <cellStyle name="40 % - Markeringsfarve5 2 2 4 4 2" xfId="14930"/>
    <cellStyle name="40 % - Markeringsfarve5 2 2 4 5" xfId="12465"/>
    <cellStyle name="40 % - Markeringsfarve5 2 2 4 6" xfId="6800"/>
    <cellStyle name="40 % - Markeringsfarve5 2 2 5" xfId="425"/>
    <cellStyle name="40 % - Markeringsfarve5 2 2 5 2" xfId="8504"/>
    <cellStyle name="40 % - Markeringsfarve5 2 2 5 2 2" xfId="11085"/>
    <cellStyle name="40 % - Markeringsfarve5 2 2 5 2 2 2" xfId="16544"/>
    <cellStyle name="40 % - Markeringsfarve5 2 2 5 2 3" xfId="14060"/>
    <cellStyle name="40 % - Markeringsfarve5 2 2 5 3" xfId="9821"/>
    <cellStyle name="40 % - Markeringsfarve5 2 2 5 3 2" xfId="15281"/>
    <cellStyle name="40 % - Markeringsfarve5 2 2 5 4" xfId="12800"/>
    <cellStyle name="40 % - Markeringsfarve5 2 2 5 5" xfId="7218"/>
    <cellStyle name="40 % - Markeringsfarve5 2 2 6" xfId="7277"/>
    <cellStyle name="40 % - Markeringsfarve5 2 2 6 2" xfId="8554"/>
    <cellStyle name="40 % - Markeringsfarve5 2 2 6 2 2" xfId="11135"/>
    <cellStyle name="40 % - Markeringsfarve5 2 2 6 2 2 2" xfId="16594"/>
    <cellStyle name="40 % - Markeringsfarve5 2 2 6 2 3" xfId="14110"/>
    <cellStyle name="40 % - Markeringsfarve5 2 2 6 3" xfId="9872"/>
    <cellStyle name="40 % - Markeringsfarve5 2 2 6 3 2" xfId="15332"/>
    <cellStyle name="40 % - Markeringsfarve5 2 2 6 4" xfId="12850"/>
    <cellStyle name="40 % - Markeringsfarve5 2 2 7" xfId="7880"/>
    <cellStyle name="40 % - Markeringsfarve5 2 2 7 2" xfId="10462"/>
    <cellStyle name="40 % - Markeringsfarve5 2 2 7 2 2" xfId="15921"/>
    <cellStyle name="40 % - Markeringsfarve5 2 2 7 3" xfId="13437"/>
    <cellStyle name="40 % - Markeringsfarve5 2 2 8" xfId="9147"/>
    <cellStyle name="40 % - Markeringsfarve5 2 2 8 2" xfId="12084"/>
    <cellStyle name="40 % - Markeringsfarve5 2 2 9" xfId="11996"/>
    <cellStyle name="40 % - Markeringsfarve5 2 3" xfId="426"/>
    <cellStyle name="40 % - Markeringsfarve5 2 3 2" xfId="427"/>
    <cellStyle name="40 % - Markeringsfarve5 2 3 2 2" xfId="428"/>
    <cellStyle name="40 % - Markeringsfarve5 2 3 3" xfId="429"/>
    <cellStyle name="40 % - Markeringsfarve5 2 3 3 2" xfId="430"/>
    <cellStyle name="40 % - Markeringsfarve5 2 3 4" xfId="431"/>
    <cellStyle name="40 % - Markeringsfarve5 2 3 5" xfId="6336"/>
    <cellStyle name="40 % - Markeringsfarve5 2 4" xfId="432"/>
    <cellStyle name="40 % - Markeringsfarve5 2 4 2" xfId="433"/>
    <cellStyle name="40 % - Markeringsfarve5 2 4 2 2" xfId="7101"/>
    <cellStyle name="40 % - Markeringsfarve5 2 4 2 2 2" xfId="7786"/>
    <cellStyle name="40 % - Markeringsfarve5 2 4 2 2 2 2" xfId="9047"/>
    <cellStyle name="40 % - Markeringsfarve5 2 4 2 2 2 2 2" xfId="11629"/>
    <cellStyle name="40 % - Markeringsfarve5 2 4 2 2 2 2 2 2" xfId="17088"/>
    <cellStyle name="40 % - Markeringsfarve5 2 4 2 2 2 2 3" xfId="14604"/>
    <cellStyle name="40 % - Markeringsfarve5 2 4 2 2 2 3" xfId="10368"/>
    <cellStyle name="40 % - Markeringsfarve5 2 4 2 2 2 3 2" xfId="15828"/>
    <cellStyle name="40 % - Markeringsfarve5 2 4 2 2 2 4" xfId="13344"/>
    <cellStyle name="40 % - Markeringsfarve5 2 4 2 2 3" xfId="8389"/>
    <cellStyle name="40 % - Markeringsfarve5 2 4 2 2 3 2" xfId="10970"/>
    <cellStyle name="40 % - Markeringsfarve5 2 4 2 2 3 2 2" xfId="16429"/>
    <cellStyle name="40 % - Markeringsfarve5 2 4 2 2 3 3" xfId="13945"/>
    <cellStyle name="40 % - Markeringsfarve5 2 4 2 2 4" xfId="9706"/>
    <cellStyle name="40 % - Markeringsfarve5 2 4 2 2 4 2" xfId="15166"/>
    <cellStyle name="40 % - Markeringsfarve5 2 4 2 2 5" xfId="12685"/>
    <cellStyle name="40 % - Markeringsfarve5 2 4 2 3" xfId="7496"/>
    <cellStyle name="40 % - Markeringsfarve5 2 4 2 3 2" xfId="8756"/>
    <cellStyle name="40 % - Markeringsfarve5 2 4 2 3 2 2" xfId="11338"/>
    <cellStyle name="40 % - Markeringsfarve5 2 4 2 3 2 2 2" xfId="16797"/>
    <cellStyle name="40 % - Markeringsfarve5 2 4 2 3 2 3" xfId="14313"/>
    <cellStyle name="40 % - Markeringsfarve5 2 4 2 3 3" xfId="10077"/>
    <cellStyle name="40 % - Markeringsfarve5 2 4 2 3 3 2" xfId="15537"/>
    <cellStyle name="40 % - Markeringsfarve5 2 4 2 3 4" xfId="13053"/>
    <cellStyle name="40 % - Markeringsfarve5 2 4 2 4" xfId="8098"/>
    <cellStyle name="40 % - Markeringsfarve5 2 4 2 4 2" xfId="10679"/>
    <cellStyle name="40 % - Markeringsfarve5 2 4 2 4 2 2" xfId="16138"/>
    <cellStyle name="40 % - Markeringsfarve5 2 4 2 4 3" xfId="13654"/>
    <cellStyle name="40 % - Markeringsfarve5 2 4 2 5" xfId="9397"/>
    <cellStyle name="40 % - Markeringsfarve5 2 4 2 5 2" xfId="14856"/>
    <cellStyle name="40 % - Markeringsfarve5 2 4 2 6" xfId="12391"/>
    <cellStyle name="40 % - Markeringsfarve5 2 4 2 7" xfId="6721"/>
    <cellStyle name="40 % - Markeringsfarve5 2 4 3" xfId="6956"/>
    <cellStyle name="40 % - Markeringsfarve5 2 4 3 2" xfId="7641"/>
    <cellStyle name="40 % - Markeringsfarve5 2 4 3 2 2" xfId="8901"/>
    <cellStyle name="40 % - Markeringsfarve5 2 4 3 2 2 2" xfId="11483"/>
    <cellStyle name="40 % - Markeringsfarve5 2 4 3 2 2 2 2" xfId="16942"/>
    <cellStyle name="40 % - Markeringsfarve5 2 4 3 2 2 3" xfId="14458"/>
    <cellStyle name="40 % - Markeringsfarve5 2 4 3 2 3" xfId="10222"/>
    <cellStyle name="40 % - Markeringsfarve5 2 4 3 2 3 2" xfId="15682"/>
    <cellStyle name="40 % - Markeringsfarve5 2 4 3 2 4" xfId="13198"/>
    <cellStyle name="40 % - Markeringsfarve5 2 4 3 3" xfId="8243"/>
    <cellStyle name="40 % - Markeringsfarve5 2 4 3 3 2" xfId="10824"/>
    <cellStyle name="40 % - Markeringsfarve5 2 4 3 3 2 2" xfId="16283"/>
    <cellStyle name="40 % - Markeringsfarve5 2 4 3 3 3" xfId="13799"/>
    <cellStyle name="40 % - Markeringsfarve5 2 4 3 4" xfId="9560"/>
    <cellStyle name="40 % - Markeringsfarve5 2 4 3 4 2" xfId="15020"/>
    <cellStyle name="40 % - Markeringsfarve5 2 4 3 5" xfId="12539"/>
    <cellStyle name="40 % - Markeringsfarve5 2 4 4" xfId="7353"/>
    <cellStyle name="40 % - Markeringsfarve5 2 4 4 2" xfId="8613"/>
    <cellStyle name="40 % - Markeringsfarve5 2 4 4 2 2" xfId="11194"/>
    <cellStyle name="40 % - Markeringsfarve5 2 4 4 2 2 2" xfId="16653"/>
    <cellStyle name="40 % - Markeringsfarve5 2 4 4 2 3" xfId="14169"/>
    <cellStyle name="40 % - Markeringsfarve5 2 4 4 3" xfId="9933"/>
    <cellStyle name="40 % - Markeringsfarve5 2 4 4 3 2" xfId="15393"/>
    <cellStyle name="40 % - Markeringsfarve5 2 4 4 4" xfId="12909"/>
    <cellStyle name="40 % - Markeringsfarve5 2 4 5" xfId="7953"/>
    <cellStyle name="40 % - Markeringsfarve5 2 4 5 2" xfId="10533"/>
    <cellStyle name="40 % - Markeringsfarve5 2 4 5 2 2" xfId="15992"/>
    <cellStyle name="40 % - Markeringsfarve5 2 4 5 3" xfId="13508"/>
    <cellStyle name="40 % - Markeringsfarve5 2 4 6" xfId="9251"/>
    <cellStyle name="40 % - Markeringsfarve5 2 4 6 2" xfId="12008"/>
    <cellStyle name="40 % - Markeringsfarve5 2 4 7" xfId="12245"/>
    <cellStyle name="40 % - Markeringsfarve5 2 4 8" xfId="6575"/>
    <cellStyle name="40 % - Markeringsfarve5 2 5" xfId="434"/>
    <cellStyle name="40 % - Markeringsfarve5 2 5 2" xfId="7030"/>
    <cellStyle name="40 % - Markeringsfarve5 2 5 2 2" xfId="7715"/>
    <cellStyle name="40 % - Markeringsfarve5 2 5 2 2 2" xfId="8975"/>
    <cellStyle name="40 % - Markeringsfarve5 2 5 2 2 2 2" xfId="11557"/>
    <cellStyle name="40 % - Markeringsfarve5 2 5 2 2 2 2 2" xfId="17016"/>
    <cellStyle name="40 % - Markeringsfarve5 2 5 2 2 2 3" xfId="14532"/>
    <cellStyle name="40 % - Markeringsfarve5 2 5 2 2 3" xfId="10296"/>
    <cellStyle name="40 % - Markeringsfarve5 2 5 2 2 3 2" xfId="15756"/>
    <cellStyle name="40 % - Markeringsfarve5 2 5 2 2 4" xfId="13272"/>
    <cellStyle name="40 % - Markeringsfarve5 2 5 2 3" xfId="8317"/>
    <cellStyle name="40 % - Markeringsfarve5 2 5 2 3 2" xfId="10898"/>
    <cellStyle name="40 % - Markeringsfarve5 2 5 2 3 2 2" xfId="16357"/>
    <cellStyle name="40 % - Markeringsfarve5 2 5 2 3 3" xfId="13873"/>
    <cellStyle name="40 % - Markeringsfarve5 2 5 2 4" xfId="9634"/>
    <cellStyle name="40 % - Markeringsfarve5 2 5 2 4 2" xfId="15094"/>
    <cellStyle name="40 % - Markeringsfarve5 2 5 2 5" xfId="12613"/>
    <cellStyle name="40 % - Markeringsfarve5 2 5 3" xfId="7425"/>
    <cellStyle name="40 % - Markeringsfarve5 2 5 3 2" xfId="8685"/>
    <cellStyle name="40 % - Markeringsfarve5 2 5 3 2 2" xfId="11266"/>
    <cellStyle name="40 % - Markeringsfarve5 2 5 3 2 2 2" xfId="16725"/>
    <cellStyle name="40 % - Markeringsfarve5 2 5 3 2 3" xfId="14241"/>
    <cellStyle name="40 % - Markeringsfarve5 2 5 3 3" xfId="10005"/>
    <cellStyle name="40 % - Markeringsfarve5 2 5 3 3 2" xfId="15465"/>
    <cellStyle name="40 % - Markeringsfarve5 2 5 3 4" xfId="12981"/>
    <cellStyle name="40 % - Markeringsfarve5 2 5 4" xfId="8027"/>
    <cellStyle name="40 % - Markeringsfarve5 2 5 4 2" xfId="10607"/>
    <cellStyle name="40 % - Markeringsfarve5 2 5 4 2 2" xfId="16066"/>
    <cellStyle name="40 % - Markeringsfarve5 2 5 4 3" xfId="13582"/>
    <cellStyle name="40 % - Markeringsfarve5 2 5 5" xfId="9325"/>
    <cellStyle name="40 % - Markeringsfarve5 2 5 5 2" xfId="14784"/>
    <cellStyle name="40 % - Markeringsfarve5 2 5 6" xfId="12319"/>
    <cellStyle name="40 % - Markeringsfarve5 2 5 7" xfId="6650"/>
    <cellStyle name="40 % - Markeringsfarve5 2 6" xfId="435"/>
    <cellStyle name="40 % - Markeringsfarve5 2 6 2" xfId="7570"/>
    <cellStyle name="40 % - Markeringsfarve5 2 6 2 2" xfId="8829"/>
    <cellStyle name="40 % - Markeringsfarve5 2 6 2 2 2" xfId="11411"/>
    <cellStyle name="40 % - Markeringsfarve5 2 6 2 2 2 2" xfId="16870"/>
    <cellStyle name="40 % - Markeringsfarve5 2 6 2 2 3" xfId="14386"/>
    <cellStyle name="40 % - Markeringsfarve5 2 6 2 3" xfId="10150"/>
    <cellStyle name="40 % - Markeringsfarve5 2 6 2 3 2" xfId="15610"/>
    <cellStyle name="40 % - Markeringsfarve5 2 6 2 4" xfId="13126"/>
    <cellStyle name="40 % - Markeringsfarve5 2 6 3" xfId="8171"/>
    <cellStyle name="40 % - Markeringsfarve5 2 6 3 2" xfId="10752"/>
    <cellStyle name="40 % - Markeringsfarve5 2 6 3 2 2" xfId="16211"/>
    <cellStyle name="40 % - Markeringsfarve5 2 6 3 3" xfId="13727"/>
    <cellStyle name="40 % - Markeringsfarve5 2 6 4" xfId="9470"/>
    <cellStyle name="40 % - Markeringsfarve5 2 6 4 2" xfId="14929"/>
    <cellStyle name="40 % - Markeringsfarve5 2 6 5" xfId="12464"/>
    <cellStyle name="40 % - Markeringsfarve5 2 6 6" xfId="6799"/>
    <cellStyle name="40 % - Markeringsfarve5 2 7" xfId="7183"/>
    <cellStyle name="40 % - Markeringsfarve5 2 7 2" xfId="8469"/>
    <cellStyle name="40 % - Markeringsfarve5 2 7 2 2" xfId="11050"/>
    <cellStyle name="40 % - Markeringsfarve5 2 7 2 2 2" xfId="16509"/>
    <cellStyle name="40 % - Markeringsfarve5 2 7 2 3" xfId="14025"/>
    <cellStyle name="40 % - Markeringsfarve5 2 7 3" xfId="9786"/>
    <cellStyle name="40 % - Markeringsfarve5 2 7 3 2" xfId="15246"/>
    <cellStyle name="40 % - Markeringsfarve5 2 7 4" xfId="12765"/>
    <cellStyle name="40 % - Markeringsfarve5 2 8" xfId="7276"/>
    <cellStyle name="40 % - Markeringsfarve5 2 8 2" xfId="8553"/>
    <cellStyle name="40 % - Markeringsfarve5 2 8 2 2" xfId="11134"/>
    <cellStyle name="40 % - Markeringsfarve5 2 8 2 2 2" xfId="16593"/>
    <cellStyle name="40 % - Markeringsfarve5 2 8 2 3" xfId="14109"/>
    <cellStyle name="40 % - Markeringsfarve5 2 8 3" xfId="9871"/>
    <cellStyle name="40 % - Markeringsfarve5 2 8 3 2" xfId="15331"/>
    <cellStyle name="40 % - Markeringsfarve5 2 8 4" xfId="12849"/>
    <cellStyle name="40 % - Markeringsfarve5 2 9" xfId="7879"/>
    <cellStyle name="40 % - Markeringsfarve5 2 9 2" xfId="10461"/>
    <cellStyle name="40 % - Markeringsfarve5 2 9 2 2" xfId="15920"/>
    <cellStyle name="40 % - Markeringsfarve5 2 9 3" xfId="13436"/>
    <cellStyle name="40 % - Markeringsfarve5 3" xfId="436"/>
    <cellStyle name="40 % - Markeringsfarve5 3 2" xfId="437"/>
    <cellStyle name="40 % - Markeringsfarve5 3 2 2" xfId="438"/>
    <cellStyle name="40 % - Markeringsfarve5 3 2 2 2" xfId="439"/>
    <cellStyle name="40 % - Markeringsfarve5 3 2 2 2 2" xfId="7103"/>
    <cellStyle name="40 % - Markeringsfarve5 3 2 2 2 2 2" xfId="7788"/>
    <cellStyle name="40 % - Markeringsfarve5 3 2 2 2 2 2 2" xfId="9049"/>
    <cellStyle name="40 % - Markeringsfarve5 3 2 2 2 2 2 2 2" xfId="11631"/>
    <cellStyle name="40 % - Markeringsfarve5 3 2 2 2 2 2 2 2 2" xfId="17090"/>
    <cellStyle name="40 % - Markeringsfarve5 3 2 2 2 2 2 2 3" xfId="14606"/>
    <cellStyle name="40 % - Markeringsfarve5 3 2 2 2 2 2 3" xfId="10370"/>
    <cellStyle name="40 % - Markeringsfarve5 3 2 2 2 2 2 3 2" xfId="15830"/>
    <cellStyle name="40 % - Markeringsfarve5 3 2 2 2 2 2 4" xfId="13346"/>
    <cellStyle name="40 % - Markeringsfarve5 3 2 2 2 2 3" xfId="8391"/>
    <cellStyle name="40 % - Markeringsfarve5 3 2 2 2 2 3 2" xfId="10972"/>
    <cellStyle name="40 % - Markeringsfarve5 3 2 2 2 2 3 2 2" xfId="16431"/>
    <cellStyle name="40 % - Markeringsfarve5 3 2 2 2 2 3 3" xfId="13947"/>
    <cellStyle name="40 % - Markeringsfarve5 3 2 2 2 2 4" xfId="9708"/>
    <cellStyle name="40 % - Markeringsfarve5 3 2 2 2 2 4 2" xfId="15168"/>
    <cellStyle name="40 % - Markeringsfarve5 3 2 2 2 2 5" xfId="12687"/>
    <cellStyle name="40 % - Markeringsfarve5 3 2 2 2 3" xfId="7498"/>
    <cellStyle name="40 % - Markeringsfarve5 3 2 2 2 3 2" xfId="8758"/>
    <cellStyle name="40 % - Markeringsfarve5 3 2 2 2 3 2 2" xfId="11340"/>
    <cellStyle name="40 % - Markeringsfarve5 3 2 2 2 3 2 2 2" xfId="16799"/>
    <cellStyle name="40 % - Markeringsfarve5 3 2 2 2 3 2 3" xfId="14315"/>
    <cellStyle name="40 % - Markeringsfarve5 3 2 2 2 3 3" xfId="10079"/>
    <cellStyle name="40 % - Markeringsfarve5 3 2 2 2 3 3 2" xfId="15539"/>
    <cellStyle name="40 % - Markeringsfarve5 3 2 2 2 3 4" xfId="13055"/>
    <cellStyle name="40 % - Markeringsfarve5 3 2 2 2 4" xfId="8100"/>
    <cellStyle name="40 % - Markeringsfarve5 3 2 2 2 4 2" xfId="10681"/>
    <cellStyle name="40 % - Markeringsfarve5 3 2 2 2 4 2 2" xfId="16140"/>
    <cellStyle name="40 % - Markeringsfarve5 3 2 2 2 4 3" xfId="13656"/>
    <cellStyle name="40 % - Markeringsfarve5 3 2 2 2 5" xfId="9399"/>
    <cellStyle name="40 % - Markeringsfarve5 3 2 2 2 5 2" xfId="14858"/>
    <cellStyle name="40 % - Markeringsfarve5 3 2 2 2 6" xfId="12393"/>
    <cellStyle name="40 % - Markeringsfarve5 3 2 2 2 7" xfId="6723"/>
    <cellStyle name="40 % - Markeringsfarve5 3 2 2 3" xfId="6958"/>
    <cellStyle name="40 % - Markeringsfarve5 3 2 2 3 2" xfId="7643"/>
    <cellStyle name="40 % - Markeringsfarve5 3 2 2 3 2 2" xfId="8903"/>
    <cellStyle name="40 % - Markeringsfarve5 3 2 2 3 2 2 2" xfId="11485"/>
    <cellStyle name="40 % - Markeringsfarve5 3 2 2 3 2 2 2 2" xfId="16944"/>
    <cellStyle name="40 % - Markeringsfarve5 3 2 2 3 2 2 3" xfId="14460"/>
    <cellStyle name="40 % - Markeringsfarve5 3 2 2 3 2 3" xfId="10224"/>
    <cellStyle name="40 % - Markeringsfarve5 3 2 2 3 2 3 2" xfId="15684"/>
    <cellStyle name="40 % - Markeringsfarve5 3 2 2 3 2 4" xfId="13200"/>
    <cellStyle name="40 % - Markeringsfarve5 3 2 2 3 3" xfId="8245"/>
    <cellStyle name="40 % - Markeringsfarve5 3 2 2 3 3 2" xfId="10826"/>
    <cellStyle name="40 % - Markeringsfarve5 3 2 2 3 3 2 2" xfId="16285"/>
    <cellStyle name="40 % - Markeringsfarve5 3 2 2 3 3 3" xfId="13801"/>
    <cellStyle name="40 % - Markeringsfarve5 3 2 2 3 4" xfId="9562"/>
    <cellStyle name="40 % - Markeringsfarve5 3 2 2 3 4 2" xfId="15022"/>
    <cellStyle name="40 % - Markeringsfarve5 3 2 2 3 5" xfId="12541"/>
    <cellStyle name="40 % - Markeringsfarve5 3 2 2 4" xfId="7355"/>
    <cellStyle name="40 % - Markeringsfarve5 3 2 2 4 2" xfId="8615"/>
    <cellStyle name="40 % - Markeringsfarve5 3 2 2 4 2 2" xfId="11196"/>
    <cellStyle name="40 % - Markeringsfarve5 3 2 2 4 2 2 2" xfId="16655"/>
    <cellStyle name="40 % - Markeringsfarve5 3 2 2 4 2 3" xfId="14171"/>
    <cellStyle name="40 % - Markeringsfarve5 3 2 2 4 3" xfId="9935"/>
    <cellStyle name="40 % - Markeringsfarve5 3 2 2 4 3 2" xfId="15395"/>
    <cellStyle name="40 % - Markeringsfarve5 3 2 2 4 4" xfId="12911"/>
    <cellStyle name="40 % - Markeringsfarve5 3 2 2 5" xfId="7955"/>
    <cellStyle name="40 % - Markeringsfarve5 3 2 2 5 2" xfId="10535"/>
    <cellStyle name="40 % - Markeringsfarve5 3 2 2 5 2 2" xfId="15994"/>
    <cellStyle name="40 % - Markeringsfarve5 3 2 2 5 3" xfId="13510"/>
    <cellStyle name="40 % - Markeringsfarve5 3 2 2 6" xfId="9253"/>
    <cellStyle name="40 % - Markeringsfarve5 3 2 2 6 2" xfId="12006"/>
    <cellStyle name="40 % - Markeringsfarve5 3 2 2 7" xfId="12247"/>
    <cellStyle name="40 % - Markeringsfarve5 3 2 2 8" xfId="6577"/>
    <cellStyle name="40 % - Markeringsfarve5 3 2 3" xfId="440"/>
    <cellStyle name="40 % - Markeringsfarve5 3 2 3 2" xfId="441"/>
    <cellStyle name="40 % - Markeringsfarve5 3 2 3 2 2" xfId="7717"/>
    <cellStyle name="40 % - Markeringsfarve5 3 2 3 2 2 2" xfId="8977"/>
    <cellStyle name="40 % - Markeringsfarve5 3 2 3 2 2 2 2" xfId="11559"/>
    <cellStyle name="40 % - Markeringsfarve5 3 2 3 2 2 2 2 2" xfId="17018"/>
    <cellStyle name="40 % - Markeringsfarve5 3 2 3 2 2 2 3" xfId="14534"/>
    <cellStyle name="40 % - Markeringsfarve5 3 2 3 2 2 3" xfId="10298"/>
    <cellStyle name="40 % - Markeringsfarve5 3 2 3 2 2 3 2" xfId="15758"/>
    <cellStyle name="40 % - Markeringsfarve5 3 2 3 2 2 4" xfId="13274"/>
    <cellStyle name="40 % - Markeringsfarve5 3 2 3 2 3" xfId="8319"/>
    <cellStyle name="40 % - Markeringsfarve5 3 2 3 2 3 2" xfId="10900"/>
    <cellStyle name="40 % - Markeringsfarve5 3 2 3 2 3 2 2" xfId="16359"/>
    <cellStyle name="40 % - Markeringsfarve5 3 2 3 2 3 3" xfId="13875"/>
    <cellStyle name="40 % - Markeringsfarve5 3 2 3 2 4" xfId="9636"/>
    <cellStyle name="40 % - Markeringsfarve5 3 2 3 2 4 2" xfId="15096"/>
    <cellStyle name="40 % - Markeringsfarve5 3 2 3 2 5" xfId="12615"/>
    <cellStyle name="40 % - Markeringsfarve5 3 2 3 2 6" xfId="7032"/>
    <cellStyle name="40 % - Markeringsfarve5 3 2 3 3" xfId="7427"/>
    <cellStyle name="40 % - Markeringsfarve5 3 2 3 3 2" xfId="8687"/>
    <cellStyle name="40 % - Markeringsfarve5 3 2 3 3 2 2" xfId="11268"/>
    <cellStyle name="40 % - Markeringsfarve5 3 2 3 3 2 2 2" xfId="16727"/>
    <cellStyle name="40 % - Markeringsfarve5 3 2 3 3 2 3" xfId="14243"/>
    <cellStyle name="40 % - Markeringsfarve5 3 2 3 3 3" xfId="10007"/>
    <cellStyle name="40 % - Markeringsfarve5 3 2 3 3 3 2" xfId="15467"/>
    <cellStyle name="40 % - Markeringsfarve5 3 2 3 3 4" xfId="12983"/>
    <cellStyle name="40 % - Markeringsfarve5 3 2 3 4" xfId="8029"/>
    <cellStyle name="40 % - Markeringsfarve5 3 2 3 4 2" xfId="10609"/>
    <cellStyle name="40 % - Markeringsfarve5 3 2 3 4 2 2" xfId="16068"/>
    <cellStyle name="40 % - Markeringsfarve5 3 2 3 4 3" xfId="13584"/>
    <cellStyle name="40 % - Markeringsfarve5 3 2 3 5" xfId="9327"/>
    <cellStyle name="40 % - Markeringsfarve5 3 2 3 5 2" xfId="14786"/>
    <cellStyle name="40 % - Markeringsfarve5 3 2 3 6" xfId="12321"/>
    <cellStyle name="40 % - Markeringsfarve5 3 2 3 7" xfId="6652"/>
    <cellStyle name="40 % - Markeringsfarve5 3 2 4" xfId="442"/>
    <cellStyle name="40 % - Markeringsfarve5 3 2 4 2" xfId="7572"/>
    <cellStyle name="40 % - Markeringsfarve5 3 2 4 2 2" xfId="8831"/>
    <cellStyle name="40 % - Markeringsfarve5 3 2 4 2 2 2" xfId="11413"/>
    <cellStyle name="40 % - Markeringsfarve5 3 2 4 2 2 2 2" xfId="16872"/>
    <cellStyle name="40 % - Markeringsfarve5 3 2 4 2 2 3" xfId="14388"/>
    <cellStyle name="40 % - Markeringsfarve5 3 2 4 2 3" xfId="10152"/>
    <cellStyle name="40 % - Markeringsfarve5 3 2 4 2 3 2" xfId="15612"/>
    <cellStyle name="40 % - Markeringsfarve5 3 2 4 2 4" xfId="13128"/>
    <cellStyle name="40 % - Markeringsfarve5 3 2 4 3" xfId="8173"/>
    <cellStyle name="40 % - Markeringsfarve5 3 2 4 3 2" xfId="10754"/>
    <cellStyle name="40 % - Markeringsfarve5 3 2 4 3 2 2" xfId="16213"/>
    <cellStyle name="40 % - Markeringsfarve5 3 2 4 3 3" xfId="13729"/>
    <cellStyle name="40 % - Markeringsfarve5 3 2 4 4" xfId="9472"/>
    <cellStyle name="40 % - Markeringsfarve5 3 2 4 4 2" xfId="14931"/>
    <cellStyle name="40 % - Markeringsfarve5 3 2 4 5" xfId="12466"/>
    <cellStyle name="40 % - Markeringsfarve5 3 2 4 6" xfId="6801"/>
    <cellStyle name="40 % - Markeringsfarve5 3 2 5" xfId="7279"/>
    <cellStyle name="40 % - Markeringsfarve5 3 2 5 2" xfId="8555"/>
    <cellStyle name="40 % - Markeringsfarve5 3 2 5 2 2" xfId="11136"/>
    <cellStyle name="40 % - Markeringsfarve5 3 2 5 2 2 2" xfId="16595"/>
    <cellStyle name="40 % - Markeringsfarve5 3 2 5 2 3" xfId="14111"/>
    <cellStyle name="40 % - Markeringsfarve5 3 2 5 3" xfId="9873"/>
    <cellStyle name="40 % - Markeringsfarve5 3 2 5 3 2" xfId="15333"/>
    <cellStyle name="40 % - Markeringsfarve5 3 2 5 4" xfId="12851"/>
    <cellStyle name="40 % - Markeringsfarve5 3 2 6" xfId="7881"/>
    <cellStyle name="40 % - Markeringsfarve5 3 2 6 2" xfId="10463"/>
    <cellStyle name="40 % - Markeringsfarve5 3 2 6 2 2" xfId="15922"/>
    <cellStyle name="40 % - Markeringsfarve5 3 2 6 3" xfId="13438"/>
    <cellStyle name="40 % - Markeringsfarve5 3 2 7" xfId="9148"/>
    <cellStyle name="40 % - Markeringsfarve5 3 2 7 2" xfId="12085"/>
    <cellStyle name="40 % - Markeringsfarve5 3 2 8" xfId="11997"/>
    <cellStyle name="40 % - Markeringsfarve5 3 2 9" xfId="6338"/>
    <cellStyle name="40 % - Markeringsfarve5 3 3" xfId="443"/>
    <cellStyle name="40 % - Markeringsfarve5 3 3 2" xfId="444"/>
    <cellStyle name="40 % - Markeringsfarve5 3 3 2 2" xfId="11065"/>
    <cellStyle name="40 % - Markeringsfarve5 3 3 2 2 2" xfId="16524"/>
    <cellStyle name="40 % - Markeringsfarve5 3 3 2 3" xfId="14040"/>
    <cellStyle name="40 % - Markeringsfarve5 3 3 2 4" xfId="8484"/>
    <cellStyle name="40 % - Markeringsfarve5 3 3 3" xfId="9801"/>
    <cellStyle name="40 % - Markeringsfarve5 3 3 3 2" xfId="15261"/>
    <cellStyle name="40 % - Markeringsfarve5 3 3 4" xfId="12780"/>
    <cellStyle name="40 % - Markeringsfarve5 3 3 5" xfId="7198"/>
    <cellStyle name="40 % - Markeringsfarve5 3 4" xfId="445"/>
    <cellStyle name="40 % - Markeringsfarve5 3 4 2" xfId="446"/>
    <cellStyle name="40 % - Markeringsfarve5 3 4 3" xfId="7278"/>
    <cellStyle name="40 % - Markeringsfarve5 3 5" xfId="447"/>
    <cellStyle name="40 % - Markeringsfarve5 3 5 2" xfId="6337"/>
    <cellStyle name="40 % - Markeringsfarve5 3 6" xfId="6248"/>
    <cellStyle name="40 % - Markeringsfarve5 4" xfId="448"/>
    <cellStyle name="40 % - Markeringsfarve5 4 2" xfId="449"/>
    <cellStyle name="40 % - Markeringsfarve5 4 2 2" xfId="7100"/>
    <cellStyle name="40 % - Markeringsfarve5 4 2 2 2" xfId="7785"/>
    <cellStyle name="40 % - Markeringsfarve5 4 2 2 2 2" xfId="9046"/>
    <cellStyle name="40 % - Markeringsfarve5 4 2 2 2 2 2" xfId="11628"/>
    <cellStyle name="40 % - Markeringsfarve5 4 2 2 2 2 2 2" xfId="17087"/>
    <cellStyle name="40 % - Markeringsfarve5 4 2 2 2 2 3" xfId="14603"/>
    <cellStyle name="40 % - Markeringsfarve5 4 2 2 2 3" xfId="10367"/>
    <cellStyle name="40 % - Markeringsfarve5 4 2 2 2 3 2" xfId="15827"/>
    <cellStyle name="40 % - Markeringsfarve5 4 2 2 2 4" xfId="13343"/>
    <cellStyle name="40 % - Markeringsfarve5 4 2 2 3" xfId="8388"/>
    <cellStyle name="40 % - Markeringsfarve5 4 2 2 3 2" xfId="10969"/>
    <cellStyle name="40 % - Markeringsfarve5 4 2 2 3 2 2" xfId="16428"/>
    <cellStyle name="40 % - Markeringsfarve5 4 2 2 3 3" xfId="13944"/>
    <cellStyle name="40 % - Markeringsfarve5 4 2 2 4" xfId="9705"/>
    <cellStyle name="40 % - Markeringsfarve5 4 2 2 4 2" xfId="15165"/>
    <cellStyle name="40 % - Markeringsfarve5 4 2 2 5" xfId="12684"/>
    <cellStyle name="40 % - Markeringsfarve5 4 2 3" xfId="7495"/>
    <cellStyle name="40 % - Markeringsfarve5 4 2 3 2" xfId="8755"/>
    <cellStyle name="40 % - Markeringsfarve5 4 2 3 2 2" xfId="11337"/>
    <cellStyle name="40 % - Markeringsfarve5 4 2 3 2 2 2" xfId="16796"/>
    <cellStyle name="40 % - Markeringsfarve5 4 2 3 2 3" xfId="14312"/>
    <cellStyle name="40 % - Markeringsfarve5 4 2 3 3" xfId="10076"/>
    <cellStyle name="40 % - Markeringsfarve5 4 2 3 3 2" xfId="15536"/>
    <cellStyle name="40 % - Markeringsfarve5 4 2 3 4" xfId="13052"/>
    <cellStyle name="40 % - Markeringsfarve5 4 2 4" xfId="8097"/>
    <cellStyle name="40 % - Markeringsfarve5 4 2 4 2" xfId="10678"/>
    <cellStyle name="40 % - Markeringsfarve5 4 2 4 2 2" xfId="16137"/>
    <cellStyle name="40 % - Markeringsfarve5 4 2 4 3" xfId="13653"/>
    <cellStyle name="40 % - Markeringsfarve5 4 2 5" xfId="9396"/>
    <cellStyle name="40 % - Markeringsfarve5 4 2 5 2" xfId="14855"/>
    <cellStyle name="40 % - Markeringsfarve5 4 2 6" xfId="12390"/>
    <cellStyle name="40 % - Markeringsfarve5 4 2 7" xfId="6720"/>
    <cellStyle name="40 % - Markeringsfarve5 4 3" xfId="6955"/>
    <cellStyle name="40 % - Markeringsfarve5 4 3 2" xfId="7640"/>
    <cellStyle name="40 % - Markeringsfarve5 4 3 2 2" xfId="8900"/>
    <cellStyle name="40 % - Markeringsfarve5 4 3 2 2 2" xfId="11482"/>
    <cellStyle name="40 % - Markeringsfarve5 4 3 2 2 2 2" xfId="16941"/>
    <cellStyle name="40 % - Markeringsfarve5 4 3 2 2 3" xfId="14457"/>
    <cellStyle name="40 % - Markeringsfarve5 4 3 2 3" xfId="10221"/>
    <cellStyle name="40 % - Markeringsfarve5 4 3 2 3 2" xfId="15681"/>
    <cellStyle name="40 % - Markeringsfarve5 4 3 2 4" xfId="13197"/>
    <cellStyle name="40 % - Markeringsfarve5 4 3 3" xfId="8242"/>
    <cellStyle name="40 % - Markeringsfarve5 4 3 3 2" xfId="10823"/>
    <cellStyle name="40 % - Markeringsfarve5 4 3 3 2 2" xfId="16282"/>
    <cellStyle name="40 % - Markeringsfarve5 4 3 3 3" xfId="13798"/>
    <cellStyle name="40 % - Markeringsfarve5 4 3 4" xfId="9559"/>
    <cellStyle name="40 % - Markeringsfarve5 4 3 4 2" xfId="15019"/>
    <cellStyle name="40 % - Markeringsfarve5 4 3 5" xfId="12538"/>
    <cellStyle name="40 % - Markeringsfarve5 4 4" xfId="7234"/>
    <cellStyle name="40 % - Markeringsfarve5 4 4 2" xfId="8520"/>
    <cellStyle name="40 % - Markeringsfarve5 4 4 2 2" xfId="11101"/>
    <cellStyle name="40 % - Markeringsfarve5 4 4 2 2 2" xfId="16560"/>
    <cellStyle name="40 % - Markeringsfarve5 4 4 2 3" xfId="14076"/>
    <cellStyle name="40 % - Markeringsfarve5 4 4 3" xfId="9837"/>
    <cellStyle name="40 % - Markeringsfarve5 4 4 3 2" xfId="15297"/>
    <cellStyle name="40 % - Markeringsfarve5 4 4 4" xfId="12816"/>
    <cellStyle name="40 % - Markeringsfarve5 4 5" xfId="7952"/>
    <cellStyle name="40 % - Markeringsfarve5 4 5 2" xfId="10532"/>
    <cellStyle name="40 % - Markeringsfarve5 4 5 2 2" xfId="15991"/>
    <cellStyle name="40 % - Markeringsfarve5 4 5 3" xfId="13507"/>
    <cellStyle name="40 % - Markeringsfarve5 4 6" xfId="9250"/>
    <cellStyle name="40 % - Markeringsfarve5 4 6 2" xfId="12030"/>
    <cellStyle name="40 % - Markeringsfarve5 4 7" xfId="12244"/>
    <cellStyle name="40 % - Markeringsfarve5 4 8" xfId="6574"/>
    <cellStyle name="40 % - Markeringsfarve5 5" xfId="450"/>
    <cellStyle name="40 % - Markeringsfarve5 5 2" xfId="451"/>
    <cellStyle name="40 % - Markeringsfarve5 5 2 2" xfId="7682"/>
    <cellStyle name="40 % - Markeringsfarve5 5 2 2 2" xfId="8942"/>
    <cellStyle name="40 % - Markeringsfarve5 5 2 2 2 2" xfId="11524"/>
    <cellStyle name="40 % - Markeringsfarve5 5 2 2 2 2 2" xfId="16983"/>
    <cellStyle name="40 % - Markeringsfarve5 5 2 2 2 3" xfId="14499"/>
    <cellStyle name="40 % - Markeringsfarve5 5 2 2 3" xfId="10263"/>
    <cellStyle name="40 % - Markeringsfarve5 5 2 2 3 2" xfId="15723"/>
    <cellStyle name="40 % - Markeringsfarve5 5 2 2 4" xfId="13239"/>
    <cellStyle name="40 % - Markeringsfarve5 5 2 3" xfId="8284"/>
    <cellStyle name="40 % - Markeringsfarve5 5 2 3 2" xfId="10865"/>
    <cellStyle name="40 % - Markeringsfarve5 5 2 3 2 2" xfId="16324"/>
    <cellStyle name="40 % - Markeringsfarve5 5 2 3 3" xfId="13840"/>
    <cellStyle name="40 % - Markeringsfarve5 5 2 4" xfId="9601"/>
    <cellStyle name="40 % - Markeringsfarve5 5 2 4 2" xfId="15061"/>
    <cellStyle name="40 % - Markeringsfarve5 5 2 5" xfId="12580"/>
    <cellStyle name="40 % - Markeringsfarve5 5 2 6" xfId="6997"/>
    <cellStyle name="40 % - Markeringsfarve5 5 3" xfId="7392"/>
    <cellStyle name="40 % - Markeringsfarve5 5 3 2" xfId="8652"/>
    <cellStyle name="40 % - Markeringsfarve5 5 3 2 2" xfId="11233"/>
    <cellStyle name="40 % - Markeringsfarve5 5 3 2 2 2" xfId="16692"/>
    <cellStyle name="40 % - Markeringsfarve5 5 3 2 3" xfId="14208"/>
    <cellStyle name="40 % - Markeringsfarve5 5 3 3" xfId="9972"/>
    <cellStyle name="40 % - Markeringsfarve5 5 3 3 2" xfId="15432"/>
    <cellStyle name="40 % - Markeringsfarve5 5 3 4" xfId="12948"/>
    <cellStyle name="40 % - Markeringsfarve5 5 4" xfId="7994"/>
    <cellStyle name="40 % - Markeringsfarve5 5 4 2" xfId="10574"/>
    <cellStyle name="40 % - Markeringsfarve5 5 4 2 2" xfId="16033"/>
    <cellStyle name="40 % - Markeringsfarve5 5 4 3" xfId="13549"/>
    <cellStyle name="40 % - Markeringsfarve5 5 5" xfId="9292"/>
    <cellStyle name="40 % - Markeringsfarve5 5 5 2" xfId="14751"/>
    <cellStyle name="40 % - Markeringsfarve5 5 6" xfId="12286"/>
    <cellStyle name="40 % - Markeringsfarve5 5 7" xfId="6616"/>
    <cellStyle name="40 % - Markeringsfarve5 6" xfId="452"/>
    <cellStyle name="40 % - Markeringsfarve5 6 2" xfId="453"/>
    <cellStyle name="40 % - Markeringsfarve5 6 2 2" xfId="8796"/>
    <cellStyle name="40 % - Markeringsfarve5 6 2 2 2" xfId="11378"/>
    <cellStyle name="40 % - Markeringsfarve5 6 2 2 2 2" xfId="16837"/>
    <cellStyle name="40 % - Markeringsfarve5 6 2 2 3" xfId="14353"/>
    <cellStyle name="40 % - Markeringsfarve5 6 2 3" xfId="10117"/>
    <cellStyle name="40 % - Markeringsfarve5 6 2 3 2" xfId="15577"/>
    <cellStyle name="40 % - Markeringsfarve5 6 2 4" xfId="13093"/>
    <cellStyle name="40 % - Markeringsfarve5 6 2 5" xfId="7536"/>
    <cellStyle name="40 % - Markeringsfarve5 6 3" xfId="8138"/>
    <cellStyle name="40 % - Markeringsfarve5 6 3 2" xfId="10719"/>
    <cellStyle name="40 % - Markeringsfarve5 6 3 2 2" xfId="16178"/>
    <cellStyle name="40 % - Markeringsfarve5 6 3 3" xfId="13694"/>
    <cellStyle name="40 % - Markeringsfarve5 6 4" xfId="9437"/>
    <cellStyle name="40 % - Markeringsfarve5 6 4 2" xfId="14896"/>
    <cellStyle name="40 % - Markeringsfarve5 6 5" xfId="12431"/>
    <cellStyle name="40 % - Markeringsfarve5 6 6" xfId="6761"/>
    <cellStyle name="40 % - Markeringsfarve5 7" xfId="7149"/>
    <cellStyle name="40 % - Markeringsfarve5 7 2" xfId="7833"/>
    <cellStyle name="40 % - Markeringsfarve5 7 2 2" xfId="9094"/>
    <cellStyle name="40 % - Markeringsfarve5 7 2 2 2" xfId="11676"/>
    <cellStyle name="40 % - Markeringsfarve5 7 2 2 2 2" xfId="17135"/>
    <cellStyle name="40 % - Markeringsfarve5 7 2 2 3" xfId="14651"/>
    <cellStyle name="40 % - Markeringsfarve5 7 2 3" xfId="10415"/>
    <cellStyle name="40 % - Markeringsfarve5 7 2 3 2" xfId="15875"/>
    <cellStyle name="40 % - Markeringsfarve5 7 2 4" xfId="13391"/>
    <cellStyle name="40 % - Markeringsfarve5 7 3" xfId="8436"/>
    <cellStyle name="40 % - Markeringsfarve5 7 3 2" xfId="11017"/>
    <cellStyle name="40 % - Markeringsfarve5 7 3 2 2" xfId="16476"/>
    <cellStyle name="40 % - Markeringsfarve5 7 3 3" xfId="13992"/>
    <cellStyle name="40 % - Markeringsfarve5 7 4" xfId="9753"/>
    <cellStyle name="40 % - Markeringsfarve5 7 4 2" xfId="15213"/>
    <cellStyle name="40 % - Markeringsfarve5 7 5" xfId="12732"/>
    <cellStyle name="40 % - Markeringsfarve5 8" xfId="7163"/>
    <cellStyle name="40 % - Markeringsfarve5 8 2" xfId="8449"/>
    <cellStyle name="40 % - Markeringsfarve5 8 2 2" xfId="11030"/>
    <cellStyle name="40 % - Markeringsfarve5 8 2 2 2" xfId="16489"/>
    <cellStyle name="40 % - Markeringsfarve5 8 2 3" xfId="14005"/>
    <cellStyle name="40 % - Markeringsfarve5 8 3" xfId="9766"/>
    <cellStyle name="40 % - Markeringsfarve5 8 3 2" xfId="15226"/>
    <cellStyle name="40 % - Markeringsfarve5 8 4" xfId="12745"/>
    <cellStyle name="40 % - Markeringsfarve5 9" xfId="7846"/>
    <cellStyle name="40 % - Markeringsfarve5 9 2" xfId="10428"/>
    <cellStyle name="40 % - Markeringsfarve5 9 2 2" xfId="15888"/>
    <cellStyle name="40 % - Markeringsfarve5 9 3" xfId="13404"/>
    <cellStyle name="40 % - Markeringsfarve6 10" xfId="9112"/>
    <cellStyle name="40 % - Markeringsfarve6 10 2" xfId="12047"/>
    <cellStyle name="40 % - Markeringsfarve6 11" xfId="11949"/>
    <cellStyle name="40 % - Markeringsfarve6 11 2" xfId="17378"/>
    <cellStyle name="40 % - Markeringsfarve6 12" xfId="11975"/>
    <cellStyle name="40 % - Markeringsfarve6 13" xfId="17394"/>
    <cellStyle name="40 % - Markeringsfarve6 14" xfId="17409"/>
    <cellStyle name="40 % - Markeringsfarve6 15" xfId="6339"/>
    <cellStyle name="40 % - Markeringsfarve6 2" xfId="454"/>
    <cellStyle name="40 % - Markeringsfarve6 2 10" xfId="9149"/>
    <cellStyle name="40 % - Markeringsfarve6 2 10 2" xfId="12086"/>
    <cellStyle name="40 % - Markeringsfarve6 2 11" xfId="11998"/>
    <cellStyle name="40 % - Markeringsfarve6 2 12" xfId="6340"/>
    <cellStyle name="40 % - Markeringsfarve6 2 13" xfId="6235"/>
    <cellStyle name="40 % - Markeringsfarve6 2 2" xfId="455"/>
    <cellStyle name="40 % - Markeringsfarve6 2 2 10" xfId="6341"/>
    <cellStyle name="40 % - Markeringsfarve6 2 2 11" xfId="6271"/>
    <cellStyle name="40 % - Markeringsfarve6 2 2 2" xfId="456"/>
    <cellStyle name="40 % - Markeringsfarve6 2 2 2 2" xfId="457"/>
    <cellStyle name="40 % - Markeringsfarve6 2 2 2 2 2" xfId="458"/>
    <cellStyle name="40 % - Markeringsfarve6 2 2 2 2 2 2" xfId="7791"/>
    <cellStyle name="40 % - Markeringsfarve6 2 2 2 2 2 2 2" xfId="9052"/>
    <cellStyle name="40 % - Markeringsfarve6 2 2 2 2 2 2 2 2" xfId="11634"/>
    <cellStyle name="40 % - Markeringsfarve6 2 2 2 2 2 2 2 2 2" xfId="17093"/>
    <cellStyle name="40 % - Markeringsfarve6 2 2 2 2 2 2 2 3" xfId="14609"/>
    <cellStyle name="40 % - Markeringsfarve6 2 2 2 2 2 2 3" xfId="10373"/>
    <cellStyle name="40 % - Markeringsfarve6 2 2 2 2 2 2 3 2" xfId="15833"/>
    <cellStyle name="40 % - Markeringsfarve6 2 2 2 2 2 2 4" xfId="13349"/>
    <cellStyle name="40 % - Markeringsfarve6 2 2 2 2 2 3" xfId="8394"/>
    <cellStyle name="40 % - Markeringsfarve6 2 2 2 2 2 3 2" xfId="10975"/>
    <cellStyle name="40 % - Markeringsfarve6 2 2 2 2 2 3 2 2" xfId="16434"/>
    <cellStyle name="40 % - Markeringsfarve6 2 2 2 2 2 3 3" xfId="13950"/>
    <cellStyle name="40 % - Markeringsfarve6 2 2 2 2 2 4" xfId="9711"/>
    <cellStyle name="40 % - Markeringsfarve6 2 2 2 2 2 4 2" xfId="15171"/>
    <cellStyle name="40 % - Markeringsfarve6 2 2 2 2 2 5" xfId="12690"/>
    <cellStyle name="40 % - Markeringsfarve6 2 2 2 2 2 6" xfId="7106"/>
    <cellStyle name="40 % - Markeringsfarve6 2 2 2 2 3" xfId="7501"/>
    <cellStyle name="40 % - Markeringsfarve6 2 2 2 2 3 2" xfId="8761"/>
    <cellStyle name="40 % - Markeringsfarve6 2 2 2 2 3 2 2" xfId="11343"/>
    <cellStyle name="40 % - Markeringsfarve6 2 2 2 2 3 2 2 2" xfId="16802"/>
    <cellStyle name="40 % - Markeringsfarve6 2 2 2 2 3 2 3" xfId="14318"/>
    <cellStyle name="40 % - Markeringsfarve6 2 2 2 2 3 3" xfId="10082"/>
    <cellStyle name="40 % - Markeringsfarve6 2 2 2 2 3 3 2" xfId="15542"/>
    <cellStyle name="40 % - Markeringsfarve6 2 2 2 2 3 4" xfId="13058"/>
    <cellStyle name="40 % - Markeringsfarve6 2 2 2 2 4" xfId="8103"/>
    <cellStyle name="40 % - Markeringsfarve6 2 2 2 2 4 2" xfId="10684"/>
    <cellStyle name="40 % - Markeringsfarve6 2 2 2 2 4 2 2" xfId="16143"/>
    <cellStyle name="40 % - Markeringsfarve6 2 2 2 2 4 3" xfId="13659"/>
    <cellStyle name="40 % - Markeringsfarve6 2 2 2 2 5" xfId="9402"/>
    <cellStyle name="40 % - Markeringsfarve6 2 2 2 2 5 2" xfId="14861"/>
    <cellStyle name="40 % - Markeringsfarve6 2 2 2 2 6" xfId="12396"/>
    <cellStyle name="40 % - Markeringsfarve6 2 2 2 2 7" xfId="6726"/>
    <cellStyle name="40 % - Markeringsfarve6 2 2 2 3" xfId="459"/>
    <cellStyle name="40 % - Markeringsfarve6 2 2 2 3 2" xfId="460"/>
    <cellStyle name="40 % - Markeringsfarve6 2 2 2 3 2 2" xfId="8906"/>
    <cellStyle name="40 % - Markeringsfarve6 2 2 2 3 2 2 2" xfId="11488"/>
    <cellStyle name="40 % - Markeringsfarve6 2 2 2 3 2 2 2 2" xfId="16947"/>
    <cellStyle name="40 % - Markeringsfarve6 2 2 2 3 2 2 3" xfId="14463"/>
    <cellStyle name="40 % - Markeringsfarve6 2 2 2 3 2 3" xfId="10227"/>
    <cellStyle name="40 % - Markeringsfarve6 2 2 2 3 2 3 2" xfId="15687"/>
    <cellStyle name="40 % - Markeringsfarve6 2 2 2 3 2 4" xfId="13203"/>
    <cellStyle name="40 % - Markeringsfarve6 2 2 2 3 2 5" xfId="7646"/>
    <cellStyle name="40 % - Markeringsfarve6 2 2 2 3 3" xfId="8248"/>
    <cellStyle name="40 % - Markeringsfarve6 2 2 2 3 3 2" xfId="10829"/>
    <cellStyle name="40 % - Markeringsfarve6 2 2 2 3 3 2 2" xfId="16288"/>
    <cellStyle name="40 % - Markeringsfarve6 2 2 2 3 3 3" xfId="13804"/>
    <cellStyle name="40 % - Markeringsfarve6 2 2 2 3 4" xfId="9565"/>
    <cellStyle name="40 % - Markeringsfarve6 2 2 2 3 4 2" xfId="15025"/>
    <cellStyle name="40 % - Markeringsfarve6 2 2 2 3 5" xfId="12544"/>
    <cellStyle name="40 % - Markeringsfarve6 2 2 2 3 6" xfId="6961"/>
    <cellStyle name="40 % - Markeringsfarve6 2 2 2 4" xfId="461"/>
    <cellStyle name="40 % - Markeringsfarve6 2 2 2 4 2" xfId="8617"/>
    <cellStyle name="40 % - Markeringsfarve6 2 2 2 4 2 2" xfId="11198"/>
    <cellStyle name="40 % - Markeringsfarve6 2 2 2 4 2 2 2" xfId="16657"/>
    <cellStyle name="40 % - Markeringsfarve6 2 2 2 4 2 3" xfId="14173"/>
    <cellStyle name="40 % - Markeringsfarve6 2 2 2 4 3" xfId="9937"/>
    <cellStyle name="40 % - Markeringsfarve6 2 2 2 4 3 2" xfId="15397"/>
    <cellStyle name="40 % - Markeringsfarve6 2 2 2 4 4" xfId="12913"/>
    <cellStyle name="40 % - Markeringsfarve6 2 2 2 4 5" xfId="7357"/>
    <cellStyle name="40 % - Markeringsfarve6 2 2 2 5" xfId="7958"/>
    <cellStyle name="40 % - Markeringsfarve6 2 2 2 5 2" xfId="10538"/>
    <cellStyle name="40 % - Markeringsfarve6 2 2 2 5 2 2" xfId="15997"/>
    <cellStyle name="40 % - Markeringsfarve6 2 2 2 5 3" xfId="13513"/>
    <cellStyle name="40 % - Markeringsfarve6 2 2 2 6" xfId="9256"/>
    <cellStyle name="40 % - Markeringsfarve6 2 2 2 6 2" xfId="12007"/>
    <cellStyle name="40 % - Markeringsfarve6 2 2 2 7" xfId="12250"/>
    <cellStyle name="40 % - Markeringsfarve6 2 2 2 8" xfId="6580"/>
    <cellStyle name="40 % - Markeringsfarve6 2 2 3" xfId="462"/>
    <cellStyle name="40 % - Markeringsfarve6 2 2 3 2" xfId="463"/>
    <cellStyle name="40 % - Markeringsfarve6 2 2 3 2 2" xfId="7719"/>
    <cellStyle name="40 % - Markeringsfarve6 2 2 3 2 2 2" xfId="8979"/>
    <cellStyle name="40 % - Markeringsfarve6 2 2 3 2 2 2 2" xfId="11561"/>
    <cellStyle name="40 % - Markeringsfarve6 2 2 3 2 2 2 2 2" xfId="17020"/>
    <cellStyle name="40 % - Markeringsfarve6 2 2 3 2 2 2 3" xfId="14536"/>
    <cellStyle name="40 % - Markeringsfarve6 2 2 3 2 2 3" xfId="10300"/>
    <cellStyle name="40 % - Markeringsfarve6 2 2 3 2 2 3 2" xfId="15760"/>
    <cellStyle name="40 % - Markeringsfarve6 2 2 3 2 2 4" xfId="13276"/>
    <cellStyle name="40 % - Markeringsfarve6 2 2 3 2 3" xfId="8321"/>
    <cellStyle name="40 % - Markeringsfarve6 2 2 3 2 3 2" xfId="10902"/>
    <cellStyle name="40 % - Markeringsfarve6 2 2 3 2 3 2 2" xfId="16361"/>
    <cellStyle name="40 % - Markeringsfarve6 2 2 3 2 3 3" xfId="13877"/>
    <cellStyle name="40 % - Markeringsfarve6 2 2 3 2 4" xfId="9638"/>
    <cellStyle name="40 % - Markeringsfarve6 2 2 3 2 4 2" xfId="15098"/>
    <cellStyle name="40 % - Markeringsfarve6 2 2 3 2 5" xfId="12617"/>
    <cellStyle name="40 % - Markeringsfarve6 2 2 3 2 6" xfId="7034"/>
    <cellStyle name="40 % - Markeringsfarve6 2 2 3 3" xfId="7429"/>
    <cellStyle name="40 % - Markeringsfarve6 2 2 3 3 2" xfId="8689"/>
    <cellStyle name="40 % - Markeringsfarve6 2 2 3 3 2 2" xfId="11270"/>
    <cellStyle name="40 % - Markeringsfarve6 2 2 3 3 2 2 2" xfId="16729"/>
    <cellStyle name="40 % - Markeringsfarve6 2 2 3 3 2 3" xfId="14245"/>
    <cellStyle name="40 % - Markeringsfarve6 2 2 3 3 3" xfId="10009"/>
    <cellStyle name="40 % - Markeringsfarve6 2 2 3 3 3 2" xfId="15469"/>
    <cellStyle name="40 % - Markeringsfarve6 2 2 3 3 4" xfId="12985"/>
    <cellStyle name="40 % - Markeringsfarve6 2 2 3 4" xfId="8031"/>
    <cellStyle name="40 % - Markeringsfarve6 2 2 3 4 2" xfId="10611"/>
    <cellStyle name="40 % - Markeringsfarve6 2 2 3 4 2 2" xfId="16070"/>
    <cellStyle name="40 % - Markeringsfarve6 2 2 3 4 3" xfId="13586"/>
    <cellStyle name="40 % - Markeringsfarve6 2 2 3 5" xfId="9329"/>
    <cellStyle name="40 % - Markeringsfarve6 2 2 3 5 2" xfId="14788"/>
    <cellStyle name="40 % - Markeringsfarve6 2 2 3 6" xfId="12323"/>
    <cellStyle name="40 % - Markeringsfarve6 2 2 3 7" xfId="6654"/>
    <cellStyle name="40 % - Markeringsfarve6 2 2 4" xfId="464"/>
    <cellStyle name="40 % - Markeringsfarve6 2 2 4 2" xfId="465"/>
    <cellStyle name="40 % - Markeringsfarve6 2 2 4 2 2" xfId="8833"/>
    <cellStyle name="40 % - Markeringsfarve6 2 2 4 2 2 2" xfId="11415"/>
    <cellStyle name="40 % - Markeringsfarve6 2 2 4 2 2 2 2" xfId="16874"/>
    <cellStyle name="40 % - Markeringsfarve6 2 2 4 2 2 3" xfId="14390"/>
    <cellStyle name="40 % - Markeringsfarve6 2 2 4 2 3" xfId="10154"/>
    <cellStyle name="40 % - Markeringsfarve6 2 2 4 2 3 2" xfId="15614"/>
    <cellStyle name="40 % - Markeringsfarve6 2 2 4 2 4" xfId="13130"/>
    <cellStyle name="40 % - Markeringsfarve6 2 2 4 2 5" xfId="7574"/>
    <cellStyle name="40 % - Markeringsfarve6 2 2 4 3" xfId="8175"/>
    <cellStyle name="40 % - Markeringsfarve6 2 2 4 3 2" xfId="10756"/>
    <cellStyle name="40 % - Markeringsfarve6 2 2 4 3 2 2" xfId="16215"/>
    <cellStyle name="40 % - Markeringsfarve6 2 2 4 3 3" xfId="13731"/>
    <cellStyle name="40 % - Markeringsfarve6 2 2 4 4" xfId="9474"/>
    <cellStyle name="40 % - Markeringsfarve6 2 2 4 4 2" xfId="14933"/>
    <cellStyle name="40 % - Markeringsfarve6 2 2 4 5" xfId="12468"/>
    <cellStyle name="40 % - Markeringsfarve6 2 2 4 6" xfId="6803"/>
    <cellStyle name="40 % - Markeringsfarve6 2 2 5" xfId="466"/>
    <cellStyle name="40 % - Markeringsfarve6 2 2 5 2" xfId="8506"/>
    <cellStyle name="40 % - Markeringsfarve6 2 2 5 2 2" xfId="11087"/>
    <cellStyle name="40 % - Markeringsfarve6 2 2 5 2 2 2" xfId="16546"/>
    <cellStyle name="40 % - Markeringsfarve6 2 2 5 2 3" xfId="14062"/>
    <cellStyle name="40 % - Markeringsfarve6 2 2 5 3" xfId="9823"/>
    <cellStyle name="40 % - Markeringsfarve6 2 2 5 3 2" xfId="15283"/>
    <cellStyle name="40 % - Markeringsfarve6 2 2 5 4" xfId="12802"/>
    <cellStyle name="40 % - Markeringsfarve6 2 2 5 5" xfId="7220"/>
    <cellStyle name="40 % - Markeringsfarve6 2 2 6" xfId="7281"/>
    <cellStyle name="40 % - Markeringsfarve6 2 2 6 2" xfId="8557"/>
    <cellStyle name="40 % - Markeringsfarve6 2 2 6 2 2" xfId="11138"/>
    <cellStyle name="40 % - Markeringsfarve6 2 2 6 2 2 2" xfId="16597"/>
    <cellStyle name="40 % - Markeringsfarve6 2 2 6 2 3" xfId="14113"/>
    <cellStyle name="40 % - Markeringsfarve6 2 2 6 3" xfId="9875"/>
    <cellStyle name="40 % - Markeringsfarve6 2 2 6 3 2" xfId="15335"/>
    <cellStyle name="40 % - Markeringsfarve6 2 2 6 4" xfId="12853"/>
    <cellStyle name="40 % - Markeringsfarve6 2 2 7" xfId="7883"/>
    <cellStyle name="40 % - Markeringsfarve6 2 2 7 2" xfId="10465"/>
    <cellStyle name="40 % - Markeringsfarve6 2 2 7 2 2" xfId="15924"/>
    <cellStyle name="40 % - Markeringsfarve6 2 2 7 3" xfId="13440"/>
    <cellStyle name="40 % - Markeringsfarve6 2 2 8" xfId="9150"/>
    <cellStyle name="40 % - Markeringsfarve6 2 2 8 2" xfId="12087"/>
    <cellStyle name="40 % - Markeringsfarve6 2 2 9" xfId="11999"/>
    <cellStyle name="40 % - Markeringsfarve6 2 3" xfId="467"/>
    <cellStyle name="40 % - Markeringsfarve6 2 3 2" xfId="468"/>
    <cellStyle name="40 % - Markeringsfarve6 2 3 2 2" xfId="469"/>
    <cellStyle name="40 % - Markeringsfarve6 2 3 3" xfId="470"/>
    <cellStyle name="40 % - Markeringsfarve6 2 3 3 2" xfId="471"/>
    <cellStyle name="40 % - Markeringsfarve6 2 3 4" xfId="472"/>
    <cellStyle name="40 % - Markeringsfarve6 2 3 5" xfId="6342"/>
    <cellStyle name="40 % - Markeringsfarve6 2 4" xfId="473"/>
    <cellStyle name="40 % - Markeringsfarve6 2 4 2" xfId="474"/>
    <cellStyle name="40 % - Markeringsfarve6 2 4 2 2" xfId="7105"/>
    <cellStyle name="40 % - Markeringsfarve6 2 4 2 2 2" xfId="7790"/>
    <cellStyle name="40 % - Markeringsfarve6 2 4 2 2 2 2" xfId="9051"/>
    <cellStyle name="40 % - Markeringsfarve6 2 4 2 2 2 2 2" xfId="11633"/>
    <cellStyle name="40 % - Markeringsfarve6 2 4 2 2 2 2 2 2" xfId="17092"/>
    <cellStyle name="40 % - Markeringsfarve6 2 4 2 2 2 2 3" xfId="14608"/>
    <cellStyle name="40 % - Markeringsfarve6 2 4 2 2 2 3" xfId="10372"/>
    <cellStyle name="40 % - Markeringsfarve6 2 4 2 2 2 3 2" xfId="15832"/>
    <cellStyle name="40 % - Markeringsfarve6 2 4 2 2 2 4" xfId="13348"/>
    <cellStyle name="40 % - Markeringsfarve6 2 4 2 2 3" xfId="8393"/>
    <cellStyle name="40 % - Markeringsfarve6 2 4 2 2 3 2" xfId="10974"/>
    <cellStyle name="40 % - Markeringsfarve6 2 4 2 2 3 2 2" xfId="16433"/>
    <cellStyle name="40 % - Markeringsfarve6 2 4 2 2 3 3" xfId="13949"/>
    <cellStyle name="40 % - Markeringsfarve6 2 4 2 2 4" xfId="9710"/>
    <cellStyle name="40 % - Markeringsfarve6 2 4 2 2 4 2" xfId="15170"/>
    <cellStyle name="40 % - Markeringsfarve6 2 4 2 2 5" xfId="12689"/>
    <cellStyle name="40 % - Markeringsfarve6 2 4 2 3" xfId="7500"/>
    <cellStyle name="40 % - Markeringsfarve6 2 4 2 3 2" xfId="8760"/>
    <cellStyle name="40 % - Markeringsfarve6 2 4 2 3 2 2" xfId="11342"/>
    <cellStyle name="40 % - Markeringsfarve6 2 4 2 3 2 2 2" xfId="16801"/>
    <cellStyle name="40 % - Markeringsfarve6 2 4 2 3 2 3" xfId="14317"/>
    <cellStyle name="40 % - Markeringsfarve6 2 4 2 3 3" xfId="10081"/>
    <cellStyle name="40 % - Markeringsfarve6 2 4 2 3 3 2" xfId="15541"/>
    <cellStyle name="40 % - Markeringsfarve6 2 4 2 3 4" xfId="13057"/>
    <cellStyle name="40 % - Markeringsfarve6 2 4 2 4" xfId="8102"/>
    <cellStyle name="40 % - Markeringsfarve6 2 4 2 4 2" xfId="10683"/>
    <cellStyle name="40 % - Markeringsfarve6 2 4 2 4 2 2" xfId="16142"/>
    <cellStyle name="40 % - Markeringsfarve6 2 4 2 4 3" xfId="13658"/>
    <cellStyle name="40 % - Markeringsfarve6 2 4 2 5" xfId="9401"/>
    <cellStyle name="40 % - Markeringsfarve6 2 4 2 5 2" xfId="14860"/>
    <cellStyle name="40 % - Markeringsfarve6 2 4 2 6" xfId="12395"/>
    <cellStyle name="40 % - Markeringsfarve6 2 4 2 7" xfId="6725"/>
    <cellStyle name="40 % - Markeringsfarve6 2 4 3" xfId="6960"/>
    <cellStyle name="40 % - Markeringsfarve6 2 4 3 2" xfId="7645"/>
    <cellStyle name="40 % - Markeringsfarve6 2 4 3 2 2" xfId="8905"/>
    <cellStyle name="40 % - Markeringsfarve6 2 4 3 2 2 2" xfId="11487"/>
    <cellStyle name="40 % - Markeringsfarve6 2 4 3 2 2 2 2" xfId="16946"/>
    <cellStyle name="40 % - Markeringsfarve6 2 4 3 2 2 3" xfId="14462"/>
    <cellStyle name="40 % - Markeringsfarve6 2 4 3 2 3" xfId="10226"/>
    <cellStyle name="40 % - Markeringsfarve6 2 4 3 2 3 2" xfId="15686"/>
    <cellStyle name="40 % - Markeringsfarve6 2 4 3 2 4" xfId="13202"/>
    <cellStyle name="40 % - Markeringsfarve6 2 4 3 3" xfId="8247"/>
    <cellStyle name="40 % - Markeringsfarve6 2 4 3 3 2" xfId="10828"/>
    <cellStyle name="40 % - Markeringsfarve6 2 4 3 3 2 2" xfId="16287"/>
    <cellStyle name="40 % - Markeringsfarve6 2 4 3 3 3" xfId="13803"/>
    <cellStyle name="40 % - Markeringsfarve6 2 4 3 4" xfId="9564"/>
    <cellStyle name="40 % - Markeringsfarve6 2 4 3 4 2" xfId="15024"/>
    <cellStyle name="40 % - Markeringsfarve6 2 4 3 5" xfId="12543"/>
    <cellStyle name="40 % - Markeringsfarve6 2 4 4" xfId="7356"/>
    <cellStyle name="40 % - Markeringsfarve6 2 4 4 2" xfId="8616"/>
    <cellStyle name="40 % - Markeringsfarve6 2 4 4 2 2" xfId="11197"/>
    <cellStyle name="40 % - Markeringsfarve6 2 4 4 2 2 2" xfId="16656"/>
    <cellStyle name="40 % - Markeringsfarve6 2 4 4 2 3" xfId="14172"/>
    <cellStyle name="40 % - Markeringsfarve6 2 4 4 3" xfId="9936"/>
    <cellStyle name="40 % - Markeringsfarve6 2 4 4 3 2" xfId="15396"/>
    <cellStyle name="40 % - Markeringsfarve6 2 4 4 4" xfId="12912"/>
    <cellStyle name="40 % - Markeringsfarve6 2 4 5" xfId="7957"/>
    <cellStyle name="40 % - Markeringsfarve6 2 4 5 2" xfId="10537"/>
    <cellStyle name="40 % - Markeringsfarve6 2 4 5 2 2" xfId="15996"/>
    <cellStyle name="40 % - Markeringsfarve6 2 4 5 3" xfId="13512"/>
    <cellStyle name="40 % - Markeringsfarve6 2 4 6" xfId="9255"/>
    <cellStyle name="40 % - Markeringsfarve6 2 4 6 2" xfId="12031"/>
    <cellStyle name="40 % - Markeringsfarve6 2 4 7" xfId="12249"/>
    <cellStyle name="40 % - Markeringsfarve6 2 4 8" xfId="6579"/>
    <cellStyle name="40 % - Markeringsfarve6 2 5" xfId="475"/>
    <cellStyle name="40 % - Markeringsfarve6 2 5 2" xfId="7033"/>
    <cellStyle name="40 % - Markeringsfarve6 2 5 2 2" xfId="7718"/>
    <cellStyle name="40 % - Markeringsfarve6 2 5 2 2 2" xfId="8978"/>
    <cellStyle name="40 % - Markeringsfarve6 2 5 2 2 2 2" xfId="11560"/>
    <cellStyle name="40 % - Markeringsfarve6 2 5 2 2 2 2 2" xfId="17019"/>
    <cellStyle name="40 % - Markeringsfarve6 2 5 2 2 2 3" xfId="14535"/>
    <cellStyle name="40 % - Markeringsfarve6 2 5 2 2 3" xfId="10299"/>
    <cellStyle name="40 % - Markeringsfarve6 2 5 2 2 3 2" xfId="15759"/>
    <cellStyle name="40 % - Markeringsfarve6 2 5 2 2 4" xfId="13275"/>
    <cellStyle name="40 % - Markeringsfarve6 2 5 2 3" xfId="8320"/>
    <cellStyle name="40 % - Markeringsfarve6 2 5 2 3 2" xfId="10901"/>
    <cellStyle name="40 % - Markeringsfarve6 2 5 2 3 2 2" xfId="16360"/>
    <cellStyle name="40 % - Markeringsfarve6 2 5 2 3 3" xfId="13876"/>
    <cellStyle name="40 % - Markeringsfarve6 2 5 2 4" xfId="9637"/>
    <cellStyle name="40 % - Markeringsfarve6 2 5 2 4 2" xfId="15097"/>
    <cellStyle name="40 % - Markeringsfarve6 2 5 2 5" xfId="12616"/>
    <cellStyle name="40 % - Markeringsfarve6 2 5 3" xfId="7428"/>
    <cellStyle name="40 % - Markeringsfarve6 2 5 3 2" xfId="8688"/>
    <cellStyle name="40 % - Markeringsfarve6 2 5 3 2 2" xfId="11269"/>
    <cellStyle name="40 % - Markeringsfarve6 2 5 3 2 2 2" xfId="16728"/>
    <cellStyle name="40 % - Markeringsfarve6 2 5 3 2 3" xfId="14244"/>
    <cellStyle name="40 % - Markeringsfarve6 2 5 3 3" xfId="10008"/>
    <cellStyle name="40 % - Markeringsfarve6 2 5 3 3 2" xfId="15468"/>
    <cellStyle name="40 % - Markeringsfarve6 2 5 3 4" xfId="12984"/>
    <cellStyle name="40 % - Markeringsfarve6 2 5 4" xfId="8030"/>
    <cellStyle name="40 % - Markeringsfarve6 2 5 4 2" xfId="10610"/>
    <cellStyle name="40 % - Markeringsfarve6 2 5 4 2 2" xfId="16069"/>
    <cellStyle name="40 % - Markeringsfarve6 2 5 4 3" xfId="13585"/>
    <cellStyle name="40 % - Markeringsfarve6 2 5 5" xfId="9328"/>
    <cellStyle name="40 % - Markeringsfarve6 2 5 5 2" xfId="14787"/>
    <cellStyle name="40 % - Markeringsfarve6 2 5 6" xfId="12322"/>
    <cellStyle name="40 % - Markeringsfarve6 2 5 7" xfId="6653"/>
    <cellStyle name="40 % - Markeringsfarve6 2 6" xfId="476"/>
    <cellStyle name="40 % - Markeringsfarve6 2 6 2" xfId="7573"/>
    <cellStyle name="40 % - Markeringsfarve6 2 6 2 2" xfId="8832"/>
    <cellStyle name="40 % - Markeringsfarve6 2 6 2 2 2" xfId="11414"/>
    <cellStyle name="40 % - Markeringsfarve6 2 6 2 2 2 2" xfId="16873"/>
    <cellStyle name="40 % - Markeringsfarve6 2 6 2 2 3" xfId="14389"/>
    <cellStyle name="40 % - Markeringsfarve6 2 6 2 3" xfId="10153"/>
    <cellStyle name="40 % - Markeringsfarve6 2 6 2 3 2" xfId="15613"/>
    <cellStyle name="40 % - Markeringsfarve6 2 6 2 4" xfId="13129"/>
    <cellStyle name="40 % - Markeringsfarve6 2 6 3" xfId="8174"/>
    <cellStyle name="40 % - Markeringsfarve6 2 6 3 2" xfId="10755"/>
    <cellStyle name="40 % - Markeringsfarve6 2 6 3 2 2" xfId="16214"/>
    <cellStyle name="40 % - Markeringsfarve6 2 6 3 3" xfId="13730"/>
    <cellStyle name="40 % - Markeringsfarve6 2 6 4" xfId="9473"/>
    <cellStyle name="40 % - Markeringsfarve6 2 6 4 2" xfId="14932"/>
    <cellStyle name="40 % - Markeringsfarve6 2 6 5" xfId="12467"/>
    <cellStyle name="40 % - Markeringsfarve6 2 6 6" xfId="6802"/>
    <cellStyle name="40 % - Markeringsfarve6 2 7" xfId="7185"/>
    <cellStyle name="40 % - Markeringsfarve6 2 7 2" xfId="8471"/>
    <cellStyle name="40 % - Markeringsfarve6 2 7 2 2" xfId="11052"/>
    <cellStyle name="40 % - Markeringsfarve6 2 7 2 2 2" xfId="16511"/>
    <cellStyle name="40 % - Markeringsfarve6 2 7 2 3" xfId="14027"/>
    <cellStyle name="40 % - Markeringsfarve6 2 7 3" xfId="9788"/>
    <cellStyle name="40 % - Markeringsfarve6 2 7 3 2" xfId="15248"/>
    <cellStyle name="40 % - Markeringsfarve6 2 7 4" xfId="12767"/>
    <cellStyle name="40 % - Markeringsfarve6 2 8" xfId="7280"/>
    <cellStyle name="40 % - Markeringsfarve6 2 8 2" xfId="8556"/>
    <cellStyle name="40 % - Markeringsfarve6 2 8 2 2" xfId="11137"/>
    <cellStyle name="40 % - Markeringsfarve6 2 8 2 2 2" xfId="16596"/>
    <cellStyle name="40 % - Markeringsfarve6 2 8 2 3" xfId="14112"/>
    <cellStyle name="40 % - Markeringsfarve6 2 8 3" xfId="9874"/>
    <cellStyle name="40 % - Markeringsfarve6 2 8 3 2" xfId="15334"/>
    <cellStyle name="40 % - Markeringsfarve6 2 8 4" xfId="12852"/>
    <cellStyle name="40 % - Markeringsfarve6 2 9" xfId="7882"/>
    <cellStyle name="40 % - Markeringsfarve6 2 9 2" xfId="10464"/>
    <cellStyle name="40 % - Markeringsfarve6 2 9 2 2" xfId="15923"/>
    <cellStyle name="40 % - Markeringsfarve6 2 9 3" xfId="13439"/>
    <cellStyle name="40 % - Markeringsfarve6 3" xfId="477"/>
    <cellStyle name="40 % - Markeringsfarve6 3 2" xfId="478"/>
    <cellStyle name="40 % - Markeringsfarve6 3 2 2" xfId="479"/>
    <cellStyle name="40 % - Markeringsfarve6 3 2 2 2" xfId="480"/>
    <cellStyle name="40 % - Markeringsfarve6 3 2 2 2 2" xfId="7107"/>
    <cellStyle name="40 % - Markeringsfarve6 3 2 2 2 2 2" xfId="7792"/>
    <cellStyle name="40 % - Markeringsfarve6 3 2 2 2 2 2 2" xfId="9053"/>
    <cellStyle name="40 % - Markeringsfarve6 3 2 2 2 2 2 2 2" xfId="11635"/>
    <cellStyle name="40 % - Markeringsfarve6 3 2 2 2 2 2 2 2 2" xfId="17094"/>
    <cellStyle name="40 % - Markeringsfarve6 3 2 2 2 2 2 2 3" xfId="14610"/>
    <cellStyle name="40 % - Markeringsfarve6 3 2 2 2 2 2 3" xfId="10374"/>
    <cellStyle name="40 % - Markeringsfarve6 3 2 2 2 2 2 3 2" xfId="15834"/>
    <cellStyle name="40 % - Markeringsfarve6 3 2 2 2 2 2 4" xfId="13350"/>
    <cellStyle name="40 % - Markeringsfarve6 3 2 2 2 2 3" xfId="8395"/>
    <cellStyle name="40 % - Markeringsfarve6 3 2 2 2 2 3 2" xfId="10976"/>
    <cellStyle name="40 % - Markeringsfarve6 3 2 2 2 2 3 2 2" xfId="16435"/>
    <cellStyle name="40 % - Markeringsfarve6 3 2 2 2 2 3 3" xfId="13951"/>
    <cellStyle name="40 % - Markeringsfarve6 3 2 2 2 2 4" xfId="9712"/>
    <cellStyle name="40 % - Markeringsfarve6 3 2 2 2 2 4 2" xfId="15172"/>
    <cellStyle name="40 % - Markeringsfarve6 3 2 2 2 2 5" xfId="12691"/>
    <cellStyle name="40 % - Markeringsfarve6 3 2 2 2 3" xfId="7502"/>
    <cellStyle name="40 % - Markeringsfarve6 3 2 2 2 3 2" xfId="8762"/>
    <cellStyle name="40 % - Markeringsfarve6 3 2 2 2 3 2 2" xfId="11344"/>
    <cellStyle name="40 % - Markeringsfarve6 3 2 2 2 3 2 2 2" xfId="16803"/>
    <cellStyle name="40 % - Markeringsfarve6 3 2 2 2 3 2 3" xfId="14319"/>
    <cellStyle name="40 % - Markeringsfarve6 3 2 2 2 3 3" xfId="10083"/>
    <cellStyle name="40 % - Markeringsfarve6 3 2 2 2 3 3 2" xfId="15543"/>
    <cellStyle name="40 % - Markeringsfarve6 3 2 2 2 3 4" xfId="13059"/>
    <cellStyle name="40 % - Markeringsfarve6 3 2 2 2 4" xfId="8104"/>
    <cellStyle name="40 % - Markeringsfarve6 3 2 2 2 4 2" xfId="10685"/>
    <cellStyle name="40 % - Markeringsfarve6 3 2 2 2 4 2 2" xfId="16144"/>
    <cellStyle name="40 % - Markeringsfarve6 3 2 2 2 4 3" xfId="13660"/>
    <cellStyle name="40 % - Markeringsfarve6 3 2 2 2 5" xfId="9403"/>
    <cellStyle name="40 % - Markeringsfarve6 3 2 2 2 5 2" xfId="14862"/>
    <cellStyle name="40 % - Markeringsfarve6 3 2 2 2 6" xfId="12397"/>
    <cellStyle name="40 % - Markeringsfarve6 3 2 2 2 7" xfId="6727"/>
    <cellStyle name="40 % - Markeringsfarve6 3 2 2 3" xfId="6962"/>
    <cellStyle name="40 % - Markeringsfarve6 3 2 2 3 2" xfId="7647"/>
    <cellStyle name="40 % - Markeringsfarve6 3 2 2 3 2 2" xfId="8907"/>
    <cellStyle name="40 % - Markeringsfarve6 3 2 2 3 2 2 2" xfId="11489"/>
    <cellStyle name="40 % - Markeringsfarve6 3 2 2 3 2 2 2 2" xfId="16948"/>
    <cellStyle name="40 % - Markeringsfarve6 3 2 2 3 2 2 3" xfId="14464"/>
    <cellStyle name="40 % - Markeringsfarve6 3 2 2 3 2 3" xfId="10228"/>
    <cellStyle name="40 % - Markeringsfarve6 3 2 2 3 2 3 2" xfId="15688"/>
    <cellStyle name="40 % - Markeringsfarve6 3 2 2 3 2 4" xfId="13204"/>
    <cellStyle name="40 % - Markeringsfarve6 3 2 2 3 3" xfId="8249"/>
    <cellStyle name="40 % - Markeringsfarve6 3 2 2 3 3 2" xfId="10830"/>
    <cellStyle name="40 % - Markeringsfarve6 3 2 2 3 3 2 2" xfId="16289"/>
    <cellStyle name="40 % - Markeringsfarve6 3 2 2 3 3 3" xfId="13805"/>
    <cellStyle name="40 % - Markeringsfarve6 3 2 2 3 4" xfId="9566"/>
    <cellStyle name="40 % - Markeringsfarve6 3 2 2 3 4 2" xfId="15026"/>
    <cellStyle name="40 % - Markeringsfarve6 3 2 2 3 5" xfId="12545"/>
    <cellStyle name="40 % - Markeringsfarve6 3 2 2 4" xfId="7358"/>
    <cellStyle name="40 % - Markeringsfarve6 3 2 2 4 2" xfId="8618"/>
    <cellStyle name="40 % - Markeringsfarve6 3 2 2 4 2 2" xfId="11199"/>
    <cellStyle name="40 % - Markeringsfarve6 3 2 2 4 2 2 2" xfId="16658"/>
    <cellStyle name="40 % - Markeringsfarve6 3 2 2 4 2 3" xfId="14174"/>
    <cellStyle name="40 % - Markeringsfarve6 3 2 2 4 3" xfId="9938"/>
    <cellStyle name="40 % - Markeringsfarve6 3 2 2 4 3 2" xfId="15398"/>
    <cellStyle name="40 % - Markeringsfarve6 3 2 2 4 4" xfId="12914"/>
    <cellStyle name="40 % - Markeringsfarve6 3 2 2 5" xfId="7959"/>
    <cellStyle name="40 % - Markeringsfarve6 3 2 2 5 2" xfId="10539"/>
    <cellStyle name="40 % - Markeringsfarve6 3 2 2 5 2 2" xfId="15998"/>
    <cellStyle name="40 % - Markeringsfarve6 3 2 2 5 3" xfId="13514"/>
    <cellStyle name="40 % - Markeringsfarve6 3 2 2 6" xfId="9257"/>
    <cellStyle name="40 % - Markeringsfarve6 3 2 2 6 2" xfId="14667"/>
    <cellStyle name="40 % - Markeringsfarve6 3 2 2 7" xfId="12251"/>
    <cellStyle name="40 % - Markeringsfarve6 3 2 2 8" xfId="6581"/>
    <cellStyle name="40 % - Markeringsfarve6 3 2 3" xfId="481"/>
    <cellStyle name="40 % - Markeringsfarve6 3 2 3 2" xfId="482"/>
    <cellStyle name="40 % - Markeringsfarve6 3 2 3 2 2" xfId="7720"/>
    <cellStyle name="40 % - Markeringsfarve6 3 2 3 2 2 2" xfId="8980"/>
    <cellStyle name="40 % - Markeringsfarve6 3 2 3 2 2 2 2" xfId="11562"/>
    <cellStyle name="40 % - Markeringsfarve6 3 2 3 2 2 2 2 2" xfId="17021"/>
    <cellStyle name="40 % - Markeringsfarve6 3 2 3 2 2 2 3" xfId="14537"/>
    <cellStyle name="40 % - Markeringsfarve6 3 2 3 2 2 3" xfId="10301"/>
    <cellStyle name="40 % - Markeringsfarve6 3 2 3 2 2 3 2" xfId="15761"/>
    <cellStyle name="40 % - Markeringsfarve6 3 2 3 2 2 4" xfId="13277"/>
    <cellStyle name="40 % - Markeringsfarve6 3 2 3 2 3" xfId="8322"/>
    <cellStyle name="40 % - Markeringsfarve6 3 2 3 2 3 2" xfId="10903"/>
    <cellStyle name="40 % - Markeringsfarve6 3 2 3 2 3 2 2" xfId="16362"/>
    <cellStyle name="40 % - Markeringsfarve6 3 2 3 2 3 3" xfId="13878"/>
    <cellStyle name="40 % - Markeringsfarve6 3 2 3 2 4" xfId="9639"/>
    <cellStyle name="40 % - Markeringsfarve6 3 2 3 2 4 2" xfId="15099"/>
    <cellStyle name="40 % - Markeringsfarve6 3 2 3 2 5" xfId="12618"/>
    <cellStyle name="40 % - Markeringsfarve6 3 2 3 2 6" xfId="7035"/>
    <cellStyle name="40 % - Markeringsfarve6 3 2 3 3" xfId="7430"/>
    <cellStyle name="40 % - Markeringsfarve6 3 2 3 3 2" xfId="8690"/>
    <cellStyle name="40 % - Markeringsfarve6 3 2 3 3 2 2" xfId="11271"/>
    <cellStyle name="40 % - Markeringsfarve6 3 2 3 3 2 2 2" xfId="16730"/>
    <cellStyle name="40 % - Markeringsfarve6 3 2 3 3 2 3" xfId="14246"/>
    <cellStyle name="40 % - Markeringsfarve6 3 2 3 3 3" xfId="10010"/>
    <cellStyle name="40 % - Markeringsfarve6 3 2 3 3 3 2" xfId="15470"/>
    <cellStyle name="40 % - Markeringsfarve6 3 2 3 3 4" xfId="12986"/>
    <cellStyle name="40 % - Markeringsfarve6 3 2 3 4" xfId="8032"/>
    <cellStyle name="40 % - Markeringsfarve6 3 2 3 4 2" xfId="10612"/>
    <cellStyle name="40 % - Markeringsfarve6 3 2 3 4 2 2" xfId="16071"/>
    <cellStyle name="40 % - Markeringsfarve6 3 2 3 4 3" xfId="13587"/>
    <cellStyle name="40 % - Markeringsfarve6 3 2 3 5" xfId="9330"/>
    <cellStyle name="40 % - Markeringsfarve6 3 2 3 5 2" xfId="14789"/>
    <cellStyle name="40 % - Markeringsfarve6 3 2 3 6" xfId="12324"/>
    <cellStyle name="40 % - Markeringsfarve6 3 2 3 7" xfId="6655"/>
    <cellStyle name="40 % - Markeringsfarve6 3 2 4" xfId="483"/>
    <cellStyle name="40 % - Markeringsfarve6 3 2 4 2" xfId="7575"/>
    <cellStyle name="40 % - Markeringsfarve6 3 2 4 2 2" xfId="8834"/>
    <cellStyle name="40 % - Markeringsfarve6 3 2 4 2 2 2" xfId="11416"/>
    <cellStyle name="40 % - Markeringsfarve6 3 2 4 2 2 2 2" xfId="16875"/>
    <cellStyle name="40 % - Markeringsfarve6 3 2 4 2 2 3" xfId="14391"/>
    <cellStyle name="40 % - Markeringsfarve6 3 2 4 2 3" xfId="10155"/>
    <cellStyle name="40 % - Markeringsfarve6 3 2 4 2 3 2" xfId="15615"/>
    <cellStyle name="40 % - Markeringsfarve6 3 2 4 2 4" xfId="13131"/>
    <cellStyle name="40 % - Markeringsfarve6 3 2 4 3" xfId="8176"/>
    <cellStyle name="40 % - Markeringsfarve6 3 2 4 3 2" xfId="10757"/>
    <cellStyle name="40 % - Markeringsfarve6 3 2 4 3 2 2" xfId="16216"/>
    <cellStyle name="40 % - Markeringsfarve6 3 2 4 3 3" xfId="13732"/>
    <cellStyle name="40 % - Markeringsfarve6 3 2 4 4" xfId="9475"/>
    <cellStyle name="40 % - Markeringsfarve6 3 2 4 4 2" xfId="14934"/>
    <cellStyle name="40 % - Markeringsfarve6 3 2 4 5" xfId="12469"/>
    <cellStyle name="40 % - Markeringsfarve6 3 2 4 6" xfId="6804"/>
    <cellStyle name="40 % - Markeringsfarve6 3 2 5" xfId="7283"/>
    <cellStyle name="40 % - Markeringsfarve6 3 2 5 2" xfId="8558"/>
    <cellStyle name="40 % - Markeringsfarve6 3 2 5 2 2" xfId="11139"/>
    <cellStyle name="40 % - Markeringsfarve6 3 2 5 2 2 2" xfId="16598"/>
    <cellStyle name="40 % - Markeringsfarve6 3 2 5 2 3" xfId="14114"/>
    <cellStyle name="40 % - Markeringsfarve6 3 2 5 3" xfId="9876"/>
    <cellStyle name="40 % - Markeringsfarve6 3 2 5 3 2" xfId="15336"/>
    <cellStyle name="40 % - Markeringsfarve6 3 2 5 4" xfId="12854"/>
    <cellStyle name="40 % - Markeringsfarve6 3 2 6" xfId="7884"/>
    <cellStyle name="40 % - Markeringsfarve6 3 2 6 2" xfId="10466"/>
    <cellStyle name="40 % - Markeringsfarve6 3 2 6 2 2" xfId="15925"/>
    <cellStyle name="40 % - Markeringsfarve6 3 2 6 3" xfId="13441"/>
    <cellStyle name="40 % - Markeringsfarve6 3 2 7" xfId="9151"/>
    <cellStyle name="40 % - Markeringsfarve6 3 2 7 2" xfId="12088"/>
    <cellStyle name="40 % - Markeringsfarve6 3 2 8" xfId="12000"/>
    <cellStyle name="40 % - Markeringsfarve6 3 2 9" xfId="6344"/>
    <cellStyle name="40 % - Markeringsfarve6 3 3" xfId="484"/>
    <cellStyle name="40 % - Markeringsfarve6 3 3 2" xfId="485"/>
    <cellStyle name="40 % - Markeringsfarve6 3 3 2 2" xfId="11067"/>
    <cellStyle name="40 % - Markeringsfarve6 3 3 2 2 2" xfId="16526"/>
    <cellStyle name="40 % - Markeringsfarve6 3 3 2 3" xfId="14042"/>
    <cellStyle name="40 % - Markeringsfarve6 3 3 2 4" xfId="8486"/>
    <cellStyle name="40 % - Markeringsfarve6 3 3 3" xfId="9803"/>
    <cellStyle name="40 % - Markeringsfarve6 3 3 3 2" xfId="15263"/>
    <cellStyle name="40 % - Markeringsfarve6 3 3 4" xfId="12782"/>
    <cellStyle name="40 % - Markeringsfarve6 3 3 5" xfId="7200"/>
    <cellStyle name="40 % - Markeringsfarve6 3 4" xfId="486"/>
    <cellStyle name="40 % - Markeringsfarve6 3 4 2" xfId="487"/>
    <cellStyle name="40 % - Markeringsfarve6 3 4 3" xfId="7282"/>
    <cellStyle name="40 % - Markeringsfarve6 3 5" xfId="488"/>
    <cellStyle name="40 % - Markeringsfarve6 3 5 2" xfId="6343"/>
    <cellStyle name="40 % - Markeringsfarve6 3 6" xfId="6250"/>
    <cellStyle name="40 % - Markeringsfarve6 4" xfId="489"/>
    <cellStyle name="40 % - Markeringsfarve6 4 2" xfId="490"/>
    <cellStyle name="40 % - Markeringsfarve6 4 2 2" xfId="7104"/>
    <cellStyle name="40 % - Markeringsfarve6 4 2 2 2" xfId="7789"/>
    <cellStyle name="40 % - Markeringsfarve6 4 2 2 2 2" xfId="9050"/>
    <cellStyle name="40 % - Markeringsfarve6 4 2 2 2 2 2" xfId="11632"/>
    <cellStyle name="40 % - Markeringsfarve6 4 2 2 2 2 2 2" xfId="17091"/>
    <cellStyle name="40 % - Markeringsfarve6 4 2 2 2 2 3" xfId="14607"/>
    <cellStyle name="40 % - Markeringsfarve6 4 2 2 2 3" xfId="10371"/>
    <cellStyle name="40 % - Markeringsfarve6 4 2 2 2 3 2" xfId="15831"/>
    <cellStyle name="40 % - Markeringsfarve6 4 2 2 2 4" xfId="13347"/>
    <cellStyle name="40 % - Markeringsfarve6 4 2 2 3" xfId="8392"/>
    <cellStyle name="40 % - Markeringsfarve6 4 2 2 3 2" xfId="10973"/>
    <cellStyle name="40 % - Markeringsfarve6 4 2 2 3 2 2" xfId="16432"/>
    <cellStyle name="40 % - Markeringsfarve6 4 2 2 3 3" xfId="13948"/>
    <cellStyle name="40 % - Markeringsfarve6 4 2 2 4" xfId="9709"/>
    <cellStyle name="40 % - Markeringsfarve6 4 2 2 4 2" xfId="15169"/>
    <cellStyle name="40 % - Markeringsfarve6 4 2 2 5" xfId="12688"/>
    <cellStyle name="40 % - Markeringsfarve6 4 2 3" xfId="7499"/>
    <cellStyle name="40 % - Markeringsfarve6 4 2 3 2" xfId="8759"/>
    <cellStyle name="40 % - Markeringsfarve6 4 2 3 2 2" xfId="11341"/>
    <cellStyle name="40 % - Markeringsfarve6 4 2 3 2 2 2" xfId="16800"/>
    <cellStyle name="40 % - Markeringsfarve6 4 2 3 2 3" xfId="14316"/>
    <cellStyle name="40 % - Markeringsfarve6 4 2 3 3" xfId="10080"/>
    <cellStyle name="40 % - Markeringsfarve6 4 2 3 3 2" xfId="15540"/>
    <cellStyle name="40 % - Markeringsfarve6 4 2 3 4" xfId="13056"/>
    <cellStyle name="40 % - Markeringsfarve6 4 2 4" xfId="8101"/>
    <cellStyle name="40 % - Markeringsfarve6 4 2 4 2" xfId="10682"/>
    <cellStyle name="40 % - Markeringsfarve6 4 2 4 2 2" xfId="16141"/>
    <cellStyle name="40 % - Markeringsfarve6 4 2 4 3" xfId="13657"/>
    <cellStyle name="40 % - Markeringsfarve6 4 2 5" xfId="9400"/>
    <cellStyle name="40 % - Markeringsfarve6 4 2 5 2" xfId="14859"/>
    <cellStyle name="40 % - Markeringsfarve6 4 2 6" xfId="12394"/>
    <cellStyle name="40 % - Markeringsfarve6 4 2 7" xfId="6724"/>
    <cellStyle name="40 % - Markeringsfarve6 4 3" xfId="6959"/>
    <cellStyle name="40 % - Markeringsfarve6 4 3 2" xfId="7644"/>
    <cellStyle name="40 % - Markeringsfarve6 4 3 2 2" xfId="8904"/>
    <cellStyle name="40 % - Markeringsfarve6 4 3 2 2 2" xfId="11486"/>
    <cellStyle name="40 % - Markeringsfarve6 4 3 2 2 2 2" xfId="16945"/>
    <cellStyle name="40 % - Markeringsfarve6 4 3 2 2 3" xfId="14461"/>
    <cellStyle name="40 % - Markeringsfarve6 4 3 2 3" xfId="10225"/>
    <cellStyle name="40 % - Markeringsfarve6 4 3 2 3 2" xfId="15685"/>
    <cellStyle name="40 % - Markeringsfarve6 4 3 2 4" xfId="13201"/>
    <cellStyle name="40 % - Markeringsfarve6 4 3 3" xfId="8246"/>
    <cellStyle name="40 % - Markeringsfarve6 4 3 3 2" xfId="10827"/>
    <cellStyle name="40 % - Markeringsfarve6 4 3 3 2 2" xfId="16286"/>
    <cellStyle name="40 % - Markeringsfarve6 4 3 3 3" xfId="13802"/>
    <cellStyle name="40 % - Markeringsfarve6 4 3 4" xfId="9563"/>
    <cellStyle name="40 % - Markeringsfarve6 4 3 4 2" xfId="15023"/>
    <cellStyle name="40 % - Markeringsfarve6 4 3 5" xfId="12542"/>
    <cellStyle name="40 % - Markeringsfarve6 4 4" xfId="7236"/>
    <cellStyle name="40 % - Markeringsfarve6 4 4 2" xfId="8522"/>
    <cellStyle name="40 % - Markeringsfarve6 4 4 2 2" xfId="11103"/>
    <cellStyle name="40 % - Markeringsfarve6 4 4 2 2 2" xfId="16562"/>
    <cellStyle name="40 % - Markeringsfarve6 4 4 2 3" xfId="14078"/>
    <cellStyle name="40 % - Markeringsfarve6 4 4 3" xfId="9839"/>
    <cellStyle name="40 % - Markeringsfarve6 4 4 3 2" xfId="15299"/>
    <cellStyle name="40 % - Markeringsfarve6 4 4 4" xfId="12818"/>
    <cellStyle name="40 % - Markeringsfarve6 4 5" xfId="7956"/>
    <cellStyle name="40 % - Markeringsfarve6 4 5 2" xfId="10536"/>
    <cellStyle name="40 % - Markeringsfarve6 4 5 2 2" xfId="15995"/>
    <cellStyle name="40 % - Markeringsfarve6 4 5 3" xfId="13511"/>
    <cellStyle name="40 % - Markeringsfarve6 4 6" xfId="9254"/>
    <cellStyle name="40 % - Markeringsfarve6 4 6 2" xfId="14669"/>
    <cellStyle name="40 % - Markeringsfarve6 4 7" xfId="12248"/>
    <cellStyle name="40 % - Markeringsfarve6 4 8" xfId="6578"/>
    <cellStyle name="40 % - Markeringsfarve6 5" xfId="491"/>
    <cellStyle name="40 % - Markeringsfarve6 5 2" xfId="492"/>
    <cellStyle name="40 % - Markeringsfarve6 5 2 2" xfId="7684"/>
    <cellStyle name="40 % - Markeringsfarve6 5 2 2 2" xfId="8944"/>
    <cellStyle name="40 % - Markeringsfarve6 5 2 2 2 2" xfId="11526"/>
    <cellStyle name="40 % - Markeringsfarve6 5 2 2 2 2 2" xfId="16985"/>
    <cellStyle name="40 % - Markeringsfarve6 5 2 2 2 3" xfId="14501"/>
    <cellStyle name="40 % - Markeringsfarve6 5 2 2 3" xfId="10265"/>
    <cellStyle name="40 % - Markeringsfarve6 5 2 2 3 2" xfId="15725"/>
    <cellStyle name="40 % - Markeringsfarve6 5 2 2 4" xfId="13241"/>
    <cellStyle name="40 % - Markeringsfarve6 5 2 3" xfId="8286"/>
    <cellStyle name="40 % - Markeringsfarve6 5 2 3 2" xfId="10867"/>
    <cellStyle name="40 % - Markeringsfarve6 5 2 3 2 2" xfId="16326"/>
    <cellStyle name="40 % - Markeringsfarve6 5 2 3 3" xfId="13842"/>
    <cellStyle name="40 % - Markeringsfarve6 5 2 4" xfId="9603"/>
    <cellStyle name="40 % - Markeringsfarve6 5 2 4 2" xfId="15063"/>
    <cellStyle name="40 % - Markeringsfarve6 5 2 5" xfId="12582"/>
    <cellStyle name="40 % - Markeringsfarve6 5 2 6" xfId="6999"/>
    <cellStyle name="40 % - Markeringsfarve6 5 3" xfId="7394"/>
    <cellStyle name="40 % - Markeringsfarve6 5 3 2" xfId="8654"/>
    <cellStyle name="40 % - Markeringsfarve6 5 3 2 2" xfId="11235"/>
    <cellStyle name="40 % - Markeringsfarve6 5 3 2 2 2" xfId="16694"/>
    <cellStyle name="40 % - Markeringsfarve6 5 3 2 3" xfId="14210"/>
    <cellStyle name="40 % - Markeringsfarve6 5 3 3" xfId="9974"/>
    <cellStyle name="40 % - Markeringsfarve6 5 3 3 2" xfId="15434"/>
    <cellStyle name="40 % - Markeringsfarve6 5 3 4" xfId="12950"/>
    <cellStyle name="40 % - Markeringsfarve6 5 4" xfId="7996"/>
    <cellStyle name="40 % - Markeringsfarve6 5 4 2" xfId="10576"/>
    <cellStyle name="40 % - Markeringsfarve6 5 4 2 2" xfId="16035"/>
    <cellStyle name="40 % - Markeringsfarve6 5 4 3" xfId="13551"/>
    <cellStyle name="40 % - Markeringsfarve6 5 5" xfId="9294"/>
    <cellStyle name="40 % - Markeringsfarve6 5 5 2" xfId="14753"/>
    <cellStyle name="40 % - Markeringsfarve6 5 6" xfId="12288"/>
    <cellStyle name="40 % - Markeringsfarve6 5 7" xfId="6618"/>
    <cellStyle name="40 % - Markeringsfarve6 6" xfId="493"/>
    <cellStyle name="40 % - Markeringsfarve6 6 2" xfId="494"/>
    <cellStyle name="40 % - Markeringsfarve6 6 2 2" xfId="8798"/>
    <cellStyle name="40 % - Markeringsfarve6 6 2 2 2" xfId="11380"/>
    <cellStyle name="40 % - Markeringsfarve6 6 2 2 2 2" xfId="16839"/>
    <cellStyle name="40 % - Markeringsfarve6 6 2 2 3" xfId="14355"/>
    <cellStyle name="40 % - Markeringsfarve6 6 2 3" xfId="10119"/>
    <cellStyle name="40 % - Markeringsfarve6 6 2 3 2" xfId="15579"/>
    <cellStyle name="40 % - Markeringsfarve6 6 2 4" xfId="13095"/>
    <cellStyle name="40 % - Markeringsfarve6 6 2 5" xfId="7538"/>
    <cellStyle name="40 % - Markeringsfarve6 6 3" xfId="8140"/>
    <cellStyle name="40 % - Markeringsfarve6 6 3 2" xfId="10721"/>
    <cellStyle name="40 % - Markeringsfarve6 6 3 2 2" xfId="16180"/>
    <cellStyle name="40 % - Markeringsfarve6 6 3 3" xfId="13696"/>
    <cellStyle name="40 % - Markeringsfarve6 6 4" xfId="9439"/>
    <cellStyle name="40 % - Markeringsfarve6 6 4 2" xfId="14898"/>
    <cellStyle name="40 % - Markeringsfarve6 6 5" xfId="12433"/>
    <cellStyle name="40 % - Markeringsfarve6 6 6" xfId="6763"/>
    <cellStyle name="40 % - Markeringsfarve6 7" xfId="7151"/>
    <cellStyle name="40 % - Markeringsfarve6 7 2" xfId="7835"/>
    <cellStyle name="40 % - Markeringsfarve6 7 2 2" xfId="9096"/>
    <cellStyle name="40 % - Markeringsfarve6 7 2 2 2" xfId="11678"/>
    <cellStyle name="40 % - Markeringsfarve6 7 2 2 2 2" xfId="17137"/>
    <cellStyle name="40 % - Markeringsfarve6 7 2 2 3" xfId="14653"/>
    <cellStyle name="40 % - Markeringsfarve6 7 2 3" xfId="10417"/>
    <cellStyle name="40 % - Markeringsfarve6 7 2 3 2" xfId="15877"/>
    <cellStyle name="40 % - Markeringsfarve6 7 2 4" xfId="13393"/>
    <cellStyle name="40 % - Markeringsfarve6 7 3" xfId="8438"/>
    <cellStyle name="40 % - Markeringsfarve6 7 3 2" xfId="11019"/>
    <cellStyle name="40 % - Markeringsfarve6 7 3 2 2" xfId="16478"/>
    <cellStyle name="40 % - Markeringsfarve6 7 3 3" xfId="13994"/>
    <cellStyle name="40 % - Markeringsfarve6 7 4" xfId="9755"/>
    <cellStyle name="40 % - Markeringsfarve6 7 4 2" xfId="15215"/>
    <cellStyle name="40 % - Markeringsfarve6 7 5" xfId="12734"/>
    <cellStyle name="40 % - Markeringsfarve6 8" xfId="7165"/>
    <cellStyle name="40 % - Markeringsfarve6 8 2" xfId="8451"/>
    <cellStyle name="40 % - Markeringsfarve6 8 2 2" xfId="11032"/>
    <cellStyle name="40 % - Markeringsfarve6 8 2 2 2" xfId="16491"/>
    <cellStyle name="40 % - Markeringsfarve6 8 2 3" xfId="14007"/>
    <cellStyle name="40 % - Markeringsfarve6 8 3" xfId="9768"/>
    <cellStyle name="40 % - Markeringsfarve6 8 3 2" xfId="15228"/>
    <cellStyle name="40 % - Markeringsfarve6 8 4" xfId="12747"/>
    <cellStyle name="40 % - Markeringsfarve6 9" xfId="7847"/>
    <cellStyle name="40 % - Markeringsfarve6 9 2" xfId="10429"/>
    <cellStyle name="40 % - Markeringsfarve6 9 2 2" xfId="15889"/>
    <cellStyle name="40 % - Markeringsfarve6 9 3" xfId="13405"/>
    <cellStyle name="60 % - Farve1" xfId="6181" builtinId="32" customBuiltin="1"/>
    <cellStyle name="60 % - Farve2" xfId="6185" builtinId="36" customBuiltin="1"/>
    <cellStyle name="60 % - Farve3" xfId="6189" builtinId="40" customBuiltin="1"/>
    <cellStyle name="60 % - Farve4" xfId="6193" builtinId="44" customBuiltin="1"/>
    <cellStyle name="60 % - Farve5" xfId="6197" builtinId="48" customBuiltin="1"/>
    <cellStyle name="60 % - Farve6" xfId="6201" builtinId="52" customBuiltin="1"/>
    <cellStyle name="60 % - Markeringsfarve1 2" xfId="495"/>
    <cellStyle name="60 % - Markeringsfarve1 2 2" xfId="496"/>
    <cellStyle name="60 % - Markeringsfarve1 2 2 2" xfId="6346"/>
    <cellStyle name="60 % - Markeringsfarve1 2 3" xfId="497"/>
    <cellStyle name="60 % - Markeringsfarve1 2 4" xfId="498"/>
    <cellStyle name="60 % - Markeringsfarve1 2 5" xfId="499"/>
    <cellStyle name="60 % - Markeringsfarve1 2 6" xfId="6345"/>
    <cellStyle name="60 % - Markeringsfarve1 3" xfId="500"/>
    <cellStyle name="60 % - Markeringsfarve1 3 2" xfId="6347"/>
    <cellStyle name="60 % - Markeringsfarve2 2" xfId="501"/>
    <cellStyle name="60 % - Markeringsfarve2 2 2" xfId="502"/>
    <cellStyle name="60 % - Markeringsfarve2 2 2 2" xfId="6349"/>
    <cellStyle name="60 % - Markeringsfarve2 2 3" xfId="503"/>
    <cellStyle name="60 % - Markeringsfarve2 2 4" xfId="504"/>
    <cellStyle name="60 % - Markeringsfarve2 2 5" xfId="505"/>
    <cellStyle name="60 % - Markeringsfarve2 2 6" xfId="6348"/>
    <cellStyle name="60 % - Markeringsfarve2 3" xfId="506"/>
    <cellStyle name="60 % - Markeringsfarve2 3 2" xfId="6350"/>
    <cellStyle name="60 % - Markeringsfarve3 2" xfId="507"/>
    <cellStyle name="60 % - Markeringsfarve3 2 2" xfId="508"/>
    <cellStyle name="60 % - Markeringsfarve3 2 2 2" xfId="6352"/>
    <cellStyle name="60 % - Markeringsfarve3 2 3" xfId="509"/>
    <cellStyle name="60 % - Markeringsfarve3 2 4" xfId="510"/>
    <cellStyle name="60 % - Markeringsfarve3 2 5" xfId="511"/>
    <cellStyle name="60 % - Markeringsfarve3 2 6" xfId="6351"/>
    <cellStyle name="60 % - Markeringsfarve3 3" xfId="512"/>
    <cellStyle name="60 % - Markeringsfarve3 3 2" xfId="6353"/>
    <cellStyle name="60 % - Markeringsfarve4 2" xfId="513"/>
    <cellStyle name="60 % - Markeringsfarve4 2 2" xfId="514"/>
    <cellStyle name="60 % - Markeringsfarve4 2 2 2" xfId="6355"/>
    <cellStyle name="60 % - Markeringsfarve4 2 3" xfId="515"/>
    <cellStyle name="60 % - Markeringsfarve4 2 4" xfId="516"/>
    <cellStyle name="60 % - Markeringsfarve4 2 5" xfId="517"/>
    <cellStyle name="60 % - Markeringsfarve4 2 6" xfId="6354"/>
    <cellStyle name="60 % - Markeringsfarve4 3" xfId="518"/>
    <cellStyle name="60 % - Markeringsfarve4 3 2" xfId="6356"/>
    <cellStyle name="60 % - Markeringsfarve5 2" xfId="519"/>
    <cellStyle name="60 % - Markeringsfarve5 2 2" xfId="520"/>
    <cellStyle name="60 % - Markeringsfarve5 2 2 2" xfId="6358"/>
    <cellStyle name="60 % - Markeringsfarve5 2 3" xfId="521"/>
    <cellStyle name="60 % - Markeringsfarve5 2 4" xfId="522"/>
    <cellStyle name="60 % - Markeringsfarve5 2 5" xfId="523"/>
    <cellStyle name="60 % - Markeringsfarve5 2 6" xfId="6357"/>
    <cellStyle name="60 % - Markeringsfarve5 3" xfId="524"/>
    <cellStyle name="60 % - Markeringsfarve5 3 2" xfId="6359"/>
    <cellStyle name="60 % - Markeringsfarve6 2" xfId="525"/>
    <cellStyle name="60 % - Markeringsfarve6 2 2" xfId="526"/>
    <cellStyle name="60 % - Markeringsfarve6 2 2 2" xfId="6361"/>
    <cellStyle name="60 % - Markeringsfarve6 2 3" xfId="527"/>
    <cellStyle name="60 % - Markeringsfarve6 2 4" xfId="528"/>
    <cellStyle name="60 % - Markeringsfarve6 2 5" xfId="529"/>
    <cellStyle name="60 % - Markeringsfarve6 2 6" xfId="6360"/>
    <cellStyle name="60 % - Markeringsfarve6 3" xfId="530"/>
    <cellStyle name="60 % - Markeringsfarve6 3 2" xfId="6362"/>
    <cellStyle name="Accent1 2" xfId="531"/>
    <cellStyle name="Accent2 2" xfId="532"/>
    <cellStyle name="Accent3 2" xfId="533"/>
    <cellStyle name="Accent4 2" xfId="534"/>
    <cellStyle name="Accent5 2" xfId="535"/>
    <cellStyle name="Accent6 2" xfId="536"/>
    <cellStyle name="Advarselstekst" xfId="6175" builtinId="11" customBuiltin="1"/>
    <cellStyle name="Advarselstekst 2" xfId="537"/>
    <cellStyle name="Advarselstekst 2 2" xfId="538"/>
    <cellStyle name="Advarselstekst 2 3" xfId="539"/>
    <cellStyle name="Advarselstekst 2 4" xfId="540"/>
    <cellStyle name="Advarselstekst 2 5" xfId="541"/>
    <cellStyle name="Advarselstekst 3" xfId="542"/>
    <cellStyle name="Bad 2" xfId="543"/>
    <cellStyle name="Bemærk! 10" xfId="544"/>
    <cellStyle name="Bemærk! 10 2" xfId="545"/>
    <cellStyle name="Bemærk! 10 3" xfId="17397"/>
    <cellStyle name="Bemærk! 11" xfId="546"/>
    <cellStyle name="Bemærk! 11 2" xfId="547"/>
    <cellStyle name="Bemærk! 12" xfId="548"/>
    <cellStyle name="Bemærk! 12 2" xfId="549"/>
    <cellStyle name="Bemærk! 13" xfId="550"/>
    <cellStyle name="Bemærk! 13 2" xfId="551"/>
    <cellStyle name="Bemærk! 14" xfId="552"/>
    <cellStyle name="Bemærk! 14 2" xfId="553"/>
    <cellStyle name="Bemærk! 15" xfId="554"/>
    <cellStyle name="Bemærk! 15 2" xfId="555"/>
    <cellStyle name="Bemærk! 16" xfId="556"/>
    <cellStyle name="Bemærk! 16 2" xfId="557"/>
    <cellStyle name="Bemærk! 17" xfId="558"/>
    <cellStyle name="Bemærk! 17 2" xfId="559"/>
    <cellStyle name="Bemærk! 18" xfId="560"/>
    <cellStyle name="Bemærk! 18 2" xfId="561"/>
    <cellStyle name="Bemærk! 19" xfId="562"/>
    <cellStyle name="Bemærk! 19 2" xfId="563"/>
    <cellStyle name="Bemærk! 2" xfId="564"/>
    <cellStyle name="Bemærk! 2 10" xfId="565"/>
    <cellStyle name="Bemærk! 2 10 10" xfId="566"/>
    <cellStyle name="Bemærk! 2 10 10 2" xfId="567"/>
    <cellStyle name="Bemærk! 2 10 11" xfId="568"/>
    <cellStyle name="Bemærk! 2 10 11 2" xfId="569"/>
    <cellStyle name="Bemærk! 2 10 12" xfId="570"/>
    <cellStyle name="Bemærk! 2 10 12 2" xfId="571"/>
    <cellStyle name="Bemærk! 2 10 13" xfId="572"/>
    <cellStyle name="Bemærk! 2 10 13 2" xfId="573"/>
    <cellStyle name="Bemærk! 2 10 14" xfId="574"/>
    <cellStyle name="Bemærk! 2 10 14 2" xfId="575"/>
    <cellStyle name="Bemærk! 2 10 15" xfId="576"/>
    <cellStyle name="Bemærk! 2 10 15 2" xfId="577"/>
    <cellStyle name="Bemærk! 2 10 16" xfId="578"/>
    <cellStyle name="Bemærk! 2 10 16 2" xfId="579"/>
    <cellStyle name="Bemærk! 2 10 17" xfId="580"/>
    <cellStyle name="Bemærk! 2 10 17 2" xfId="581"/>
    <cellStyle name="Bemærk! 2 10 18" xfId="582"/>
    <cellStyle name="Bemærk! 2 10 18 2" xfId="583"/>
    <cellStyle name="Bemærk! 2 10 19" xfId="584"/>
    <cellStyle name="Bemærk! 2 10 19 2" xfId="585"/>
    <cellStyle name="Bemærk! 2 10 2" xfId="586"/>
    <cellStyle name="Bemærk! 2 10 2 2" xfId="587"/>
    <cellStyle name="Bemærk! 2 10 2 2 2" xfId="16599"/>
    <cellStyle name="Bemærk! 2 10 2 2 3" xfId="11140"/>
    <cellStyle name="Bemærk! 2 10 2 3" xfId="14115"/>
    <cellStyle name="Bemærk! 2 10 2 4" xfId="8559"/>
    <cellStyle name="Bemærk! 2 10 20" xfId="588"/>
    <cellStyle name="Bemærk! 2 10 20 2" xfId="589"/>
    <cellStyle name="Bemærk! 2 10 21" xfId="590"/>
    <cellStyle name="Bemærk! 2 10 21 2" xfId="591"/>
    <cellStyle name="Bemærk! 2 10 22" xfId="592"/>
    <cellStyle name="Bemærk! 2 10 22 2" xfId="593"/>
    <cellStyle name="Bemærk! 2 10 23" xfId="594"/>
    <cellStyle name="Bemærk! 2 10 23 2" xfId="595"/>
    <cellStyle name="Bemærk! 2 10 24" xfId="596"/>
    <cellStyle name="Bemærk! 2 10 24 2" xfId="597"/>
    <cellStyle name="Bemærk! 2 10 25" xfId="598"/>
    <cellStyle name="Bemærk! 2 10 25 2" xfId="599"/>
    <cellStyle name="Bemærk! 2 10 26" xfId="600"/>
    <cellStyle name="Bemærk! 2 10 26 2" xfId="601"/>
    <cellStyle name="Bemærk! 2 10 27" xfId="602"/>
    <cellStyle name="Bemærk! 2 10 27 2" xfId="603"/>
    <cellStyle name="Bemærk! 2 10 28" xfId="604"/>
    <cellStyle name="Bemærk! 2 10 28 2" xfId="605"/>
    <cellStyle name="Bemærk! 2 10 29" xfId="606"/>
    <cellStyle name="Bemærk! 2 10 29 2" xfId="607"/>
    <cellStyle name="Bemærk! 2 10 3" xfId="608"/>
    <cellStyle name="Bemærk! 2 10 3 2" xfId="609"/>
    <cellStyle name="Bemærk! 2 10 3 2 2" xfId="15337"/>
    <cellStyle name="Bemærk! 2 10 3 3" xfId="9877"/>
    <cellStyle name="Bemærk! 2 10 30" xfId="610"/>
    <cellStyle name="Bemærk! 2 10 30 2" xfId="611"/>
    <cellStyle name="Bemærk! 2 10 31" xfId="612"/>
    <cellStyle name="Bemærk! 2 10 31 2" xfId="613"/>
    <cellStyle name="Bemærk! 2 10 32" xfId="614"/>
    <cellStyle name="Bemærk! 2 10 32 2" xfId="615"/>
    <cellStyle name="Bemærk! 2 10 33" xfId="616"/>
    <cellStyle name="Bemærk! 2 10 33 2" xfId="617"/>
    <cellStyle name="Bemærk! 2 10 34" xfId="618"/>
    <cellStyle name="Bemærk! 2 10 34 2" xfId="619"/>
    <cellStyle name="Bemærk! 2 10 35" xfId="620"/>
    <cellStyle name="Bemærk! 2 10 35 2" xfId="621"/>
    <cellStyle name="Bemærk! 2 10 36" xfId="622"/>
    <cellStyle name="Bemærk! 2 10 36 2" xfId="623"/>
    <cellStyle name="Bemærk! 2 10 37" xfId="624"/>
    <cellStyle name="Bemærk! 2 10 37 2" xfId="625"/>
    <cellStyle name="Bemærk! 2 10 38" xfId="626"/>
    <cellStyle name="Bemærk! 2 10 39" xfId="7284"/>
    <cellStyle name="Bemærk! 2 10 4" xfId="627"/>
    <cellStyle name="Bemærk! 2 10 4 2" xfId="628"/>
    <cellStyle name="Bemærk! 2 10 4 3" xfId="12855"/>
    <cellStyle name="Bemærk! 2 10 5" xfId="629"/>
    <cellStyle name="Bemærk! 2 10 5 2" xfId="630"/>
    <cellStyle name="Bemærk! 2 10 6" xfId="631"/>
    <cellStyle name="Bemærk! 2 10 6 2" xfId="632"/>
    <cellStyle name="Bemærk! 2 10 7" xfId="633"/>
    <cellStyle name="Bemærk! 2 10 7 2" xfId="634"/>
    <cellStyle name="Bemærk! 2 10 8" xfId="635"/>
    <cellStyle name="Bemærk! 2 10 8 2" xfId="636"/>
    <cellStyle name="Bemærk! 2 10 9" xfId="637"/>
    <cellStyle name="Bemærk! 2 10 9 2" xfId="638"/>
    <cellStyle name="Bemærk! 2 11" xfId="639"/>
    <cellStyle name="Bemærk! 2 11 10" xfId="640"/>
    <cellStyle name="Bemærk! 2 11 10 2" xfId="641"/>
    <cellStyle name="Bemærk! 2 11 11" xfId="642"/>
    <cellStyle name="Bemærk! 2 11 11 2" xfId="643"/>
    <cellStyle name="Bemærk! 2 11 12" xfId="644"/>
    <cellStyle name="Bemærk! 2 11 12 2" xfId="645"/>
    <cellStyle name="Bemærk! 2 11 13" xfId="646"/>
    <cellStyle name="Bemærk! 2 11 13 2" xfId="647"/>
    <cellStyle name="Bemærk! 2 11 14" xfId="648"/>
    <cellStyle name="Bemærk! 2 11 14 2" xfId="649"/>
    <cellStyle name="Bemærk! 2 11 15" xfId="650"/>
    <cellStyle name="Bemærk! 2 11 15 2" xfId="651"/>
    <cellStyle name="Bemærk! 2 11 16" xfId="652"/>
    <cellStyle name="Bemærk! 2 11 16 2" xfId="653"/>
    <cellStyle name="Bemærk! 2 11 17" xfId="654"/>
    <cellStyle name="Bemærk! 2 11 17 2" xfId="655"/>
    <cellStyle name="Bemærk! 2 11 18" xfId="656"/>
    <cellStyle name="Bemærk! 2 11 18 2" xfId="657"/>
    <cellStyle name="Bemærk! 2 11 19" xfId="658"/>
    <cellStyle name="Bemærk! 2 11 19 2" xfId="659"/>
    <cellStyle name="Bemærk! 2 11 2" xfId="660"/>
    <cellStyle name="Bemærk! 2 11 2 2" xfId="661"/>
    <cellStyle name="Bemærk! 2 11 2 2 2" xfId="15926"/>
    <cellStyle name="Bemærk! 2 11 2 3" xfId="10467"/>
    <cellStyle name="Bemærk! 2 11 20" xfId="662"/>
    <cellStyle name="Bemærk! 2 11 20 2" xfId="663"/>
    <cellStyle name="Bemærk! 2 11 21" xfId="664"/>
    <cellStyle name="Bemærk! 2 11 21 2" xfId="665"/>
    <cellStyle name="Bemærk! 2 11 22" xfId="666"/>
    <cellStyle name="Bemærk! 2 11 22 2" xfId="667"/>
    <cellStyle name="Bemærk! 2 11 23" xfId="668"/>
    <cellStyle name="Bemærk! 2 11 23 2" xfId="669"/>
    <cellStyle name="Bemærk! 2 11 24" xfId="670"/>
    <cellStyle name="Bemærk! 2 11 24 2" xfId="671"/>
    <cellStyle name="Bemærk! 2 11 25" xfId="672"/>
    <cellStyle name="Bemærk! 2 11 25 2" xfId="673"/>
    <cellStyle name="Bemærk! 2 11 26" xfId="674"/>
    <cellStyle name="Bemærk! 2 11 26 2" xfId="675"/>
    <cellStyle name="Bemærk! 2 11 27" xfId="676"/>
    <cellStyle name="Bemærk! 2 11 27 2" xfId="677"/>
    <cellStyle name="Bemærk! 2 11 28" xfId="678"/>
    <cellStyle name="Bemærk! 2 11 28 2" xfId="679"/>
    <cellStyle name="Bemærk! 2 11 29" xfId="680"/>
    <cellStyle name="Bemærk! 2 11 29 2" xfId="681"/>
    <cellStyle name="Bemærk! 2 11 3" xfId="682"/>
    <cellStyle name="Bemærk! 2 11 3 2" xfId="683"/>
    <cellStyle name="Bemærk! 2 11 3 3" xfId="13442"/>
    <cellStyle name="Bemærk! 2 11 30" xfId="684"/>
    <cellStyle name="Bemærk! 2 11 30 2" xfId="685"/>
    <cellStyle name="Bemærk! 2 11 31" xfId="686"/>
    <cellStyle name="Bemærk! 2 11 31 2" xfId="687"/>
    <cellStyle name="Bemærk! 2 11 32" xfId="688"/>
    <cellStyle name="Bemærk! 2 11 32 2" xfId="689"/>
    <cellStyle name="Bemærk! 2 11 33" xfId="690"/>
    <cellStyle name="Bemærk! 2 11 33 2" xfId="691"/>
    <cellStyle name="Bemærk! 2 11 34" xfId="692"/>
    <cellStyle name="Bemærk! 2 11 34 2" xfId="693"/>
    <cellStyle name="Bemærk! 2 11 35" xfId="694"/>
    <cellStyle name="Bemærk! 2 11 35 2" xfId="695"/>
    <cellStyle name="Bemærk! 2 11 36" xfId="696"/>
    <cellStyle name="Bemærk! 2 11 36 2" xfId="697"/>
    <cellStyle name="Bemærk! 2 11 37" xfId="698"/>
    <cellStyle name="Bemærk! 2 11 37 2" xfId="699"/>
    <cellStyle name="Bemærk! 2 11 38" xfId="700"/>
    <cellStyle name="Bemærk! 2 11 39" xfId="7885"/>
    <cellStyle name="Bemærk! 2 11 4" xfId="701"/>
    <cellStyle name="Bemærk! 2 11 4 2" xfId="702"/>
    <cellStyle name="Bemærk! 2 11 5" xfId="703"/>
    <cellStyle name="Bemærk! 2 11 5 2" xfId="704"/>
    <cellStyle name="Bemærk! 2 11 6" xfId="705"/>
    <cellStyle name="Bemærk! 2 11 6 2" xfId="706"/>
    <cellStyle name="Bemærk! 2 11 7" xfId="707"/>
    <cellStyle name="Bemærk! 2 11 7 2" xfId="708"/>
    <cellStyle name="Bemærk! 2 11 8" xfId="709"/>
    <cellStyle name="Bemærk! 2 11 8 2" xfId="710"/>
    <cellStyle name="Bemærk! 2 11 9" xfId="711"/>
    <cellStyle name="Bemærk! 2 11 9 2" xfId="712"/>
    <cellStyle name="Bemærk! 2 12" xfId="713"/>
    <cellStyle name="Bemærk! 2 12 10" xfId="714"/>
    <cellStyle name="Bemærk! 2 12 10 2" xfId="715"/>
    <cellStyle name="Bemærk! 2 12 11" xfId="716"/>
    <cellStyle name="Bemærk! 2 12 11 2" xfId="717"/>
    <cellStyle name="Bemærk! 2 12 12" xfId="718"/>
    <cellStyle name="Bemærk! 2 12 12 2" xfId="719"/>
    <cellStyle name="Bemærk! 2 12 13" xfId="720"/>
    <cellStyle name="Bemærk! 2 12 13 2" xfId="721"/>
    <cellStyle name="Bemærk! 2 12 14" xfId="722"/>
    <cellStyle name="Bemærk! 2 12 14 2" xfId="723"/>
    <cellStyle name="Bemærk! 2 12 15" xfId="724"/>
    <cellStyle name="Bemærk! 2 12 15 2" xfId="725"/>
    <cellStyle name="Bemærk! 2 12 16" xfId="726"/>
    <cellStyle name="Bemærk! 2 12 16 2" xfId="727"/>
    <cellStyle name="Bemærk! 2 12 17" xfId="728"/>
    <cellStyle name="Bemærk! 2 12 17 2" xfId="729"/>
    <cellStyle name="Bemærk! 2 12 18" xfId="730"/>
    <cellStyle name="Bemærk! 2 12 18 2" xfId="731"/>
    <cellStyle name="Bemærk! 2 12 19" xfId="732"/>
    <cellStyle name="Bemærk! 2 12 19 2" xfId="733"/>
    <cellStyle name="Bemærk! 2 12 2" xfId="734"/>
    <cellStyle name="Bemærk! 2 12 2 2" xfId="735"/>
    <cellStyle name="Bemærk! 2 12 2 3" xfId="12089"/>
    <cellStyle name="Bemærk! 2 12 20" xfId="736"/>
    <cellStyle name="Bemærk! 2 12 20 2" xfId="737"/>
    <cellStyle name="Bemærk! 2 12 21" xfId="738"/>
    <cellStyle name="Bemærk! 2 12 21 2" xfId="739"/>
    <cellStyle name="Bemærk! 2 12 22" xfId="740"/>
    <cellStyle name="Bemærk! 2 12 22 2" xfId="741"/>
    <cellStyle name="Bemærk! 2 12 23" xfId="742"/>
    <cellStyle name="Bemærk! 2 12 23 2" xfId="743"/>
    <cellStyle name="Bemærk! 2 12 24" xfId="744"/>
    <cellStyle name="Bemærk! 2 12 24 2" xfId="745"/>
    <cellStyle name="Bemærk! 2 12 25" xfId="746"/>
    <cellStyle name="Bemærk! 2 12 25 2" xfId="747"/>
    <cellStyle name="Bemærk! 2 12 26" xfId="748"/>
    <cellStyle name="Bemærk! 2 12 26 2" xfId="749"/>
    <cellStyle name="Bemærk! 2 12 27" xfId="750"/>
    <cellStyle name="Bemærk! 2 12 27 2" xfId="751"/>
    <cellStyle name="Bemærk! 2 12 28" xfId="752"/>
    <cellStyle name="Bemærk! 2 12 28 2" xfId="753"/>
    <cellStyle name="Bemærk! 2 12 29" xfId="754"/>
    <cellStyle name="Bemærk! 2 12 29 2" xfId="755"/>
    <cellStyle name="Bemærk! 2 12 3" xfId="756"/>
    <cellStyle name="Bemærk! 2 12 3 2" xfId="757"/>
    <cellStyle name="Bemærk! 2 12 30" xfId="758"/>
    <cellStyle name="Bemærk! 2 12 30 2" xfId="759"/>
    <cellStyle name="Bemærk! 2 12 31" xfId="760"/>
    <cellStyle name="Bemærk! 2 12 31 2" xfId="761"/>
    <cellStyle name="Bemærk! 2 12 32" xfId="762"/>
    <cellStyle name="Bemærk! 2 12 32 2" xfId="763"/>
    <cellStyle name="Bemærk! 2 12 33" xfId="764"/>
    <cellStyle name="Bemærk! 2 12 33 2" xfId="765"/>
    <cellStyle name="Bemærk! 2 12 34" xfId="766"/>
    <cellStyle name="Bemærk! 2 12 34 2" xfId="767"/>
    <cellStyle name="Bemærk! 2 12 35" xfId="768"/>
    <cellStyle name="Bemærk! 2 12 35 2" xfId="769"/>
    <cellStyle name="Bemærk! 2 12 36" xfId="770"/>
    <cellStyle name="Bemærk! 2 12 36 2" xfId="771"/>
    <cellStyle name="Bemærk! 2 12 37" xfId="772"/>
    <cellStyle name="Bemærk! 2 12 37 2" xfId="773"/>
    <cellStyle name="Bemærk! 2 12 38" xfId="774"/>
    <cellStyle name="Bemærk! 2 12 39" xfId="9152"/>
    <cellStyle name="Bemærk! 2 12 4" xfId="775"/>
    <cellStyle name="Bemærk! 2 12 4 2" xfId="776"/>
    <cellStyle name="Bemærk! 2 12 5" xfId="777"/>
    <cellStyle name="Bemærk! 2 12 5 2" xfId="778"/>
    <cellStyle name="Bemærk! 2 12 6" xfId="779"/>
    <cellStyle name="Bemærk! 2 12 6 2" xfId="780"/>
    <cellStyle name="Bemærk! 2 12 7" xfId="781"/>
    <cellStyle name="Bemærk! 2 12 7 2" xfId="782"/>
    <cellStyle name="Bemærk! 2 12 8" xfId="783"/>
    <cellStyle name="Bemærk! 2 12 8 2" xfId="784"/>
    <cellStyle name="Bemærk! 2 12 9" xfId="785"/>
    <cellStyle name="Bemærk! 2 12 9 2" xfId="786"/>
    <cellStyle name="Bemærk! 2 13" xfId="787"/>
    <cellStyle name="Bemærk! 2 13 10" xfId="788"/>
    <cellStyle name="Bemærk! 2 13 10 2" xfId="789"/>
    <cellStyle name="Bemærk! 2 13 11" xfId="790"/>
    <cellStyle name="Bemærk! 2 13 11 2" xfId="791"/>
    <cellStyle name="Bemærk! 2 13 12" xfId="792"/>
    <cellStyle name="Bemærk! 2 13 12 2" xfId="793"/>
    <cellStyle name="Bemærk! 2 13 13" xfId="794"/>
    <cellStyle name="Bemærk! 2 13 13 2" xfId="795"/>
    <cellStyle name="Bemærk! 2 13 14" xfId="796"/>
    <cellStyle name="Bemærk! 2 13 14 2" xfId="797"/>
    <cellStyle name="Bemærk! 2 13 15" xfId="798"/>
    <cellStyle name="Bemærk! 2 13 15 2" xfId="799"/>
    <cellStyle name="Bemærk! 2 13 16" xfId="800"/>
    <cellStyle name="Bemærk! 2 13 16 2" xfId="801"/>
    <cellStyle name="Bemærk! 2 13 17" xfId="802"/>
    <cellStyle name="Bemærk! 2 13 17 2" xfId="803"/>
    <cellStyle name="Bemærk! 2 13 18" xfId="804"/>
    <cellStyle name="Bemærk! 2 13 18 2" xfId="805"/>
    <cellStyle name="Bemærk! 2 13 19" xfId="806"/>
    <cellStyle name="Bemærk! 2 13 19 2" xfId="807"/>
    <cellStyle name="Bemærk! 2 13 2" xfId="808"/>
    <cellStyle name="Bemærk! 2 13 2 2" xfId="809"/>
    <cellStyle name="Bemærk! 2 13 20" xfId="810"/>
    <cellStyle name="Bemærk! 2 13 20 2" xfId="811"/>
    <cellStyle name="Bemærk! 2 13 21" xfId="812"/>
    <cellStyle name="Bemærk! 2 13 21 2" xfId="813"/>
    <cellStyle name="Bemærk! 2 13 22" xfId="814"/>
    <cellStyle name="Bemærk! 2 13 22 2" xfId="815"/>
    <cellStyle name="Bemærk! 2 13 23" xfId="816"/>
    <cellStyle name="Bemærk! 2 13 23 2" xfId="817"/>
    <cellStyle name="Bemærk! 2 13 24" xfId="818"/>
    <cellStyle name="Bemærk! 2 13 24 2" xfId="819"/>
    <cellStyle name="Bemærk! 2 13 25" xfId="820"/>
    <cellStyle name="Bemærk! 2 13 25 2" xfId="821"/>
    <cellStyle name="Bemærk! 2 13 26" xfId="822"/>
    <cellStyle name="Bemærk! 2 13 26 2" xfId="823"/>
    <cellStyle name="Bemærk! 2 13 27" xfId="824"/>
    <cellStyle name="Bemærk! 2 13 27 2" xfId="825"/>
    <cellStyle name="Bemærk! 2 13 28" xfId="826"/>
    <cellStyle name="Bemærk! 2 13 28 2" xfId="827"/>
    <cellStyle name="Bemærk! 2 13 29" xfId="828"/>
    <cellStyle name="Bemærk! 2 13 29 2" xfId="829"/>
    <cellStyle name="Bemærk! 2 13 3" xfId="830"/>
    <cellStyle name="Bemærk! 2 13 3 2" xfId="831"/>
    <cellStyle name="Bemærk! 2 13 30" xfId="832"/>
    <cellStyle name="Bemærk! 2 13 30 2" xfId="833"/>
    <cellStyle name="Bemærk! 2 13 31" xfId="834"/>
    <cellStyle name="Bemærk! 2 13 31 2" xfId="835"/>
    <cellStyle name="Bemærk! 2 13 32" xfId="836"/>
    <cellStyle name="Bemærk! 2 13 32 2" xfId="837"/>
    <cellStyle name="Bemærk! 2 13 33" xfId="838"/>
    <cellStyle name="Bemærk! 2 13 33 2" xfId="839"/>
    <cellStyle name="Bemærk! 2 13 34" xfId="840"/>
    <cellStyle name="Bemærk! 2 13 34 2" xfId="841"/>
    <cellStyle name="Bemærk! 2 13 35" xfId="842"/>
    <cellStyle name="Bemærk! 2 13 35 2" xfId="843"/>
    <cellStyle name="Bemærk! 2 13 36" xfId="844"/>
    <cellStyle name="Bemærk! 2 13 36 2" xfId="845"/>
    <cellStyle name="Bemærk! 2 13 37" xfId="846"/>
    <cellStyle name="Bemærk! 2 13 37 2" xfId="847"/>
    <cellStyle name="Bemærk! 2 13 38" xfId="848"/>
    <cellStyle name="Bemærk! 2 13 39" xfId="12001"/>
    <cellStyle name="Bemærk! 2 13 4" xfId="849"/>
    <cellStyle name="Bemærk! 2 13 4 2" xfId="850"/>
    <cellStyle name="Bemærk! 2 13 5" xfId="851"/>
    <cellStyle name="Bemærk! 2 13 5 2" xfId="852"/>
    <cellStyle name="Bemærk! 2 13 6" xfId="853"/>
    <cellStyle name="Bemærk! 2 13 6 2" xfId="854"/>
    <cellStyle name="Bemærk! 2 13 7" xfId="855"/>
    <cellStyle name="Bemærk! 2 13 7 2" xfId="856"/>
    <cellStyle name="Bemærk! 2 13 8" xfId="857"/>
    <cellStyle name="Bemærk! 2 13 8 2" xfId="858"/>
    <cellStyle name="Bemærk! 2 13 9" xfId="859"/>
    <cellStyle name="Bemærk! 2 13 9 2" xfId="860"/>
    <cellStyle name="Bemærk! 2 14" xfId="861"/>
    <cellStyle name="Bemærk! 2 14 2" xfId="862"/>
    <cellStyle name="Bemærk! 2 14 3" xfId="6363"/>
    <cellStyle name="Bemærk! 2 15" xfId="863"/>
    <cellStyle name="Bemærk! 2 15 2" xfId="864"/>
    <cellStyle name="Bemærk! 2 16" xfId="865"/>
    <cellStyle name="Bemærk! 2 16 2" xfId="866"/>
    <cellStyle name="Bemærk! 2 17" xfId="867"/>
    <cellStyle name="Bemærk! 2 17 2" xfId="868"/>
    <cellStyle name="Bemærk! 2 18" xfId="869"/>
    <cellStyle name="Bemærk! 2 18 2" xfId="870"/>
    <cellStyle name="Bemærk! 2 19" xfId="871"/>
    <cellStyle name="Bemærk! 2 19 2" xfId="872"/>
    <cellStyle name="Bemærk! 2 2" xfId="873"/>
    <cellStyle name="Bemærk! 2 2 10" xfId="874"/>
    <cellStyle name="Bemærk! 2 2 10 2" xfId="875"/>
    <cellStyle name="Bemærk! 2 2 10 3" xfId="6364"/>
    <cellStyle name="Bemærk! 2 2 11" xfId="876"/>
    <cellStyle name="Bemærk! 2 2 11 2" xfId="877"/>
    <cellStyle name="Bemærk! 2 2 12" xfId="878"/>
    <cellStyle name="Bemærk! 2 2 12 2" xfId="879"/>
    <cellStyle name="Bemærk! 2 2 13" xfId="880"/>
    <cellStyle name="Bemærk! 2 2 13 2" xfId="881"/>
    <cellStyle name="Bemærk! 2 2 14" xfId="882"/>
    <cellStyle name="Bemærk! 2 2 14 2" xfId="883"/>
    <cellStyle name="Bemærk! 2 2 15" xfId="884"/>
    <cellStyle name="Bemærk! 2 2 15 2" xfId="885"/>
    <cellStyle name="Bemærk! 2 2 16" xfId="886"/>
    <cellStyle name="Bemærk! 2 2 16 2" xfId="887"/>
    <cellStyle name="Bemærk! 2 2 17" xfId="888"/>
    <cellStyle name="Bemærk! 2 2 17 2" xfId="889"/>
    <cellStyle name="Bemærk! 2 2 18" xfId="890"/>
    <cellStyle name="Bemærk! 2 2 18 2" xfId="891"/>
    <cellStyle name="Bemærk! 2 2 19" xfId="892"/>
    <cellStyle name="Bemærk! 2 2 19 2" xfId="893"/>
    <cellStyle name="Bemærk! 2 2 2" xfId="894"/>
    <cellStyle name="Bemærk! 2 2 2 2" xfId="895"/>
    <cellStyle name="Bemærk! 2 2 2 2 2" xfId="896"/>
    <cellStyle name="Bemærk! 2 2 2 2 2 2" xfId="7794"/>
    <cellStyle name="Bemærk! 2 2 2 2 2 2 2" xfId="9055"/>
    <cellStyle name="Bemærk! 2 2 2 2 2 2 2 2" xfId="11637"/>
    <cellStyle name="Bemærk! 2 2 2 2 2 2 2 2 2" xfId="17096"/>
    <cellStyle name="Bemærk! 2 2 2 2 2 2 2 3" xfId="14612"/>
    <cellStyle name="Bemærk! 2 2 2 2 2 2 3" xfId="10376"/>
    <cellStyle name="Bemærk! 2 2 2 2 2 2 3 2" xfId="15836"/>
    <cellStyle name="Bemærk! 2 2 2 2 2 2 4" xfId="13352"/>
    <cellStyle name="Bemærk! 2 2 2 2 2 3" xfId="8397"/>
    <cellStyle name="Bemærk! 2 2 2 2 2 3 2" xfId="10978"/>
    <cellStyle name="Bemærk! 2 2 2 2 2 3 2 2" xfId="16437"/>
    <cellStyle name="Bemærk! 2 2 2 2 2 3 3" xfId="13953"/>
    <cellStyle name="Bemærk! 2 2 2 2 2 4" xfId="9714"/>
    <cellStyle name="Bemærk! 2 2 2 2 2 4 2" xfId="15174"/>
    <cellStyle name="Bemærk! 2 2 2 2 2 5" xfId="12693"/>
    <cellStyle name="Bemærk! 2 2 2 2 2 6" xfId="7109"/>
    <cellStyle name="Bemærk! 2 2 2 2 3" xfId="7504"/>
    <cellStyle name="Bemærk! 2 2 2 2 3 2" xfId="8764"/>
    <cellStyle name="Bemærk! 2 2 2 2 3 2 2" xfId="11346"/>
    <cellStyle name="Bemærk! 2 2 2 2 3 2 2 2" xfId="16805"/>
    <cellStyle name="Bemærk! 2 2 2 2 3 2 3" xfId="14321"/>
    <cellStyle name="Bemærk! 2 2 2 2 3 3" xfId="10085"/>
    <cellStyle name="Bemærk! 2 2 2 2 3 3 2" xfId="15545"/>
    <cellStyle name="Bemærk! 2 2 2 2 3 4" xfId="13061"/>
    <cellStyle name="Bemærk! 2 2 2 2 4" xfId="8106"/>
    <cellStyle name="Bemærk! 2 2 2 2 4 2" xfId="10687"/>
    <cellStyle name="Bemærk! 2 2 2 2 4 2 2" xfId="16146"/>
    <cellStyle name="Bemærk! 2 2 2 2 4 3" xfId="13662"/>
    <cellStyle name="Bemærk! 2 2 2 2 5" xfId="9405"/>
    <cellStyle name="Bemærk! 2 2 2 2 5 2" xfId="14864"/>
    <cellStyle name="Bemærk! 2 2 2 2 6" xfId="12399"/>
    <cellStyle name="Bemærk! 2 2 2 2 7" xfId="6729"/>
    <cellStyle name="Bemærk! 2 2 2 3" xfId="897"/>
    <cellStyle name="Bemærk! 2 2 2 3 2" xfId="7649"/>
    <cellStyle name="Bemærk! 2 2 2 3 2 2" xfId="8909"/>
    <cellStyle name="Bemærk! 2 2 2 3 2 2 2" xfId="11491"/>
    <cellStyle name="Bemærk! 2 2 2 3 2 2 2 2" xfId="16950"/>
    <cellStyle name="Bemærk! 2 2 2 3 2 2 3" xfId="14466"/>
    <cellStyle name="Bemærk! 2 2 2 3 2 3" xfId="10230"/>
    <cellStyle name="Bemærk! 2 2 2 3 2 3 2" xfId="15690"/>
    <cellStyle name="Bemærk! 2 2 2 3 2 4" xfId="13206"/>
    <cellStyle name="Bemærk! 2 2 2 3 3" xfId="8251"/>
    <cellStyle name="Bemærk! 2 2 2 3 3 2" xfId="10832"/>
    <cellStyle name="Bemærk! 2 2 2 3 3 2 2" xfId="16291"/>
    <cellStyle name="Bemærk! 2 2 2 3 3 3" xfId="13807"/>
    <cellStyle name="Bemærk! 2 2 2 3 4" xfId="9568"/>
    <cellStyle name="Bemærk! 2 2 2 3 4 2" xfId="15028"/>
    <cellStyle name="Bemærk! 2 2 2 3 5" xfId="12547"/>
    <cellStyle name="Bemærk! 2 2 2 3 6" xfId="6964"/>
    <cellStyle name="Bemærk! 2 2 2 4" xfId="7360"/>
    <cellStyle name="Bemærk! 2 2 2 4 2" xfId="8620"/>
    <cellStyle name="Bemærk! 2 2 2 4 2 2" xfId="11201"/>
    <cellStyle name="Bemærk! 2 2 2 4 2 2 2" xfId="16660"/>
    <cellStyle name="Bemærk! 2 2 2 4 2 3" xfId="14176"/>
    <cellStyle name="Bemærk! 2 2 2 4 3" xfId="9940"/>
    <cellStyle name="Bemærk! 2 2 2 4 3 2" xfId="15400"/>
    <cellStyle name="Bemærk! 2 2 2 4 4" xfId="12916"/>
    <cellStyle name="Bemærk! 2 2 2 5" xfId="7961"/>
    <cellStyle name="Bemærk! 2 2 2 5 2" xfId="10541"/>
    <cellStyle name="Bemærk! 2 2 2 5 2 2" xfId="16000"/>
    <cellStyle name="Bemærk! 2 2 2 5 3" xfId="13516"/>
    <cellStyle name="Bemærk! 2 2 2 6" xfId="9259"/>
    <cellStyle name="Bemærk! 2 2 2 6 2" xfId="14668"/>
    <cellStyle name="Bemærk! 2 2 2 7" xfId="12253"/>
    <cellStyle name="Bemærk! 2 2 2 8" xfId="6583"/>
    <cellStyle name="Bemærk! 2 2 20" xfId="898"/>
    <cellStyle name="Bemærk! 2 2 20 2" xfId="899"/>
    <cellStyle name="Bemærk! 2 2 21" xfId="900"/>
    <cellStyle name="Bemærk! 2 2 21 2" xfId="901"/>
    <cellStyle name="Bemærk! 2 2 22" xfId="902"/>
    <cellStyle name="Bemærk! 2 2 22 2" xfId="903"/>
    <cellStyle name="Bemærk! 2 2 23" xfId="904"/>
    <cellStyle name="Bemærk! 2 2 23 2" xfId="905"/>
    <cellStyle name="Bemærk! 2 2 24" xfId="906"/>
    <cellStyle name="Bemærk! 2 2 24 2" xfId="907"/>
    <cellStyle name="Bemærk! 2 2 25" xfId="908"/>
    <cellStyle name="Bemærk! 2 2 25 2" xfId="909"/>
    <cellStyle name="Bemærk! 2 2 26" xfId="910"/>
    <cellStyle name="Bemærk! 2 2 26 2" xfId="911"/>
    <cellStyle name="Bemærk! 2 2 27" xfId="912"/>
    <cellStyle name="Bemærk! 2 2 27 2" xfId="913"/>
    <cellStyle name="Bemærk! 2 2 28" xfId="914"/>
    <cellStyle name="Bemærk! 2 2 28 2" xfId="915"/>
    <cellStyle name="Bemærk! 2 2 29" xfId="916"/>
    <cellStyle name="Bemærk! 2 2 29 2" xfId="917"/>
    <cellStyle name="Bemærk! 2 2 3" xfId="918"/>
    <cellStyle name="Bemærk! 2 2 3 2" xfId="919"/>
    <cellStyle name="Bemærk! 2 2 3 2 2" xfId="920"/>
    <cellStyle name="Bemærk! 2 2 3 2 2 2" xfId="8982"/>
    <cellStyle name="Bemærk! 2 2 3 2 2 2 2" xfId="11564"/>
    <cellStyle name="Bemærk! 2 2 3 2 2 2 2 2" xfId="17023"/>
    <cellStyle name="Bemærk! 2 2 3 2 2 2 3" xfId="14539"/>
    <cellStyle name="Bemærk! 2 2 3 2 2 3" xfId="10303"/>
    <cellStyle name="Bemærk! 2 2 3 2 2 3 2" xfId="15763"/>
    <cellStyle name="Bemærk! 2 2 3 2 2 4" xfId="13279"/>
    <cellStyle name="Bemærk! 2 2 3 2 2 5" xfId="7722"/>
    <cellStyle name="Bemærk! 2 2 3 2 3" xfId="8324"/>
    <cellStyle name="Bemærk! 2 2 3 2 3 2" xfId="10905"/>
    <cellStyle name="Bemærk! 2 2 3 2 3 2 2" xfId="16364"/>
    <cellStyle name="Bemærk! 2 2 3 2 3 3" xfId="13880"/>
    <cellStyle name="Bemærk! 2 2 3 2 4" xfId="9641"/>
    <cellStyle name="Bemærk! 2 2 3 2 4 2" xfId="15101"/>
    <cellStyle name="Bemærk! 2 2 3 2 5" xfId="12620"/>
    <cellStyle name="Bemærk! 2 2 3 2 6" xfId="7037"/>
    <cellStyle name="Bemærk! 2 2 3 3" xfId="921"/>
    <cellStyle name="Bemærk! 2 2 3 3 2" xfId="8692"/>
    <cellStyle name="Bemærk! 2 2 3 3 2 2" xfId="11273"/>
    <cellStyle name="Bemærk! 2 2 3 3 2 2 2" xfId="16732"/>
    <cellStyle name="Bemærk! 2 2 3 3 2 3" xfId="14248"/>
    <cellStyle name="Bemærk! 2 2 3 3 3" xfId="10012"/>
    <cellStyle name="Bemærk! 2 2 3 3 3 2" xfId="15472"/>
    <cellStyle name="Bemærk! 2 2 3 3 4" xfId="12988"/>
    <cellStyle name="Bemærk! 2 2 3 3 5" xfId="7432"/>
    <cellStyle name="Bemærk! 2 2 3 4" xfId="8034"/>
    <cellStyle name="Bemærk! 2 2 3 4 2" xfId="10614"/>
    <cellStyle name="Bemærk! 2 2 3 4 2 2" xfId="16073"/>
    <cellStyle name="Bemærk! 2 2 3 4 3" xfId="13589"/>
    <cellStyle name="Bemærk! 2 2 3 5" xfId="9332"/>
    <cellStyle name="Bemærk! 2 2 3 5 2" xfId="14791"/>
    <cellStyle name="Bemærk! 2 2 3 6" xfId="12326"/>
    <cellStyle name="Bemærk! 2 2 3 7" xfId="6657"/>
    <cellStyle name="Bemærk! 2 2 30" xfId="922"/>
    <cellStyle name="Bemærk! 2 2 30 2" xfId="923"/>
    <cellStyle name="Bemærk! 2 2 31" xfId="924"/>
    <cellStyle name="Bemærk! 2 2 31 2" xfId="925"/>
    <cellStyle name="Bemærk! 2 2 32" xfId="926"/>
    <cellStyle name="Bemærk! 2 2 32 2" xfId="927"/>
    <cellStyle name="Bemærk! 2 2 33" xfId="928"/>
    <cellStyle name="Bemærk! 2 2 33 2" xfId="929"/>
    <cellStyle name="Bemærk! 2 2 34" xfId="930"/>
    <cellStyle name="Bemærk! 2 2 34 2" xfId="931"/>
    <cellStyle name="Bemærk! 2 2 35" xfId="932"/>
    <cellStyle name="Bemærk! 2 2 35 2" xfId="933"/>
    <cellStyle name="Bemærk! 2 2 36" xfId="934"/>
    <cellStyle name="Bemærk! 2 2 36 2" xfId="935"/>
    <cellStyle name="Bemærk! 2 2 37" xfId="936"/>
    <cellStyle name="Bemærk! 2 2 37 2" xfId="937"/>
    <cellStyle name="Bemærk! 2 2 38" xfId="938"/>
    <cellStyle name="Bemærk! 2 2 39" xfId="939"/>
    <cellStyle name="Bemærk! 2 2 4" xfId="940"/>
    <cellStyle name="Bemærk! 2 2 4 2" xfId="941"/>
    <cellStyle name="Bemærk! 2 2 4 2 2" xfId="942"/>
    <cellStyle name="Bemærk! 2 2 4 2 2 2" xfId="11418"/>
    <cellStyle name="Bemærk! 2 2 4 2 2 2 2" xfId="16877"/>
    <cellStyle name="Bemærk! 2 2 4 2 2 3" xfId="14393"/>
    <cellStyle name="Bemærk! 2 2 4 2 2 4" xfId="8836"/>
    <cellStyle name="Bemærk! 2 2 4 2 3" xfId="10157"/>
    <cellStyle name="Bemærk! 2 2 4 2 3 2" xfId="15617"/>
    <cellStyle name="Bemærk! 2 2 4 2 4" xfId="13133"/>
    <cellStyle name="Bemærk! 2 2 4 2 5" xfId="7577"/>
    <cellStyle name="Bemærk! 2 2 4 3" xfId="943"/>
    <cellStyle name="Bemærk! 2 2 4 3 2" xfId="10759"/>
    <cellStyle name="Bemærk! 2 2 4 3 2 2" xfId="16218"/>
    <cellStyle name="Bemærk! 2 2 4 3 3" xfId="13734"/>
    <cellStyle name="Bemærk! 2 2 4 3 4" xfId="8178"/>
    <cellStyle name="Bemærk! 2 2 4 4" xfId="9477"/>
    <cellStyle name="Bemærk! 2 2 4 4 2" xfId="14936"/>
    <cellStyle name="Bemærk! 2 2 4 5" xfId="12471"/>
    <cellStyle name="Bemærk! 2 2 4 6" xfId="6806"/>
    <cellStyle name="Bemærk! 2 2 40" xfId="944"/>
    <cellStyle name="Bemærk! 2 2 41" xfId="945"/>
    <cellStyle name="Bemærk! 2 2 42" xfId="946"/>
    <cellStyle name="Bemærk! 2 2 43" xfId="947"/>
    <cellStyle name="Bemærk! 2 2 44" xfId="948"/>
    <cellStyle name="Bemærk! 2 2 45" xfId="949"/>
    <cellStyle name="Bemærk! 2 2 46" xfId="950"/>
    <cellStyle name="Bemærk! 2 2 47" xfId="951"/>
    <cellStyle name="Bemærk! 2 2 48" xfId="6255"/>
    <cellStyle name="Bemærk! 2 2 5" xfId="952"/>
    <cellStyle name="Bemærk! 2 2 5 2" xfId="953"/>
    <cellStyle name="Bemærk! 2 2 5 2 2" xfId="11071"/>
    <cellStyle name="Bemærk! 2 2 5 2 2 2" xfId="16530"/>
    <cellStyle name="Bemærk! 2 2 5 2 3" xfId="14046"/>
    <cellStyle name="Bemærk! 2 2 5 2 4" xfId="8490"/>
    <cellStyle name="Bemærk! 2 2 5 3" xfId="954"/>
    <cellStyle name="Bemærk! 2 2 5 3 2" xfId="15267"/>
    <cellStyle name="Bemærk! 2 2 5 3 3" xfId="9807"/>
    <cellStyle name="Bemærk! 2 2 5 4" xfId="12786"/>
    <cellStyle name="Bemærk! 2 2 5 5" xfId="7204"/>
    <cellStyle name="Bemærk! 2 2 6" xfId="955"/>
    <cellStyle name="Bemærk! 2 2 6 2" xfId="956"/>
    <cellStyle name="Bemærk! 2 2 6 2 2" xfId="11141"/>
    <cellStyle name="Bemærk! 2 2 6 2 2 2" xfId="16600"/>
    <cellStyle name="Bemærk! 2 2 6 2 3" xfId="14116"/>
    <cellStyle name="Bemærk! 2 2 6 2 4" xfId="8560"/>
    <cellStyle name="Bemærk! 2 2 6 3" xfId="9878"/>
    <cellStyle name="Bemærk! 2 2 6 3 2" xfId="15338"/>
    <cellStyle name="Bemærk! 2 2 6 4" xfId="12856"/>
    <cellStyle name="Bemærk! 2 2 6 5" xfId="7285"/>
    <cellStyle name="Bemærk! 2 2 7" xfId="957"/>
    <cellStyle name="Bemærk! 2 2 7 2" xfId="958"/>
    <cellStyle name="Bemærk! 2 2 7 2 2" xfId="15927"/>
    <cellStyle name="Bemærk! 2 2 7 2 3" xfId="10468"/>
    <cellStyle name="Bemærk! 2 2 7 3" xfId="13443"/>
    <cellStyle name="Bemærk! 2 2 7 4" xfId="7886"/>
    <cellStyle name="Bemærk! 2 2 8" xfId="959"/>
    <cellStyle name="Bemærk! 2 2 8 2" xfId="960"/>
    <cellStyle name="Bemærk! 2 2 8 2 2" xfId="12090"/>
    <cellStyle name="Bemærk! 2 2 8 3" xfId="9153"/>
    <cellStyle name="Bemærk! 2 2 9" xfId="961"/>
    <cellStyle name="Bemærk! 2 2 9 2" xfId="962"/>
    <cellStyle name="Bemærk! 2 2 9 3" xfId="12002"/>
    <cellStyle name="Bemærk! 2 20" xfId="963"/>
    <cellStyle name="Bemærk! 2 20 2" xfId="964"/>
    <cellStyle name="Bemærk! 2 21" xfId="965"/>
    <cellStyle name="Bemærk! 2 21 2" xfId="966"/>
    <cellStyle name="Bemærk! 2 22" xfId="967"/>
    <cellStyle name="Bemærk! 2 22 2" xfId="968"/>
    <cellStyle name="Bemærk! 2 23" xfId="969"/>
    <cellStyle name="Bemærk! 2 23 2" xfId="970"/>
    <cellStyle name="Bemærk! 2 24" xfId="971"/>
    <cellStyle name="Bemærk! 2 24 2" xfId="972"/>
    <cellStyle name="Bemærk! 2 25" xfId="973"/>
    <cellStyle name="Bemærk! 2 25 2" xfId="974"/>
    <cellStyle name="Bemærk! 2 26" xfId="975"/>
    <cellStyle name="Bemærk! 2 26 2" xfId="976"/>
    <cellStyle name="Bemærk! 2 27" xfId="977"/>
    <cellStyle name="Bemærk! 2 27 2" xfId="978"/>
    <cellStyle name="Bemærk! 2 28" xfId="979"/>
    <cellStyle name="Bemærk! 2 28 2" xfId="980"/>
    <cellStyle name="Bemærk! 2 29" xfId="981"/>
    <cellStyle name="Bemærk! 2 29 2" xfId="982"/>
    <cellStyle name="Bemærk! 2 3" xfId="983"/>
    <cellStyle name="Bemærk! 2 3 10" xfId="984"/>
    <cellStyle name="Bemærk! 2 3 10 2" xfId="985"/>
    <cellStyle name="Bemærk! 2 3 11" xfId="986"/>
    <cellStyle name="Bemærk! 2 3 11 2" xfId="987"/>
    <cellStyle name="Bemærk! 2 3 12" xfId="988"/>
    <cellStyle name="Bemærk! 2 3 12 2" xfId="989"/>
    <cellStyle name="Bemærk! 2 3 13" xfId="990"/>
    <cellStyle name="Bemærk! 2 3 13 2" xfId="991"/>
    <cellStyle name="Bemærk! 2 3 14" xfId="992"/>
    <cellStyle name="Bemærk! 2 3 14 2" xfId="993"/>
    <cellStyle name="Bemærk! 2 3 15" xfId="994"/>
    <cellStyle name="Bemærk! 2 3 15 2" xfId="995"/>
    <cellStyle name="Bemærk! 2 3 16" xfId="996"/>
    <cellStyle name="Bemærk! 2 3 16 2" xfId="997"/>
    <cellStyle name="Bemærk! 2 3 17" xfId="998"/>
    <cellStyle name="Bemærk! 2 3 17 2" xfId="999"/>
    <cellStyle name="Bemærk! 2 3 18" xfId="1000"/>
    <cellStyle name="Bemærk! 2 3 18 2" xfId="1001"/>
    <cellStyle name="Bemærk! 2 3 19" xfId="1002"/>
    <cellStyle name="Bemærk! 2 3 19 2" xfId="1003"/>
    <cellStyle name="Bemærk! 2 3 2" xfId="1004"/>
    <cellStyle name="Bemærk! 2 3 2 2" xfId="1005"/>
    <cellStyle name="Bemærk! 2 3 2 3" xfId="1006"/>
    <cellStyle name="Bemærk! 2 3 20" xfId="1007"/>
    <cellStyle name="Bemærk! 2 3 20 2" xfId="1008"/>
    <cellStyle name="Bemærk! 2 3 21" xfId="1009"/>
    <cellStyle name="Bemærk! 2 3 21 2" xfId="1010"/>
    <cellStyle name="Bemærk! 2 3 22" xfId="1011"/>
    <cellStyle name="Bemærk! 2 3 22 2" xfId="1012"/>
    <cellStyle name="Bemærk! 2 3 23" xfId="1013"/>
    <cellStyle name="Bemærk! 2 3 23 2" xfId="1014"/>
    <cellStyle name="Bemærk! 2 3 24" xfId="1015"/>
    <cellStyle name="Bemærk! 2 3 24 2" xfId="1016"/>
    <cellStyle name="Bemærk! 2 3 25" xfId="1017"/>
    <cellStyle name="Bemærk! 2 3 25 2" xfId="1018"/>
    <cellStyle name="Bemærk! 2 3 26" xfId="1019"/>
    <cellStyle name="Bemærk! 2 3 26 2" xfId="1020"/>
    <cellStyle name="Bemærk! 2 3 27" xfId="1021"/>
    <cellStyle name="Bemærk! 2 3 27 2" xfId="1022"/>
    <cellStyle name="Bemærk! 2 3 28" xfId="1023"/>
    <cellStyle name="Bemærk! 2 3 28 2" xfId="1024"/>
    <cellStyle name="Bemærk! 2 3 29" xfId="1025"/>
    <cellStyle name="Bemærk! 2 3 29 2" xfId="1026"/>
    <cellStyle name="Bemærk! 2 3 3" xfId="1027"/>
    <cellStyle name="Bemærk! 2 3 3 2" xfId="1028"/>
    <cellStyle name="Bemærk! 2 3 30" xfId="1029"/>
    <cellStyle name="Bemærk! 2 3 30 2" xfId="1030"/>
    <cellStyle name="Bemærk! 2 3 31" xfId="1031"/>
    <cellStyle name="Bemærk! 2 3 31 2" xfId="1032"/>
    <cellStyle name="Bemærk! 2 3 32" xfId="1033"/>
    <cellStyle name="Bemærk! 2 3 32 2" xfId="1034"/>
    <cellStyle name="Bemærk! 2 3 33" xfId="1035"/>
    <cellStyle name="Bemærk! 2 3 33 2" xfId="1036"/>
    <cellStyle name="Bemærk! 2 3 34" xfId="1037"/>
    <cellStyle name="Bemærk! 2 3 34 2" xfId="1038"/>
    <cellStyle name="Bemærk! 2 3 35" xfId="1039"/>
    <cellStyle name="Bemærk! 2 3 35 2" xfId="1040"/>
    <cellStyle name="Bemærk! 2 3 36" xfId="1041"/>
    <cellStyle name="Bemærk! 2 3 36 2" xfId="1042"/>
    <cellStyle name="Bemærk! 2 3 37" xfId="1043"/>
    <cellStyle name="Bemærk! 2 3 37 2" xfId="1044"/>
    <cellStyle name="Bemærk! 2 3 38" xfId="1045"/>
    <cellStyle name="Bemærk! 2 3 39" xfId="1046"/>
    <cellStyle name="Bemærk! 2 3 4" xfId="1047"/>
    <cellStyle name="Bemærk! 2 3 4 2" xfId="1048"/>
    <cellStyle name="Bemærk! 2 3 40" xfId="1049"/>
    <cellStyle name="Bemærk! 2 3 41" xfId="1050"/>
    <cellStyle name="Bemærk! 2 3 42" xfId="1051"/>
    <cellStyle name="Bemærk! 2 3 43" xfId="1052"/>
    <cellStyle name="Bemærk! 2 3 44" xfId="1053"/>
    <cellStyle name="Bemærk! 2 3 45" xfId="1054"/>
    <cellStyle name="Bemærk! 2 3 46" xfId="1055"/>
    <cellStyle name="Bemærk! 2 3 47" xfId="1056"/>
    <cellStyle name="Bemærk! 2 3 48" xfId="1057"/>
    <cellStyle name="Bemærk! 2 3 49" xfId="1058"/>
    <cellStyle name="Bemærk! 2 3 5" xfId="1059"/>
    <cellStyle name="Bemærk! 2 3 5 2" xfId="1060"/>
    <cellStyle name="Bemærk! 2 3 50" xfId="1061"/>
    <cellStyle name="Bemærk! 2 3 51" xfId="6365"/>
    <cellStyle name="Bemærk! 2 3 6" xfId="1062"/>
    <cellStyle name="Bemærk! 2 3 6 2" xfId="1063"/>
    <cellStyle name="Bemærk! 2 3 7" xfId="1064"/>
    <cellStyle name="Bemærk! 2 3 7 2" xfId="1065"/>
    <cellStyle name="Bemærk! 2 3 8" xfId="1066"/>
    <cellStyle name="Bemærk! 2 3 8 2" xfId="1067"/>
    <cellStyle name="Bemærk! 2 3 9" xfId="1068"/>
    <cellStyle name="Bemærk! 2 3 9 2" xfId="1069"/>
    <cellStyle name="Bemærk! 2 30" xfId="1070"/>
    <cellStyle name="Bemærk! 2 30 2" xfId="1071"/>
    <cellStyle name="Bemærk! 2 31" xfId="1072"/>
    <cellStyle name="Bemærk! 2 31 2" xfId="1073"/>
    <cellStyle name="Bemærk! 2 32" xfId="1074"/>
    <cellStyle name="Bemærk! 2 32 2" xfId="1075"/>
    <cellStyle name="Bemærk! 2 33" xfId="1076"/>
    <cellStyle name="Bemærk! 2 33 2" xfId="1077"/>
    <cellStyle name="Bemærk! 2 34" xfId="1078"/>
    <cellStyle name="Bemærk! 2 34 2" xfId="1079"/>
    <cellStyle name="Bemærk! 2 35" xfId="1080"/>
    <cellStyle name="Bemærk! 2 35 2" xfId="1081"/>
    <cellStyle name="Bemærk! 2 36" xfId="1082"/>
    <cellStyle name="Bemærk! 2 36 2" xfId="1083"/>
    <cellStyle name="Bemærk! 2 37" xfId="1084"/>
    <cellStyle name="Bemærk! 2 37 2" xfId="1085"/>
    <cellStyle name="Bemærk! 2 38" xfId="1086"/>
    <cellStyle name="Bemærk! 2 38 2" xfId="1087"/>
    <cellStyle name="Bemærk! 2 39" xfId="1088"/>
    <cellStyle name="Bemærk! 2 39 2" xfId="1089"/>
    <cellStyle name="Bemærk! 2 4" xfId="1090"/>
    <cellStyle name="Bemærk! 2 4 10" xfId="1091"/>
    <cellStyle name="Bemærk! 2 4 10 2" xfId="1092"/>
    <cellStyle name="Bemærk! 2 4 11" xfId="1093"/>
    <cellStyle name="Bemærk! 2 4 11 2" xfId="1094"/>
    <cellStyle name="Bemærk! 2 4 12" xfId="1095"/>
    <cellStyle name="Bemærk! 2 4 12 2" xfId="1096"/>
    <cellStyle name="Bemærk! 2 4 13" xfId="1097"/>
    <cellStyle name="Bemærk! 2 4 13 2" xfId="1098"/>
    <cellStyle name="Bemærk! 2 4 14" xfId="1099"/>
    <cellStyle name="Bemærk! 2 4 14 2" xfId="1100"/>
    <cellStyle name="Bemærk! 2 4 15" xfId="1101"/>
    <cellStyle name="Bemærk! 2 4 15 2" xfId="1102"/>
    <cellStyle name="Bemærk! 2 4 16" xfId="1103"/>
    <cellStyle name="Bemærk! 2 4 16 2" xfId="1104"/>
    <cellStyle name="Bemærk! 2 4 17" xfId="1105"/>
    <cellStyle name="Bemærk! 2 4 17 2" xfId="1106"/>
    <cellStyle name="Bemærk! 2 4 18" xfId="1107"/>
    <cellStyle name="Bemærk! 2 4 18 2" xfId="1108"/>
    <cellStyle name="Bemærk! 2 4 19" xfId="1109"/>
    <cellStyle name="Bemærk! 2 4 19 2" xfId="1110"/>
    <cellStyle name="Bemærk! 2 4 2" xfId="1111"/>
    <cellStyle name="Bemærk! 2 4 2 2" xfId="1112"/>
    <cellStyle name="Bemærk! 2 4 2 3" xfId="1113"/>
    <cellStyle name="Bemærk! 2 4 20" xfId="1114"/>
    <cellStyle name="Bemærk! 2 4 20 2" xfId="1115"/>
    <cellStyle name="Bemærk! 2 4 21" xfId="1116"/>
    <cellStyle name="Bemærk! 2 4 21 2" xfId="1117"/>
    <cellStyle name="Bemærk! 2 4 22" xfId="1118"/>
    <cellStyle name="Bemærk! 2 4 22 2" xfId="1119"/>
    <cellStyle name="Bemærk! 2 4 23" xfId="1120"/>
    <cellStyle name="Bemærk! 2 4 23 2" xfId="1121"/>
    <cellStyle name="Bemærk! 2 4 24" xfId="1122"/>
    <cellStyle name="Bemærk! 2 4 24 2" xfId="1123"/>
    <cellStyle name="Bemærk! 2 4 25" xfId="1124"/>
    <cellStyle name="Bemærk! 2 4 25 2" xfId="1125"/>
    <cellStyle name="Bemærk! 2 4 26" xfId="1126"/>
    <cellStyle name="Bemærk! 2 4 26 2" xfId="1127"/>
    <cellStyle name="Bemærk! 2 4 27" xfId="1128"/>
    <cellStyle name="Bemærk! 2 4 27 2" xfId="1129"/>
    <cellStyle name="Bemærk! 2 4 28" xfId="1130"/>
    <cellStyle name="Bemærk! 2 4 28 2" xfId="1131"/>
    <cellStyle name="Bemærk! 2 4 29" xfId="1132"/>
    <cellStyle name="Bemærk! 2 4 29 2" xfId="1133"/>
    <cellStyle name="Bemærk! 2 4 3" xfId="1134"/>
    <cellStyle name="Bemærk! 2 4 3 2" xfId="1135"/>
    <cellStyle name="Bemærk! 2 4 30" xfId="1136"/>
    <cellStyle name="Bemærk! 2 4 30 2" xfId="1137"/>
    <cellStyle name="Bemærk! 2 4 31" xfId="1138"/>
    <cellStyle name="Bemærk! 2 4 31 2" xfId="1139"/>
    <cellStyle name="Bemærk! 2 4 32" xfId="1140"/>
    <cellStyle name="Bemærk! 2 4 32 2" xfId="1141"/>
    <cellStyle name="Bemærk! 2 4 33" xfId="1142"/>
    <cellStyle name="Bemærk! 2 4 33 2" xfId="1143"/>
    <cellStyle name="Bemærk! 2 4 34" xfId="1144"/>
    <cellStyle name="Bemærk! 2 4 34 2" xfId="1145"/>
    <cellStyle name="Bemærk! 2 4 35" xfId="1146"/>
    <cellStyle name="Bemærk! 2 4 35 2" xfId="1147"/>
    <cellStyle name="Bemærk! 2 4 36" xfId="1148"/>
    <cellStyle name="Bemærk! 2 4 36 2" xfId="1149"/>
    <cellStyle name="Bemærk! 2 4 37" xfId="1150"/>
    <cellStyle name="Bemærk! 2 4 37 2" xfId="1151"/>
    <cellStyle name="Bemærk! 2 4 38" xfId="1152"/>
    <cellStyle name="Bemærk! 2 4 39" xfId="1153"/>
    <cellStyle name="Bemærk! 2 4 4" xfId="1154"/>
    <cellStyle name="Bemærk! 2 4 4 2" xfId="1155"/>
    <cellStyle name="Bemærk! 2 4 40" xfId="1156"/>
    <cellStyle name="Bemærk! 2 4 41" xfId="1157"/>
    <cellStyle name="Bemærk! 2 4 42" xfId="1158"/>
    <cellStyle name="Bemærk! 2 4 43" xfId="1159"/>
    <cellStyle name="Bemærk! 2 4 44" xfId="1160"/>
    <cellStyle name="Bemærk! 2 4 45" xfId="1161"/>
    <cellStyle name="Bemærk! 2 4 46" xfId="1162"/>
    <cellStyle name="Bemærk! 2 4 47" xfId="1163"/>
    <cellStyle name="Bemærk! 2 4 48" xfId="1164"/>
    <cellStyle name="Bemærk! 2 4 49" xfId="1165"/>
    <cellStyle name="Bemærk! 2 4 5" xfId="1166"/>
    <cellStyle name="Bemærk! 2 4 5 2" xfId="1167"/>
    <cellStyle name="Bemærk! 2 4 50" xfId="1168"/>
    <cellStyle name="Bemærk! 2 4 51" xfId="6366"/>
    <cellStyle name="Bemærk! 2 4 6" xfId="1169"/>
    <cellStyle name="Bemærk! 2 4 6 2" xfId="1170"/>
    <cellStyle name="Bemærk! 2 4 7" xfId="1171"/>
    <cellStyle name="Bemærk! 2 4 7 2" xfId="1172"/>
    <cellStyle name="Bemærk! 2 4 8" xfId="1173"/>
    <cellStyle name="Bemærk! 2 4 8 2" xfId="1174"/>
    <cellStyle name="Bemærk! 2 4 9" xfId="1175"/>
    <cellStyle name="Bemærk! 2 4 9 2" xfId="1176"/>
    <cellStyle name="Bemærk! 2 40" xfId="1177"/>
    <cellStyle name="Bemærk! 2 40 2" xfId="1178"/>
    <cellStyle name="Bemærk! 2 41" xfId="1179"/>
    <cellStyle name="Bemærk! 2 41 2" xfId="1180"/>
    <cellStyle name="Bemærk! 2 42" xfId="1181"/>
    <cellStyle name="Bemærk! 2 42 2" xfId="1182"/>
    <cellStyle name="Bemærk! 2 43" xfId="1183"/>
    <cellStyle name="Bemærk! 2 43 2" xfId="1184"/>
    <cellStyle name="Bemærk! 2 44" xfId="1185"/>
    <cellStyle name="Bemærk! 2 44 2" xfId="1186"/>
    <cellStyle name="Bemærk! 2 45" xfId="1187"/>
    <cellStyle name="Bemærk! 2 45 2" xfId="1188"/>
    <cellStyle name="Bemærk! 2 46" xfId="1189"/>
    <cellStyle name="Bemærk! 2 46 2" xfId="1190"/>
    <cellStyle name="Bemærk! 2 47" xfId="1191"/>
    <cellStyle name="Bemærk! 2 47 2" xfId="1192"/>
    <cellStyle name="Bemærk! 2 48" xfId="1193"/>
    <cellStyle name="Bemærk! 2 48 2" xfId="1194"/>
    <cellStyle name="Bemærk! 2 49" xfId="1195"/>
    <cellStyle name="Bemærk! 2 49 2" xfId="1196"/>
    <cellStyle name="Bemærk! 2 5" xfId="1197"/>
    <cellStyle name="Bemærk! 2 5 10" xfId="1198"/>
    <cellStyle name="Bemærk! 2 5 10 2" xfId="1199"/>
    <cellStyle name="Bemærk! 2 5 11" xfId="1200"/>
    <cellStyle name="Bemærk! 2 5 11 2" xfId="1201"/>
    <cellStyle name="Bemærk! 2 5 12" xfId="1202"/>
    <cellStyle name="Bemærk! 2 5 12 2" xfId="1203"/>
    <cellStyle name="Bemærk! 2 5 13" xfId="1204"/>
    <cellStyle name="Bemærk! 2 5 13 2" xfId="1205"/>
    <cellStyle name="Bemærk! 2 5 14" xfId="1206"/>
    <cellStyle name="Bemærk! 2 5 14 2" xfId="1207"/>
    <cellStyle name="Bemærk! 2 5 15" xfId="1208"/>
    <cellStyle name="Bemærk! 2 5 15 2" xfId="1209"/>
    <cellStyle name="Bemærk! 2 5 16" xfId="1210"/>
    <cellStyle name="Bemærk! 2 5 16 2" xfId="1211"/>
    <cellStyle name="Bemærk! 2 5 17" xfId="1212"/>
    <cellStyle name="Bemærk! 2 5 17 2" xfId="1213"/>
    <cellStyle name="Bemærk! 2 5 18" xfId="1214"/>
    <cellStyle name="Bemærk! 2 5 18 2" xfId="1215"/>
    <cellStyle name="Bemærk! 2 5 19" xfId="1216"/>
    <cellStyle name="Bemærk! 2 5 19 2" xfId="1217"/>
    <cellStyle name="Bemærk! 2 5 2" xfId="1218"/>
    <cellStyle name="Bemærk! 2 5 2 10" xfId="11821"/>
    <cellStyle name="Bemærk! 2 5 2 10 2" xfId="17267"/>
    <cellStyle name="Bemærk! 2 5 2 11" xfId="9201"/>
    <cellStyle name="Bemærk! 2 5 2 2" xfId="1219"/>
    <cellStyle name="Bemærk! 2 5 2 2 2" xfId="14937"/>
    <cellStyle name="Bemærk! 2 5 2 3" xfId="1220"/>
    <cellStyle name="Bemærk! 2 5 2 3 2" xfId="17222"/>
    <cellStyle name="Bemærk! 2 5 2 3 3" xfId="11771"/>
    <cellStyle name="Bemærk! 2 5 2 4" xfId="9506"/>
    <cellStyle name="Bemærk! 2 5 2 4 2" xfId="14966"/>
    <cellStyle name="Bemærk! 2 5 2 5" xfId="11864"/>
    <cellStyle name="Bemærk! 2 5 2 5 2" xfId="17304"/>
    <cellStyle name="Bemærk! 2 5 2 6" xfId="11822"/>
    <cellStyle name="Bemærk! 2 5 2 6 2" xfId="17268"/>
    <cellStyle name="Bemærk! 2 5 2 7" xfId="11756"/>
    <cellStyle name="Bemærk! 2 5 2 7 2" xfId="17208"/>
    <cellStyle name="Bemærk! 2 5 2 8" xfId="11902"/>
    <cellStyle name="Bemærk! 2 5 2 8 2" xfId="17335"/>
    <cellStyle name="Bemærk! 2 5 2 9" xfId="11915"/>
    <cellStyle name="Bemærk! 2 5 2 9 2" xfId="17347"/>
    <cellStyle name="Bemærk! 2 5 20" xfId="1221"/>
    <cellStyle name="Bemærk! 2 5 20 2" xfId="1222"/>
    <cellStyle name="Bemærk! 2 5 21" xfId="1223"/>
    <cellStyle name="Bemærk! 2 5 21 2" xfId="1224"/>
    <cellStyle name="Bemærk! 2 5 22" xfId="1225"/>
    <cellStyle name="Bemærk! 2 5 22 2" xfId="1226"/>
    <cellStyle name="Bemærk! 2 5 23" xfId="1227"/>
    <cellStyle name="Bemærk! 2 5 23 2" xfId="1228"/>
    <cellStyle name="Bemærk! 2 5 24" xfId="1229"/>
    <cellStyle name="Bemærk! 2 5 24 2" xfId="1230"/>
    <cellStyle name="Bemærk! 2 5 25" xfId="1231"/>
    <cellStyle name="Bemærk! 2 5 25 2" xfId="1232"/>
    <cellStyle name="Bemærk! 2 5 26" xfId="1233"/>
    <cellStyle name="Bemærk! 2 5 26 2" xfId="1234"/>
    <cellStyle name="Bemærk! 2 5 27" xfId="1235"/>
    <cellStyle name="Bemærk! 2 5 27 2" xfId="1236"/>
    <cellStyle name="Bemærk! 2 5 28" xfId="1237"/>
    <cellStyle name="Bemærk! 2 5 28 2" xfId="1238"/>
    <cellStyle name="Bemærk! 2 5 29" xfId="1239"/>
    <cellStyle name="Bemærk! 2 5 29 2" xfId="1240"/>
    <cellStyle name="Bemærk! 2 5 3" xfId="1241"/>
    <cellStyle name="Bemærk! 2 5 3 2" xfId="1242"/>
    <cellStyle name="Bemærk! 2 5 30" xfId="1243"/>
    <cellStyle name="Bemærk! 2 5 30 2" xfId="1244"/>
    <cellStyle name="Bemærk! 2 5 31" xfId="1245"/>
    <cellStyle name="Bemærk! 2 5 31 2" xfId="1246"/>
    <cellStyle name="Bemærk! 2 5 32" xfId="1247"/>
    <cellStyle name="Bemærk! 2 5 32 2" xfId="1248"/>
    <cellStyle name="Bemærk! 2 5 33" xfId="1249"/>
    <cellStyle name="Bemærk! 2 5 33 2" xfId="1250"/>
    <cellStyle name="Bemærk! 2 5 34" xfId="1251"/>
    <cellStyle name="Bemærk! 2 5 34 2" xfId="1252"/>
    <cellStyle name="Bemærk! 2 5 35" xfId="1253"/>
    <cellStyle name="Bemærk! 2 5 35 2" xfId="1254"/>
    <cellStyle name="Bemærk! 2 5 36" xfId="1255"/>
    <cellStyle name="Bemærk! 2 5 36 2" xfId="1256"/>
    <cellStyle name="Bemærk! 2 5 37" xfId="1257"/>
    <cellStyle name="Bemærk! 2 5 37 2" xfId="1258"/>
    <cellStyle name="Bemærk! 2 5 38" xfId="1259"/>
    <cellStyle name="Bemærk! 2 5 39" xfId="1260"/>
    <cellStyle name="Bemærk! 2 5 4" xfId="1261"/>
    <cellStyle name="Bemærk! 2 5 4 2" xfId="1262"/>
    <cellStyle name="Bemærk! 2 5 40" xfId="1263"/>
    <cellStyle name="Bemærk! 2 5 41" xfId="1264"/>
    <cellStyle name="Bemærk! 2 5 42" xfId="1265"/>
    <cellStyle name="Bemærk! 2 5 43" xfId="1266"/>
    <cellStyle name="Bemærk! 2 5 44" xfId="1267"/>
    <cellStyle name="Bemærk! 2 5 45" xfId="1268"/>
    <cellStyle name="Bemærk! 2 5 46" xfId="1269"/>
    <cellStyle name="Bemærk! 2 5 47" xfId="1270"/>
    <cellStyle name="Bemærk! 2 5 48" xfId="1271"/>
    <cellStyle name="Bemærk! 2 5 49" xfId="1272"/>
    <cellStyle name="Bemærk! 2 5 5" xfId="1273"/>
    <cellStyle name="Bemærk! 2 5 5 2" xfId="1274"/>
    <cellStyle name="Bemærk! 2 5 50" xfId="1275"/>
    <cellStyle name="Bemærk! 2 5 6" xfId="1276"/>
    <cellStyle name="Bemærk! 2 5 6 2" xfId="1277"/>
    <cellStyle name="Bemærk! 2 5 7" xfId="1278"/>
    <cellStyle name="Bemærk! 2 5 7 2" xfId="1279"/>
    <cellStyle name="Bemærk! 2 5 8" xfId="1280"/>
    <cellStyle name="Bemærk! 2 5 8 2" xfId="1281"/>
    <cellStyle name="Bemærk! 2 5 9" xfId="1282"/>
    <cellStyle name="Bemærk! 2 5 9 2" xfId="1283"/>
    <cellStyle name="Bemærk! 2 50" xfId="1284"/>
    <cellStyle name="Bemærk! 2 51" xfId="1285"/>
    <cellStyle name="Bemærk! 2 52" xfId="1286"/>
    <cellStyle name="Bemærk! 2 53" xfId="1287"/>
    <cellStyle name="Bemærk! 2 54" xfId="6205"/>
    <cellStyle name="Bemærk! 2 6" xfId="1288"/>
    <cellStyle name="Bemærk! 2 6 10" xfId="1289"/>
    <cellStyle name="Bemærk! 2 6 10 2" xfId="1290"/>
    <cellStyle name="Bemærk! 2 6 11" xfId="1291"/>
    <cellStyle name="Bemærk! 2 6 11 2" xfId="1292"/>
    <cellStyle name="Bemærk! 2 6 12" xfId="1293"/>
    <cellStyle name="Bemærk! 2 6 12 2" xfId="1294"/>
    <cellStyle name="Bemærk! 2 6 13" xfId="1295"/>
    <cellStyle name="Bemærk! 2 6 13 2" xfId="1296"/>
    <cellStyle name="Bemærk! 2 6 14" xfId="1297"/>
    <cellStyle name="Bemærk! 2 6 14 2" xfId="1298"/>
    <cellStyle name="Bemærk! 2 6 15" xfId="1299"/>
    <cellStyle name="Bemærk! 2 6 15 2" xfId="1300"/>
    <cellStyle name="Bemærk! 2 6 16" xfId="1301"/>
    <cellStyle name="Bemærk! 2 6 16 2" xfId="1302"/>
    <cellStyle name="Bemærk! 2 6 17" xfId="1303"/>
    <cellStyle name="Bemærk! 2 6 17 2" xfId="1304"/>
    <cellStyle name="Bemærk! 2 6 18" xfId="1305"/>
    <cellStyle name="Bemærk! 2 6 18 2" xfId="1306"/>
    <cellStyle name="Bemærk! 2 6 19" xfId="1307"/>
    <cellStyle name="Bemærk! 2 6 19 2" xfId="1308"/>
    <cellStyle name="Bemærk! 2 6 2" xfId="1309"/>
    <cellStyle name="Bemærk! 2 6 2 2" xfId="1310"/>
    <cellStyle name="Bemærk! 2 6 2 2 2" xfId="7793"/>
    <cellStyle name="Bemærk! 2 6 2 2 2 2" xfId="9054"/>
    <cellStyle name="Bemærk! 2 6 2 2 2 2 2" xfId="11636"/>
    <cellStyle name="Bemærk! 2 6 2 2 2 2 2 2" xfId="17095"/>
    <cellStyle name="Bemærk! 2 6 2 2 2 2 3" xfId="14611"/>
    <cellStyle name="Bemærk! 2 6 2 2 2 3" xfId="10375"/>
    <cellStyle name="Bemærk! 2 6 2 2 2 3 2" xfId="15835"/>
    <cellStyle name="Bemærk! 2 6 2 2 2 4" xfId="13351"/>
    <cellStyle name="Bemærk! 2 6 2 2 3" xfId="8396"/>
    <cellStyle name="Bemærk! 2 6 2 2 3 2" xfId="10977"/>
    <cellStyle name="Bemærk! 2 6 2 2 3 2 2" xfId="16436"/>
    <cellStyle name="Bemærk! 2 6 2 2 3 3" xfId="13952"/>
    <cellStyle name="Bemærk! 2 6 2 2 4" xfId="9713"/>
    <cellStyle name="Bemærk! 2 6 2 2 4 2" xfId="15173"/>
    <cellStyle name="Bemærk! 2 6 2 2 5" xfId="12692"/>
    <cellStyle name="Bemærk! 2 6 2 2 6" xfId="7108"/>
    <cellStyle name="Bemærk! 2 6 2 3" xfId="7503"/>
    <cellStyle name="Bemærk! 2 6 2 3 2" xfId="8763"/>
    <cellStyle name="Bemærk! 2 6 2 3 2 2" xfId="11345"/>
    <cellStyle name="Bemærk! 2 6 2 3 2 2 2" xfId="16804"/>
    <cellStyle name="Bemærk! 2 6 2 3 2 3" xfId="14320"/>
    <cellStyle name="Bemærk! 2 6 2 3 3" xfId="10084"/>
    <cellStyle name="Bemærk! 2 6 2 3 3 2" xfId="15544"/>
    <cellStyle name="Bemærk! 2 6 2 3 4" xfId="13060"/>
    <cellStyle name="Bemærk! 2 6 2 4" xfId="8105"/>
    <cellStyle name="Bemærk! 2 6 2 4 2" xfId="10686"/>
    <cellStyle name="Bemærk! 2 6 2 4 2 2" xfId="16145"/>
    <cellStyle name="Bemærk! 2 6 2 4 3" xfId="13661"/>
    <cellStyle name="Bemærk! 2 6 2 5" xfId="9404"/>
    <cellStyle name="Bemærk! 2 6 2 5 2" xfId="14863"/>
    <cellStyle name="Bemærk! 2 6 2 6" xfId="12398"/>
    <cellStyle name="Bemærk! 2 6 2 7" xfId="6728"/>
    <cellStyle name="Bemærk! 2 6 20" xfId="1311"/>
    <cellStyle name="Bemærk! 2 6 20 2" xfId="1312"/>
    <cellStyle name="Bemærk! 2 6 21" xfId="1313"/>
    <cellStyle name="Bemærk! 2 6 21 2" xfId="1314"/>
    <cellStyle name="Bemærk! 2 6 22" xfId="1315"/>
    <cellStyle name="Bemærk! 2 6 22 2" xfId="1316"/>
    <cellStyle name="Bemærk! 2 6 23" xfId="1317"/>
    <cellStyle name="Bemærk! 2 6 23 2" xfId="1318"/>
    <cellStyle name="Bemærk! 2 6 24" xfId="1319"/>
    <cellStyle name="Bemærk! 2 6 24 2" xfId="1320"/>
    <cellStyle name="Bemærk! 2 6 25" xfId="1321"/>
    <cellStyle name="Bemærk! 2 6 25 2" xfId="1322"/>
    <cellStyle name="Bemærk! 2 6 26" xfId="1323"/>
    <cellStyle name="Bemærk! 2 6 26 2" xfId="1324"/>
    <cellStyle name="Bemærk! 2 6 27" xfId="1325"/>
    <cellStyle name="Bemærk! 2 6 27 2" xfId="1326"/>
    <cellStyle name="Bemærk! 2 6 28" xfId="1327"/>
    <cellStyle name="Bemærk! 2 6 28 2" xfId="1328"/>
    <cellStyle name="Bemærk! 2 6 29" xfId="1329"/>
    <cellStyle name="Bemærk! 2 6 29 2" xfId="1330"/>
    <cellStyle name="Bemærk! 2 6 3" xfId="1331"/>
    <cellStyle name="Bemærk! 2 6 3 2" xfId="1332"/>
    <cellStyle name="Bemærk! 2 6 3 2 2" xfId="8908"/>
    <cellStyle name="Bemærk! 2 6 3 2 2 2" xfId="11490"/>
    <cellStyle name="Bemærk! 2 6 3 2 2 2 2" xfId="16949"/>
    <cellStyle name="Bemærk! 2 6 3 2 2 3" xfId="14465"/>
    <cellStyle name="Bemærk! 2 6 3 2 3" xfId="10229"/>
    <cellStyle name="Bemærk! 2 6 3 2 3 2" xfId="15689"/>
    <cellStyle name="Bemærk! 2 6 3 2 4" xfId="13205"/>
    <cellStyle name="Bemærk! 2 6 3 2 5" xfId="7648"/>
    <cellStyle name="Bemærk! 2 6 3 3" xfId="8250"/>
    <cellStyle name="Bemærk! 2 6 3 3 2" xfId="10831"/>
    <cellStyle name="Bemærk! 2 6 3 3 2 2" xfId="16290"/>
    <cellStyle name="Bemærk! 2 6 3 3 3" xfId="13806"/>
    <cellStyle name="Bemærk! 2 6 3 4" xfId="9567"/>
    <cellStyle name="Bemærk! 2 6 3 4 2" xfId="15027"/>
    <cellStyle name="Bemærk! 2 6 3 5" xfId="12546"/>
    <cellStyle name="Bemærk! 2 6 3 6" xfId="6963"/>
    <cellStyle name="Bemærk! 2 6 30" xfId="1333"/>
    <cellStyle name="Bemærk! 2 6 30 2" xfId="1334"/>
    <cellStyle name="Bemærk! 2 6 31" xfId="1335"/>
    <cellStyle name="Bemærk! 2 6 31 2" xfId="1336"/>
    <cellStyle name="Bemærk! 2 6 32" xfId="1337"/>
    <cellStyle name="Bemærk! 2 6 32 2" xfId="1338"/>
    <cellStyle name="Bemærk! 2 6 33" xfId="1339"/>
    <cellStyle name="Bemærk! 2 6 33 2" xfId="1340"/>
    <cellStyle name="Bemærk! 2 6 34" xfId="1341"/>
    <cellStyle name="Bemærk! 2 6 34 2" xfId="1342"/>
    <cellStyle name="Bemærk! 2 6 35" xfId="1343"/>
    <cellStyle name="Bemærk! 2 6 35 2" xfId="1344"/>
    <cellStyle name="Bemærk! 2 6 36" xfId="1345"/>
    <cellStyle name="Bemærk! 2 6 36 2" xfId="1346"/>
    <cellStyle name="Bemærk! 2 6 37" xfId="1347"/>
    <cellStyle name="Bemærk! 2 6 37 2" xfId="1348"/>
    <cellStyle name="Bemærk! 2 6 38" xfId="1349"/>
    <cellStyle name="Bemærk! 2 6 39" xfId="1350"/>
    <cellStyle name="Bemærk! 2 6 4" xfId="1351"/>
    <cellStyle name="Bemærk! 2 6 4 2" xfId="1352"/>
    <cellStyle name="Bemærk! 2 6 4 2 2" xfId="11200"/>
    <cellStyle name="Bemærk! 2 6 4 2 2 2" xfId="16659"/>
    <cellStyle name="Bemærk! 2 6 4 2 3" xfId="14175"/>
    <cellStyle name="Bemærk! 2 6 4 2 4" xfId="8619"/>
    <cellStyle name="Bemærk! 2 6 4 3" xfId="9939"/>
    <cellStyle name="Bemærk! 2 6 4 3 2" xfId="15399"/>
    <cellStyle name="Bemærk! 2 6 4 4" xfId="12915"/>
    <cellStyle name="Bemærk! 2 6 4 5" xfId="7359"/>
    <cellStyle name="Bemærk! 2 6 40" xfId="1353"/>
    <cellStyle name="Bemærk! 2 6 41" xfId="1354"/>
    <cellStyle name="Bemærk! 2 6 42" xfId="1355"/>
    <cellStyle name="Bemærk! 2 6 43" xfId="1356"/>
    <cellStyle name="Bemærk! 2 6 44" xfId="1357"/>
    <cellStyle name="Bemærk! 2 6 45" xfId="1358"/>
    <cellStyle name="Bemærk! 2 6 46" xfId="1359"/>
    <cellStyle name="Bemærk! 2 6 47" xfId="1360"/>
    <cellStyle name="Bemærk! 2 6 48" xfId="1361"/>
    <cellStyle name="Bemærk! 2 6 49" xfId="1362"/>
    <cellStyle name="Bemærk! 2 6 5" xfId="1363"/>
    <cellStyle name="Bemærk! 2 6 5 2" xfId="1364"/>
    <cellStyle name="Bemærk! 2 6 5 2 2" xfId="15999"/>
    <cellStyle name="Bemærk! 2 6 5 2 3" xfId="10540"/>
    <cellStyle name="Bemærk! 2 6 5 3" xfId="13515"/>
    <cellStyle name="Bemærk! 2 6 5 4" xfId="7960"/>
    <cellStyle name="Bemærk! 2 6 50" xfId="1365"/>
    <cellStyle name="Bemærk! 2 6 51" xfId="6582"/>
    <cellStyle name="Bemærk! 2 6 6" xfId="1366"/>
    <cellStyle name="Bemærk! 2 6 6 2" xfId="1367"/>
    <cellStyle name="Bemærk! 2 6 6 2 2" xfId="12100"/>
    <cellStyle name="Bemærk! 2 6 6 3" xfId="9258"/>
    <cellStyle name="Bemærk! 2 6 7" xfId="1368"/>
    <cellStyle name="Bemærk! 2 6 7 2" xfId="1369"/>
    <cellStyle name="Bemærk! 2 6 7 3" xfId="12252"/>
    <cellStyle name="Bemærk! 2 6 8" xfId="1370"/>
    <cellStyle name="Bemærk! 2 6 8 2" xfId="1371"/>
    <cellStyle name="Bemærk! 2 6 9" xfId="1372"/>
    <cellStyle name="Bemærk! 2 6 9 2" xfId="1373"/>
    <cellStyle name="Bemærk! 2 7" xfId="1374"/>
    <cellStyle name="Bemærk! 2 7 10" xfId="1375"/>
    <cellStyle name="Bemærk! 2 7 10 2" xfId="1376"/>
    <cellStyle name="Bemærk! 2 7 11" xfId="1377"/>
    <cellStyle name="Bemærk! 2 7 11 2" xfId="1378"/>
    <cellStyle name="Bemærk! 2 7 12" xfId="1379"/>
    <cellStyle name="Bemærk! 2 7 12 2" xfId="1380"/>
    <cellStyle name="Bemærk! 2 7 13" xfId="1381"/>
    <cellStyle name="Bemærk! 2 7 13 2" xfId="1382"/>
    <cellStyle name="Bemærk! 2 7 14" xfId="1383"/>
    <cellStyle name="Bemærk! 2 7 14 2" xfId="1384"/>
    <cellStyle name="Bemærk! 2 7 15" xfId="1385"/>
    <cellStyle name="Bemærk! 2 7 15 2" xfId="1386"/>
    <cellStyle name="Bemærk! 2 7 16" xfId="1387"/>
    <cellStyle name="Bemærk! 2 7 16 2" xfId="1388"/>
    <cellStyle name="Bemærk! 2 7 17" xfId="1389"/>
    <cellStyle name="Bemærk! 2 7 17 2" xfId="1390"/>
    <cellStyle name="Bemærk! 2 7 18" xfId="1391"/>
    <cellStyle name="Bemærk! 2 7 18 2" xfId="1392"/>
    <cellStyle name="Bemærk! 2 7 19" xfId="1393"/>
    <cellStyle name="Bemærk! 2 7 19 2" xfId="1394"/>
    <cellStyle name="Bemærk! 2 7 2" xfId="1395"/>
    <cellStyle name="Bemærk! 2 7 2 2" xfId="1396"/>
    <cellStyle name="Bemærk! 2 7 2 2 2" xfId="8981"/>
    <cellStyle name="Bemærk! 2 7 2 2 2 2" xfId="11563"/>
    <cellStyle name="Bemærk! 2 7 2 2 2 2 2" xfId="17022"/>
    <cellStyle name="Bemærk! 2 7 2 2 2 3" xfId="14538"/>
    <cellStyle name="Bemærk! 2 7 2 2 3" xfId="10302"/>
    <cellStyle name="Bemærk! 2 7 2 2 3 2" xfId="15762"/>
    <cellStyle name="Bemærk! 2 7 2 2 4" xfId="13278"/>
    <cellStyle name="Bemærk! 2 7 2 2 5" xfId="7721"/>
    <cellStyle name="Bemærk! 2 7 2 3" xfId="8323"/>
    <cellStyle name="Bemærk! 2 7 2 3 2" xfId="10904"/>
    <cellStyle name="Bemærk! 2 7 2 3 2 2" xfId="16363"/>
    <cellStyle name="Bemærk! 2 7 2 3 3" xfId="13879"/>
    <cellStyle name="Bemærk! 2 7 2 4" xfId="9640"/>
    <cellStyle name="Bemærk! 2 7 2 4 2" xfId="15100"/>
    <cellStyle name="Bemærk! 2 7 2 5" xfId="12619"/>
    <cellStyle name="Bemærk! 2 7 2 6" xfId="7036"/>
    <cellStyle name="Bemærk! 2 7 20" xfId="1397"/>
    <cellStyle name="Bemærk! 2 7 20 2" xfId="1398"/>
    <cellStyle name="Bemærk! 2 7 21" xfId="1399"/>
    <cellStyle name="Bemærk! 2 7 21 2" xfId="1400"/>
    <cellStyle name="Bemærk! 2 7 22" xfId="1401"/>
    <cellStyle name="Bemærk! 2 7 22 2" xfId="1402"/>
    <cellStyle name="Bemærk! 2 7 23" xfId="1403"/>
    <cellStyle name="Bemærk! 2 7 23 2" xfId="1404"/>
    <cellStyle name="Bemærk! 2 7 24" xfId="1405"/>
    <cellStyle name="Bemærk! 2 7 24 2" xfId="1406"/>
    <cellStyle name="Bemærk! 2 7 25" xfId="1407"/>
    <cellStyle name="Bemærk! 2 7 25 2" xfId="1408"/>
    <cellStyle name="Bemærk! 2 7 26" xfId="1409"/>
    <cellStyle name="Bemærk! 2 7 26 2" xfId="1410"/>
    <cellStyle name="Bemærk! 2 7 27" xfId="1411"/>
    <cellStyle name="Bemærk! 2 7 27 2" xfId="1412"/>
    <cellStyle name="Bemærk! 2 7 28" xfId="1413"/>
    <cellStyle name="Bemærk! 2 7 28 2" xfId="1414"/>
    <cellStyle name="Bemærk! 2 7 29" xfId="1415"/>
    <cellStyle name="Bemærk! 2 7 29 2" xfId="1416"/>
    <cellStyle name="Bemærk! 2 7 3" xfId="1417"/>
    <cellStyle name="Bemærk! 2 7 3 2" xfId="1418"/>
    <cellStyle name="Bemærk! 2 7 3 2 2" xfId="11272"/>
    <cellStyle name="Bemærk! 2 7 3 2 2 2" xfId="16731"/>
    <cellStyle name="Bemærk! 2 7 3 2 3" xfId="14247"/>
    <cellStyle name="Bemærk! 2 7 3 2 4" xfId="8691"/>
    <cellStyle name="Bemærk! 2 7 3 3" xfId="10011"/>
    <cellStyle name="Bemærk! 2 7 3 3 2" xfId="15471"/>
    <cellStyle name="Bemærk! 2 7 3 4" xfId="12987"/>
    <cellStyle name="Bemærk! 2 7 3 5" xfId="7431"/>
    <cellStyle name="Bemærk! 2 7 30" xfId="1419"/>
    <cellStyle name="Bemærk! 2 7 30 2" xfId="1420"/>
    <cellStyle name="Bemærk! 2 7 31" xfId="1421"/>
    <cellStyle name="Bemærk! 2 7 31 2" xfId="1422"/>
    <cellStyle name="Bemærk! 2 7 32" xfId="1423"/>
    <cellStyle name="Bemærk! 2 7 32 2" xfId="1424"/>
    <cellStyle name="Bemærk! 2 7 33" xfId="1425"/>
    <cellStyle name="Bemærk! 2 7 33 2" xfId="1426"/>
    <cellStyle name="Bemærk! 2 7 34" xfId="1427"/>
    <cellStyle name="Bemærk! 2 7 34 2" xfId="1428"/>
    <cellStyle name="Bemærk! 2 7 35" xfId="1429"/>
    <cellStyle name="Bemærk! 2 7 35 2" xfId="1430"/>
    <cellStyle name="Bemærk! 2 7 36" xfId="1431"/>
    <cellStyle name="Bemærk! 2 7 36 2" xfId="1432"/>
    <cellStyle name="Bemærk! 2 7 37" xfId="1433"/>
    <cellStyle name="Bemærk! 2 7 37 2" xfId="1434"/>
    <cellStyle name="Bemærk! 2 7 38" xfId="1435"/>
    <cellStyle name="Bemærk! 2 7 39" xfId="1436"/>
    <cellStyle name="Bemærk! 2 7 4" xfId="1437"/>
    <cellStyle name="Bemærk! 2 7 4 2" xfId="1438"/>
    <cellStyle name="Bemærk! 2 7 4 2 2" xfId="16072"/>
    <cellStyle name="Bemærk! 2 7 4 2 3" xfId="10613"/>
    <cellStyle name="Bemærk! 2 7 4 3" xfId="13588"/>
    <cellStyle name="Bemærk! 2 7 4 4" xfId="8033"/>
    <cellStyle name="Bemærk! 2 7 40" xfId="1439"/>
    <cellStyle name="Bemærk! 2 7 41" xfId="1440"/>
    <cellStyle name="Bemærk! 2 7 42" xfId="1441"/>
    <cellStyle name="Bemærk! 2 7 43" xfId="1442"/>
    <cellStyle name="Bemærk! 2 7 44" xfId="1443"/>
    <cellStyle name="Bemærk! 2 7 45" xfId="1444"/>
    <cellStyle name="Bemærk! 2 7 46" xfId="1445"/>
    <cellStyle name="Bemærk! 2 7 47" xfId="1446"/>
    <cellStyle name="Bemærk! 2 7 48" xfId="1447"/>
    <cellStyle name="Bemærk! 2 7 49" xfId="6656"/>
    <cellStyle name="Bemærk! 2 7 5" xfId="1448"/>
    <cellStyle name="Bemærk! 2 7 5 2" xfId="1449"/>
    <cellStyle name="Bemærk! 2 7 5 2 2" xfId="14790"/>
    <cellStyle name="Bemærk! 2 7 5 3" xfId="9331"/>
    <cellStyle name="Bemærk! 2 7 6" xfId="1450"/>
    <cellStyle name="Bemærk! 2 7 6 2" xfId="1451"/>
    <cellStyle name="Bemærk! 2 7 6 3" xfId="12325"/>
    <cellStyle name="Bemærk! 2 7 7" xfId="1452"/>
    <cellStyle name="Bemærk! 2 7 7 2" xfId="1453"/>
    <cellStyle name="Bemærk! 2 7 8" xfId="1454"/>
    <cellStyle name="Bemærk! 2 7 8 2" xfId="1455"/>
    <cellStyle name="Bemærk! 2 7 9" xfId="1456"/>
    <cellStyle name="Bemærk! 2 7 9 2" xfId="1457"/>
    <cellStyle name="Bemærk! 2 8" xfId="1458"/>
    <cellStyle name="Bemærk! 2 8 10" xfId="1459"/>
    <cellStyle name="Bemærk! 2 8 10 2" xfId="1460"/>
    <cellStyle name="Bemærk! 2 8 11" xfId="1461"/>
    <cellStyle name="Bemærk! 2 8 11 2" xfId="1462"/>
    <cellStyle name="Bemærk! 2 8 12" xfId="1463"/>
    <cellStyle name="Bemærk! 2 8 12 2" xfId="1464"/>
    <cellStyle name="Bemærk! 2 8 13" xfId="1465"/>
    <cellStyle name="Bemærk! 2 8 13 2" xfId="1466"/>
    <cellStyle name="Bemærk! 2 8 14" xfId="1467"/>
    <cellStyle name="Bemærk! 2 8 14 2" xfId="1468"/>
    <cellStyle name="Bemærk! 2 8 15" xfId="1469"/>
    <cellStyle name="Bemærk! 2 8 15 2" xfId="1470"/>
    <cellStyle name="Bemærk! 2 8 16" xfId="1471"/>
    <cellStyle name="Bemærk! 2 8 16 2" xfId="1472"/>
    <cellStyle name="Bemærk! 2 8 17" xfId="1473"/>
    <cellStyle name="Bemærk! 2 8 17 2" xfId="1474"/>
    <cellStyle name="Bemærk! 2 8 18" xfId="1475"/>
    <cellStyle name="Bemærk! 2 8 18 2" xfId="1476"/>
    <cellStyle name="Bemærk! 2 8 19" xfId="1477"/>
    <cellStyle name="Bemærk! 2 8 19 2" xfId="1478"/>
    <cellStyle name="Bemærk! 2 8 2" xfId="1479"/>
    <cellStyle name="Bemærk! 2 8 2 2" xfId="1480"/>
    <cellStyle name="Bemærk! 2 8 2 2 2" xfId="11417"/>
    <cellStyle name="Bemærk! 2 8 2 2 2 2" xfId="16876"/>
    <cellStyle name="Bemærk! 2 8 2 2 3" xfId="14392"/>
    <cellStyle name="Bemærk! 2 8 2 2 4" xfId="8835"/>
    <cellStyle name="Bemærk! 2 8 2 3" xfId="10156"/>
    <cellStyle name="Bemærk! 2 8 2 3 2" xfId="15616"/>
    <cellStyle name="Bemærk! 2 8 2 4" xfId="13132"/>
    <cellStyle name="Bemærk! 2 8 2 5" xfId="7576"/>
    <cellStyle name="Bemærk! 2 8 20" xfId="1481"/>
    <cellStyle name="Bemærk! 2 8 20 2" xfId="1482"/>
    <cellStyle name="Bemærk! 2 8 21" xfId="1483"/>
    <cellStyle name="Bemærk! 2 8 21 2" xfId="1484"/>
    <cellStyle name="Bemærk! 2 8 22" xfId="1485"/>
    <cellStyle name="Bemærk! 2 8 22 2" xfId="1486"/>
    <cellStyle name="Bemærk! 2 8 23" xfId="1487"/>
    <cellStyle name="Bemærk! 2 8 23 2" xfId="1488"/>
    <cellStyle name="Bemærk! 2 8 24" xfId="1489"/>
    <cellStyle name="Bemærk! 2 8 24 2" xfId="1490"/>
    <cellStyle name="Bemærk! 2 8 25" xfId="1491"/>
    <cellStyle name="Bemærk! 2 8 25 2" xfId="1492"/>
    <cellStyle name="Bemærk! 2 8 26" xfId="1493"/>
    <cellStyle name="Bemærk! 2 8 26 2" xfId="1494"/>
    <cellStyle name="Bemærk! 2 8 27" xfId="1495"/>
    <cellStyle name="Bemærk! 2 8 27 2" xfId="1496"/>
    <cellStyle name="Bemærk! 2 8 28" xfId="1497"/>
    <cellStyle name="Bemærk! 2 8 28 2" xfId="1498"/>
    <cellStyle name="Bemærk! 2 8 29" xfId="1499"/>
    <cellStyle name="Bemærk! 2 8 29 2" xfId="1500"/>
    <cellStyle name="Bemærk! 2 8 3" xfId="1501"/>
    <cellStyle name="Bemærk! 2 8 3 2" xfId="1502"/>
    <cellStyle name="Bemærk! 2 8 3 2 2" xfId="16217"/>
    <cellStyle name="Bemærk! 2 8 3 2 3" xfId="10758"/>
    <cellStyle name="Bemærk! 2 8 3 3" xfId="13733"/>
    <cellStyle name="Bemærk! 2 8 3 4" xfId="8177"/>
    <cellStyle name="Bemærk! 2 8 30" xfId="1503"/>
    <cellStyle name="Bemærk! 2 8 30 2" xfId="1504"/>
    <cellStyle name="Bemærk! 2 8 31" xfId="1505"/>
    <cellStyle name="Bemærk! 2 8 31 2" xfId="1506"/>
    <cellStyle name="Bemærk! 2 8 32" xfId="1507"/>
    <cellStyle name="Bemærk! 2 8 32 2" xfId="1508"/>
    <cellStyle name="Bemærk! 2 8 33" xfId="1509"/>
    <cellStyle name="Bemærk! 2 8 33 2" xfId="1510"/>
    <cellStyle name="Bemærk! 2 8 34" xfId="1511"/>
    <cellStyle name="Bemærk! 2 8 34 2" xfId="1512"/>
    <cellStyle name="Bemærk! 2 8 35" xfId="1513"/>
    <cellStyle name="Bemærk! 2 8 35 2" xfId="1514"/>
    <cellStyle name="Bemærk! 2 8 36" xfId="1515"/>
    <cellStyle name="Bemærk! 2 8 36 2" xfId="1516"/>
    <cellStyle name="Bemærk! 2 8 37" xfId="1517"/>
    <cellStyle name="Bemærk! 2 8 37 2" xfId="1518"/>
    <cellStyle name="Bemærk! 2 8 38" xfId="1519"/>
    <cellStyle name="Bemærk! 2 8 39" xfId="1520"/>
    <cellStyle name="Bemærk! 2 8 4" xfId="1521"/>
    <cellStyle name="Bemærk! 2 8 4 2" xfId="1522"/>
    <cellStyle name="Bemærk! 2 8 4 2 2" xfId="14935"/>
    <cellStyle name="Bemærk! 2 8 4 3" xfId="9476"/>
    <cellStyle name="Bemærk! 2 8 40" xfId="1523"/>
    <cellStyle name="Bemærk! 2 8 41" xfId="1524"/>
    <cellStyle name="Bemærk! 2 8 42" xfId="1525"/>
    <cellStyle name="Bemærk! 2 8 43" xfId="1526"/>
    <cellStyle name="Bemærk! 2 8 44" xfId="1527"/>
    <cellStyle name="Bemærk! 2 8 45" xfId="1528"/>
    <cellStyle name="Bemærk! 2 8 46" xfId="1529"/>
    <cellStyle name="Bemærk! 2 8 47" xfId="1530"/>
    <cellStyle name="Bemærk! 2 8 48" xfId="6805"/>
    <cellStyle name="Bemærk! 2 8 5" xfId="1531"/>
    <cellStyle name="Bemærk! 2 8 5 2" xfId="1532"/>
    <cellStyle name="Bemærk! 2 8 5 3" xfId="12470"/>
    <cellStyle name="Bemærk! 2 8 6" xfId="1533"/>
    <cellStyle name="Bemærk! 2 8 6 2" xfId="1534"/>
    <cellStyle name="Bemærk! 2 8 7" xfId="1535"/>
    <cellStyle name="Bemærk! 2 8 7 2" xfId="1536"/>
    <cellStyle name="Bemærk! 2 8 8" xfId="1537"/>
    <cellStyle name="Bemærk! 2 8 8 2" xfId="1538"/>
    <cellStyle name="Bemærk! 2 8 9" xfId="1539"/>
    <cellStyle name="Bemærk! 2 8 9 2" xfId="1540"/>
    <cellStyle name="Bemærk! 2 9" xfId="1541"/>
    <cellStyle name="Bemærk! 2 9 10" xfId="1542"/>
    <cellStyle name="Bemærk! 2 9 10 2" xfId="1543"/>
    <cellStyle name="Bemærk! 2 9 11" xfId="1544"/>
    <cellStyle name="Bemærk! 2 9 11 2" xfId="1545"/>
    <cellStyle name="Bemærk! 2 9 12" xfId="1546"/>
    <cellStyle name="Bemærk! 2 9 12 2" xfId="1547"/>
    <cellStyle name="Bemærk! 2 9 13" xfId="1548"/>
    <cellStyle name="Bemærk! 2 9 13 2" xfId="1549"/>
    <cellStyle name="Bemærk! 2 9 14" xfId="1550"/>
    <cellStyle name="Bemærk! 2 9 14 2" xfId="1551"/>
    <cellStyle name="Bemærk! 2 9 15" xfId="1552"/>
    <cellStyle name="Bemærk! 2 9 15 2" xfId="1553"/>
    <cellStyle name="Bemærk! 2 9 16" xfId="1554"/>
    <cellStyle name="Bemærk! 2 9 16 2" xfId="1555"/>
    <cellStyle name="Bemærk! 2 9 17" xfId="1556"/>
    <cellStyle name="Bemærk! 2 9 17 2" xfId="1557"/>
    <cellStyle name="Bemærk! 2 9 18" xfId="1558"/>
    <cellStyle name="Bemærk! 2 9 18 2" xfId="1559"/>
    <cellStyle name="Bemærk! 2 9 19" xfId="1560"/>
    <cellStyle name="Bemærk! 2 9 19 2" xfId="1561"/>
    <cellStyle name="Bemærk! 2 9 2" xfId="1562"/>
    <cellStyle name="Bemærk! 2 9 2 2" xfId="1563"/>
    <cellStyle name="Bemærk! 2 9 2 2 2" xfId="16495"/>
    <cellStyle name="Bemærk! 2 9 2 2 3" xfId="11036"/>
    <cellStyle name="Bemærk! 2 9 2 3" xfId="14011"/>
    <cellStyle name="Bemærk! 2 9 2 4" xfId="8455"/>
    <cellStyle name="Bemærk! 2 9 20" xfId="1564"/>
    <cellStyle name="Bemærk! 2 9 20 2" xfId="1565"/>
    <cellStyle name="Bemærk! 2 9 21" xfId="1566"/>
    <cellStyle name="Bemærk! 2 9 21 2" xfId="1567"/>
    <cellStyle name="Bemærk! 2 9 22" xfId="1568"/>
    <cellStyle name="Bemærk! 2 9 22 2" xfId="1569"/>
    <cellStyle name="Bemærk! 2 9 23" xfId="1570"/>
    <cellStyle name="Bemærk! 2 9 23 2" xfId="1571"/>
    <cellStyle name="Bemærk! 2 9 24" xfId="1572"/>
    <cellStyle name="Bemærk! 2 9 24 2" xfId="1573"/>
    <cellStyle name="Bemærk! 2 9 25" xfId="1574"/>
    <cellStyle name="Bemærk! 2 9 25 2" xfId="1575"/>
    <cellStyle name="Bemærk! 2 9 26" xfId="1576"/>
    <cellStyle name="Bemærk! 2 9 26 2" xfId="1577"/>
    <cellStyle name="Bemærk! 2 9 27" xfId="1578"/>
    <cellStyle name="Bemærk! 2 9 27 2" xfId="1579"/>
    <cellStyle name="Bemærk! 2 9 28" xfId="1580"/>
    <cellStyle name="Bemærk! 2 9 28 2" xfId="1581"/>
    <cellStyle name="Bemærk! 2 9 29" xfId="1582"/>
    <cellStyle name="Bemærk! 2 9 29 2" xfId="1583"/>
    <cellStyle name="Bemærk! 2 9 3" xfId="1584"/>
    <cellStyle name="Bemærk! 2 9 3 2" xfId="1585"/>
    <cellStyle name="Bemærk! 2 9 3 2 2" xfId="15232"/>
    <cellStyle name="Bemærk! 2 9 3 3" xfId="9772"/>
    <cellStyle name="Bemærk! 2 9 30" xfId="1586"/>
    <cellStyle name="Bemærk! 2 9 30 2" xfId="1587"/>
    <cellStyle name="Bemærk! 2 9 31" xfId="1588"/>
    <cellStyle name="Bemærk! 2 9 31 2" xfId="1589"/>
    <cellStyle name="Bemærk! 2 9 32" xfId="1590"/>
    <cellStyle name="Bemærk! 2 9 32 2" xfId="1591"/>
    <cellStyle name="Bemærk! 2 9 33" xfId="1592"/>
    <cellStyle name="Bemærk! 2 9 33 2" xfId="1593"/>
    <cellStyle name="Bemærk! 2 9 34" xfId="1594"/>
    <cellStyle name="Bemærk! 2 9 34 2" xfId="1595"/>
    <cellStyle name="Bemærk! 2 9 35" xfId="1596"/>
    <cellStyle name="Bemærk! 2 9 35 2" xfId="1597"/>
    <cellStyle name="Bemærk! 2 9 36" xfId="1598"/>
    <cellStyle name="Bemærk! 2 9 36 2" xfId="1599"/>
    <cellStyle name="Bemærk! 2 9 37" xfId="1600"/>
    <cellStyle name="Bemærk! 2 9 37 2" xfId="1601"/>
    <cellStyle name="Bemærk! 2 9 38" xfId="1602"/>
    <cellStyle name="Bemærk! 2 9 39" xfId="7169"/>
    <cellStyle name="Bemærk! 2 9 4" xfId="1603"/>
    <cellStyle name="Bemærk! 2 9 4 2" xfId="1604"/>
    <cellStyle name="Bemærk! 2 9 4 3" xfId="12751"/>
    <cellStyle name="Bemærk! 2 9 5" xfId="1605"/>
    <cellStyle name="Bemærk! 2 9 5 2" xfId="1606"/>
    <cellStyle name="Bemærk! 2 9 6" xfId="1607"/>
    <cellStyle name="Bemærk! 2 9 6 2" xfId="1608"/>
    <cellStyle name="Bemærk! 2 9 7" xfId="1609"/>
    <cellStyle name="Bemærk! 2 9 7 2" xfId="1610"/>
    <cellStyle name="Bemærk! 2 9 8" xfId="1611"/>
    <cellStyle name="Bemærk! 2 9 8 2" xfId="1612"/>
    <cellStyle name="Bemærk! 2 9 9" xfId="1613"/>
    <cellStyle name="Bemærk! 2 9 9 2" xfId="1614"/>
    <cellStyle name="Bemærk! 20" xfId="1615"/>
    <cellStyle name="Bemærk! 20 2" xfId="1616"/>
    <cellStyle name="Bemærk! 21" xfId="1617"/>
    <cellStyle name="Bemærk! 21 2" xfId="1618"/>
    <cellStyle name="Bemærk! 22" xfId="1619"/>
    <cellStyle name="Bemærk! 23" xfId="1620"/>
    <cellStyle name="Bemærk! 23 2" xfId="1621"/>
    <cellStyle name="Bemærk! 3" xfId="1622"/>
    <cellStyle name="Bemærk! 3 10" xfId="11747"/>
    <cellStyle name="Bemærk! 3 10 2" xfId="17199"/>
    <cellStyle name="Bemærk! 3 11" xfId="11931"/>
    <cellStyle name="Bemærk! 3 11 2" xfId="17361"/>
    <cellStyle name="Bemærk! 3 12" xfId="11767"/>
    <cellStyle name="Bemærk! 3 12 2" xfId="17218"/>
    <cellStyle name="Bemærk! 3 13" xfId="11934"/>
    <cellStyle name="Bemærk! 3 13 2" xfId="17364"/>
    <cellStyle name="Bemærk! 3 14" xfId="11923"/>
    <cellStyle name="Bemærk! 3 14 2" xfId="17354"/>
    <cellStyle name="Bemærk! 3 15" xfId="11774"/>
    <cellStyle name="Bemærk! 3 15 2" xfId="17225"/>
    <cellStyle name="Bemærk! 3 16" xfId="11817"/>
    <cellStyle name="Bemærk! 3 16 2" xfId="17263"/>
    <cellStyle name="Bemærk! 3 17" xfId="11896"/>
    <cellStyle name="Bemærk! 3 18" xfId="6367"/>
    <cellStyle name="Bemærk! 3 19" xfId="6222"/>
    <cellStyle name="Bemærk! 3 2" xfId="1623"/>
    <cellStyle name="Bemærk! 3 2 10" xfId="12003"/>
    <cellStyle name="Bemærk! 3 2 11" xfId="6368"/>
    <cellStyle name="Bemærk! 3 2 12" xfId="6258"/>
    <cellStyle name="Bemærk! 3 2 2" xfId="1624"/>
    <cellStyle name="Bemærk! 3 2 2 10" xfId="11890"/>
    <cellStyle name="Bemærk! 3 2 2 10 2" xfId="17327"/>
    <cellStyle name="Bemærk! 3 2 2 11" xfId="11819"/>
    <cellStyle name="Bemærk! 3 2 2 11 2" xfId="17265"/>
    <cellStyle name="Bemærk! 3 2 2 12" xfId="11776"/>
    <cellStyle name="Bemærk! 3 2 2 13" xfId="6369"/>
    <cellStyle name="Bemærk! 3 2 2 2" xfId="6809"/>
    <cellStyle name="Bemærk! 3 2 2 2 10" xfId="11693"/>
    <cellStyle name="Bemærk! 3 2 2 2 10 2" xfId="17151"/>
    <cellStyle name="Bemærk! 3 2 2 2 11" xfId="11692"/>
    <cellStyle name="Bemærk! 3 2 2 2 2" xfId="9480"/>
    <cellStyle name="Bemærk! 3 2 2 2 2 2" xfId="14940"/>
    <cellStyle name="Bemærk! 3 2 2 2 3" xfId="11887"/>
    <cellStyle name="Bemærk! 3 2 2 2 3 2" xfId="17324"/>
    <cellStyle name="Bemærk! 3 2 2 2 4" xfId="11780"/>
    <cellStyle name="Bemærk! 3 2 2 2 4 2" xfId="17230"/>
    <cellStyle name="Bemærk! 3 2 2 2 5" xfId="11769"/>
    <cellStyle name="Bemærk! 3 2 2 2 5 2" xfId="17220"/>
    <cellStyle name="Bemærk! 3 2 2 2 6" xfId="11839"/>
    <cellStyle name="Bemærk! 3 2 2 2 6 2" xfId="17280"/>
    <cellStyle name="Bemærk! 3 2 2 2 7" xfId="11791"/>
    <cellStyle name="Bemærk! 3 2 2 2 7 2" xfId="17240"/>
    <cellStyle name="Bemærk! 3 2 2 2 8" xfId="11886"/>
    <cellStyle name="Bemærk! 3 2 2 2 8 2" xfId="17323"/>
    <cellStyle name="Bemærk! 3 2 2 2 9" xfId="11852"/>
    <cellStyle name="Bemærk! 3 2 2 2 9 2" xfId="17293"/>
    <cellStyle name="Bemærk! 3 2 2 3" xfId="9156"/>
    <cellStyle name="Bemærk! 3 2 2 3 2" xfId="14689"/>
    <cellStyle name="Bemærk! 3 2 2 4" xfId="11868"/>
    <cellStyle name="Bemærk! 3 2 2 4 2" xfId="17307"/>
    <cellStyle name="Bemærk! 3 2 2 5" xfId="11790"/>
    <cellStyle name="Bemærk! 3 2 2 5 2" xfId="17239"/>
    <cellStyle name="Bemærk! 3 2 2 6" xfId="11730"/>
    <cellStyle name="Bemærk! 3 2 2 6 2" xfId="17183"/>
    <cellStyle name="Bemærk! 3 2 2 7" xfId="9202"/>
    <cellStyle name="Bemærk! 3 2 2 7 2" xfId="14712"/>
    <cellStyle name="Bemærk! 3 2 2 8" xfId="9175"/>
    <cellStyle name="Bemærk! 3 2 2 8 2" xfId="12199"/>
    <cellStyle name="Bemærk! 3 2 2 9" xfId="11731"/>
    <cellStyle name="Bemærk! 3 2 2 9 2" xfId="17184"/>
    <cellStyle name="Bemærk! 3 2 3" xfId="6584"/>
    <cellStyle name="Bemærk! 3 2 3 2" xfId="6730"/>
    <cellStyle name="Bemærk! 3 2 3 2 2" xfId="7110"/>
    <cellStyle name="Bemærk! 3 2 3 2 2 2" xfId="7795"/>
    <cellStyle name="Bemærk! 3 2 3 2 2 2 2" xfId="9056"/>
    <cellStyle name="Bemærk! 3 2 3 2 2 2 2 2" xfId="11638"/>
    <cellStyle name="Bemærk! 3 2 3 2 2 2 2 2 2" xfId="17097"/>
    <cellStyle name="Bemærk! 3 2 3 2 2 2 2 3" xfId="14613"/>
    <cellStyle name="Bemærk! 3 2 3 2 2 2 3" xfId="10377"/>
    <cellStyle name="Bemærk! 3 2 3 2 2 2 3 2" xfId="15837"/>
    <cellStyle name="Bemærk! 3 2 3 2 2 2 4" xfId="13353"/>
    <cellStyle name="Bemærk! 3 2 3 2 2 3" xfId="8398"/>
    <cellStyle name="Bemærk! 3 2 3 2 2 3 2" xfId="10979"/>
    <cellStyle name="Bemærk! 3 2 3 2 2 3 2 2" xfId="16438"/>
    <cellStyle name="Bemærk! 3 2 3 2 2 3 3" xfId="13954"/>
    <cellStyle name="Bemærk! 3 2 3 2 2 4" xfId="9715"/>
    <cellStyle name="Bemærk! 3 2 3 2 2 4 2" xfId="15175"/>
    <cellStyle name="Bemærk! 3 2 3 2 2 5" xfId="12694"/>
    <cellStyle name="Bemærk! 3 2 3 2 3" xfId="7505"/>
    <cellStyle name="Bemærk! 3 2 3 2 3 2" xfId="8765"/>
    <cellStyle name="Bemærk! 3 2 3 2 3 2 2" xfId="11347"/>
    <cellStyle name="Bemærk! 3 2 3 2 3 2 2 2" xfId="16806"/>
    <cellStyle name="Bemærk! 3 2 3 2 3 2 3" xfId="14322"/>
    <cellStyle name="Bemærk! 3 2 3 2 3 3" xfId="10086"/>
    <cellStyle name="Bemærk! 3 2 3 2 3 3 2" xfId="15546"/>
    <cellStyle name="Bemærk! 3 2 3 2 3 4" xfId="13062"/>
    <cellStyle name="Bemærk! 3 2 3 2 4" xfId="8107"/>
    <cellStyle name="Bemærk! 3 2 3 2 4 2" xfId="10688"/>
    <cellStyle name="Bemærk! 3 2 3 2 4 2 2" xfId="16147"/>
    <cellStyle name="Bemærk! 3 2 3 2 4 3" xfId="13663"/>
    <cellStyle name="Bemærk! 3 2 3 2 5" xfId="9406"/>
    <cellStyle name="Bemærk! 3 2 3 2 5 2" xfId="14865"/>
    <cellStyle name="Bemærk! 3 2 3 2 6" xfId="12400"/>
    <cellStyle name="Bemærk! 3 2 3 3" xfId="6965"/>
    <cellStyle name="Bemærk! 3 2 3 3 2" xfId="7650"/>
    <cellStyle name="Bemærk! 3 2 3 3 2 2" xfId="8910"/>
    <cellStyle name="Bemærk! 3 2 3 3 2 2 2" xfId="11492"/>
    <cellStyle name="Bemærk! 3 2 3 3 2 2 2 2" xfId="16951"/>
    <cellStyle name="Bemærk! 3 2 3 3 2 2 3" xfId="14467"/>
    <cellStyle name="Bemærk! 3 2 3 3 2 3" xfId="10231"/>
    <cellStyle name="Bemærk! 3 2 3 3 2 3 2" xfId="15691"/>
    <cellStyle name="Bemærk! 3 2 3 3 2 4" xfId="13207"/>
    <cellStyle name="Bemærk! 3 2 3 3 3" xfId="8252"/>
    <cellStyle name="Bemærk! 3 2 3 3 3 2" xfId="10833"/>
    <cellStyle name="Bemærk! 3 2 3 3 3 2 2" xfId="16292"/>
    <cellStyle name="Bemærk! 3 2 3 3 3 3" xfId="13808"/>
    <cellStyle name="Bemærk! 3 2 3 3 4" xfId="9569"/>
    <cellStyle name="Bemærk! 3 2 3 3 4 2" xfId="15029"/>
    <cellStyle name="Bemærk! 3 2 3 3 5" xfId="12548"/>
    <cellStyle name="Bemærk! 3 2 3 4" xfId="7361"/>
    <cellStyle name="Bemærk! 3 2 3 4 2" xfId="8621"/>
    <cellStyle name="Bemærk! 3 2 3 4 2 2" xfId="11202"/>
    <cellStyle name="Bemærk! 3 2 3 4 2 2 2" xfId="16661"/>
    <cellStyle name="Bemærk! 3 2 3 4 2 3" xfId="14177"/>
    <cellStyle name="Bemærk! 3 2 3 4 3" xfId="9941"/>
    <cellStyle name="Bemærk! 3 2 3 4 3 2" xfId="15401"/>
    <cellStyle name="Bemærk! 3 2 3 4 4" xfId="12917"/>
    <cellStyle name="Bemærk! 3 2 3 5" xfId="7962"/>
    <cellStyle name="Bemærk! 3 2 3 5 2" xfId="10542"/>
    <cellStyle name="Bemærk! 3 2 3 5 2 2" xfId="16001"/>
    <cellStyle name="Bemærk! 3 2 3 5 3" xfId="13517"/>
    <cellStyle name="Bemærk! 3 2 3 6" xfId="9260"/>
    <cellStyle name="Bemærk! 3 2 3 6 2" xfId="12032"/>
    <cellStyle name="Bemærk! 3 2 3 7" xfId="12254"/>
    <cellStyle name="Bemærk! 3 2 4" xfId="6658"/>
    <cellStyle name="Bemærk! 3 2 4 2" xfId="7038"/>
    <cellStyle name="Bemærk! 3 2 4 2 2" xfId="7723"/>
    <cellStyle name="Bemærk! 3 2 4 2 2 2" xfId="8983"/>
    <cellStyle name="Bemærk! 3 2 4 2 2 2 2" xfId="11565"/>
    <cellStyle name="Bemærk! 3 2 4 2 2 2 2 2" xfId="17024"/>
    <cellStyle name="Bemærk! 3 2 4 2 2 2 3" xfId="14540"/>
    <cellStyle name="Bemærk! 3 2 4 2 2 3" xfId="10304"/>
    <cellStyle name="Bemærk! 3 2 4 2 2 3 2" xfId="15764"/>
    <cellStyle name="Bemærk! 3 2 4 2 2 4" xfId="13280"/>
    <cellStyle name="Bemærk! 3 2 4 2 3" xfId="8325"/>
    <cellStyle name="Bemærk! 3 2 4 2 3 2" xfId="10906"/>
    <cellStyle name="Bemærk! 3 2 4 2 3 2 2" xfId="16365"/>
    <cellStyle name="Bemærk! 3 2 4 2 3 3" xfId="13881"/>
    <cellStyle name="Bemærk! 3 2 4 2 4" xfId="9642"/>
    <cellStyle name="Bemærk! 3 2 4 2 4 2" xfId="15102"/>
    <cellStyle name="Bemærk! 3 2 4 2 5" xfId="12621"/>
    <cellStyle name="Bemærk! 3 2 4 3" xfId="7433"/>
    <cellStyle name="Bemærk! 3 2 4 3 2" xfId="8693"/>
    <cellStyle name="Bemærk! 3 2 4 3 2 2" xfId="11274"/>
    <cellStyle name="Bemærk! 3 2 4 3 2 2 2" xfId="16733"/>
    <cellStyle name="Bemærk! 3 2 4 3 2 3" xfId="14249"/>
    <cellStyle name="Bemærk! 3 2 4 3 3" xfId="10013"/>
    <cellStyle name="Bemærk! 3 2 4 3 3 2" xfId="15473"/>
    <cellStyle name="Bemærk! 3 2 4 3 4" xfId="12989"/>
    <cellStyle name="Bemærk! 3 2 4 4" xfId="8035"/>
    <cellStyle name="Bemærk! 3 2 4 4 2" xfId="10615"/>
    <cellStyle name="Bemærk! 3 2 4 4 2 2" xfId="16074"/>
    <cellStyle name="Bemærk! 3 2 4 4 3" xfId="13590"/>
    <cellStyle name="Bemærk! 3 2 4 5" xfId="9333"/>
    <cellStyle name="Bemærk! 3 2 4 5 2" xfId="14792"/>
    <cellStyle name="Bemærk! 3 2 4 6" xfId="12327"/>
    <cellStyle name="Bemærk! 3 2 5" xfId="6808"/>
    <cellStyle name="Bemærk! 3 2 5 2" xfId="7578"/>
    <cellStyle name="Bemærk! 3 2 5 2 2" xfId="8837"/>
    <cellStyle name="Bemærk! 3 2 5 2 2 2" xfId="11419"/>
    <cellStyle name="Bemærk! 3 2 5 2 2 2 2" xfId="16878"/>
    <cellStyle name="Bemærk! 3 2 5 2 2 3" xfId="14394"/>
    <cellStyle name="Bemærk! 3 2 5 2 3" xfId="10158"/>
    <cellStyle name="Bemærk! 3 2 5 2 3 2" xfId="15618"/>
    <cellStyle name="Bemærk! 3 2 5 2 4" xfId="13134"/>
    <cellStyle name="Bemærk! 3 2 5 3" xfId="8179"/>
    <cellStyle name="Bemærk! 3 2 5 3 2" xfId="10760"/>
    <cellStyle name="Bemærk! 3 2 5 3 2 2" xfId="16219"/>
    <cellStyle name="Bemærk! 3 2 5 3 3" xfId="13735"/>
    <cellStyle name="Bemærk! 3 2 5 4" xfId="9479"/>
    <cellStyle name="Bemærk! 3 2 5 4 2" xfId="14939"/>
    <cellStyle name="Bemærk! 3 2 5 5" xfId="12472"/>
    <cellStyle name="Bemærk! 3 2 6" xfId="7207"/>
    <cellStyle name="Bemærk! 3 2 6 2" xfId="8493"/>
    <cellStyle name="Bemærk! 3 2 6 2 2" xfId="11074"/>
    <cellStyle name="Bemærk! 3 2 6 2 2 2" xfId="16533"/>
    <cellStyle name="Bemærk! 3 2 6 2 3" xfId="14049"/>
    <cellStyle name="Bemærk! 3 2 6 3" xfId="9810"/>
    <cellStyle name="Bemærk! 3 2 6 3 2" xfId="15270"/>
    <cellStyle name="Bemærk! 3 2 6 4" xfId="12789"/>
    <cellStyle name="Bemærk! 3 2 7" xfId="7287"/>
    <cellStyle name="Bemærk! 3 2 7 2" xfId="8561"/>
    <cellStyle name="Bemærk! 3 2 7 2 2" xfId="11142"/>
    <cellStyle name="Bemærk! 3 2 7 2 2 2" xfId="16601"/>
    <cellStyle name="Bemærk! 3 2 7 2 3" xfId="14117"/>
    <cellStyle name="Bemærk! 3 2 7 3" xfId="9880"/>
    <cellStyle name="Bemærk! 3 2 7 3 2" xfId="15340"/>
    <cellStyle name="Bemærk! 3 2 7 4" xfId="12857"/>
    <cellStyle name="Bemærk! 3 2 8" xfId="7887"/>
    <cellStyle name="Bemærk! 3 2 8 2" xfId="10469"/>
    <cellStyle name="Bemærk! 3 2 8 2 2" xfId="15928"/>
    <cellStyle name="Bemærk! 3 2 8 3" xfId="13444"/>
    <cellStyle name="Bemærk! 3 2 9" xfId="9155"/>
    <cellStyle name="Bemærk! 3 2 9 2" xfId="12092"/>
    <cellStyle name="Bemærk! 3 3" xfId="1625"/>
    <cellStyle name="Bemærk! 3 3 10" xfId="6370"/>
    <cellStyle name="Bemærk! 3 3 2" xfId="1626"/>
    <cellStyle name="Bemærk! 3 3 2 10" xfId="11883"/>
    <cellStyle name="Bemærk! 3 3 2 10 2" xfId="17320"/>
    <cellStyle name="Bemærk! 3 3 2 11" xfId="11863"/>
    <cellStyle name="Bemærk! 3 3 2 11 2" xfId="17303"/>
    <cellStyle name="Bemærk! 3 3 2 12" xfId="11696"/>
    <cellStyle name="Bemærk! 3 3 2 13" xfId="6371"/>
    <cellStyle name="Bemærk! 3 3 2 2" xfId="6811"/>
    <cellStyle name="Bemærk! 3 3 2 2 10" xfId="11697"/>
    <cellStyle name="Bemærk! 3 3 2 2 10 2" xfId="17154"/>
    <cellStyle name="Bemærk! 3 3 2 2 11" xfId="11782"/>
    <cellStyle name="Bemærk! 3 3 2 2 2" xfId="9482"/>
    <cellStyle name="Bemærk! 3 3 2 2 2 2" xfId="14942"/>
    <cellStyle name="Bemærk! 3 3 2 2 3" xfId="11846"/>
    <cellStyle name="Bemærk! 3 3 2 2 3 2" xfId="17287"/>
    <cellStyle name="Bemærk! 3 3 2 2 4" xfId="11906"/>
    <cellStyle name="Bemærk! 3 3 2 2 4 2" xfId="17339"/>
    <cellStyle name="Bemærk! 3 3 2 2 5" xfId="11871"/>
    <cellStyle name="Bemærk! 3 3 2 2 5 2" xfId="17309"/>
    <cellStyle name="Bemærk! 3 3 2 2 6" xfId="9862"/>
    <cellStyle name="Bemærk! 3 3 2 2 6 2" xfId="15322"/>
    <cellStyle name="Bemærk! 3 3 2 2 7" xfId="11794"/>
    <cellStyle name="Bemærk! 3 3 2 2 7 2" xfId="17243"/>
    <cellStyle name="Bemærk! 3 3 2 2 8" xfId="11904"/>
    <cellStyle name="Bemærk! 3 3 2 2 8 2" xfId="17337"/>
    <cellStyle name="Bemærk! 3 3 2 2 9" xfId="9193"/>
    <cellStyle name="Bemærk! 3 3 2 2 9 2" xfId="14661"/>
    <cellStyle name="Bemærk! 3 3 2 3" xfId="9158"/>
    <cellStyle name="Bemærk! 3 3 2 3 2" xfId="14663"/>
    <cellStyle name="Bemærk! 3 3 2 4" xfId="11708"/>
    <cellStyle name="Bemærk! 3 3 2 4 2" xfId="17163"/>
    <cellStyle name="Bemærk! 3 3 2 5" xfId="11912"/>
    <cellStyle name="Bemærk! 3 3 2 5 2" xfId="17344"/>
    <cellStyle name="Bemærk! 3 3 2 6" xfId="11785"/>
    <cellStyle name="Bemærk! 3 3 2 6 2" xfId="17234"/>
    <cellStyle name="Bemærk! 3 3 2 7" xfId="11789"/>
    <cellStyle name="Bemærk! 3 3 2 7 2" xfId="17238"/>
    <cellStyle name="Bemærk! 3 3 2 8" xfId="11723"/>
    <cellStyle name="Bemærk! 3 3 2 8 2" xfId="17176"/>
    <cellStyle name="Bemærk! 3 3 2 9" xfId="11812"/>
    <cellStyle name="Bemærk! 3 3 2 9 2" xfId="17258"/>
    <cellStyle name="Bemærk! 3 3 3" xfId="6585"/>
    <cellStyle name="Bemærk! 3 3 3 2" xfId="6731"/>
    <cellStyle name="Bemærk! 3 3 3 2 2" xfId="7111"/>
    <cellStyle name="Bemærk! 3 3 3 2 2 2" xfId="7796"/>
    <cellStyle name="Bemærk! 3 3 3 2 2 2 2" xfId="9057"/>
    <cellStyle name="Bemærk! 3 3 3 2 2 2 2 2" xfId="11639"/>
    <cellStyle name="Bemærk! 3 3 3 2 2 2 2 2 2" xfId="17098"/>
    <cellStyle name="Bemærk! 3 3 3 2 2 2 2 3" xfId="14614"/>
    <cellStyle name="Bemærk! 3 3 3 2 2 2 3" xfId="10378"/>
    <cellStyle name="Bemærk! 3 3 3 2 2 2 3 2" xfId="15838"/>
    <cellStyle name="Bemærk! 3 3 3 2 2 2 4" xfId="13354"/>
    <cellStyle name="Bemærk! 3 3 3 2 2 3" xfId="8399"/>
    <cellStyle name="Bemærk! 3 3 3 2 2 3 2" xfId="10980"/>
    <cellStyle name="Bemærk! 3 3 3 2 2 3 2 2" xfId="16439"/>
    <cellStyle name="Bemærk! 3 3 3 2 2 3 3" xfId="13955"/>
    <cellStyle name="Bemærk! 3 3 3 2 2 4" xfId="9716"/>
    <cellStyle name="Bemærk! 3 3 3 2 2 4 2" xfId="15176"/>
    <cellStyle name="Bemærk! 3 3 3 2 2 5" xfId="12695"/>
    <cellStyle name="Bemærk! 3 3 3 2 3" xfId="7506"/>
    <cellStyle name="Bemærk! 3 3 3 2 3 2" xfId="8766"/>
    <cellStyle name="Bemærk! 3 3 3 2 3 2 2" xfId="11348"/>
    <cellStyle name="Bemærk! 3 3 3 2 3 2 2 2" xfId="16807"/>
    <cellStyle name="Bemærk! 3 3 3 2 3 2 3" xfId="14323"/>
    <cellStyle name="Bemærk! 3 3 3 2 3 3" xfId="10087"/>
    <cellStyle name="Bemærk! 3 3 3 2 3 3 2" xfId="15547"/>
    <cellStyle name="Bemærk! 3 3 3 2 3 4" xfId="13063"/>
    <cellStyle name="Bemærk! 3 3 3 2 4" xfId="8108"/>
    <cellStyle name="Bemærk! 3 3 3 2 4 2" xfId="10689"/>
    <cellStyle name="Bemærk! 3 3 3 2 4 2 2" xfId="16148"/>
    <cellStyle name="Bemærk! 3 3 3 2 4 3" xfId="13664"/>
    <cellStyle name="Bemærk! 3 3 3 2 5" xfId="9407"/>
    <cellStyle name="Bemærk! 3 3 3 2 5 2" xfId="14866"/>
    <cellStyle name="Bemærk! 3 3 3 2 6" xfId="12401"/>
    <cellStyle name="Bemærk! 3 3 3 3" xfId="6966"/>
    <cellStyle name="Bemærk! 3 3 3 3 2" xfId="7651"/>
    <cellStyle name="Bemærk! 3 3 3 3 2 2" xfId="8911"/>
    <cellStyle name="Bemærk! 3 3 3 3 2 2 2" xfId="11493"/>
    <cellStyle name="Bemærk! 3 3 3 3 2 2 2 2" xfId="16952"/>
    <cellStyle name="Bemærk! 3 3 3 3 2 2 3" xfId="14468"/>
    <cellStyle name="Bemærk! 3 3 3 3 2 3" xfId="10232"/>
    <cellStyle name="Bemærk! 3 3 3 3 2 3 2" xfId="15692"/>
    <cellStyle name="Bemærk! 3 3 3 3 2 4" xfId="13208"/>
    <cellStyle name="Bemærk! 3 3 3 3 3" xfId="8253"/>
    <cellStyle name="Bemærk! 3 3 3 3 3 2" xfId="10834"/>
    <cellStyle name="Bemærk! 3 3 3 3 3 2 2" xfId="16293"/>
    <cellStyle name="Bemærk! 3 3 3 3 3 3" xfId="13809"/>
    <cellStyle name="Bemærk! 3 3 3 3 4" xfId="9570"/>
    <cellStyle name="Bemærk! 3 3 3 3 4 2" xfId="15030"/>
    <cellStyle name="Bemærk! 3 3 3 3 5" xfId="12549"/>
    <cellStyle name="Bemærk! 3 3 3 4" xfId="7362"/>
    <cellStyle name="Bemærk! 3 3 3 4 2" xfId="8622"/>
    <cellStyle name="Bemærk! 3 3 3 4 2 2" xfId="11203"/>
    <cellStyle name="Bemærk! 3 3 3 4 2 2 2" xfId="16662"/>
    <cellStyle name="Bemærk! 3 3 3 4 2 3" xfId="14178"/>
    <cellStyle name="Bemærk! 3 3 3 4 3" xfId="9942"/>
    <cellStyle name="Bemærk! 3 3 3 4 3 2" xfId="15402"/>
    <cellStyle name="Bemærk! 3 3 3 4 4" xfId="12918"/>
    <cellStyle name="Bemærk! 3 3 3 5" xfId="7963"/>
    <cellStyle name="Bemærk! 3 3 3 5 2" xfId="10543"/>
    <cellStyle name="Bemærk! 3 3 3 5 2 2" xfId="16002"/>
    <cellStyle name="Bemærk! 3 3 3 5 3" xfId="13518"/>
    <cellStyle name="Bemærk! 3 3 3 6" xfId="9261"/>
    <cellStyle name="Bemærk! 3 3 3 6 2" xfId="12201"/>
    <cellStyle name="Bemærk! 3 3 3 7" xfId="12255"/>
    <cellStyle name="Bemærk! 3 3 4" xfId="6659"/>
    <cellStyle name="Bemærk! 3 3 4 2" xfId="7039"/>
    <cellStyle name="Bemærk! 3 3 4 2 2" xfId="7724"/>
    <cellStyle name="Bemærk! 3 3 4 2 2 2" xfId="8984"/>
    <cellStyle name="Bemærk! 3 3 4 2 2 2 2" xfId="11566"/>
    <cellStyle name="Bemærk! 3 3 4 2 2 2 2 2" xfId="17025"/>
    <cellStyle name="Bemærk! 3 3 4 2 2 2 3" xfId="14541"/>
    <cellStyle name="Bemærk! 3 3 4 2 2 3" xfId="10305"/>
    <cellStyle name="Bemærk! 3 3 4 2 2 3 2" xfId="15765"/>
    <cellStyle name="Bemærk! 3 3 4 2 2 4" xfId="13281"/>
    <cellStyle name="Bemærk! 3 3 4 2 3" xfId="8326"/>
    <cellStyle name="Bemærk! 3 3 4 2 3 2" xfId="10907"/>
    <cellStyle name="Bemærk! 3 3 4 2 3 2 2" xfId="16366"/>
    <cellStyle name="Bemærk! 3 3 4 2 3 3" xfId="13882"/>
    <cellStyle name="Bemærk! 3 3 4 2 4" xfId="9643"/>
    <cellStyle name="Bemærk! 3 3 4 2 4 2" xfId="15103"/>
    <cellStyle name="Bemærk! 3 3 4 2 5" xfId="12622"/>
    <cellStyle name="Bemærk! 3 3 4 3" xfId="7434"/>
    <cellStyle name="Bemærk! 3 3 4 3 2" xfId="8694"/>
    <cellStyle name="Bemærk! 3 3 4 3 2 2" xfId="11275"/>
    <cellStyle name="Bemærk! 3 3 4 3 2 2 2" xfId="16734"/>
    <cellStyle name="Bemærk! 3 3 4 3 2 3" xfId="14250"/>
    <cellStyle name="Bemærk! 3 3 4 3 3" xfId="10014"/>
    <cellStyle name="Bemærk! 3 3 4 3 3 2" xfId="15474"/>
    <cellStyle name="Bemærk! 3 3 4 3 4" xfId="12990"/>
    <cellStyle name="Bemærk! 3 3 4 4" xfId="8036"/>
    <cellStyle name="Bemærk! 3 3 4 4 2" xfId="10616"/>
    <cellStyle name="Bemærk! 3 3 4 4 2 2" xfId="16075"/>
    <cellStyle name="Bemærk! 3 3 4 4 3" xfId="13591"/>
    <cellStyle name="Bemærk! 3 3 4 5" xfId="9334"/>
    <cellStyle name="Bemærk! 3 3 4 5 2" xfId="14793"/>
    <cellStyle name="Bemærk! 3 3 4 6" xfId="12328"/>
    <cellStyle name="Bemærk! 3 3 5" xfId="6810"/>
    <cellStyle name="Bemærk! 3 3 5 2" xfId="7579"/>
    <cellStyle name="Bemærk! 3 3 5 2 2" xfId="8838"/>
    <cellStyle name="Bemærk! 3 3 5 2 2 2" xfId="11420"/>
    <cellStyle name="Bemærk! 3 3 5 2 2 2 2" xfId="16879"/>
    <cellStyle name="Bemærk! 3 3 5 2 2 3" xfId="14395"/>
    <cellStyle name="Bemærk! 3 3 5 2 3" xfId="10159"/>
    <cellStyle name="Bemærk! 3 3 5 2 3 2" xfId="15619"/>
    <cellStyle name="Bemærk! 3 3 5 2 4" xfId="13135"/>
    <cellStyle name="Bemærk! 3 3 5 3" xfId="8180"/>
    <cellStyle name="Bemærk! 3 3 5 3 2" xfId="10761"/>
    <cellStyle name="Bemærk! 3 3 5 3 2 2" xfId="16220"/>
    <cellStyle name="Bemærk! 3 3 5 3 3" xfId="13736"/>
    <cellStyle name="Bemærk! 3 3 5 4" xfId="9481"/>
    <cellStyle name="Bemærk! 3 3 5 4 2" xfId="14941"/>
    <cellStyle name="Bemærk! 3 3 5 5" xfId="12473"/>
    <cellStyle name="Bemærk! 3 3 6" xfId="7288"/>
    <cellStyle name="Bemærk! 3 3 6 2" xfId="8562"/>
    <cellStyle name="Bemærk! 3 3 6 2 2" xfId="11143"/>
    <cellStyle name="Bemærk! 3 3 6 2 2 2" xfId="16602"/>
    <cellStyle name="Bemærk! 3 3 6 2 3" xfId="14118"/>
    <cellStyle name="Bemærk! 3 3 6 3" xfId="9881"/>
    <cellStyle name="Bemærk! 3 3 6 3 2" xfId="15341"/>
    <cellStyle name="Bemærk! 3 3 6 4" xfId="12858"/>
    <cellStyle name="Bemærk! 3 3 7" xfId="7888"/>
    <cellStyle name="Bemærk! 3 3 7 2" xfId="10470"/>
    <cellStyle name="Bemærk! 3 3 7 2 2" xfId="15929"/>
    <cellStyle name="Bemærk! 3 3 7 3" xfId="13445"/>
    <cellStyle name="Bemærk! 3 3 8" xfId="9157"/>
    <cellStyle name="Bemærk! 3 3 8 2" xfId="12093"/>
    <cellStyle name="Bemærk! 3 3 9" xfId="12004"/>
    <cellStyle name="Bemærk! 3 4" xfId="1627"/>
    <cellStyle name="Bemærk! 3 4 10" xfId="11862"/>
    <cellStyle name="Bemærk! 3 4 10 2" xfId="17302"/>
    <cellStyle name="Bemærk! 3 4 11" xfId="11830"/>
    <cellStyle name="Bemærk! 3 4 11 2" xfId="17274"/>
    <cellStyle name="Bemærk! 3 4 12" xfId="11833"/>
    <cellStyle name="Bemærk! 3 4 13" xfId="6372"/>
    <cellStyle name="Bemærk! 3 4 2" xfId="1628"/>
    <cellStyle name="Bemærk! 3 4 2 10" xfId="11773"/>
    <cellStyle name="Bemærk! 3 4 2 10 2" xfId="17224"/>
    <cellStyle name="Bemærk! 3 4 2 11" xfId="11829"/>
    <cellStyle name="Bemærk! 3 4 2 12" xfId="6812"/>
    <cellStyle name="Bemærk! 3 4 2 2" xfId="9483"/>
    <cellStyle name="Bemærk! 3 4 2 2 2" xfId="14943"/>
    <cellStyle name="Bemærk! 3 4 2 3" xfId="11922"/>
    <cellStyle name="Bemærk! 3 4 2 3 2" xfId="17353"/>
    <cellStyle name="Bemærk! 3 4 2 4" xfId="11876"/>
    <cellStyle name="Bemærk! 3 4 2 4 2" xfId="17314"/>
    <cellStyle name="Bemærk! 3 4 2 5" xfId="11860"/>
    <cellStyle name="Bemærk! 3 4 2 5 2" xfId="17301"/>
    <cellStyle name="Bemærk! 3 4 2 6" xfId="11810"/>
    <cellStyle name="Bemærk! 3 4 2 6 2" xfId="17256"/>
    <cellStyle name="Bemærk! 3 4 2 7" xfId="11920"/>
    <cellStyle name="Bemærk! 3 4 2 7 2" xfId="17351"/>
    <cellStyle name="Bemærk! 3 4 2 8" xfId="11806"/>
    <cellStyle name="Bemærk! 3 4 2 8 2" xfId="17252"/>
    <cellStyle name="Bemærk! 3 4 2 9" xfId="11796"/>
    <cellStyle name="Bemærk! 3 4 2 9 2" xfId="17245"/>
    <cellStyle name="Bemærk! 3 4 3" xfId="9159"/>
    <cellStyle name="Bemærk! 3 4 3 2" xfId="14696"/>
    <cellStyle name="Bemærk! 3 4 4" xfId="11807"/>
    <cellStyle name="Bemærk! 3 4 4 2" xfId="17253"/>
    <cellStyle name="Bemærk! 3 4 5" xfId="11891"/>
    <cellStyle name="Bemærk! 3 4 5 2" xfId="17328"/>
    <cellStyle name="Bemærk! 3 4 6" xfId="9513"/>
    <cellStyle name="Bemærk! 3 4 6 2" xfId="14973"/>
    <cellStyle name="Bemærk! 3 4 7" xfId="11719"/>
    <cellStyle name="Bemærk! 3 4 7 2" xfId="17173"/>
    <cellStyle name="Bemærk! 3 4 8" xfId="11715"/>
    <cellStyle name="Bemærk! 3 4 8 2" xfId="17169"/>
    <cellStyle name="Bemærk! 3 4 9" xfId="11746"/>
    <cellStyle name="Bemærk! 3 4 9 2" xfId="17198"/>
    <cellStyle name="Bemærk! 3 5" xfId="1629"/>
    <cellStyle name="Bemærk! 3 5 10" xfId="11853"/>
    <cellStyle name="Bemærk! 3 5 10 2" xfId="17294"/>
    <cellStyle name="Bemærk! 3 5 11" xfId="11831"/>
    <cellStyle name="Bemærk! 3 5 12" xfId="6807"/>
    <cellStyle name="Bemærk! 3 5 2" xfId="9478"/>
    <cellStyle name="Bemærk! 3 5 2 2" xfId="14938"/>
    <cellStyle name="Bemærk! 3 5 3" xfId="11699"/>
    <cellStyle name="Bemærk! 3 5 3 2" xfId="17155"/>
    <cellStyle name="Bemærk! 3 5 4" xfId="11826"/>
    <cellStyle name="Bemærk! 3 5 4 2" xfId="17272"/>
    <cellStyle name="Bemærk! 3 5 5" xfId="11893"/>
    <cellStyle name="Bemærk! 3 5 5 2" xfId="17330"/>
    <cellStyle name="Bemærk! 3 5 6" xfId="11847"/>
    <cellStyle name="Bemærk! 3 5 6 2" xfId="17288"/>
    <cellStyle name="Bemærk! 3 5 7" xfId="11866"/>
    <cellStyle name="Bemærk! 3 5 7 2" xfId="17306"/>
    <cellStyle name="Bemærk! 3 5 8" xfId="11716"/>
    <cellStyle name="Bemærk! 3 5 8 2" xfId="17170"/>
    <cellStyle name="Bemærk! 3 5 9" xfId="11737"/>
    <cellStyle name="Bemærk! 3 5 9 2" xfId="17189"/>
    <cellStyle name="Bemærk! 3 6" xfId="7172"/>
    <cellStyle name="Bemærk! 3 6 2" xfId="8458"/>
    <cellStyle name="Bemærk! 3 6 2 2" xfId="11039"/>
    <cellStyle name="Bemærk! 3 6 2 2 2" xfId="16498"/>
    <cellStyle name="Bemærk! 3 6 2 3" xfId="14014"/>
    <cellStyle name="Bemærk! 3 6 3" xfId="9775"/>
    <cellStyle name="Bemærk! 3 6 3 2" xfId="15235"/>
    <cellStyle name="Bemærk! 3 6 4" xfId="12754"/>
    <cellStyle name="Bemærk! 3 7" xfId="7286"/>
    <cellStyle name="Bemærk! 3 7 10" xfId="11928"/>
    <cellStyle name="Bemærk! 3 7 10 2" xfId="17359"/>
    <cellStyle name="Bemærk! 3 7 11" xfId="11899"/>
    <cellStyle name="Bemærk! 3 7 2" xfId="9879"/>
    <cellStyle name="Bemærk! 3 7 2 2" xfId="15339"/>
    <cellStyle name="Bemærk! 3 7 3" xfId="11689"/>
    <cellStyle name="Bemærk! 3 7 3 2" xfId="17148"/>
    <cellStyle name="Bemærk! 3 7 4" xfId="11836"/>
    <cellStyle name="Bemærk! 3 7 4 2" xfId="17277"/>
    <cellStyle name="Bemærk! 3 7 5" xfId="11736"/>
    <cellStyle name="Bemærk! 3 7 5 2" xfId="17188"/>
    <cellStyle name="Bemærk! 3 7 6" xfId="11925"/>
    <cellStyle name="Bemærk! 3 7 6 2" xfId="17356"/>
    <cellStyle name="Bemærk! 3 7 7" xfId="11814"/>
    <cellStyle name="Bemærk! 3 7 7 2" xfId="17260"/>
    <cellStyle name="Bemærk! 3 7 8" xfId="11874"/>
    <cellStyle name="Bemærk! 3 7 8 2" xfId="17312"/>
    <cellStyle name="Bemærk! 3 7 9" xfId="11766"/>
    <cellStyle name="Bemærk! 3 7 9 2" xfId="17217"/>
    <cellStyle name="Bemærk! 3 8" xfId="9154"/>
    <cellStyle name="Bemærk! 3 8 2" xfId="12091"/>
    <cellStyle name="Bemærk! 3 9" xfId="9169"/>
    <cellStyle name="Bemærk! 3 9 2" xfId="14707"/>
    <cellStyle name="Bemærk! 4" xfId="1630"/>
    <cellStyle name="Bemærk! 4 10" xfId="11805"/>
    <cellStyle name="Bemærk! 4 10 2" xfId="17251"/>
    <cellStyle name="Bemærk! 4 11" xfId="11903"/>
    <cellStyle name="Bemærk! 4 11 2" xfId="17336"/>
    <cellStyle name="Bemærk! 4 12" xfId="11895"/>
    <cellStyle name="Bemærk! 4 12 2" xfId="17332"/>
    <cellStyle name="Bemærk! 4 13" xfId="11845"/>
    <cellStyle name="Bemærk! 4 13 2" xfId="17286"/>
    <cellStyle name="Bemærk! 4 14" xfId="11735"/>
    <cellStyle name="Bemærk! 4 14 2" xfId="17187"/>
    <cellStyle name="Bemærk! 4 15" xfId="11835"/>
    <cellStyle name="Bemærk! 4 15 2" xfId="17276"/>
    <cellStyle name="Bemærk! 4 16" xfId="11867"/>
    <cellStyle name="Bemærk! 4 17" xfId="6373"/>
    <cellStyle name="Bemærk! 4 2" xfId="1631"/>
    <cellStyle name="Bemærk! 4 2 10" xfId="11741"/>
    <cellStyle name="Bemærk! 4 2 10 2" xfId="17193"/>
    <cellStyle name="Bemærk! 4 2 11" xfId="11894"/>
    <cellStyle name="Bemærk! 4 2 11 2" xfId="17331"/>
    <cellStyle name="Bemærk! 4 2 12" xfId="11732"/>
    <cellStyle name="Bemærk! 4 2 13" xfId="6374"/>
    <cellStyle name="Bemærk! 4 2 2" xfId="1632"/>
    <cellStyle name="Bemærk! 4 2 2 10" xfId="9514"/>
    <cellStyle name="Bemærk! 4 2 2 10 2" xfId="14974"/>
    <cellStyle name="Bemærk! 4 2 2 11" xfId="11721"/>
    <cellStyle name="Bemærk! 4 2 2 12" xfId="6814"/>
    <cellStyle name="Bemærk! 4 2 2 2" xfId="9485"/>
    <cellStyle name="Bemærk! 4 2 2 2 2" xfId="14945"/>
    <cellStyle name="Bemærk! 4 2 2 3" xfId="11722"/>
    <cellStyle name="Bemærk! 4 2 2 3 2" xfId="17175"/>
    <cellStyle name="Bemærk! 4 2 2 4" xfId="11686"/>
    <cellStyle name="Bemærk! 4 2 2 4 2" xfId="17145"/>
    <cellStyle name="Bemærk! 4 2 2 5" xfId="11879"/>
    <cellStyle name="Bemærk! 4 2 2 5 2" xfId="17317"/>
    <cellStyle name="Bemærk! 4 2 2 6" xfId="11844"/>
    <cellStyle name="Bemærk! 4 2 2 6 2" xfId="17285"/>
    <cellStyle name="Bemærk! 4 2 2 7" xfId="11784"/>
    <cellStyle name="Bemærk! 4 2 2 7 2" xfId="17233"/>
    <cellStyle name="Bemærk! 4 2 2 8" xfId="11683"/>
    <cellStyle name="Bemærk! 4 2 2 8 2" xfId="17142"/>
    <cellStyle name="Bemærk! 4 2 2 9" xfId="11828"/>
    <cellStyle name="Bemærk! 4 2 2 9 2" xfId="17273"/>
    <cellStyle name="Bemærk! 4 2 3" xfId="9161"/>
    <cellStyle name="Bemærk! 4 2 3 2" xfId="12095"/>
    <cellStyle name="Bemærk! 4 2 4" xfId="11749"/>
    <cellStyle name="Bemærk! 4 2 4 2" xfId="17201"/>
    <cellStyle name="Bemærk! 4 2 5" xfId="9181"/>
    <cellStyle name="Bemærk! 4 2 5 2" xfId="14676"/>
    <cellStyle name="Bemærk! 4 2 6" xfId="11762"/>
    <cellStyle name="Bemærk! 4 2 6 2" xfId="17214"/>
    <cellStyle name="Bemærk! 4 2 7" xfId="11848"/>
    <cellStyle name="Bemærk! 4 2 7 2" xfId="17289"/>
    <cellStyle name="Bemærk! 4 2 8" xfId="11841"/>
    <cellStyle name="Bemærk! 4 2 8 2" xfId="17282"/>
    <cellStyle name="Bemærk! 4 2 9" xfId="11909"/>
    <cellStyle name="Bemærk! 4 2 9 2" xfId="17341"/>
    <cellStyle name="Bemærk! 4 3" xfId="1633"/>
    <cellStyle name="Bemærk! 4 3 10" xfId="11754"/>
    <cellStyle name="Bemærk! 4 3 10 2" xfId="17206"/>
    <cellStyle name="Bemærk! 4 3 11" xfId="11713"/>
    <cellStyle name="Bemærk! 4 3 11 2" xfId="17167"/>
    <cellStyle name="Bemærk! 4 3 12" xfId="11765"/>
    <cellStyle name="Bemærk! 4 3 13" xfId="6375"/>
    <cellStyle name="Bemærk! 4 3 2" xfId="1634"/>
    <cellStyle name="Bemærk! 4 3 2 10" xfId="11777"/>
    <cellStyle name="Bemærk! 4 3 2 10 2" xfId="17227"/>
    <cellStyle name="Bemærk! 4 3 2 11" xfId="11704"/>
    <cellStyle name="Bemærk! 4 3 2 12" xfId="6815"/>
    <cellStyle name="Bemærk! 4 3 2 2" xfId="9486"/>
    <cellStyle name="Bemærk! 4 3 2 2 2" xfId="14946"/>
    <cellStyle name="Bemærk! 4 3 2 3" xfId="11682"/>
    <cellStyle name="Bemærk! 4 3 2 3 2" xfId="17141"/>
    <cellStyle name="Bemærk! 4 3 2 4" xfId="11751"/>
    <cellStyle name="Bemærk! 4 3 2 4 2" xfId="17203"/>
    <cellStyle name="Bemærk! 4 3 2 5" xfId="11681"/>
    <cellStyle name="Bemærk! 4 3 2 5 2" xfId="17140"/>
    <cellStyle name="Bemærk! 4 3 2 6" xfId="11921"/>
    <cellStyle name="Bemærk! 4 3 2 6 2" xfId="17352"/>
    <cellStyle name="Bemærk! 4 3 2 7" xfId="11834"/>
    <cellStyle name="Bemærk! 4 3 2 7 2" xfId="17275"/>
    <cellStyle name="Bemærk! 4 3 2 8" xfId="11919"/>
    <cellStyle name="Bemærk! 4 3 2 8 2" xfId="17350"/>
    <cellStyle name="Bemærk! 4 3 2 9" xfId="9182"/>
    <cellStyle name="Bemærk! 4 3 2 9 2" xfId="14701"/>
    <cellStyle name="Bemærk! 4 3 3" xfId="9162"/>
    <cellStyle name="Bemærk! 4 3 3 2" xfId="12096"/>
    <cellStyle name="Bemærk! 4 3 4" xfId="11840"/>
    <cellStyle name="Bemærk! 4 3 4 2" xfId="17281"/>
    <cellStyle name="Bemærk! 4 3 5" xfId="11811"/>
    <cellStyle name="Bemærk! 4 3 5 2" xfId="17257"/>
    <cellStyle name="Bemærk! 4 3 6" xfId="11927"/>
    <cellStyle name="Bemærk! 4 3 6 2" xfId="17358"/>
    <cellStyle name="Bemærk! 4 3 7" xfId="11851"/>
    <cellStyle name="Bemærk! 4 3 7 2" xfId="17292"/>
    <cellStyle name="Bemærk! 4 3 8" xfId="11888"/>
    <cellStyle name="Bemærk! 4 3 8 2" xfId="17325"/>
    <cellStyle name="Bemærk! 4 3 9" xfId="11705"/>
    <cellStyle name="Bemærk! 4 3 9 2" xfId="17160"/>
    <cellStyle name="Bemærk! 4 4" xfId="1635"/>
    <cellStyle name="Bemærk! 4 4 10" xfId="11700"/>
    <cellStyle name="Bemærk! 4 4 10 2" xfId="17156"/>
    <cellStyle name="Bemærk! 4 4 11" xfId="9204"/>
    <cellStyle name="Bemærk! 4 4 12" xfId="6813"/>
    <cellStyle name="Bemærk! 4 4 2" xfId="9484"/>
    <cellStyle name="Bemærk! 4 4 2 2" xfId="14944"/>
    <cellStyle name="Bemærk! 4 4 3" xfId="11788"/>
    <cellStyle name="Bemærk! 4 4 3 2" xfId="17237"/>
    <cellStyle name="Bemærk! 4 4 4" xfId="11792"/>
    <cellStyle name="Bemærk! 4 4 4 2" xfId="17241"/>
    <cellStyle name="Bemærk! 4 4 5" xfId="11910"/>
    <cellStyle name="Bemærk! 4 4 5 2" xfId="17342"/>
    <cellStyle name="Bemærk! 4 4 6" xfId="11772"/>
    <cellStyle name="Bemærk! 4 4 6 2" xfId="17223"/>
    <cellStyle name="Bemærk! 4 4 7" xfId="11743"/>
    <cellStyle name="Bemærk! 4 4 7 2" xfId="17195"/>
    <cellStyle name="Bemærk! 4 4 8" xfId="11837"/>
    <cellStyle name="Bemærk! 4 4 8 2" xfId="17278"/>
    <cellStyle name="Bemærk! 4 4 9" xfId="11739"/>
    <cellStyle name="Bemærk! 4 4 9 2" xfId="17191"/>
    <cellStyle name="Bemærk! 4 5" xfId="7224"/>
    <cellStyle name="Bemærk! 4 5 2" xfId="8510"/>
    <cellStyle name="Bemærk! 4 5 2 2" xfId="11091"/>
    <cellStyle name="Bemærk! 4 5 2 2 2" xfId="16550"/>
    <cellStyle name="Bemærk! 4 5 2 3" xfId="14066"/>
    <cellStyle name="Bemærk! 4 5 3" xfId="9827"/>
    <cellStyle name="Bemærk! 4 5 3 2" xfId="15287"/>
    <cellStyle name="Bemærk! 4 5 4" xfId="12806"/>
    <cellStyle name="Bemærk! 4 6" xfId="7289"/>
    <cellStyle name="Bemærk! 4 6 10" xfId="11913"/>
    <cellStyle name="Bemærk! 4 6 10 2" xfId="17345"/>
    <cellStyle name="Bemærk! 4 6 11" xfId="11930"/>
    <cellStyle name="Bemærk! 4 6 2" xfId="9882"/>
    <cellStyle name="Bemærk! 4 6 2 2" xfId="15342"/>
    <cellStyle name="Bemærk! 4 6 3" xfId="11752"/>
    <cellStyle name="Bemærk! 4 6 3 2" xfId="17204"/>
    <cellStyle name="Bemærk! 4 6 4" xfId="11745"/>
    <cellStyle name="Bemærk! 4 6 4 2" xfId="17197"/>
    <cellStyle name="Bemærk! 4 6 5" xfId="11786"/>
    <cellStyle name="Bemærk! 4 6 5 2" xfId="17235"/>
    <cellStyle name="Bemærk! 4 6 6" xfId="9205"/>
    <cellStyle name="Bemærk! 4 6 6 2" xfId="14719"/>
    <cellStyle name="Bemærk! 4 6 7" xfId="11750"/>
    <cellStyle name="Bemærk! 4 6 7 2" xfId="17202"/>
    <cellStyle name="Bemærk! 4 6 8" xfId="11873"/>
    <cellStyle name="Bemærk! 4 6 8 2" xfId="17311"/>
    <cellStyle name="Bemærk! 4 6 9" xfId="11759"/>
    <cellStyle name="Bemærk! 4 6 9 2" xfId="17211"/>
    <cellStyle name="Bemærk! 4 7" xfId="9160"/>
    <cellStyle name="Bemærk! 4 7 2" xfId="12094"/>
    <cellStyle name="Bemærk! 4 8" xfId="11877"/>
    <cellStyle name="Bemærk! 4 8 2" xfId="17315"/>
    <cellStyle name="Bemærk! 4 9" xfId="11688"/>
    <cellStyle name="Bemærk! 4 9 2" xfId="17147"/>
    <cellStyle name="Bemærk! 5" xfId="1636"/>
    <cellStyle name="Bemærk! 5 10" xfId="11740"/>
    <cellStyle name="Bemærk! 5 10 2" xfId="17192"/>
    <cellStyle name="Bemærk! 5 11" xfId="11779"/>
    <cellStyle name="Bemærk! 5 11 2" xfId="17229"/>
    <cellStyle name="Bemærk! 5 12" xfId="11884"/>
    <cellStyle name="Bemærk! 5 12 2" xfId="17321"/>
    <cellStyle name="Bemærk! 5 13" xfId="11865"/>
    <cellStyle name="Bemærk! 5 13 2" xfId="17305"/>
    <cellStyle name="Bemærk! 5 14" xfId="11897"/>
    <cellStyle name="Bemærk! 5 15" xfId="6376"/>
    <cellStyle name="Bemærk! 5 2" xfId="1637"/>
    <cellStyle name="Bemærk! 5 2 10" xfId="11695"/>
    <cellStyle name="Bemærk! 5 2 10 2" xfId="17153"/>
    <cellStyle name="Bemærk! 5 2 11" xfId="11711"/>
    <cellStyle name="Bemærk! 5 2 11 2" xfId="17165"/>
    <cellStyle name="Bemærk! 5 2 12" xfId="11797"/>
    <cellStyle name="Bemærk! 5 2 13" xfId="6377"/>
    <cellStyle name="Bemærk! 5 2 2" xfId="6817"/>
    <cellStyle name="Bemærk! 5 2 2 10" xfId="11889"/>
    <cellStyle name="Bemærk! 5 2 2 10 2" xfId="17326"/>
    <cellStyle name="Bemærk! 5 2 2 11" xfId="11827"/>
    <cellStyle name="Bemærk! 5 2 2 2" xfId="9488"/>
    <cellStyle name="Bemærk! 5 2 2 2 2" xfId="14948"/>
    <cellStyle name="Bemærk! 5 2 2 3" xfId="11808"/>
    <cellStyle name="Bemærk! 5 2 2 3 2" xfId="17254"/>
    <cellStyle name="Bemærk! 5 2 2 4" xfId="11849"/>
    <cellStyle name="Bemærk! 5 2 2 4 2" xfId="17290"/>
    <cellStyle name="Bemærk! 5 2 2 5" xfId="11875"/>
    <cellStyle name="Bemærk! 5 2 2 5 2" xfId="17313"/>
    <cellStyle name="Bemærk! 5 2 2 6" xfId="11881"/>
    <cellStyle name="Bemærk! 5 2 2 6 2" xfId="17318"/>
    <cellStyle name="Bemærk! 5 2 2 7" xfId="11855"/>
    <cellStyle name="Bemærk! 5 2 2 7 2" xfId="17296"/>
    <cellStyle name="Bemærk! 5 2 2 8" xfId="11935"/>
    <cellStyle name="Bemærk! 5 2 2 8 2" xfId="17365"/>
    <cellStyle name="Bemærk! 5 2 2 9" xfId="11799"/>
    <cellStyle name="Bemærk! 5 2 2 9 2" xfId="17246"/>
    <cellStyle name="Bemærk! 5 2 3" xfId="9164"/>
    <cellStyle name="Bemærk! 5 2 3 2" xfId="12098"/>
    <cellStyle name="Bemærk! 5 2 4" xfId="11775"/>
    <cellStyle name="Bemærk! 5 2 4 2" xfId="17226"/>
    <cellStyle name="Bemærk! 5 2 5" xfId="11757"/>
    <cellStyle name="Bemærk! 5 2 5 2" xfId="17209"/>
    <cellStyle name="Bemærk! 5 2 6" xfId="11929"/>
    <cellStyle name="Bemærk! 5 2 6 2" xfId="17360"/>
    <cellStyle name="Bemærk! 5 2 7" xfId="11856"/>
    <cellStyle name="Bemærk! 5 2 7 2" xfId="17297"/>
    <cellStyle name="Bemærk! 5 2 8" xfId="11701"/>
    <cellStyle name="Bemærk! 5 2 8 2" xfId="17157"/>
    <cellStyle name="Bemærk! 5 2 9" xfId="11793"/>
    <cellStyle name="Bemærk! 5 2 9 2" xfId="17242"/>
    <cellStyle name="Bemærk! 5 3" xfId="6378"/>
    <cellStyle name="Bemærk! 5 3 10" xfId="9125"/>
    <cellStyle name="Bemærk! 5 3 10 2" xfId="14694"/>
    <cellStyle name="Bemærk! 5 3 11" xfId="11809"/>
    <cellStyle name="Bemærk! 5 3 11 2" xfId="17255"/>
    <cellStyle name="Bemærk! 5 3 12" xfId="11907"/>
    <cellStyle name="Bemærk! 5 3 2" xfId="6818"/>
    <cellStyle name="Bemærk! 5 3 2 10" xfId="11916"/>
    <cellStyle name="Bemærk! 5 3 2 10 2" xfId="17348"/>
    <cellStyle name="Bemærk! 5 3 2 11" xfId="11880"/>
    <cellStyle name="Bemærk! 5 3 2 2" xfId="9489"/>
    <cellStyle name="Bemærk! 5 3 2 2 2" xfId="14949"/>
    <cellStyle name="Bemærk! 5 3 2 3" xfId="11878"/>
    <cellStyle name="Bemærk! 5 3 2 3 2" xfId="17316"/>
    <cellStyle name="Bemærk! 5 3 2 4" xfId="11885"/>
    <cellStyle name="Bemærk! 5 3 2 4 2" xfId="17322"/>
    <cellStyle name="Bemærk! 5 3 2 5" xfId="11703"/>
    <cellStyle name="Bemærk! 5 3 2 5 2" xfId="17159"/>
    <cellStyle name="Bemærk! 5 3 2 6" xfId="11687"/>
    <cellStyle name="Bemærk! 5 3 2 6 2" xfId="17146"/>
    <cellStyle name="Bemærk! 5 3 2 7" xfId="11733"/>
    <cellStyle name="Bemærk! 5 3 2 7 2" xfId="17185"/>
    <cellStyle name="Bemærk! 5 3 2 8" xfId="9135"/>
    <cellStyle name="Bemærk! 5 3 2 8 2" xfId="14705"/>
    <cellStyle name="Bemærk! 5 3 2 9" xfId="9200"/>
    <cellStyle name="Bemærk! 5 3 2 9 2" xfId="14671"/>
    <cellStyle name="Bemærk! 5 3 3" xfId="9165"/>
    <cellStyle name="Bemærk! 5 3 3 2" xfId="12099"/>
    <cellStyle name="Bemærk! 5 3 4" xfId="11709"/>
    <cellStyle name="Bemærk! 5 3 4 2" xfId="17164"/>
    <cellStyle name="Bemærk! 5 3 5" xfId="11763"/>
    <cellStyle name="Bemærk! 5 3 5 2" xfId="17215"/>
    <cellStyle name="Bemærk! 5 3 6" xfId="11824"/>
    <cellStyle name="Bemærk! 5 3 6 2" xfId="17270"/>
    <cellStyle name="Bemærk! 5 3 7" xfId="9491"/>
    <cellStyle name="Bemærk! 5 3 7 2" xfId="14951"/>
    <cellStyle name="Bemærk! 5 3 8" xfId="11914"/>
    <cellStyle name="Bemærk! 5 3 8 2" xfId="17346"/>
    <cellStyle name="Bemærk! 5 3 9" xfId="11734"/>
    <cellStyle name="Bemærk! 5 3 9 2" xfId="17186"/>
    <cellStyle name="Bemærk! 5 4" xfId="6816"/>
    <cellStyle name="Bemærk! 5 4 10" xfId="9168"/>
    <cellStyle name="Bemærk! 5 4 10 2" xfId="14683"/>
    <cellStyle name="Bemærk! 5 4 11" xfId="11918"/>
    <cellStyle name="Bemærk! 5 4 2" xfId="9487"/>
    <cellStyle name="Bemærk! 5 4 2 2" xfId="14947"/>
    <cellStyle name="Bemærk! 5 4 3" xfId="11685"/>
    <cellStyle name="Bemærk! 5 4 3 2" xfId="17144"/>
    <cellStyle name="Bemærk! 5 4 4" xfId="11714"/>
    <cellStyle name="Bemærk! 5 4 4 2" xfId="17168"/>
    <cellStyle name="Bemærk! 5 4 5" xfId="11718"/>
    <cellStyle name="Bemærk! 5 4 5 2" xfId="17172"/>
    <cellStyle name="Bemærk! 5 4 6" xfId="11712"/>
    <cellStyle name="Bemærk! 5 4 6 2" xfId="17166"/>
    <cellStyle name="Bemærk! 5 4 7" xfId="11813"/>
    <cellStyle name="Bemærk! 5 4 7 2" xfId="17259"/>
    <cellStyle name="Bemærk! 5 4 8" xfId="11905"/>
    <cellStyle name="Bemærk! 5 4 8 2" xfId="17338"/>
    <cellStyle name="Bemærk! 5 4 9" xfId="11684"/>
    <cellStyle name="Bemærk! 5 4 9 2" xfId="17143"/>
    <cellStyle name="Bemærk! 5 5" xfId="9163"/>
    <cellStyle name="Bemærk! 5 5 2" xfId="12097"/>
    <cellStyle name="Bemærk! 5 6" xfId="11911"/>
    <cellStyle name="Bemærk! 5 6 2" xfId="17343"/>
    <cellStyle name="Bemærk! 5 7" xfId="11908"/>
    <cellStyle name="Bemærk! 5 7 2" xfId="17340"/>
    <cellStyle name="Bemærk! 5 8" xfId="11825"/>
    <cellStyle name="Bemærk! 5 8 2" xfId="17271"/>
    <cellStyle name="Bemærk! 5 9" xfId="11823"/>
    <cellStyle name="Bemærk! 5 9 2" xfId="17269"/>
    <cellStyle name="Bemærk! 6" xfId="1638"/>
    <cellStyle name="Bemærk! 6 2" xfId="1639"/>
    <cellStyle name="Bemærk! 6 2 2" xfId="9084"/>
    <cellStyle name="Bemærk! 6 2 2 2" xfId="11666"/>
    <cellStyle name="Bemærk! 6 2 2 2 2" xfId="17125"/>
    <cellStyle name="Bemærk! 6 2 2 3" xfId="14641"/>
    <cellStyle name="Bemærk! 6 2 3" xfId="10405"/>
    <cellStyle name="Bemærk! 6 2 3 2" xfId="15865"/>
    <cellStyle name="Bemærk! 6 2 4" xfId="13381"/>
    <cellStyle name="Bemærk! 6 2 5" xfId="7823"/>
    <cellStyle name="Bemærk! 6 3" xfId="8426"/>
    <cellStyle name="Bemærk! 6 3 2" xfId="11007"/>
    <cellStyle name="Bemærk! 6 3 2 2" xfId="16466"/>
    <cellStyle name="Bemærk! 6 3 3" xfId="13982"/>
    <cellStyle name="Bemærk! 6 4" xfId="9743"/>
    <cellStyle name="Bemærk! 6 4 2" xfId="15203"/>
    <cellStyle name="Bemærk! 6 5" xfId="12722"/>
    <cellStyle name="Bemærk! 6 6" xfId="7139"/>
    <cellStyle name="Bemærk! 7" xfId="1640"/>
    <cellStyle name="Bemærk! 7 2" xfId="1641"/>
    <cellStyle name="Bemærk! 7 2 2" xfId="17366"/>
    <cellStyle name="Bemærk! 7 3" xfId="11937"/>
    <cellStyle name="Bemærk! 8" xfId="1642"/>
    <cellStyle name="Bemærk! 8 2" xfId="1643"/>
    <cellStyle name="Bemærk! 8 3" xfId="11956"/>
    <cellStyle name="Bemærk! 9" xfId="1644"/>
    <cellStyle name="Bemærk! 9 2" xfId="1645"/>
    <cellStyle name="Bemærk! 9 3" xfId="17382"/>
    <cellStyle name="Beregning" xfId="6173" builtinId="22" customBuiltin="1"/>
    <cellStyle name="Beregning 10" xfId="1646"/>
    <cellStyle name="Beregning 11" xfId="1647"/>
    <cellStyle name="Beregning 12" xfId="1648"/>
    <cellStyle name="Beregning 13" xfId="1649"/>
    <cellStyle name="Beregning 14" xfId="1650"/>
    <cellStyle name="Beregning 15" xfId="1651"/>
    <cellStyle name="Beregning 16" xfId="1652"/>
    <cellStyle name="Beregning 17" xfId="1653"/>
    <cellStyle name="Beregning 2" xfId="1654"/>
    <cellStyle name="Beregning 2 10" xfId="1655"/>
    <cellStyle name="Beregning 2 10 10" xfId="1656"/>
    <cellStyle name="Beregning 2 10 10 2" xfId="1657"/>
    <cellStyle name="Beregning 2 10 11" xfId="1658"/>
    <cellStyle name="Beregning 2 10 11 2" xfId="1659"/>
    <cellStyle name="Beregning 2 10 12" xfId="1660"/>
    <cellStyle name="Beregning 2 10 12 2" xfId="1661"/>
    <cellStyle name="Beregning 2 10 13" xfId="1662"/>
    <cellStyle name="Beregning 2 10 13 2" xfId="1663"/>
    <cellStyle name="Beregning 2 10 14" xfId="1664"/>
    <cellStyle name="Beregning 2 10 14 2" xfId="1665"/>
    <cellStyle name="Beregning 2 10 15" xfId="1666"/>
    <cellStyle name="Beregning 2 10 15 2" xfId="1667"/>
    <cellStyle name="Beregning 2 10 16" xfId="1668"/>
    <cellStyle name="Beregning 2 10 16 2" xfId="1669"/>
    <cellStyle name="Beregning 2 10 17" xfId="1670"/>
    <cellStyle name="Beregning 2 10 17 2" xfId="1671"/>
    <cellStyle name="Beregning 2 10 18" xfId="1672"/>
    <cellStyle name="Beregning 2 10 18 2" xfId="1673"/>
    <cellStyle name="Beregning 2 10 19" xfId="1674"/>
    <cellStyle name="Beregning 2 10 19 2" xfId="1675"/>
    <cellStyle name="Beregning 2 10 2" xfId="1676"/>
    <cellStyle name="Beregning 2 10 2 2" xfId="1677"/>
    <cellStyle name="Beregning 2 10 20" xfId="1678"/>
    <cellStyle name="Beregning 2 10 20 2" xfId="1679"/>
    <cellStyle name="Beregning 2 10 21" xfId="1680"/>
    <cellStyle name="Beregning 2 10 21 2" xfId="1681"/>
    <cellStyle name="Beregning 2 10 22" xfId="1682"/>
    <cellStyle name="Beregning 2 10 22 2" xfId="1683"/>
    <cellStyle name="Beregning 2 10 23" xfId="1684"/>
    <cellStyle name="Beregning 2 10 23 2" xfId="1685"/>
    <cellStyle name="Beregning 2 10 24" xfId="1686"/>
    <cellStyle name="Beregning 2 10 24 2" xfId="1687"/>
    <cellStyle name="Beregning 2 10 25" xfId="1688"/>
    <cellStyle name="Beregning 2 10 25 2" xfId="1689"/>
    <cellStyle name="Beregning 2 10 26" xfId="1690"/>
    <cellStyle name="Beregning 2 10 26 2" xfId="1691"/>
    <cellStyle name="Beregning 2 10 27" xfId="1692"/>
    <cellStyle name="Beregning 2 10 27 2" xfId="1693"/>
    <cellStyle name="Beregning 2 10 28" xfId="1694"/>
    <cellStyle name="Beregning 2 10 28 2" xfId="1695"/>
    <cellStyle name="Beregning 2 10 29" xfId="1696"/>
    <cellStyle name="Beregning 2 10 29 2" xfId="1697"/>
    <cellStyle name="Beregning 2 10 3" xfId="1698"/>
    <cellStyle name="Beregning 2 10 3 2" xfId="1699"/>
    <cellStyle name="Beregning 2 10 30" xfId="1700"/>
    <cellStyle name="Beregning 2 10 30 2" xfId="1701"/>
    <cellStyle name="Beregning 2 10 31" xfId="1702"/>
    <cellStyle name="Beregning 2 10 31 2" xfId="1703"/>
    <cellStyle name="Beregning 2 10 32" xfId="1704"/>
    <cellStyle name="Beregning 2 10 32 2" xfId="1705"/>
    <cellStyle name="Beregning 2 10 33" xfId="1706"/>
    <cellStyle name="Beregning 2 10 33 2" xfId="1707"/>
    <cellStyle name="Beregning 2 10 34" xfId="1708"/>
    <cellStyle name="Beregning 2 10 34 2" xfId="1709"/>
    <cellStyle name="Beregning 2 10 35" xfId="1710"/>
    <cellStyle name="Beregning 2 10 35 2" xfId="1711"/>
    <cellStyle name="Beregning 2 10 36" xfId="1712"/>
    <cellStyle name="Beregning 2 10 36 2" xfId="1713"/>
    <cellStyle name="Beregning 2 10 37" xfId="1714"/>
    <cellStyle name="Beregning 2 10 37 2" xfId="1715"/>
    <cellStyle name="Beregning 2 10 38" xfId="1716"/>
    <cellStyle name="Beregning 2 10 4" xfId="1717"/>
    <cellStyle name="Beregning 2 10 4 2" xfId="1718"/>
    <cellStyle name="Beregning 2 10 5" xfId="1719"/>
    <cellStyle name="Beregning 2 10 5 2" xfId="1720"/>
    <cellStyle name="Beregning 2 10 6" xfId="1721"/>
    <cellStyle name="Beregning 2 10 6 2" xfId="1722"/>
    <cellStyle name="Beregning 2 10 7" xfId="1723"/>
    <cellStyle name="Beregning 2 10 7 2" xfId="1724"/>
    <cellStyle name="Beregning 2 10 8" xfId="1725"/>
    <cellStyle name="Beregning 2 10 8 2" xfId="1726"/>
    <cellStyle name="Beregning 2 10 9" xfId="1727"/>
    <cellStyle name="Beregning 2 10 9 2" xfId="1728"/>
    <cellStyle name="Beregning 2 11" xfId="1729"/>
    <cellStyle name="Beregning 2 11 10" xfId="1730"/>
    <cellStyle name="Beregning 2 11 10 2" xfId="1731"/>
    <cellStyle name="Beregning 2 11 11" xfId="1732"/>
    <cellStyle name="Beregning 2 11 11 2" xfId="1733"/>
    <cellStyle name="Beregning 2 11 12" xfId="1734"/>
    <cellStyle name="Beregning 2 11 12 2" xfId="1735"/>
    <cellStyle name="Beregning 2 11 13" xfId="1736"/>
    <cellStyle name="Beregning 2 11 13 2" xfId="1737"/>
    <cellStyle name="Beregning 2 11 14" xfId="1738"/>
    <cellStyle name="Beregning 2 11 14 2" xfId="1739"/>
    <cellStyle name="Beregning 2 11 15" xfId="1740"/>
    <cellStyle name="Beregning 2 11 15 2" xfId="1741"/>
    <cellStyle name="Beregning 2 11 16" xfId="1742"/>
    <cellStyle name="Beregning 2 11 16 2" xfId="1743"/>
    <cellStyle name="Beregning 2 11 17" xfId="1744"/>
    <cellStyle name="Beregning 2 11 17 2" xfId="1745"/>
    <cellStyle name="Beregning 2 11 18" xfId="1746"/>
    <cellStyle name="Beregning 2 11 18 2" xfId="1747"/>
    <cellStyle name="Beregning 2 11 19" xfId="1748"/>
    <cellStyle name="Beregning 2 11 19 2" xfId="1749"/>
    <cellStyle name="Beregning 2 11 2" xfId="1750"/>
    <cellStyle name="Beregning 2 11 2 2" xfId="1751"/>
    <cellStyle name="Beregning 2 11 20" xfId="1752"/>
    <cellStyle name="Beregning 2 11 20 2" xfId="1753"/>
    <cellStyle name="Beregning 2 11 21" xfId="1754"/>
    <cellStyle name="Beregning 2 11 21 2" xfId="1755"/>
    <cellStyle name="Beregning 2 11 22" xfId="1756"/>
    <cellStyle name="Beregning 2 11 22 2" xfId="1757"/>
    <cellStyle name="Beregning 2 11 23" xfId="1758"/>
    <cellStyle name="Beregning 2 11 23 2" xfId="1759"/>
    <cellStyle name="Beregning 2 11 24" xfId="1760"/>
    <cellStyle name="Beregning 2 11 24 2" xfId="1761"/>
    <cellStyle name="Beregning 2 11 25" xfId="1762"/>
    <cellStyle name="Beregning 2 11 25 2" xfId="1763"/>
    <cellStyle name="Beregning 2 11 26" xfId="1764"/>
    <cellStyle name="Beregning 2 11 26 2" xfId="1765"/>
    <cellStyle name="Beregning 2 11 27" xfId="1766"/>
    <cellStyle name="Beregning 2 11 27 2" xfId="1767"/>
    <cellStyle name="Beregning 2 11 28" xfId="1768"/>
    <cellStyle name="Beregning 2 11 28 2" xfId="1769"/>
    <cellStyle name="Beregning 2 11 29" xfId="1770"/>
    <cellStyle name="Beregning 2 11 29 2" xfId="1771"/>
    <cellStyle name="Beregning 2 11 3" xfId="1772"/>
    <cellStyle name="Beregning 2 11 3 2" xfId="1773"/>
    <cellStyle name="Beregning 2 11 30" xfId="1774"/>
    <cellStyle name="Beregning 2 11 30 2" xfId="1775"/>
    <cellStyle name="Beregning 2 11 31" xfId="1776"/>
    <cellStyle name="Beregning 2 11 31 2" xfId="1777"/>
    <cellStyle name="Beregning 2 11 32" xfId="1778"/>
    <cellStyle name="Beregning 2 11 32 2" xfId="1779"/>
    <cellStyle name="Beregning 2 11 33" xfId="1780"/>
    <cellStyle name="Beregning 2 11 33 2" xfId="1781"/>
    <cellStyle name="Beregning 2 11 34" xfId="1782"/>
    <cellStyle name="Beregning 2 11 34 2" xfId="1783"/>
    <cellStyle name="Beregning 2 11 35" xfId="1784"/>
    <cellStyle name="Beregning 2 11 35 2" xfId="1785"/>
    <cellStyle name="Beregning 2 11 36" xfId="1786"/>
    <cellStyle name="Beregning 2 11 36 2" xfId="1787"/>
    <cellStyle name="Beregning 2 11 37" xfId="1788"/>
    <cellStyle name="Beregning 2 11 37 2" xfId="1789"/>
    <cellStyle name="Beregning 2 11 38" xfId="1790"/>
    <cellStyle name="Beregning 2 11 4" xfId="1791"/>
    <cellStyle name="Beregning 2 11 4 2" xfId="1792"/>
    <cellStyle name="Beregning 2 11 5" xfId="1793"/>
    <cellStyle name="Beregning 2 11 5 2" xfId="1794"/>
    <cellStyle name="Beregning 2 11 6" xfId="1795"/>
    <cellStyle name="Beregning 2 11 6 2" xfId="1796"/>
    <cellStyle name="Beregning 2 11 7" xfId="1797"/>
    <cellStyle name="Beregning 2 11 7 2" xfId="1798"/>
    <cellStyle name="Beregning 2 11 8" xfId="1799"/>
    <cellStyle name="Beregning 2 11 8 2" xfId="1800"/>
    <cellStyle name="Beregning 2 11 9" xfId="1801"/>
    <cellStyle name="Beregning 2 11 9 2" xfId="1802"/>
    <cellStyle name="Beregning 2 12" xfId="1803"/>
    <cellStyle name="Beregning 2 12 10" xfId="1804"/>
    <cellStyle name="Beregning 2 12 10 2" xfId="1805"/>
    <cellStyle name="Beregning 2 12 11" xfId="1806"/>
    <cellStyle name="Beregning 2 12 11 2" xfId="1807"/>
    <cellStyle name="Beregning 2 12 12" xfId="1808"/>
    <cellStyle name="Beregning 2 12 12 2" xfId="1809"/>
    <cellStyle name="Beregning 2 12 13" xfId="1810"/>
    <cellStyle name="Beregning 2 12 13 2" xfId="1811"/>
    <cellStyle name="Beregning 2 12 14" xfId="1812"/>
    <cellStyle name="Beregning 2 12 14 2" xfId="1813"/>
    <cellStyle name="Beregning 2 12 15" xfId="1814"/>
    <cellStyle name="Beregning 2 12 15 2" xfId="1815"/>
    <cellStyle name="Beregning 2 12 16" xfId="1816"/>
    <cellStyle name="Beregning 2 12 16 2" xfId="1817"/>
    <cellStyle name="Beregning 2 12 17" xfId="1818"/>
    <cellStyle name="Beregning 2 12 17 2" xfId="1819"/>
    <cellStyle name="Beregning 2 12 18" xfId="1820"/>
    <cellStyle name="Beregning 2 12 18 2" xfId="1821"/>
    <cellStyle name="Beregning 2 12 19" xfId="1822"/>
    <cellStyle name="Beregning 2 12 19 2" xfId="1823"/>
    <cellStyle name="Beregning 2 12 2" xfId="1824"/>
    <cellStyle name="Beregning 2 12 2 2" xfId="1825"/>
    <cellStyle name="Beregning 2 12 20" xfId="1826"/>
    <cellStyle name="Beregning 2 12 20 2" xfId="1827"/>
    <cellStyle name="Beregning 2 12 21" xfId="1828"/>
    <cellStyle name="Beregning 2 12 21 2" xfId="1829"/>
    <cellStyle name="Beregning 2 12 22" xfId="1830"/>
    <cellStyle name="Beregning 2 12 22 2" xfId="1831"/>
    <cellStyle name="Beregning 2 12 23" xfId="1832"/>
    <cellStyle name="Beregning 2 12 23 2" xfId="1833"/>
    <cellStyle name="Beregning 2 12 24" xfId="1834"/>
    <cellStyle name="Beregning 2 12 24 2" xfId="1835"/>
    <cellStyle name="Beregning 2 12 25" xfId="1836"/>
    <cellStyle name="Beregning 2 12 25 2" xfId="1837"/>
    <cellStyle name="Beregning 2 12 26" xfId="1838"/>
    <cellStyle name="Beregning 2 12 26 2" xfId="1839"/>
    <cellStyle name="Beregning 2 12 27" xfId="1840"/>
    <cellStyle name="Beregning 2 12 27 2" xfId="1841"/>
    <cellStyle name="Beregning 2 12 28" xfId="1842"/>
    <cellStyle name="Beregning 2 12 28 2" xfId="1843"/>
    <cellStyle name="Beregning 2 12 29" xfId="1844"/>
    <cellStyle name="Beregning 2 12 29 2" xfId="1845"/>
    <cellStyle name="Beregning 2 12 3" xfId="1846"/>
    <cellStyle name="Beregning 2 12 3 2" xfId="1847"/>
    <cellStyle name="Beregning 2 12 30" xfId="1848"/>
    <cellStyle name="Beregning 2 12 30 2" xfId="1849"/>
    <cellStyle name="Beregning 2 12 31" xfId="1850"/>
    <cellStyle name="Beregning 2 12 31 2" xfId="1851"/>
    <cellStyle name="Beregning 2 12 32" xfId="1852"/>
    <cellStyle name="Beregning 2 12 32 2" xfId="1853"/>
    <cellStyle name="Beregning 2 12 33" xfId="1854"/>
    <cellStyle name="Beregning 2 12 33 2" xfId="1855"/>
    <cellStyle name="Beregning 2 12 34" xfId="1856"/>
    <cellStyle name="Beregning 2 12 34 2" xfId="1857"/>
    <cellStyle name="Beregning 2 12 35" xfId="1858"/>
    <cellStyle name="Beregning 2 12 35 2" xfId="1859"/>
    <cellStyle name="Beregning 2 12 36" xfId="1860"/>
    <cellStyle name="Beregning 2 12 36 2" xfId="1861"/>
    <cellStyle name="Beregning 2 12 37" xfId="1862"/>
    <cellStyle name="Beregning 2 12 37 2" xfId="1863"/>
    <cellStyle name="Beregning 2 12 38" xfId="1864"/>
    <cellStyle name="Beregning 2 12 4" xfId="1865"/>
    <cellStyle name="Beregning 2 12 4 2" xfId="1866"/>
    <cellStyle name="Beregning 2 12 5" xfId="1867"/>
    <cellStyle name="Beregning 2 12 5 2" xfId="1868"/>
    <cellStyle name="Beregning 2 12 6" xfId="1869"/>
    <cellStyle name="Beregning 2 12 6 2" xfId="1870"/>
    <cellStyle name="Beregning 2 12 7" xfId="1871"/>
    <cellStyle name="Beregning 2 12 7 2" xfId="1872"/>
    <cellStyle name="Beregning 2 12 8" xfId="1873"/>
    <cellStyle name="Beregning 2 12 8 2" xfId="1874"/>
    <cellStyle name="Beregning 2 12 9" xfId="1875"/>
    <cellStyle name="Beregning 2 12 9 2" xfId="1876"/>
    <cellStyle name="Beregning 2 13" xfId="1877"/>
    <cellStyle name="Beregning 2 13 10" xfId="1878"/>
    <cellStyle name="Beregning 2 13 10 2" xfId="1879"/>
    <cellStyle name="Beregning 2 13 11" xfId="1880"/>
    <cellStyle name="Beregning 2 13 11 2" xfId="1881"/>
    <cellStyle name="Beregning 2 13 12" xfId="1882"/>
    <cellStyle name="Beregning 2 13 12 2" xfId="1883"/>
    <cellStyle name="Beregning 2 13 13" xfId="1884"/>
    <cellStyle name="Beregning 2 13 13 2" xfId="1885"/>
    <cellStyle name="Beregning 2 13 14" xfId="1886"/>
    <cellStyle name="Beregning 2 13 14 2" xfId="1887"/>
    <cellStyle name="Beregning 2 13 15" xfId="1888"/>
    <cellStyle name="Beregning 2 13 15 2" xfId="1889"/>
    <cellStyle name="Beregning 2 13 16" xfId="1890"/>
    <cellStyle name="Beregning 2 13 16 2" xfId="1891"/>
    <cellStyle name="Beregning 2 13 17" xfId="1892"/>
    <cellStyle name="Beregning 2 13 17 2" xfId="1893"/>
    <cellStyle name="Beregning 2 13 18" xfId="1894"/>
    <cellStyle name="Beregning 2 13 18 2" xfId="1895"/>
    <cellStyle name="Beregning 2 13 19" xfId="1896"/>
    <cellStyle name="Beregning 2 13 19 2" xfId="1897"/>
    <cellStyle name="Beregning 2 13 2" xfId="1898"/>
    <cellStyle name="Beregning 2 13 2 2" xfId="1899"/>
    <cellStyle name="Beregning 2 13 20" xfId="1900"/>
    <cellStyle name="Beregning 2 13 20 2" xfId="1901"/>
    <cellStyle name="Beregning 2 13 21" xfId="1902"/>
    <cellStyle name="Beregning 2 13 21 2" xfId="1903"/>
    <cellStyle name="Beregning 2 13 22" xfId="1904"/>
    <cellStyle name="Beregning 2 13 22 2" xfId="1905"/>
    <cellStyle name="Beregning 2 13 23" xfId="1906"/>
    <cellStyle name="Beregning 2 13 23 2" xfId="1907"/>
    <cellStyle name="Beregning 2 13 24" xfId="1908"/>
    <cellStyle name="Beregning 2 13 24 2" xfId="1909"/>
    <cellStyle name="Beregning 2 13 25" xfId="1910"/>
    <cellStyle name="Beregning 2 13 25 2" xfId="1911"/>
    <cellStyle name="Beregning 2 13 26" xfId="1912"/>
    <cellStyle name="Beregning 2 13 26 2" xfId="1913"/>
    <cellStyle name="Beregning 2 13 27" xfId="1914"/>
    <cellStyle name="Beregning 2 13 27 2" xfId="1915"/>
    <cellStyle name="Beregning 2 13 28" xfId="1916"/>
    <cellStyle name="Beregning 2 13 28 2" xfId="1917"/>
    <cellStyle name="Beregning 2 13 29" xfId="1918"/>
    <cellStyle name="Beregning 2 13 29 2" xfId="1919"/>
    <cellStyle name="Beregning 2 13 3" xfId="1920"/>
    <cellStyle name="Beregning 2 13 3 2" xfId="1921"/>
    <cellStyle name="Beregning 2 13 30" xfId="1922"/>
    <cellStyle name="Beregning 2 13 30 2" xfId="1923"/>
    <cellStyle name="Beregning 2 13 31" xfId="1924"/>
    <cellStyle name="Beregning 2 13 31 2" xfId="1925"/>
    <cellStyle name="Beregning 2 13 32" xfId="1926"/>
    <cellStyle name="Beregning 2 13 32 2" xfId="1927"/>
    <cellStyle name="Beregning 2 13 33" xfId="1928"/>
    <cellStyle name="Beregning 2 13 33 2" xfId="1929"/>
    <cellStyle name="Beregning 2 13 34" xfId="1930"/>
    <cellStyle name="Beregning 2 13 34 2" xfId="1931"/>
    <cellStyle name="Beregning 2 13 35" xfId="1932"/>
    <cellStyle name="Beregning 2 13 35 2" xfId="1933"/>
    <cellStyle name="Beregning 2 13 36" xfId="1934"/>
    <cellStyle name="Beregning 2 13 36 2" xfId="1935"/>
    <cellStyle name="Beregning 2 13 37" xfId="1936"/>
    <cellStyle name="Beregning 2 13 37 2" xfId="1937"/>
    <cellStyle name="Beregning 2 13 38" xfId="1938"/>
    <cellStyle name="Beregning 2 13 4" xfId="1939"/>
    <cellStyle name="Beregning 2 13 4 2" xfId="1940"/>
    <cellStyle name="Beregning 2 13 5" xfId="1941"/>
    <cellStyle name="Beregning 2 13 5 2" xfId="1942"/>
    <cellStyle name="Beregning 2 13 6" xfId="1943"/>
    <cellStyle name="Beregning 2 13 6 2" xfId="1944"/>
    <cellStyle name="Beregning 2 13 7" xfId="1945"/>
    <cellStyle name="Beregning 2 13 7 2" xfId="1946"/>
    <cellStyle name="Beregning 2 13 8" xfId="1947"/>
    <cellStyle name="Beregning 2 13 8 2" xfId="1948"/>
    <cellStyle name="Beregning 2 13 9" xfId="1949"/>
    <cellStyle name="Beregning 2 13 9 2" xfId="1950"/>
    <cellStyle name="Beregning 2 14" xfId="1951"/>
    <cellStyle name="Beregning 2 14 2" xfId="1952"/>
    <cellStyle name="Beregning 2 15" xfId="1953"/>
    <cellStyle name="Beregning 2 15 2" xfId="1954"/>
    <cellStyle name="Beregning 2 16" xfId="1955"/>
    <cellStyle name="Beregning 2 16 2" xfId="1956"/>
    <cellStyle name="Beregning 2 17" xfId="1957"/>
    <cellStyle name="Beregning 2 17 2" xfId="1958"/>
    <cellStyle name="Beregning 2 18" xfId="1959"/>
    <cellStyle name="Beregning 2 18 2" xfId="1960"/>
    <cellStyle name="Beregning 2 19" xfId="1961"/>
    <cellStyle name="Beregning 2 19 2" xfId="1962"/>
    <cellStyle name="Beregning 2 2" xfId="1963"/>
    <cellStyle name="Beregning 2 2 10" xfId="1964"/>
    <cellStyle name="Beregning 2 2 10 2" xfId="1965"/>
    <cellStyle name="Beregning 2 2 10 2 2" xfId="17182"/>
    <cellStyle name="Beregning 2 2 10 3" xfId="11729"/>
    <cellStyle name="Beregning 2 2 11" xfId="1966"/>
    <cellStyle name="Beregning 2 2 11 2" xfId="1967"/>
    <cellStyle name="Beregning 2 2 11 3" xfId="11869"/>
    <cellStyle name="Beregning 2 2 12" xfId="1968"/>
    <cellStyle name="Beregning 2 2 12 2" xfId="1969"/>
    <cellStyle name="Beregning 2 2 13" xfId="1970"/>
    <cellStyle name="Beregning 2 2 13 2" xfId="1971"/>
    <cellStyle name="Beregning 2 2 14" xfId="1972"/>
    <cellStyle name="Beregning 2 2 14 2" xfId="1973"/>
    <cellStyle name="Beregning 2 2 15" xfId="1974"/>
    <cellStyle name="Beregning 2 2 15 2" xfId="1975"/>
    <cellStyle name="Beregning 2 2 16" xfId="1976"/>
    <cellStyle name="Beregning 2 2 16 2" xfId="1977"/>
    <cellStyle name="Beregning 2 2 17" xfId="1978"/>
    <cellStyle name="Beregning 2 2 17 2" xfId="1979"/>
    <cellStyle name="Beregning 2 2 18" xfId="1980"/>
    <cellStyle name="Beregning 2 2 18 2" xfId="1981"/>
    <cellStyle name="Beregning 2 2 19" xfId="1982"/>
    <cellStyle name="Beregning 2 2 19 2" xfId="1983"/>
    <cellStyle name="Beregning 2 2 2" xfId="1984"/>
    <cellStyle name="Beregning 2 2 2 2" xfId="1985"/>
    <cellStyle name="Beregning 2 2 2 2 2" xfId="14700"/>
    <cellStyle name="Beregning 2 2 2 3" xfId="9166"/>
    <cellStyle name="Beregning 2 2 20" xfId="1986"/>
    <cellStyle name="Beregning 2 2 20 2" xfId="1987"/>
    <cellStyle name="Beregning 2 2 21" xfId="1988"/>
    <cellStyle name="Beregning 2 2 21 2" xfId="1989"/>
    <cellStyle name="Beregning 2 2 22" xfId="1990"/>
    <cellStyle name="Beregning 2 2 22 2" xfId="1991"/>
    <cellStyle name="Beregning 2 2 23" xfId="1992"/>
    <cellStyle name="Beregning 2 2 23 2" xfId="1993"/>
    <cellStyle name="Beregning 2 2 24" xfId="1994"/>
    <cellStyle name="Beregning 2 2 24 2" xfId="1995"/>
    <cellStyle name="Beregning 2 2 25" xfId="1996"/>
    <cellStyle name="Beregning 2 2 25 2" xfId="1997"/>
    <cellStyle name="Beregning 2 2 26" xfId="1998"/>
    <cellStyle name="Beregning 2 2 26 2" xfId="1999"/>
    <cellStyle name="Beregning 2 2 27" xfId="2000"/>
    <cellStyle name="Beregning 2 2 27 2" xfId="2001"/>
    <cellStyle name="Beregning 2 2 28" xfId="2002"/>
    <cellStyle name="Beregning 2 2 28 2" xfId="2003"/>
    <cellStyle name="Beregning 2 2 29" xfId="2004"/>
    <cellStyle name="Beregning 2 2 29 2" xfId="2005"/>
    <cellStyle name="Beregning 2 2 3" xfId="2006"/>
    <cellStyle name="Beregning 2 2 3 2" xfId="2007"/>
    <cellStyle name="Beregning 2 2 3 2 2" xfId="17334"/>
    <cellStyle name="Beregning 2 2 3 3" xfId="11901"/>
    <cellStyle name="Beregning 2 2 30" xfId="2008"/>
    <cellStyle name="Beregning 2 2 30 2" xfId="2009"/>
    <cellStyle name="Beregning 2 2 31" xfId="2010"/>
    <cellStyle name="Beregning 2 2 31 2" xfId="2011"/>
    <cellStyle name="Beregning 2 2 32" xfId="2012"/>
    <cellStyle name="Beregning 2 2 32 2" xfId="2013"/>
    <cellStyle name="Beregning 2 2 33" xfId="2014"/>
    <cellStyle name="Beregning 2 2 33 2" xfId="2015"/>
    <cellStyle name="Beregning 2 2 34" xfId="2016"/>
    <cellStyle name="Beregning 2 2 34 2" xfId="2017"/>
    <cellStyle name="Beregning 2 2 35" xfId="2018"/>
    <cellStyle name="Beregning 2 2 35 2" xfId="2019"/>
    <cellStyle name="Beregning 2 2 36" xfId="2020"/>
    <cellStyle name="Beregning 2 2 36 2" xfId="2021"/>
    <cellStyle name="Beregning 2 2 37" xfId="2022"/>
    <cellStyle name="Beregning 2 2 37 2" xfId="2023"/>
    <cellStyle name="Beregning 2 2 38" xfId="2024"/>
    <cellStyle name="Beregning 2 2 39" xfId="2025"/>
    <cellStyle name="Beregning 2 2 4" xfId="2026"/>
    <cellStyle name="Beregning 2 2 4 2" xfId="2027"/>
    <cellStyle name="Beregning 2 2 4 2 2" xfId="17349"/>
    <cellStyle name="Beregning 2 2 4 3" xfId="11917"/>
    <cellStyle name="Beregning 2 2 40" xfId="2028"/>
    <cellStyle name="Beregning 2 2 41" xfId="2029"/>
    <cellStyle name="Beregning 2 2 42" xfId="2030"/>
    <cellStyle name="Beregning 2 2 43" xfId="2031"/>
    <cellStyle name="Beregning 2 2 44" xfId="2032"/>
    <cellStyle name="Beregning 2 2 45" xfId="2033"/>
    <cellStyle name="Beregning 2 2 46" xfId="2034"/>
    <cellStyle name="Beregning 2 2 47" xfId="2035"/>
    <cellStyle name="Beregning 2 2 48" xfId="6380"/>
    <cellStyle name="Beregning 2 2 5" xfId="2036"/>
    <cellStyle name="Beregning 2 2 5 2" xfId="2037"/>
    <cellStyle name="Beregning 2 2 5 2 2" xfId="17329"/>
    <cellStyle name="Beregning 2 2 5 3" xfId="11892"/>
    <cellStyle name="Beregning 2 2 6" xfId="2038"/>
    <cellStyle name="Beregning 2 2 6 2" xfId="2039"/>
    <cellStyle name="Beregning 2 2 6 2 2" xfId="17284"/>
    <cellStyle name="Beregning 2 2 6 3" xfId="11843"/>
    <cellStyle name="Beregning 2 2 7" xfId="2040"/>
    <cellStyle name="Beregning 2 2 7 2" xfId="2041"/>
    <cellStyle name="Beregning 2 2 7 2 2" xfId="17216"/>
    <cellStyle name="Beregning 2 2 7 3" xfId="11764"/>
    <cellStyle name="Beregning 2 2 8" xfId="2042"/>
    <cellStyle name="Beregning 2 2 8 2" xfId="2043"/>
    <cellStyle name="Beregning 2 2 8 2 2" xfId="17228"/>
    <cellStyle name="Beregning 2 2 8 3" xfId="11778"/>
    <cellStyle name="Beregning 2 2 9" xfId="2044"/>
    <cellStyle name="Beregning 2 2 9 2" xfId="2045"/>
    <cellStyle name="Beregning 2 2 9 2 2" xfId="17363"/>
    <cellStyle name="Beregning 2 2 9 3" xfId="11933"/>
    <cellStyle name="Beregning 2 20" xfId="2046"/>
    <cellStyle name="Beregning 2 20 2" xfId="2047"/>
    <cellStyle name="Beregning 2 21" xfId="2048"/>
    <cellStyle name="Beregning 2 21 2" xfId="2049"/>
    <cellStyle name="Beregning 2 22" xfId="2050"/>
    <cellStyle name="Beregning 2 22 2" xfId="2051"/>
    <cellStyle name="Beregning 2 23" xfId="2052"/>
    <cellStyle name="Beregning 2 23 2" xfId="2053"/>
    <cellStyle name="Beregning 2 24" xfId="2054"/>
    <cellStyle name="Beregning 2 24 2" xfId="2055"/>
    <cellStyle name="Beregning 2 25" xfId="2056"/>
    <cellStyle name="Beregning 2 25 2" xfId="2057"/>
    <cellStyle name="Beregning 2 26" xfId="2058"/>
    <cellStyle name="Beregning 2 26 2" xfId="2059"/>
    <cellStyle name="Beregning 2 27" xfId="2060"/>
    <cellStyle name="Beregning 2 27 2" xfId="2061"/>
    <cellStyle name="Beregning 2 28" xfId="2062"/>
    <cellStyle name="Beregning 2 28 2" xfId="2063"/>
    <cellStyle name="Beregning 2 29" xfId="2064"/>
    <cellStyle name="Beregning 2 29 2" xfId="2065"/>
    <cellStyle name="Beregning 2 3" xfId="2066"/>
    <cellStyle name="Beregning 2 3 10" xfId="2067"/>
    <cellStyle name="Beregning 2 3 10 2" xfId="2068"/>
    <cellStyle name="Beregning 2 3 11" xfId="2069"/>
    <cellStyle name="Beregning 2 3 11 2" xfId="2070"/>
    <cellStyle name="Beregning 2 3 12" xfId="2071"/>
    <cellStyle name="Beregning 2 3 12 2" xfId="2072"/>
    <cellStyle name="Beregning 2 3 13" xfId="2073"/>
    <cellStyle name="Beregning 2 3 13 2" xfId="2074"/>
    <cellStyle name="Beregning 2 3 14" xfId="2075"/>
    <cellStyle name="Beregning 2 3 14 2" xfId="2076"/>
    <cellStyle name="Beregning 2 3 15" xfId="2077"/>
    <cellStyle name="Beregning 2 3 15 2" xfId="2078"/>
    <cellStyle name="Beregning 2 3 16" xfId="2079"/>
    <cellStyle name="Beregning 2 3 16 2" xfId="2080"/>
    <cellStyle name="Beregning 2 3 17" xfId="2081"/>
    <cellStyle name="Beregning 2 3 17 2" xfId="2082"/>
    <cellStyle name="Beregning 2 3 18" xfId="2083"/>
    <cellStyle name="Beregning 2 3 18 2" xfId="2084"/>
    <cellStyle name="Beregning 2 3 19" xfId="2085"/>
    <cellStyle name="Beregning 2 3 19 2" xfId="2086"/>
    <cellStyle name="Beregning 2 3 2" xfId="2087"/>
    <cellStyle name="Beregning 2 3 2 2" xfId="2088"/>
    <cellStyle name="Beregning 2 3 20" xfId="2089"/>
    <cellStyle name="Beregning 2 3 20 2" xfId="2090"/>
    <cellStyle name="Beregning 2 3 21" xfId="2091"/>
    <cellStyle name="Beregning 2 3 21 2" xfId="2092"/>
    <cellStyle name="Beregning 2 3 22" xfId="2093"/>
    <cellStyle name="Beregning 2 3 22 2" xfId="2094"/>
    <cellStyle name="Beregning 2 3 23" xfId="2095"/>
    <cellStyle name="Beregning 2 3 23 2" xfId="2096"/>
    <cellStyle name="Beregning 2 3 24" xfId="2097"/>
    <cellStyle name="Beregning 2 3 24 2" xfId="2098"/>
    <cellStyle name="Beregning 2 3 25" xfId="2099"/>
    <cellStyle name="Beregning 2 3 25 2" xfId="2100"/>
    <cellStyle name="Beregning 2 3 26" xfId="2101"/>
    <cellStyle name="Beregning 2 3 26 2" xfId="2102"/>
    <cellStyle name="Beregning 2 3 27" xfId="2103"/>
    <cellStyle name="Beregning 2 3 27 2" xfId="2104"/>
    <cellStyle name="Beregning 2 3 28" xfId="2105"/>
    <cellStyle name="Beregning 2 3 28 2" xfId="2106"/>
    <cellStyle name="Beregning 2 3 29" xfId="2107"/>
    <cellStyle name="Beregning 2 3 29 2" xfId="2108"/>
    <cellStyle name="Beregning 2 3 3" xfId="2109"/>
    <cellStyle name="Beregning 2 3 3 2" xfId="2110"/>
    <cellStyle name="Beregning 2 3 30" xfId="2111"/>
    <cellStyle name="Beregning 2 3 30 2" xfId="2112"/>
    <cellStyle name="Beregning 2 3 31" xfId="2113"/>
    <cellStyle name="Beregning 2 3 31 2" xfId="2114"/>
    <cellStyle name="Beregning 2 3 32" xfId="2115"/>
    <cellStyle name="Beregning 2 3 32 2" xfId="2116"/>
    <cellStyle name="Beregning 2 3 33" xfId="2117"/>
    <cellStyle name="Beregning 2 3 33 2" xfId="2118"/>
    <cellStyle name="Beregning 2 3 34" xfId="2119"/>
    <cellStyle name="Beregning 2 3 34 2" xfId="2120"/>
    <cellStyle name="Beregning 2 3 35" xfId="2121"/>
    <cellStyle name="Beregning 2 3 35 2" xfId="2122"/>
    <cellStyle name="Beregning 2 3 36" xfId="2123"/>
    <cellStyle name="Beregning 2 3 36 2" xfId="2124"/>
    <cellStyle name="Beregning 2 3 37" xfId="2125"/>
    <cellStyle name="Beregning 2 3 37 2" xfId="2126"/>
    <cellStyle name="Beregning 2 3 38" xfId="2127"/>
    <cellStyle name="Beregning 2 3 39" xfId="2128"/>
    <cellStyle name="Beregning 2 3 4" xfId="2129"/>
    <cellStyle name="Beregning 2 3 4 2" xfId="2130"/>
    <cellStyle name="Beregning 2 3 40" xfId="2131"/>
    <cellStyle name="Beregning 2 3 41" xfId="2132"/>
    <cellStyle name="Beregning 2 3 42" xfId="2133"/>
    <cellStyle name="Beregning 2 3 43" xfId="2134"/>
    <cellStyle name="Beregning 2 3 44" xfId="2135"/>
    <cellStyle name="Beregning 2 3 45" xfId="2136"/>
    <cellStyle name="Beregning 2 3 46" xfId="2137"/>
    <cellStyle name="Beregning 2 3 47" xfId="2138"/>
    <cellStyle name="Beregning 2 3 48" xfId="2139"/>
    <cellStyle name="Beregning 2 3 49" xfId="2140"/>
    <cellStyle name="Beregning 2 3 5" xfId="2141"/>
    <cellStyle name="Beregning 2 3 5 2" xfId="2142"/>
    <cellStyle name="Beregning 2 3 50" xfId="2143"/>
    <cellStyle name="Beregning 2 3 6" xfId="2144"/>
    <cellStyle name="Beregning 2 3 6 2" xfId="2145"/>
    <cellStyle name="Beregning 2 3 7" xfId="2146"/>
    <cellStyle name="Beregning 2 3 7 2" xfId="2147"/>
    <cellStyle name="Beregning 2 3 8" xfId="2148"/>
    <cellStyle name="Beregning 2 3 8 2" xfId="2149"/>
    <cellStyle name="Beregning 2 3 9" xfId="2150"/>
    <cellStyle name="Beregning 2 3 9 2" xfId="2151"/>
    <cellStyle name="Beregning 2 30" xfId="2152"/>
    <cellStyle name="Beregning 2 30 2" xfId="2153"/>
    <cellStyle name="Beregning 2 31" xfId="2154"/>
    <cellStyle name="Beregning 2 31 2" xfId="2155"/>
    <cellStyle name="Beregning 2 32" xfId="2156"/>
    <cellStyle name="Beregning 2 32 2" xfId="2157"/>
    <cellStyle name="Beregning 2 33" xfId="2158"/>
    <cellStyle name="Beregning 2 33 2" xfId="2159"/>
    <cellStyle name="Beregning 2 34" xfId="2160"/>
    <cellStyle name="Beregning 2 34 2" xfId="2161"/>
    <cellStyle name="Beregning 2 35" xfId="2162"/>
    <cellStyle name="Beregning 2 35 2" xfId="2163"/>
    <cellStyle name="Beregning 2 36" xfId="2164"/>
    <cellStyle name="Beregning 2 36 2" xfId="2165"/>
    <cellStyle name="Beregning 2 37" xfId="2166"/>
    <cellStyle name="Beregning 2 37 2" xfId="2167"/>
    <cellStyle name="Beregning 2 38" xfId="2168"/>
    <cellStyle name="Beregning 2 38 2" xfId="2169"/>
    <cellStyle name="Beregning 2 39" xfId="2170"/>
    <cellStyle name="Beregning 2 39 2" xfId="2171"/>
    <cellStyle name="Beregning 2 4" xfId="2172"/>
    <cellStyle name="Beregning 2 4 10" xfId="2173"/>
    <cellStyle name="Beregning 2 4 10 2" xfId="2174"/>
    <cellStyle name="Beregning 2 4 11" xfId="2175"/>
    <cellStyle name="Beregning 2 4 11 2" xfId="2176"/>
    <cellStyle name="Beregning 2 4 12" xfId="2177"/>
    <cellStyle name="Beregning 2 4 12 2" xfId="2178"/>
    <cellStyle name="Beregning 2 4 13" xfId="2179"/>
    <cellStyle name="Beregning 2 4 13 2" xfId="2180"/>
    <cellStyle name="Beregning 2 4 14" xfId="2181"/>
    <cellStyle name="Beregning 2 4 14 2" xfId="2182"/>
    <cellStyle name="Beregning 2 4 15" xfId="2183"/>
    <cellStyle name="Beregning 2 4 15 2" xfId="2184"/>
    <cellStyle name="Beregning 2 4 16" xfId="2185"/>
    <cellStyle name="Beregning 2 4 16 2" xfId="2186"/>
    <cellStyle name="Beregning 2 4 17" xfId="2187"/>
    <cellStyle name="Beregning 2 4 17 2" xfId="2188"/>
    <cellStyle name="Beregning 2 4 18" xfId="2189"/>
    <cellStyle name="Beregning 2 4 18 2" xfId="2190"/>
    <cellStyle name="Beregning 2 4 19" xfId="2191"/>
    <cellStyle name="Beregning 2 4 19 2" xfId="2192"/>
    <cellStyle name="Beregning 2 4 2" xfId="2193"/>
    <cellStyle name="Beregning 2 4 2 2" xfId="2194"/>
    <cellStyle name="Beregning 2 4 20" xfId="2195"/>
    <cellStyle name="Beregning 2 4 20 2" xfId="2196"/>
    <cellStyle name="Beregning 2 4 21" xfId="2197"/>
    <cellStyle name="Beregning 2 4 21 2" xfId="2198"/>
    <cellStyle name="Beregning 2 4 22" xfId="2199"/>
    <cellStyle name="Beregning 2 4 22 2" xfId="2200"/>
    <cellStyle name="Beregning 2 4 23" xfId="2201"/>
    <cellStyle name="Beregning 2 4 23 2" xfId="2202"/>
    <cellStyle name="Beregning 2 4 24" xfId="2203"/>
    <cellStyle name="Beregning 2 4 24 2" xfId="2204"/>
    <cellStyle name="Beregning 2 4 25" xfId="2205"/>
    <cellStyle name="Beregning 2 4 25 2" xfId="2206"/>
    <cellStyle name="Beregning 2 4 26" xfId="2207"/>
    <cellStyle name="Beregning 2 4 26 2" xfId="2208"/>
    <cellStyle name="Beregning 2 4 27" xfId="2209"/>
    <cellStyle name="Beregning 2 4 27 2" xfId="2210"/>
    <cellStyle name="Beregning 2 4 28" xfId="2211"/>
    <cellStyle name="Beregning 2 4 28 2" xfId="2212"/>
    <cellStyle name="Beregning 2 4 29" xfId="2213"/>
    <cellStyle name="Beregning 2 4 29 2" xfId="2214"/>
    <cellStyle name="Beregning 2 4 3" xfId="2215"/>
    <cellStyle name="Beregning 2 4 3 2" xfId="2216"/>
    <cellStyle name="Beregning 2 4 30" xfId="2217"/>
    <cellStyle name="Beregning 2 4 30 2" xfId="2218"/>
    <cellStyle name="Beregning 2 4 31" xfId="2219"/>
    <cellStyle name="Beregning 2 4 31 2" xfId="2220"/>
    <cellStyle name="Beregning 2 4 32" xfId="2221"/>
    <cellStyle name="Beregning 2 4 32 2" xfId="2222"/>
    <cellStyle name="Beregning 2 4 33" xfId="2223"/>
    <cellStyle name="Beregning 2 4 33 2" xfId="2224"/>
    <cellStyle name="Beregning 2 4 34" xfId="2225"/>
    <cellStyle name="Beregning 2 4 34 2" xfId="2226"/>
    <cellStyle name="Beregning 2 4 35" xfId="2227"/>
    <cellStyle name="Beregning 2 4 35 2" xfId="2228"/>
    <cellStyle name="Beregning 2 4 36" xfId="2229"/>
    <cellStyle name="Beregning 2 4 36 2" xfId="2230"/>
    <cellStyle name="Beregning 2 4 37" xfId="2231"/>
    <cellStyle name="Beregning 2 4 37 2" xfId="2232"/>
    <cellStyle name="Beregning 2 4 38" xfId="2233"/>
    <cellStyle name="Beregning 2 4 39" xfId="2234"/>
    <cellStyle name="Beregning 2 4 4" xfId="2235"/>
    <cellStyle name="Beregning 2 4 4 2" xfId="2236"/>
    <cellStyle name="Beregning 2 4 40" xfId="2237"/>
    <cellStyle name="Beregning 2 4 41" xfId="2238"/>
    <cellStyle name="Beregning 2 4 42" xfId="2239"/>
    <cellStyle name="Beregning 2 4 43" xfId="2240"/>
    <cellStyle name="Beregning 2 4 44" xfId="2241"/>
    <cellStyle name="Beregning 2 4 45" xfId="2242"/>
    <cellStyle name="Beregning 2 4 46" xfId="2243"/>
    <cellStyle name="Beregning 2 4 47" xfId="2244"/>
    <cellStyle name="Beregning 2 4 48" xfId="2245"/>
    <cellStyle name="Beregning 2 4 49" xfId="2246"/>
    <cellStyle name="Beregning 2 4 5" xfId="2247"/>
    <cellStyle name="Beregning 2 4 5 2" xfId="2248"/>
    <cellStyle name="Beregning 2 4 50" xfId="2249"/>
    <cellStyle name="Beregning 2 4 6" xfId="2250"/>
    <cellStyle name="Beregning 2 4 6 2" xfId="2251"/>
    <cellStyle name="Beregning 2 4 7" xfId="2252"/>
    <cellStyle name="Beregning 2 4 7 2" xfId="2253"/>
    <cellStyle name="Beregning 2 4 8" xfId="2254"/>
    <cellStyle name="Beregning 2 4 8 2" xfId="2255"/>
    <cellStyle name="Beregning 2 4 9" xfId="2256"/>
    <cellStyle name="Beregning 2 4 9 2" xfId="2257"/>
    <cellStyle name="Beregning 2 40" xfId="2258"/>
    <cellStyle name="Beregning 2 40 2" xfId="2259"/>
    <cellStyle name="Beregning 2 41" xfId="2260"/>
    <cellStyle name="Beregning 2 41 2" xfId="2261"/>
    <cellStyle name="Beregning 2 42" xfId="2262"/>
    <cellStyle name="Beregning 2 42 2" xfId="2263"/>
    <cellStyle name="Beregning 2 43" xfId="2264"/>
    <cellStyle name="Beregning 2 43 2" xfId="2265"/>
    <cellStyle name="Beregning 2 44" xfId="2266"/>
    <cellStyle name="Beregning 2 44 2" xfId="2267"/>
    <cellStyle name="Beregning 2 45" xfId="2268"/>
    <cellStyle name="Beregning 2 45 2" xfId="2269"/>
    <cellStyle name="Beregning 2 46" xfId="2270"/>
    <cellStyle name="Beregning 2 46 2" xfId="2271"/>
    <cellStyle name="Beregning 2 47" xfId="2272"/>
    <cellStyle name="Beregning 2 47 2" xfId="2273"/>
    <cellStyle name="Beregning 2 48" xfId="2274"/>
    <cellStyle name="Beregning 2 48 2" xfId="2275"/>
    <cellStyle name="Beregning 2 49" xfId="2276"/>
    <cellStyle name="Beregning 2 49 2" xfId="2277"/>
    <cellStyle name="Beregning 2 5" xfId="2278"/>
    <cellStyle name="Beregning 2 5 10" xfId="2279"/>
    <cellStyle name="Beregning 2 5 10 2" xfId="2280"/>
    <cellStyle name="Beregning 2 5 11" xfId="2281"/>
    <cellStyle name="Beregning 2 5 11 2" xfId="2282"/>
    <cellStyle name="Beregning 2 5 12" xfId="2283"/>
    <cellStyle name="Beregning 2 5 12 2" xfId="2284"/>
    <cellStyle name="Beregning 2 5 13" xfId="2285"/>
    <cellStyle name="Beregning 2 5 13 2" xfId="2286"/>
    <cellStyle name="Beregning 2 5 14" xfId="2287"/>
    <cellStyle name="Beregning 2 5 14 2" xfId="2288"/>
    <cellStyle name="Beregning 2 5 15" xfId="2289"/>
    <cellStyle name="Beregning 2 5 15 2" xfId="2290"/>
    <cellStyle name="Beregning 2 5 16" xfId="2291"/>
    <cellStyle name="Beregning 2 5 16 2" xfId="2292"/>
    <cellStyle name="Beregning 2 5 17" xfId="2293"/>
    <cellStyle name="Beregning 2 5 17 2" xfId="2294"/>
    <cellStyle name="Beregning 2 5 18" xfId="2295"/>
    <cellStyle name="Beregning 2 5 18 2" xfId="2296"/>
    <cellStyle name="Beregning 2 5 19" xfId="2297"/>
    <cellStyle name="Beregning 2 5 19 2" xfId="2298"/>
    <cellStyle name="Beregning 2 5 2" xfId="2299"/>
    <cellStyle name="Beregning 2 5 2 2" xfId="2300"/>
    <cellStyle name="Beregning 2 5 20" xfId="2301"/>
    <cellStyle name="Beregning 2 5 20 2" xfId="2302"/>
    <cellStyle name="Beregning 2 5 21" xfId="2303"/>
    <cellStyle name="Beregning 2 5 21 2" xfId="2304"/>
    <cellStyle name="Beregning 2 5 22" xfId="2305"/>
    <cellStyle name="Beregning 2 5 22 2" xfId="2306"/>
    <cellStyle name="Beregning 2 5 23" xfId="2307"/>
    <cellStyle name="Beregning 2 5 23 2" xfId="2308"/>
    <cellStyle name="Beregning 2 5 24" xfId="2309"/>
    <cellStyle name="Beregning 2 5 24 2" xfId="2310"/>
    <cellStyle name="Beregning 2 5 25" xfId="2311"/>
    <cellStyle name="Beregning 2 5 25 2" xfId="2312"/>
    <cellStyle name="Beregning 2 5 26" xfId="2313"/>
    <cellStyle name="Beregning 2 5 26 2" xfId="2314"/>
    <cellStyle name="Beregning 2 5 27" xfId="2315"/>
    <cellStyle name="Beregning 2 5 27 2" xfId="2316"/>
    <cellStyle name="Beregning 2 5 28" xfId="2317"/>
    <cellStyle name="Beregning 2 5 28 2" xfId="2318"/>
    <cellStyle name="Beregning 2 5 29" xfId="2319"/>
    <cellStyle name="Beregning 2 5 29 2" xfId="2320"/>
    <cellStyle name="Beregning 2 5 3" xfId="2321"/>
    <cellStyle name="Beregning 2 5 3 2" xfId="2322"/>
    <cellStyle name="Beregning 2 5 30" xfId="2323"/>
    <cellStyle name="Beregning 2 5 30 2" xfId="2324"/>
    <cellStyle name="Beregning 2 5 31" xfId="2325"/>
    <cellStyle name="Beregning 2 5 31 2" xfId="2326"/>
    <cellStyle name="Beregning 2 5 32" xfId="2327"/>
    <cellStyle name="Beregning 2 5 32 2" xfId="2328"/>
    <cellStyle name="Beregning 2 5 33" xfId="2329"/>
    <cellStyle name="Beregning 2 5 33 2" xfId="2330"/>
    <cellStyle name="Beregning 2 5 34" xfId="2331"/>
    <cellStyle name="Beregning 2 5 34 2" xfId="2332"/>
    <cellStyle name="Beregning 2 5 35" xfId="2333"/>
    <cellStyle name="Beregning 2 5 35 2" xfId="2334"/>
    <cellStyle name="Beregning 2 5 36" xfId="2335"/>
    <cellStyle name="Beregning 2 5 36 2" xfId="2336"/>
    <cellStyle name="Beregning 2 5 37" xfId="2337"/>
    <cellStyle name="Beregning 2 5 37 2" xfId="2338"/>
    <cellStyle name="Beregning 2 5 38" xfId="2339"/>
    <cellStyle name="Beregning 2 5 39" xfId="2340"/>
    <cellStyle name="Beregning 2 5 4" xfId="2341"/>
    <cellStyle name="Beregning 2 5 4 2" xfId="2342"/>
    <cellStyle name="Beregning 2 5 40" xfId="2343"/>
    <cellStyle name="Beregning 2 5 41" xfId="2344"/>
    <cellStyle name="Beregning 2 5 42" xfId="2345"/>
    <cellStyle name="Beregning 2 5 43" xfId="2346"/>
    <cellStyle name="Beregning 2 5 44" xfId="2347"/>
    <cellStyle name="Beregning 2 5 45" xfId="2348"/>
    <cellStyle name="Beregning 2 5 46" xfId="2349"/>
    <cellStyle name="Beregning 2 5 47" xfId="2350"/>
    <cellStyle name="Beregning 2 5 48" xfId="2351"/>
    <cellStyle name="Beregning 2 5 49" xfId="2352"/>
    <cellStyle name="Beregning 2 5 5" xfId="2353"/>
    <cellStyle name="Beregning 2 5 5 2" xfId="2354"/>
    <cellStyle name="Beregning 2 5 6" xfId="2355"/>
    <cellStyle name="Beregning 2 5 6 2" xfId="2356"/>
    <cellStyle name="Beregning 2 5 7" xfId="2357"/>
    <cellStyle name="Beregning 2 5 7 2" xfId="2358"/>
    <cellStyle name="Beregning 2 5 8" xfId="2359"/>
    <cellStyle name="Beregning 2 5 8 2" xfId="2360"/>
    <cellStyle name="Beregning 2 5 9" xfId="2361"/>
    <cellStyle name="Beregning 2 5 9 2" xfId="2362"/>
    <cellStyle name="Beregning 2 50" xfId="2363"/>
    <cellStyle name="Beregning 2 51" xfId="2364"/>
    <cellStyle name="Beregning 2 52" xfId="2365"/>
    <cellStyle name="Beregning 2 53" xfId="2366"/>
    <cellStyle name="Beregning 2 54" xfId="6379"/>
    <cellStyle name="Beregning 2 6" xfId="2367"/>
    <cellStyle name="Beregning 2 6 10" xfId="2368"/>
    <cellStyle name="Beregning 2 6 10 2" xfId="2369"/>
    <cellStyle name="Beregning 2 6 11" xfId="2370"/>
    <cellStyle name="Beregning 2 6 11 2" xfId="2371"/>
    <cellStyle name="Beregning 2 6 12" xfId="2372"/>
    <cellStyle name="Beregning 2 6 12 2" xfId="2373"/>
    <cellStyle name="Beregning 2 6 13" xfId="2374"/>
    <cellStyle name="Beregning 2 6 13 2" xfId="2375"/>
    <cellStyle name="Beregning 2 6 14" xfId="2376"/>
    <cellStyle name="Beregning 2 6 14 2" xfId="2377"/>
    <cellStyle name="Beregning 2 6 15" xfId="2378"/>
    <cellStyle name="Beregning 2 6 15 2" xfId="2379"/>
    <cellStyle name="Beregning 2 6 16" xfId="2380"/>
    <cellStyle name="Beregning 2 6 16 2" xfId="2381"/>
    <cellStyle name="Beregning 2 6 17" xfId="2382"/>
    <cellStyle name="Beregning 2 6 17 2" xfId="2383"/>
    <cellStyle name="Beregning 2 6 18" xfId="2384"/>
    <cellStyle name="Beregning 2 6 18 2" xfId="2385"/>
    <cellStyle name="Beregning 2 6 19" xfId="2386"/>
    <cellStyle name="Beregning 2 6 19 2" xfId="2387"/>
    <cellStyle name="Beregning 2 6 2" xfId="2388"/>
    <cellStyle name="Beregning 2 6 2 2" xfId="2389"/>
    <cellStyle name="Beregning 2 6 20" xfId="2390"/>
    <cellStyle name="Beregning 2 6 20 2" xfId="2391"/>
    <cellStyle name="Beregning 2 6 21" xfId="2392"/>
    <cellStyle name="Beregning 2 6 21 2" xfId="2393"/>
    <cellStyle name="Beregning 2 6 22" xfId="2394"/>
    <cellStyle name="Beregning 2 6 22 2" xfId="2395"/>
    <cellStyle name="Beregning 2 6 23" xfId="2396"/>
    <cellStyle name="Beregning 2 6 23 2" xfId="2397"/>
    <cellStyle name="Beregning 2 6 24" xfId="2398"/>
    <cellStyle name="Beregning 2 6 24 2" xfId="2399"/>
    <cellStyle name="Beregning 2 6 25" xfId="2400"/>
    <cellStyle name="Beregning 2 6 25 2" xfId="2401"/>
    <cellStyle name="Beregning 2 6 26" xfId="2402"/>
    <cellStyle name="Beregning 2 6 26 2" xfId="2403"/>
    <cellStyle name="Beregning 2 6 27" xfId="2404"/>
    <cellStyle name="Beregning 2 6 27 2" xfId="2405"/>
    <cellStyle name="Beregning 2 6 28" xfId="2406"/>
    <cellStyle name="Beregning 2 6 28 2" xfId="2407"/>
    <cellStyle name="Beregning 2 6 29" xfId="2408"/>
    <cellStyle name="Beregning 2 6 29 2" xfId="2409"/>
    <cellStyle name="Beregning 2 6 3" xfId="2410"/>
    <cellStyle name="Beregning 2 6 3 2" xfId="2411"/>
    <cellStyle name="Beregning 2 6 30" xfId="2412"/>
    <cellStyle name="Beregning 2 6 30 2" xfId="2413"/>
    <cellStyle name="Beregning 2 6 31" xfId="2414"/>
    <cellStyle name="Beregning 2 6 31 2" xfId="2415"/>
    <cellStyle name="Beregning 2 6 32" xfId="2416"/>
    <cellStyle name="Beregning 2 6 32 2" xfId="2417"/>
    <cellStyle name="Beregning 2 6 33" xfId="2418"/>
    <cellStyle name="Beregning 2 6 33 2" xfId="2419"/>
    <cellStyle name="Beregning 2 6 34" xfId="2420"/>
    <cellStyle name="Beregning 2 6 34 2" xfId="2421"/>
    <cellStyle name="Beregning 2 6 35" xfId="2422"/>
    <cellStyle name="Beregning 2 6 35 2" xfId="2423"/>
    <cellStyle name="Beregning 2 6 36" xfId="2424"/>
    <cellStyle name="Beregning 2 6 36 2" xfId="2425"/>
    <cellStyle name="Beregning 2 6 37" xfId="2426"/>
    <cellStyle name="Beregning 2 6 37 2" xfId="2427"/>
    <cellStyle name="Beregning 2 6 38" xfId="2428"/>
    <cellStyle name="Beregning 2 6 39" xfId="2429"/>
    <cellStyle name="Beregning 2 6 4" xfId="2430"/>
    <cellStyle name="Beregning 2 6 4 2" xfId="2431"/>
    <cellStyle name="Beregning 2 6 40" xfId="2432"/>
    <cellStyle name="Beregning 2 6 41" xfId="2433"/>
    <cellStyle name="Beregning 2 6 42" xfId="2434"/>
    <cellStyle name="Beregning 2 6 43" xfId="2435"/>
    <cellStyle name="Beregning 2 6 44" xfId="2436"/>
    <cellStyle name="Beregning 2 6 45" xfId="2437"/>
    <cellStyle name="Beregning 2 6 46" xfId="2438"/>
    <cellStyle name="Beregning 2 6 47" xfId="2439"/>
    <cellStyle name="Beregning 2 6 48" xfId="2440"/>
    <cellStyle name="Beregning 2 6 49" xfId="2441"/>
    <cellStyle name="Beregning 2 6 5" xfId="2442"/>
    <cellStyle name="Beregning 2 6 5 2" xfId="2443"/>
    <cellStyle name="Beregning 2 6 6" xfId="2444"/>
    <cellStyle name="Beregning 2 6 6 2" xfId="2445"/>
    <cellStyle name="Beregning 2 6 7" xfId="2446"/>
    <cellStyle name="Beregning 2 6 7 2" xfId="2447"/>
    <cellStyle name="Beregning 2 6 8" xfId="2448"/>
    <cellStyle name="Beregning 2 6 8 2" xfId="2449"/>
    <cellStyle name="Beregning 2 6 9" xfId="2450"/>
    <cellStyle name="Beregning 2 6 9 2" xfId="2451"/>
    <cellStyle name="Beregning 2 7" xfId="2452"/>
    <cellStyle name="Beregning 2 7 10" xfId="2453"/>
    <cellStyle name="Beregning 2 7 10 2" xfId="2454"/>
    <cellStyle name="Beregning 2 7 11" xfId="2455"/>
    <cellStyle name="Beregning 2 7 11 2" xfId="2456"/>
    <cellStyle name="Beregning 2 7 12" xfId="2457"/>
    <cellStyle name="Beregning 2 7 12 2" xfId="2458"/>
    <cellStyle name="Beregning 2 7 13" xfId="2459"/>
    <cellStyle name="Beregning 2 7 13 2" xfId="2460"/>
    <cellStyle name="Beregning 2 7 14" xfId="2461"/>
    <cellStyle name="Beregning 2 7 14 2" xfId="2462"/>
    <cellStyle name="Beregning 2 7 15" xfId="2463"/>
    <cellStyle name="Beregning 2 7 15 2" xfId="2464"/>
    <cellStyle name="Beregning 2 7 16" xfId="2465"/>
    <cellStyle name="Beregning 2 7 16 2" xfId="2466"/>
    <cellStyle name="Beregning 2 7 17" xfId="2467"/>
    <cellStyle name="Beregning 2 7 17 2" xfId="2468"/>
    <cellStyle name="Beregning 2 7 18" xfId="2469"/>
    <cellStyle name="Beregning 2 7 18 2" xfId="2470"/>
    <cellStyle name="Beregning 2 7 19" xfId="2471"/>
    <cellStyle name="Beregning 2 7 19 2" xfId="2472"/>
    <cellStyle name="Beregning 2 7 2" xfId="2473"/>
    <cellStyle name="Beregning 2 7 2 2" xfId="2474"/>
    <cellStyle name="Beregning 2 7 20" xfId="2475"/>
    <cellStyle name="Beregning 2 7 20 2" xfId="2476"/>
    <cellStyle name="Beregning 2 7 21" xfId="2477"/>
    <cellStyle name="Beregning 2 7 21 2" xfId="2478"/>
    <cellStyle name="Beregning 2 7 22" xfId="2479"/>
    <cellStyle name="Beregning 2 7 22 2" xfId="2480"/>
    <cellStyle name="Beregning 2 7 23" xfId="2481"/>
    <cellStyle name="Beregning 2 7 23 2" xfId="2482"/>
    <cellStyle name="Beregning 2 7 24" xfId="2483"/>
    <cellStyle name="Beregning 2 7 24 2" xfId="2484"/>
    <cellStyle name="Beregning 2 7 25" xfId="2485"/>
    <cellStyle name="Beregning 2 7 25 2" xfId="2486"/>
    <cellStyle name="Beregning 2 7 26" xfId="2487"/>
    <cellStyle name="Beregning 2 7 26 2" xfId="2488"/>
    <cellStyle name="Beregning 2 7 27" xfId="2489"/>
    <cellStyle name="Beregning 2 7 27 2" xfId="2490"/>
    <cellStyle name="Beregning 2 7 28" xfId="2491"/>
    <cellStyle name="Beregning 2 7 28 2" xfId="2492"/>
    <cellStyle name="Beregning 2 7 29" xfId="2493"/>
    <cellStyle name="Beregning 2 7 29 2" xfId="2494"/>
    <cellStyle name="Beregning 2 7 3" xfId="2495"/>
    <cellStyle name="Beregning 2 7 3 2" xfId="2496"/>
    <cellStyle name="Beregning 2 7 30" xfId="2497"/>
    <cellStyle name="Beregning 2 7 30 2" xfId="2498"/>
    <cellStyle name="Beregning 2 7 31" xfId="2499"/>
    <cellStyle name="Beregning 2 7 31 2" xfId="2500"/>
    <cellStyle name="Beregning 2 7 32" xfId="2501"/>
    <cellStyle name="Beregning 2 7 32 2" xfId="2502"/>
    <cellStyle name="Beregning 2 7 33" xfId="2503"/>
    <cellStyle name="Beregning 2 7 33 2" xfId="2504"/>
    <cellStyle name="Beregning 2 7 34" xfId="2505"/>
    <cellStyle name="Beregning 2 7 34 2" xfId="2506"/>
    <cellStyle name="Beregning 2 7 35" xfId="2507"/>
    <cellStyle name="Beregning 2 7 35 2" xfId="2508"/>
    <cellStyle name="Beregning 2 7 36" xfId="2509"/>
    <cellStyle name="Beregning 2 7 36 2" xfId="2510"/>
    <cellStyle name="Beregning 2 7 37" xfId="2511"/>
    <cellStyle name="Beregning 2 7 37 2" xfId="2512"/>
    <cellStyle name="Beregning 2 7 38" xfId="2513"/>
    <cellStyle name="Beregning 2 7 39" xfId="2514"/>
    <cellStyle name="Beregning 2 7 4" xfId="2515"/>
    <cellStyle name="Beregning 2 7 4 2" xfId="2516"/>
    <cellStyle name="Beregning 2 7 40" xfId="2517"/>
    <cellStyle name="Beregning 2 7 41" xfId="2518"/>
    <cellStyle name="Beregning 2 7 42" xfId="2519"/>
    <cellStyle name="Beregning 2 7 43" xfId="2520"/>
    <cellStyle name="Beregning 2 7 44" xfId="2521"/>
    <cellStyle name="Beregning 2 7 45" xfId="2522"/>
    <cellStyle name="Beregning 2 7 46" xfId="2523"/>
    <cellStyle name="Beregning 2 7 47" xfId="2524"/>
    <cellStyle name="Beregning 2 7 5" xfId="2525"/>
    <cellStyle name="Beregning 2 7 5 2" xfId="2526"/>
    <cellStyle name="Beregning 2 7 6" xfId="2527"/>
    <cellStyle name="Beregning 2 7 6 2" xfId="2528"/>
    <cellStyle name="Beregning 2 7 7" xfId="2529"/>
    <cellStyle name="Beregning 2 7 7 2" xfId="2530"/>
    <cellStyle name="Beregning 2 7 8" xfId="2531"/>
    <cellStyle name="Beregning 2 7 8 2" xfId="2532"/>
    <cellStyle name="Beregning 2 7 9" xfId="2533"/>
    <cellStyle name="Beregning 2 7 9 2" xfId="2534"/>
    <cellStyle name="Beregning 2 8" xfId="2535"/>
    <cellStyle name="Beregning 2 8 10" xfId="2536"/>
    <cellStyle name="Beregning 2 8 10 2" xfId="2537"/>
    <cellStyle name="Beregning 2 8 11" xfId="2538"/>
    <cellStyle name="Beregning 2 8 11 2" xfId="2539"/>
    <cellStyle name="Beregning 2 8 12" xfId="2540"/>
    <cellStyle name="Beregning 2 8 12 2" xfId="2541"/>
    <cellStyle name="Beregning 2 8 13" xfId="2542"/>
    <cellStyle name="Beregning 2 8 13 2" xfId="2543"/>
    <cellStyle name="Beregning 2 8 14" xfId="2544"/>
    <cellStyle name="Beregning 2 8 14 2" xfId="2545"/>
    <cellStyle name="Beregning 2 8 15" xfId="2546"/>
    <cellStyle name="Beregning 2 8 15 2" xfId="2547"/>
    <cellStyle name="Beregning 2 8 16" xfId="2548"/>
    <cellStyle name="Beregning 2 8 16 2" xfId="2549"/>
    <cellStyle name="Beregning 2 8 17" xfId="2550"/>
    <cellStyle name="Beregning 2 8 17 2" xfId="2551"/>
    <cellStyle name="Beregning 2 8 18" xfId="2552"/>
    <cellStyle name="Beregning 2 8 18 2" xfId="2553"/>
    <cellStyle name="Beregning 2 8 19" xfId="2554"/>
    <cellStyle name="Beregning 2 8 19 2" xfId="2555"/>
    <cellStyle name="Beregning 2 8 2" xfId="2556"/>
    <cellStyle name="Beregning 2 8 2 2" xfId="2557"/>
    <cellStyle name="Beregning 2 8 20" xfId="2558"/>
    <cellStyle name="Beregning 2 8 20 2" xfId="2559"/>
    <cellStyle name="Beregning 2 8 21" xfId="2560"/>
    <cellStyle name="Beregning 2 8 21 2" xfId="2561"/>
    <cellStyle name="Beregning 2 8 22" xfId="2562"/>
    <cellStyle name="Beregning 2 8 22 2" xfId="2563"/>
    <cellStyle name="Beregning 2 8 23" xfId="2564"/>
    <cellStyle name="Beregning 2 8 23 2" xfId="2565"/>
    <cellStyle name="Beregning 2 8 24" xfId="2566"/>
    <cellStyle name="Beregning 2 8 24 2" xfId="2567"/>
    <cellStyle name="Beregning 2 8 25" xfId="2568"/>
    <cellStyle name="Beregning 2 8 25 2" xfId="2569"/>
    <cellStyle name="Beregning 2 8 26" xfId="2570"/>
    <cellStyle name="Beregning 2 8 26 2" xfId="2571"/>
    <cellStyle name="Beregning 2 8 27" xfId="2572"/>
    <cellStyle name="Beregning 2 8 27 2" xfId="2573"/>
    <cellStyle name="Beregning 2 8 28" xfId="2574"/>
    <cellStyle name="Beregning 2 8 28 2" xfId="2575"/>
    <cellStyle name="Beregning 2 8 29" xfId="2576"/>
    <cellStyle name="Beregning 2 8 29 2" xfId="2577"/>
    <cellStyle name="Beregning 2 8 3" xfId="2578"/>
    <cellStyle name="Beregning 2 8 3 2" xfId="2579"/>
    <cellStyle name="Beregning 2 8 30" xfId="2580"/>
    <cellStyle name="Beregning 2 8 30 2" xfId="2581"/>
    <cellStyle name="Beregning 2 8 31" xfId="2582"/>
    <cellStyle name="Beregning 2 8 31 2" xfId="2583"/>
    <cellStyle name="Beregning 2 8 32" xfId="2584"/>
    <cellStyle name="Beregning 2 8 32 2" xfId="2585"/>
    <cellStyle name="Beregning 2 8 33" xfId="2586"/>
    <cellStyle name="Beregning 2 8 33 2" xfId="2587"/>
    <cellStyle name="Beregning 2 8 34" xfId="2588"/>
    <cellStyle name="Beregning 2 8 34 2" xfId="2589"/>
    <cellStyle name="Beregning 2 8 35" xfId="2590"/>
    <cellStyle name="Beregning 2 8 35 2" xfId="2591"/>
    <cellStyle name="Beregning 2 8 36" xfId="2592"/>
    <cellStyle name="Beregning 2 8 36 2" xfId="2593"/>
    <cellStyle name="Beregning 2 8 37" xfId="2594"/>
    <cellStyle name="Beregning 2 8 37 2" xfId="2595"/>
    <cellStyle name="Beregning 2 8 38" xfId="2596"/>
    <cellStyle name="Beregning 2 8 39" xfId="2597"/>
    <cellStyle name="Beregning 2 8 4" xfId="2598"/>
    <cellStyle name="Beregning 2 8 4 2" xfId="2599"/>
    <cellStyle name="Beregning 2 8 40" xfId="2600"/>
    <cellStyle name="Beregning 2 8 41" xfId="2601"/>
    <cellStyle name="Beregning 2 8 42" xfId="2602"/>
    <cellStyle name="Beregning 2 8 43" xfId="2603"/>
    <cellStyle name="Beregning 2 8 44" xfId="2604"/>
    <cellStyle name="Beregning 2 8 45" xfId="2605"/>
    <cellStyle name="Beregning 2 8 46" xfId="2606"/>
    <cellStyle name="Beregning 2 8 47" xfId="2607"/>
    <cellStyle name="Beregning 2 8 5" xfId="2608"/>
    <cellStyle name="Beregning 2 8 5 2" xfId="2609"/>
    <cellStyle name="Beregning 2 8 6" xfId="2610"/>
    <cellStyle name="Beregning 2 8 6 2" xfId="2611"/>
    <cellStyle name="Beregning 2 8 7" xfId="2612"/>
    <cellStyle name="Beregning 2 8 7 2" xfId="2613"/>
    <cellStyle name="Beregning 2 8 8" xfId="2614"/>
    <cellStyle name="Beregning 2 8 8 2" xfId="2615"/>
    <cellStyle name="Beregning 2 8 9" xfId="2616"/>
    <cellStyle name="Beregning 2 8 9 2" xfId="2617"/>
    <cellStyle name="Beregning 2 9" xfId="2618"/>
    <cellStyle name="Beregning 2 9 10" xfId="2619"/>
    <cellStyle name="Beregning 2 9 10 2" xfId="2620"/>
    <cellStyle name="Beregning 2 9 11" xfId="2621"/>
    <cellStyle name="Beregning 2 9 11 2" xfId="2622"/>
    <cellStyle name="Beregning 2 9 12" xfId="2623"/>
    <cellStyle name="Beregning 2 9 12 2" xfId="2624"/>
    <cellStyle name="Beregning 2 9 13" xfId="2625"/>
    <cellStyle name="Beregning 2 9 13 2" xfId="2626"/>
    <cellStyle name="Beregning 2 9 14" xfId="2627"/>
    <cellStyle name="Beregning 2 9 14 2" xfId="2628"/>
    <cellStyle name="Beregning 2 9 15" xfId="2629"/>
    <cellStyle name="Beregning 2 9 15 2" xfId="2630"/>
    <cellStyle name="Beregning 2 9 16" xfId="2631"/>
    <cellStyle name="Beregning 2 9 16 2" xfId="2632"/>
    <cellStyle name="Beregning 2 9 17" xfId="2633"/>
    <cellStyle name="Beregning 2 9 17 2" xfId="2634"/>
    <cellStyle name="Beregning 2 9 18" xfId="2635"/>
    <cellStyle name="Beregning 2 9 18 2" xfId="2636"/>
    <cellStyle name="Beregning 2 9 19" xfId="2637"/>
    <cellStyle name="Beregning 2 9 19 2" xfId="2638"/>
    <cellStyle name="Beregning 2 9 2" xfId="2639"/>
    <cellStyle name="Beregning 2 9 2 2" xfId="2640"/>
    <cellStyle name="Beregning 2 9 20" xfId="2641"/>
    <cellStyle name="Beregning 2 9 20 2" xfId="2642"/>
    <cellStyle name="Beregning 2 9 21" xfId="2643"/>
    <cellStyle name="Beregning 2 9 21 2" xfId="2644"/>
    <cellStyle name="Beregning 2 9 22" xfId="2645"/>
    <cellStyle name="Beregning 2 9 22 2" xfId="2646"/>
    <cellStyle name="Beregning 2 9 23" xfId="2647"/>
    <cellStyle name="Beregning 2 9 23 2" xfId="2648"/>
    <cellStyle name="Beregning 2 9 24" xfId="2649"/>
    <cellStyle name="Beregning 2 9 24 2" xfId="2650"/>
    <cellStyle name="Beregning 2 9 25" xfId="2651"/>
    <cellStyle name="Beregning 2 9 25 2" xfId="2652"/>
    <cellStyle name="Beregning 2 9 26" xfId="2653"/>
    <cellStyle name="Beregning 2 9 26 2" xfId="2654"/>
    <cellStyle name="Beregning 2 9 27" xfId="2655"/>
    <cellStyle name="Beregning 2 9 27 2" xfId="2656"/>
    <cellStyle name="Beregning 2 9 28" xfId="2657"/>
    <cellStyle name="Beregning 2 9 28 2" xfId="2658"/>
    <cellStyle name="Beregning 2 9 29" xfId="2659"/>
    <cellStyle name="Beregning 2 9 29 2" xfId="2660"/>
    <cellStyle name="Beregning 2 9 3" xfId="2661"/>
    <cellStyle name="Beregning 2 9 3 2" xfId="2662"/>
    <cellStyle name="Beregning 2 9 30" xfId="2663"/>
    <cellStyle name="Beregning 2 9 30 2" xfId="2664"/>
    <cellStyle name="Beregning 2 9 31" xfId="2665"/>
    <cellStyle name="Beregning 2 9 31 2" xfId="2666"/>
    <cellStyle name="Beregning 2 9 32" xfId="2667"/>
    <cellStyle name="Beregning 2 9 32 2" xfId="2668"/>
    <cellStyle name="Beregning 2 9 33" xfId="2669"/>
    <cellStyle name="Beregning 2 9 33 2" xfId="2670"/>
    <cellStyle name="Beregning 2 9 34" xfId="2671"/>
    <cellStyle name="Beregning 2 9 34 2" xfId="2672"/>
    <cellStyle name="Beregning 2 9 35" xfId="2673"/>
    <cellStyle name="Beregning 2 9 35 2" xfId="2674"/>
    <cellStyle name="Beregning 2 9 36" xfId="2675"/>
    <cellStyle name="Beregning 2 9 36 2" xfId="2676"/>
    <cellStyle name="Beregning 2 9 37" xfId="2677"/>
    <cellStyle name="Beregning 2 9 37 2" xfId="2678"/>
    <cellStyle name="Beregning 2 9 38" xfId="2679"/>
    <cellStyle name="Beregning 2 9 4" xfId="2680"/>
    <cellStyle name="Beregning 2 9 4 2" xfId="2681"/>
    <cellStyle name="Beregning 2 9 5" xfId="2682"/>
    <cellStyle name="Beregning 2 9 5 2" xfId="2683"/>
    <cellStyle name="Beregning 2 9 6" xfId="2684"/>
    <cellStyle name="Beregning 2 9 6 2" xfId="2685"/>
    <cellStyle name="Beregning 2 9 7" xfId="2686"/>
    <cellStyle name="Beregning 2 9 7 2" xfId="2687"/>
    <cellStyle name="Beregning 2 9 8" xfId="2688"/>
    <cellStyle name="Beregning 2 9 8 2" xfId="2689"/>
    <cellStyle name="Beregning 2 9 9" xfId="2690"/>
    <cellStyle name="Beregning 2 9 9 2" xfId="2691"/>
    <cellStyle name="Beregning 3" xfId="2692"/>
    <cellStyle name="Beregning 3 10" xfId="11702"/>
    <cellStyle name="Beregning 3 10 2" xfId="17158"/>
    <cellStyle name="Beregning 3 11" xfId="11798"/>
    <cellStyle name="Beregning 3 12" xfId="6381"/>
    <cellStyle name="Beregning 3 2" xfId="9167"/>
    <cellStyle name="Beregning 3 2 2" xfId="14714"/>
    <cellStyle name="Beregning 3 3" xfId="11760"/>
    <cellStyle name="Beregning 3 3 2" xfId="17212"/>
    <cellStyle name="Beregning 3 4" xfId="11753"/>
    <cellStyle name="Beregning 3 4 2" xfId="17205"/>
    <cellStyle name="Beregning 3 5" xfId="11707"/>
    <cellStyle name="Beregning 3 5 2" xfId="17162"/>
    <cellStyle name="Beregning 3 6" xfId="11926"/>
    <cellStyle name="Beregning 3 6 2" xfId="17357"/>
    <cellStyle name="Beregning 3 7" xfId="11783"/>
    <cellStyle name="Beregning 3 7 2" xfId="17232"/>
    <cellStyle name="Beregning 3 8" xfId="11726"/>
    <cellStyle name="Beregning 3 8 2" xfId="17179"/>
    <cellStyle name="Beregning 3 9" xfId="11932"/>
    <cellStyle name="Beregning 3 9 2" xfId="17362"/>
    <cellStyle name="Beregning 4" xfId="2693"/>
    <cellStyle name="Beregning 5" xfId="2694"/>
    <cellStyle name="Beregning 6" xfId="2695"/>
    <cellStyle name="Beregning 7" xfId="2696"/>
    <cellStyle name="Beregning 8" xfId="2697"/>
    <cellStyle name="Beregning 9" xfId="2698"/>
    <cellStyle name="Check Cell 2" xfId="2699"/>
    <cellStyle name="Comma" xfId="2700"/>
    <cellStyle name="Comma [0]" xfId="2701"/>
    <cellStyle name="Comma [0] 2" xfId="17424"/>
    <cellStyle name="Comma [0] 2 2" xfId="18529"/>
    <cellStyle name="Comma [0] 3" xfId="17434"/>
    <cellStyle name="Comma 2" xfId="2702"/>
    <cellStyle name="Comma 2 2" xfId="17425"/>
    <cellStyle name="Comma 2 2 2" xfId="18530"/>
    <cellStyle name="Comma 2 3" xfId="17435"/>
    <cellStyle name="Comma 3" xfId="17423"/>
    <cellStyle name="Comma 3 2" xfId="18528"/>
    <cellStyle name="Comma 4" xfId="17433"/>
    <cellStyle name="Comma 5" xfId="17941"/>
    <cellStyle name="Currency" xfId="2703"/>
    <cellStyle name="Currency [0]" xfId="2704"/>
    <cellStyle name="Currency [0] 2" xfId="17427"/>
    <cellStyle name="Currency [0] 2 2" xfId="18532"/>
    <cellStyle name="Currency [0] 3" xfId="17437"/>
    <cellStyle name="Currency 2" xfId="17426"/>
    <cellStyle name="Currency 2 2" xfId="18531"/>
    <cellStyle name="Currency 3" xfId="17436"/>
    <cellStyle name="Currency 4" xfId="18394"/>
    <cellStyle name="Dårlig" xfId="2705"/>
    <cellStyle name="Dårlig 2" xfId="6382"/>
    <cellStyle name="Euro" xfId="6383"/>
    <cellStyle name="Euro 2" xfId="6819"/>
    <cellStyle name="Euro 3" xfId="12101"/>
    <cellStyle name="Explanatory Text 2" xfId="2706"/>
    <cellStyle name="Farve1" xfId="6178" builtinId="29" customBuiltin="1"/>
    <cellStyle name="Farve2" xfId="6182" builtinId="33" customBuiltin="1"/>
    <cellStyle name="Farve3" xfId="6186" builtinId="37" customBuiltin="1"/>
    <cellStyle name="Farve4" xfId="6190" builtinId="41" customBuiltin="1"/>
    <cellStyle name="Farve5" xfId="6194" builtinId="45" customBuiltin="1"/>
    <cellStyle name="Farve6" xfId="6198" builtinId="49" customBuiltin="1"/>
    <cellStyle name="Forklarende tekst" xfId="6176" builtinId="53" customBuiltin="1"/>
    <cellStyle name="Forklarende tekst 2" xfId="2707"/>
    <cellStyle name="Forklarende tekst 2 2" xfId="2708"/>
    <cellStyle name="Forklarende tekst 2 2 2" xfId="6385"/>
    <cellStyle name="Forklarende tekst 2 3" xfId="6384"/>
    <cellStyle name="Forklarende tekst 3" xfId="6386"/>
    <cellStyle name="God" xfId="6168" builtinId="26" customBuiltin="1"/>
    <cellStyle name="God 2" xfId="2709"/>
    <cellStyle name="God 2 2" xfId="2710"/>
    <cellStyle name="God 2 2 2" xfId="6388"/>
    <cellStyle name="God 2 3" xfId="2711"/>
    <cellStyle name="God 2 4" xfId="2712"/>
    <cellStyle name="God 2 5" xfId="2713"/>
    <cellStyle name="God 2 6" xfId="6387"/>
    <cellStyle name="God 3" xfId="2714"/>
    <cellStyle name="God 3 2" xfId="6390"/>
    <cellStyle name="God 3 3" xfId="6389"/>
    <cellStyle name="Heading 1 2" xfId="2715"/>
    <cellStyle name="Heading 2 2" xfId="2716"/>
    <cellStyle name="Heading 3 2" xfId="2717"/>
    <cellStyle name="Heading 4 2" xfId="2718"/>
    <cellStyle name="Hyperlink" xfId="2719"/>
    <cellStyle name="Hyperlink 2" xfId="2720"/>
    <cellStyle name="Hyperlink 2 2" xfId="2721"/>
    <cellStyle name="Hyperlink 2 2 2" xfId="2722"/>
    <cellStyle name="Hyperlink 2 2 2 2" xfId="2723"/>
    <cellStyle name="Hyperlink 2 2 2 3" xfId="2724"/>
    <cellStyle name="Hyperlink 2 2 2 3 2" xfId="2725"/>
    <cellStyle name="Hyperlink 2 3" xfId="2726"/>
    <cellStyle name="Hyperlink 2 3 2" xfId="2727"/>
    <cellStyle name="Hyperlink 2 4" xfId="2728"/>
    <cellStyle name="Hyperlink 2 5" xfId="2729"/>
    <cellStyle name="Hyperlink 2 6" xfId="2730"/>
    <cellStyle name="Hyperlink 3" xfId="2731"/>
    <cellStyle name="Hyperlink 3 2" xfId="2732"/>
    <cellStyle name="Hyperlink 4" xfId="2733"/>
    <cellStyle name="Hyperlink 4 2" xfId="2734"/>
    <cellStyle name="Hyperlink 5" xfId="2735"/>
    <cellStyle name="Hyperlink 5 2" xfId="2736"/>
    <cellStyle name="Hyperlink 5 3" xfId="2737"/>
    <cellStyle name="Hyperlink 5 4" xfId="2738"/>
    <cellStyle name="Hyperlink 6" xfId="2739"/>
    <cellStyle name="Input" xfId="6171" builtinId="20" customBuiltin="1"/>
    <cellStyle name="Input 2" xfId="2740"/>
    <cellStyle name="Input 2 10" xfId="2741"/>
    <cellStyle name="Input 2 10 10" xfId="2742"/>
    <cellStyle name="Input 2 10 10 2" xfId="2743"/>
    <cellStyle name="Input 2 10 11" xfId="2744"/>
    <cellStyle name="Input 2 10 11 2" xfId="2745"/>
    <cellStyle name="Input 2 10 12" xfId="2746"/>
    <cellStyle name="Input 2 10 12 2" xfId="2747"/>
    <cellStyle name="Input 2 10 13" xfId="2748"/>
    <cellStyle name="Input 2 10 13 2" xfId="2749"/>
    <cellStyle name="Input 2 10 14" xfId="2750"/>
    <cellStyle name="Input 2 10 14 2" xfId="2751"/>
    <cellStyle name="Input 2 10 15" xfId="2752"/>
    <cellStyle name="Input 2 10 15 2" xfId="2753"/>
    <cellStyle name="Input 2 10 16" xfId="2754"/>
    <cellStyle name="Input 2 10 16 2" xfId="2755"/>
    <cellStyle name="Input 2 10 17" xfId="2756"/>
    <cellStyle name="Input 2 10 17 2" xfId="2757"/>
    <cellStyle name="Input 2 10 18" xfId="2758"/>
    <cellStyle name="Input 2 10 18 2" xfId="2759"/>
    <cellStyle name="Input 2 10 19" xfId="2760"/>
    <cellStyle name="Input 2 10 19 2" xfId="2761"/>
    <cellStyle name="Input 2 10 2" xfId="2762"/>
    <cellStyle name="Input 2 10 2 2" xfId="2763"/>
    <cellStyle name="Input 2 10 20" xfId="2764"/>
    <cellStyle name="Input 2 10 20 2" xfId="2765"/>
    <cellStyle name="Input 2 10 21" xfId="2766"/>
    <cellStyle name="Input 2 10 21 2" xfId="2767"/>
    <cellStyle name="Input 2 10 22" xfId="2768"/>
    <cellStyle name="Input 2 10 22 2" xfId="2769"/>
    <cellStyle name="Input 2 10 23" xfId="2770"/>
    <cellStyle name="Input 2 10 23 2" xfId="2771"/>
    <cellStyle name="Input 2 10 24" xfId="2772"/>
    <cellStyle name="Input 2 10 24 2" xfId="2773"/>
    <cellStyle name="Input 2 10 25" xfId="2774"/>
    <cellStyle name="Input 2 10 25 2" xfId="2775"/>
    <cellStyle name="Input 2 10 26" xfId="2776"/>
    <cellStyle name="Input 2 10 26 2" xfId="2777"/>
    <cellStyle name="Input 2 10 27" xfId="2778"/>
    <cellStyle name="Input 2 10 27 2" xfId="2779"/>
    <cellStyle name="Input 2 10 28" xfId="2780"/>
    <cellStyle name="Input 2 10 28 2" xfId="2781"/>
    <cellStyle name="Input 2 10 29" xfId="2782"/>
    <cellStyle name="Input 2 10 29 2" xfId="2783"/>
    <cellStyle name="Input 2 10 3" xfId="2784"/>
    <cellStyle name="Input 2 10 3 2" xfId="2785"/>
    <cellStyle name="Input 2 10 30" xfId="2786"/>
    <cellStyle name="Input 2 10 30 2" xfId="2787"/>
    <cellStyle name="Input 2 10 31" xfId="2788"/>
    <cellStyle name="Input 2 10 31 2" xfId="2789"/>
    <cellStyle name="Input 2 10 32" xfId="2790"/>
    <cellStyle name="Input 2 10 32 2" xfId="2791"/>
    <cellStyle name="Input 2 10 33" xfId="2792"/>
    <cellStyle name="Input 2 10 33 2" xfId="2793"/>
    <cellStyle name="Input 2 10 34" xfId="2794"/>
    <cellStyle name="Input 2 10 34 2" xfId="2795"/>
    <cellStyle name="Input 2 10 35" xfId="2796"/>
    <cellStyle name="Input 2 10 35 2" xfId="2797"/>
    <cellStyle name="Input 2 10 36" xfId="2798"/>
    <cellStyle name="Input 2 10 36 2" xfId="2799"/>
    <cellStyle name="Input 2 10 37" xfId="2800"/>
    <cellStyle name="Input 2 10 37 2" xfId="2801"/>
    <cellStyle name="Input 2 10 38" xfId="2802"/>
    <cellStyle name="Input 2 10 4" xfId="2803"/>
    <cellStyle name="Input 2 10 4 2" xfId="2804"/>
    <cellStyle name="Input 2 10 5" xfId="2805"/>
    <cellStyle name="Input 2 10 5 2" xfId="2806"/>
    <cellStyle name="Input 2 10 6" xfId="2807"/>
    <cellStyle name="Input 2 10 6 2" xfId="2808"/>
    <cellStyle name="Input 2 10 7" xfId="2809"/>
    <cellStyle name="Input 2 10 7 2" xfId="2810"/>
    <cellStyle name="Input 2 10 8" xfId="2811"/>
    <cellStyle name="Input 2 10 8 2" xfId="2812"/>
    <cellStyle name="Input 2 10 9" xfId="2813"/>
    <cellStyle name="Input 2 10 9 2" xfId="2814"/>
    <cellStyle name="Input 2 11" xfId="2815"/>
    <cellStyle name="Input 2 11 10" xfId="2816"/>
    <cellStyle name="Input 2 11 10 2" xfId="2817"/>
    <cellStyle name="Input 2 11 11" xfId="2818"/>
    <cellStyle name="Input 2 11 11 2" xfId="2819"/>
    <cellStyle name="Input 2 11 12" xfId="2820"/>
    <cellStyle name="Input 2 11 12 2" xfId="2821"/>
    <cellStyle name="Input 2 11 13" xfId="2822"/>
    <cellStyle name="Input 2 11 13 2" xfId="2823"/>
    <cellStyle name="Input 2 11 14" xfId="2824"/>
    <cellStyle name="Input 2 11 14 2" xfId="2825"/>
    <cellStyle name="Input 2 11 15" xfId="2826"/>
    <cellStyle name="Input 2 11 15 2" xfId="2827"/>
    <cellStyle name="Input 2 11 16" xfId="2828"/>
    <cellStyle name="Input 2 11 16 2" xfId="2829"/>
    <cellStyle name="Input 2 11 17" xfId="2830"/>
    <cellStyle name="Input 2 11 17 2" xfId="2831"/>
    <cellStyle name="Input 2 11 18" xfId="2832"/>
    <cellStyle name="Input 2 11 18 2" xfId="2833"/>
    <cellStyle name="Input 2 11 19" xfId="2834"/>
    <cellStyle name="Input 2 11 19 2" xfId="2835"/>
    <cellStyle name="Input 2 11 2" xfId="2836"/>
    <cellStyle name="Input 2 11 2 2" xfId="2837"/>
    <cellStyle name="Input 2 11 20" xfId="2838"/>
    <cellStyle name="Input 2 11 20 2" xfId="2839"/>
    <cellStyle name="Input 2 11 21" xfId="2840"/>
    <cellStyle name="Input 2 11 21 2" xfId="2841"/>
    <cellStyle name="Input 2 11 22" xfId="2842"/>
    <cellStyle name="Input 2 11 22 2" xfId="2843"/>
    <cellStyle name="Input 2 11 23" xfId="2844"/>
    <cellStyle name="Input 2 11 23 2" xfId="2845"/>
    <cellStyle name="Input 2 11 24" xfId="2846"/>
    <cellStyle name="Input 2 11 24 2" xfId="2847"/>
    <cellStyle name="Input 2 11 25" xfId="2848"/>
    <cellStyle name="Input 2 11 25 2" xfId="2849"/>
    <cellStyle name="Input 2 11 26" xfId="2850"/>
    <cellStyle name="Input 2 11 26 2" xfId="2851"/>
    <cellStyle name="Input 2 11 27" xfId="2852"/>
    <cellStyle name="Input 2 11 27 2" xfId="2853"/>
    <cellStyle name="Input 2 11 28" xfId="2854"/>
    <cellStyle name="Input 2 11 28 2" xfId="2855"/>
    <cellStyle name="Input 2 11 29" xfId="2856"/>
    <cellStyle name="Input 2 11 29 2" xfId="2857"/>
    <cellStyle name="Input 2 11 3" xfId="2858"/>
    <cellStyle name="Input 2 11 3 2" xfId="2859"/>
    <cellStyle name="Input 2 11 30" xfId="2860"/>
    <cellStyle name="Input 2 11 30 2" xfId="2861"/>
    <cellStyle name="Input 2 11 31" xfId="2862"/>
    <cellStyle name="Input 2 11 31 2" xfId="2863"/>
    <cellStyle name="Input 2 11 32" xfId="2864"/>
    <cellStyle name="Input 2 11 32 2" xfId="2865"/>
    <cellStyle name="Input 2 11 33" xfId="2866"/>
    <cellStyle name="Input 2 11 33 2" xfId="2867"/>
    <cellStyle name="Input 2 11 34" xfId="2868"/>
    <cellStyle name="Input 2 11 34 2" xfId="2869"/>
    <cellStyle name="Input 2 11 35" xfId="2870"/>
    <cellStyle name="Input 2 11 35 2" xfId="2871"/>
    <cellStyle name="Input 2 11 36" xfId="2872"/>
    <cellStyle name="Input 2 11 36 2" xfId="2873"/>
    <cellStyle name="Input 2 11 37" xfId="2874"/>
    <cellStyle name="Input 2 11 37 2" xfId="2875"/>
    <cellStyle name="Input 2 11 38" xfId="2876"/>
    <cellStyle name="Input 2 11 4" xfId="2877"/>
    <cellStyle name="Input 2 11 4 2" xfId="2878"/>
    <cellStyle name="Input 2 11 5" xfId="2879"/>
    <cellStyle name="Input 2 11 5 2" xfId="2880"/>
    <cellStyle name="Input 2 11 6" xfId="2881"/>
    <cellStyle name="Input 2 11 6 2" xfId="2882"/>
    <cellStyle name="Input 2 11 7" xfId="2883"/>
    <cellStyle name="Input 2 11 7 2" xfId="2884"/>
    <cellStyle name="Input 2 11 8" xfId="2885"/>
    <cellStyle name="Input 2 11 8 2" xfId="2886"/>
    <cellStyle name="Input 2 11 9" xfId="2887"/>
    <cellStyle name="Input 2 11 9 2" xfId="2888"/>
    <cellStyle name="Input 2 12" xfId="2889"/>
    <cellStyle name="Input 2 12 10" xfId="2890"/>
    <cellStyle name="Input 2 12 10 2" xfId="2891"/>
    <cellStyle name="Input 2 12 11" xfId="2892"/>
    <cellStyle name="Input 2 12 11 2" xfId="2893"/>
    <cellStyle name="Input 2 12 12" xfId="2894"/>
    <cellStyle name="Input 2 12 12 2" xfId="2895"/>
    <cellStyle name="Input 2 12 13" xfId="2896"/>
    <cellStyle name="Input 2 12 13 2" xfId="2897"/>
    <cellStyle name="Input 2 12 14" xfId="2898"/>
    <cellStyle name="Input 2 12 14 2" xfId="2899"/>
    <cellStyle name="Input 2 12 15" xfId="2900"/>
    <cellStyle name="Input 2 12 15 2" xfId="2901"/>
    <cellStyle name="Input 2 12 16" xfId="2902"/>
    <cellStyle name="Input 2 12 16 2" xfId="2903"/>
    <cellStyle name="Input 2 12 17" xfId="2904"/>
    <cellStyle name="Input 2 12 17 2" xfId="2905"/>
    <cellStyle name="Input 2 12 18" xfId="2906"/>
    <cellStyle name="Input 2 12 18 2" xfId="2907"/>
    <cellStyle name="Input 2 12 19" xfId="2908"/>
    <cellStyle name="Input 2 12 19 2" xfId="2909"/>
    <cellStyle name="Input 2 12 2" xfId="2910"/>
    <cellStyle name="Input 2 12 2 2" xfId="2911"/>
    <cellStyle name="Input 2 12 20" xfId="2912"/>
    <cellStyle name="Input 2 12 20 2" xfId="2913"/>
    <cellStyle name="Input 2 12 21" xfId="2914"/>
    <cellStyle name="Input 2 12 21 2" xfId="2915"/>
    <cellStyle name="Input 2 12 22" xfId="2916"/>
    <cellStyle name="Input 2 12 22 2" xfId="2917"/>
    <cellStyle name="Input 2 12 23" xfId="2918"/>
    <cellStyle name="Input 2 12 23 2" xfId="2919"/>
    <cellStyle name="Input 2 12 24" xfId="2920"/>
    <cellStyle name="Input 2 12 24 2" xfId="2921"/>
    <cellStyle name="Input 2 12 25" xfId="2922"/>
    <cellStyle name="Input 2 12 25 2" xfId="2923"/>
    <cellStyle name="Input 2 12 26" xfId="2924"/>
    <cellStyle name="Input 2 12 26 2" xfId="2925"/>
    <cellStyle name="Input 2 12 27" xfId="2926"/>
    <cellStyle name="Input 2 12 27 2" xfId="2927"/>
    <cellStyle name="Input 2 12 28" xfId="2928"/>
    <cellStyle name="Input 2 12 28 2" xfId="2929"/>
    <cellStyle name="Input 2 12 29" xfId="2930"/>
    <cellStyle name="Input 2 12 29 2" xfId="2931"/>
    <cellStyle name="Input 2 12 3" xfId="2932"/>
    <cellStyle name="Input 2 12 3 2" xfId="2933"/>
    <cellStyle name="Input 2 12 30" xfId="2934"/>
    <cellStyle name="Input 2 12 30 2" xfId="2935"/>
    <cellStyle name="Input 2 12 31" xfId="2936"/>
    <cellStyle name="Input 2 12 31 2" xfId="2937"/>
    <cellStyle name="Input 2 12 32" xfId="2938"/>
    <cellStyle name="Input 2 12 32 2" xfId="2939"/>
    <cellStyle name="Input 2 12 33" xfId="2940"/>
    <cellStyle name="Input 2 12 33 2" xfId="2941"/>
    <cellStyle name="Input 2 12 34" xfId="2942"/>
    <cellStyle name="Input 2 12 34 2" xfId="2943"/>
    <cellStyle name="Input 2 12 35" xfId="2944"/>
    <cellStyle name="Input 2 12 35 2" xfId="2945"/>
    <cellStyle name="Input 2 12 36" xfId="2946"/>
    <cellStyle name="Input 2 12 36 2" xfId="2947"/>
    <cellStyle name="Input 2 12 37" xfId="2948"/>
    <cellStyle name="Input 2 12 37 2" xfId="2949"/>
    <cellStyle name="Input 2 12 38" xfId="2950"/>
    <cellStyle name="Input 2 12 4" xfId="2951"/>
    <cellStyle name="Input 2 12 4 2" xfId="2952"/>
    <cellStyle name="Input 2 12 5" xfId="2953"/>
    <cellStyle name="Input 2 12 5 2" xfId="2954"/>
    <cellStyle name="Input 2 12 6" xfId="2955"/>
    <cellStyle name="Input 2 12 6 2" xfId="2956"/>
    <cellStyle name="Input 2 12 7" xfId="2957"/>
    <cellStyle name="Input 2 12 7 2" xfId="2958"/>
    <cellStyle name="Input 2 12 8" xfId="2959"/>
    <cellStyle name="Input 2 12 8 2" xfId="2960"/>
    <cellStyle name="Input 2 12 9" xfId="2961"/>
    <cellStyle name="Input 2 12 9 2" xfId="2962"/>
    <cellStyle name="Input 2 13" xfId="2963"/>
    <cellStyle name="Input 2 13 10" xfId="2964"/>
    <cellStyle name="Input 2 13 10 2" xfId="2965"/>
    <cellStyle name="Input 2 13 11" xfId="2966"/>
    <cellStyle name="Input 2 13 11 2" xfId="2967"/>
    <cellStyle name="Input 2 13 12" xfId="2968"/>
    <cellStyle name="Input 2 13 12 2" xfId="2969"/>
    <cellStyle name="Input 2 13 13" xfId="2970"/>
    <cellStyle name="Input 2 13 13 2" xfId="2971"/>
    <cellStyle name="Input 2 13 14" xfId="2972"/>
    <cellStyle name="Input 2 13 14 2" xfId="2973"/>
    <cellStyle name="Input 2 13 15" xfId="2974"/>
    <cellStyle name="Input 2 13 15 2" xfId="2975"/>
    <cellStyle name="Input 2 13 16" xfId="2976"/>
    <cellStyle name="Input 2 13 16 2" xfId="2977"/>
    <cellStyle name="Input 2 13 17" xfId="2978"/>
    <cellStyle name="Input 2 13 17 2" xfId="2979"/>
    <cellStyle name="Input 2 13 18" xfId="2980"/>
    <cellStyle name="Input 2 13 18 2" xfId="2981"/>
    <cellStyle name="Input 2 13 19" xfId="2982"/>
    <cellStyle name="Input 2 13 19 2" xfId="2983"/>
    <cellStyle name="Input 2 13 2" xfId="2984"/>
    <cellStyle name="Input 2 13 2 2" xfId="2985"/>
    <cellStyle name="Input 2 13 20" xfId="2986"/>
    <cellStyle name="Input 2 13 20 2" xfId="2987"/>
    <cellStyle name="Input 2 13 21" xfId="2988"/>
    <cellStyle name="Input 2 13 21 2" xfId="2989"/>
    <cellStyle name="Input 2 13 22" xfId="2990"/>
    <cellStyle name="Input 2 13 22 2" xfId="2991"/>
    <cellStyle name="Input 2 13 23" xfId="2992"/>
    <cellStyle name="Input 2 13 23 2" xfId="2993"/>
    <cellStyle name="Input 2 13 24" xfId="2994"/>
    <cellStyle name="Input 2 13 24 2" xfId="2995"/>
    <cellStyle name="Input 2 13 25" xfId="2996"/>
    <cellStyle name="Input 2 13 25 2" xfId="2997"/>
    <cellStyle name="Input 2 13 26" xfId="2998"/>
    <cellStyle name="Input 2 13 26 2" xfId="2999"/>
    <cellStyle name="Input 2 13 27" xfId="3000"/>
    <cellStyle name="Input 2 13 27 2" xfId="3001"/>
    <cellStyle name="Input 2 13 28" xfId="3002"/>
    <cellStyle name="Input 2 13 28 2" xfId="3003"/>
    <cellStyle name="Input 2 13 29" xfId="3004"/>
    <cellStyle name="Input 2 13 29 2" xfId="3005"/>
    <cellStyle name="Input 2 13 3" xfId="3006"/>
    <cellStyle name="Input 2 13 3 2" xfId="3007"/>
    <cellStyle name="Input 2 13 30" xfId="3008"/>
    <cellStyle name="Input 2 13 30 2" xfId="3009"/>
    <cellStyle name="Input 2 13 31" xfId="3010"/>
    <cellStyle name="Input 2 13 31 2" xfId="3011"/>
    <cellStyle name="Input 2 13 32" xfId="3012"/>
    <cellStyle name="Input 2 13 32 2" xfId="3013"/>
    <cellStyle name="Input 2 13 33" xfId="3014"/>
    <cellStyle name="Input 2 13 33 2" xfId="3015"/>
    <cellStyle name="Input 2 13 34" xfId="3016"/>
    <cellStyle name="Input 2 13 34 2" xfId="3017"/>
    <cellStyle name="Input 2 13 35" xfId="3018"/>
    <cellStyle name="Input 2 13 35 2" xfId="3019"/>
    <cellStyle name="Input 2 13 36" xfId="3020"/>
    <cellStyle name="Input 2 13 36 2" xfId="3021"/>
    <cellStyle name="Input 2 13 37" xfId="3022"/>
    <cellStyle name="Input 2 13 37 2" xfId="3023"/>
    <cellStyle name="Input 2 13 38" xfId="3024"/>
    <cellStyle name="Input 2 13 4" xfId="3025"/>
    <cellStyle name="Input 2 13 4 2" xfId="3026"/>
    <cellStyle name="Input 2 13 5" xfId="3027"/>
    <cellStyle name="Input 2 13 5 2" xfId="3028"/>
    <cellStyle name="Input 2 13 6" xfId="3029"/>
    <cellStyle name="Input 2 13 6 2" xfId="3030"/>
    <cellStyle name="Input 2 13 7" xfId="3031"/>
    <cellStyle name="Input 2 13 7 2" xfId="3032"/>
    <cellStyle name="Input 2 13 8" xfId="3033"/>
    <cellStyle name="Input 2 13 8 2" xfId="3034"/>
    <cellStyle name="Input 2 13 9" xfId="3035"/>
    <cellStyle name="Input 2 13 9 2" xfId="3036"/>
    <cellStyle name="Input 2 14" xfId="3037"/>
    <cellStyle name="Input 2 14 2" xfId="3038"/>
    <cellStyle name="Input 2 15" xfId="3039"/>
    <cellStyle name="Input 2 15 2" xfId="3040"/>
    <cellStyle name="Input 2 16" xfId="3041"/>
    <cellStyle name="Input 2 16 2" xfId="3042"/>
    <cellStyle name="Input 2 17" xfId="3043"/>
    <cellStyle name="Input 2 17 2" xfId="3044"/>
    <cellStyle name="Input 2 18" xfId="3045"/>
    <cellStyle name="Input 2 18 2" xfId="3046"/>
    <cellStyle name="Input 2 19" xfId="3047"/>
    <cellStyle name="Input 2 19 2" xfId="3048"/>
    <cellStyle name="Input 2 2" xfId="3049"/>
    <cellStyle name="Input 2 2 10" xfId="3050"/>
    <cellStyle name="Input 2 2 10 2" xfId="3051"/>
    <cellStyle name="Input 2 2 10 2 2" xfId="14660"/>
    <cellStyle name="Input 2 2 10 3" xfId="9174"/>
    <cellStyle name="Input 2 2 11" xfId="3052"/>
    <cellStyle name="Input 2 2 11 2" xfId="3053"/>
    <cellStyle name="Input 2 2 11 3" xfId="11800"/>
    <cellStyle name="Input 2 2 12" xfId="3054"/>
    <cellStyle name="Input 2 2 12 2" xfId="3055"/>
    <cellStyle name="Input 2 2 13" xfId="3056"/>
    <cellStyle name="Input 2 2 13 2" xfId="3057"/>
    <cellStyle name="Input 2 2 14" xfId="3058"/>
    <cellStyle name="Input 2 2 14 2" xfId="3059"/>
    <cellStyle name="Input 2 2 15" xfId="3060"/>
    <cellStyle name="Input 2 2 15 2" xfId="3061"/>
    <cellStyle name="Input 2 2 16" xfId="3062"/>
    <cellStyle name="Input 2 2 16 2" xfId="3063"/>
    <cellStyle name="Input 2 2 17" xfId="3064"/>
    <cellStyle name="Input 2 2 17 2" xfId="3065"/>
    <cellStyle name="Input 2 2 18" xfId="3066"/>
    <cellStyle name="Input 2 2 18 2" xfId="3067"/>
    <cellStyle name="Input 2 2 19" xfId="3068"/>
    <cellStyle name="Input 2 2 19 2" xfId="3069"/>
    <cellStyle name="Input 2 2 2" xfId="3070"/>
    <cellStyle name="Input 2 2 2 2" xfId="3071"/>
    <cellStyle name="Input 2 2 2 2 2" xfId="14721"/>
    <cellStyle name="Input 2 2 2 3" xfId="9170"/>
    <cellStyle name="Input 2 2 20" xfId="3072"/>
    <cellStyle name="Input 2 2 20 2" xfId="3073"/>
    <cellStyle name="Input 2 2 21" xfId="3074"/>
    <cellStyle name="Input 2 2 21 2" xfId="3075"/>
    <cellStyle name="Input 2 2 22" xfId="3076"/>
    <cellStyle name="Input 2 2 22 2" xfId="3077"/>
    <cellStyle name="Input 2 2 23" xfId="3078"/>
    <cellStyle name="Input 2 2 23 2" xfId="3079"/>
    <cellStyle name="Input 2 2 24" xfId="3080"/>
    <cellStyle name="Input 2 2 24 2" xfId="3081"/>
    <cellStyle name="Input 2 2 25" xfId="3082"/>
    <cellStyle name="Input 2 2 25 2" xfId="3083"/>
    <cellStyle name="Input 2 2 26" xfId="3084"/>
    <cellStyle name="Input 2 2 26 2" xfId="3085"/>
    <cellStyle name="Input 2 2 27" xfId="3086"/>
    <cellStyle name="Input 2 2 27 2" xfId="3087"/>
    <cellStyle name="Input 2 2 28" xfId="3088"/>
    <cellStyle name="Input 2 2 28 2" xfId="3089"/>
    <cellStyle name="Input 2 2 29" xfId="3090"/>
    <cellStyle name="Input 2 2 29 2" xfId="3091"/>
    <cellStyle name="Input 2 2 3" xfId="3092"/>
    <cellStyle name="Input 2 2 3 2" xfId="3093"/>
    <cellStyle name="Input 2 2 3 2 2" xfId="17236"/>
    <cellStyle name="Input 2 2 3 3" xfId="11787"/>
    <cellStyle name="Input 2 2 30" xfId="3094"/>
    <cellStyle name="Input 2 2 30 2" xfId="3095"/>
    <cellStyle name="Input 2 2 31" xfId="3096"/>
    <cellStyle name="Input 2 2 31 2" xfId="3097"/>
    <cellStyle name="Input 2 2 32" xfId="3098"/>
    <cellStyle name="Input 2 2 32 2" xfId="3099"/>
    <cellStyle name="Input 2 2 33" xfId="3100"/>
    <cellStyle name="Input 2 2 33 2" xfId="3101"/>
    <cellStyle name="Input 2 2 34" xfId="3102"/>
    <cellStyle name="Input 2 2 34 2" xfId="3103"/>
    <cellStyle name="Input 2 2 35" xfId="3104"/>
    <cellStyle name="Input 2 2 35 2" xfId="3105"/>
    <cellStyle name="Input 2 2 36" xfId="3106"/>
    <cellStyle name="Input 2 2 36 2" xfId="3107"/>
    <cellStyle name="Input 2 2 37" xfId="3108"/>
    <cellStyle name="Input 2 2 37 2" xfId="3109"/>
    <cellStyle name="Input 2 2 38" xfId="3110"/>
    <cellStyle name="Input 2 2 39" xfId="3111"/>
    <cellStyle name="Input 2 2 4" xfId="3112"/>
    <cellStyle name="Input 2 2 4 2" xfId="3113"/>
    <cellStyle name="Input 2 2 4 2 2" xfId="17178"/>
    <cellStyle name="Input 2 2 4 3" xfId="11725"/>
    <cellStyle name="Input 2 2 40" xfId="3114"/>
    <cellStyle name="Input 2 2 41" xfId="3115"/>
    <cellStyle name="Input 2 2 42" xfId="3116"/>
    <cellStyle name="Input 2 2 43" xfId="3117"/>
    <cellStyle name="Input 2 2 44" xfId="3118"/>
    <cellStyle name="Input 2 2 45" xfId="3119"/>
    <cellStyle name="Input 2 2 46" xfId="3120"/>
    <cellStyle name="Input 2 2 47" xfId="6392"/>
    <cellStyle name="Input 2 2 5" xfId="3121"/>
    <cellStyle name="Input 2 2 5 2" xfId="3122"/>
    <cellStyle name="Input 2 2 5 2 2" xfId="17207"/>
    <cellStyle name="Input 2 2 5 3" xfId="11755"/>
    <cellStyle name="Input 2 2 6" xfId="3123"/>
    <cellStyle name="Input 2 2 6 2" xfId="3124"/>
    <cellStyle name="Input 2 2 6 2 2" xfId="17249"/>
    <cellStyle name="Input 2 2 6 3" xfId="11803"/>
    <cellStyle name="Input 2 2 7" xfId="3125"/>
    <cellStyle name="Input 2 2 7 2" xfId="3126"/>
    <cellStyle name="Input 2 2 7 2 2" xfId="17219"/>
    <cellStyle name="Input 2 2 7 3" xfId="11768"/>
    <cellStyle name="Input 2 2 8" xfId="3127"/>
    <cellStyle name="Input 2 2 8 2" xfId="3128"/>
    <cellStyle name="Input 2 2 8 2 2" xfId="14976"/>
    <cellStyle name="Input 2 2 8 3" xfId="9516"/>
    <cellStyle name="Input 2 2 9" xfId="3129"/>
    <cellStyle name="Input 2 2 9 2" xfId="3130"/>
    <cellStyle name="Input 2 2 9 2 2" xfId="14967"/>
    <cellStyle name="Input 2 2 9 3" xfId="9507"/>
    <cellStyle name="Input 2 20" xfId="3131"/>
    <cellStyle name="Input 2 20 2" xfId="3132"/>
    <cellStyle name="Input 2 21" xfId="3133"/>
    <cellStyle name="Input 2 21 2" xfId="3134"/>
    <cellStyle name="Input 2 22" xfId="3135"/>
    <cellStyle name="Input 2 22 2" xfId="3136"/>
    <cellStyle name="Input 2 23" xfId="3137"/>
    <cellStyle name="Input 2 23 2" xfId="3138"/>
    <cellStyle name="Input 2 24" xfId="3139"/>
    <cellStyle name="Input 2 24 2" xfId="3140"/>
    <cellStyle name="Input 2 25" xfId="3141"/>
    <cellStyle name="Input 2 25 2" xfId="3142"/>
    <cellStyle name="Input 2 26" xfId="3143"/>
    <cellStyle name="Input 2 26 2" xfId="3144"/>
    <cellStyle name="Input 2 27" xfId="3145"/>
    <cellStyle name="Input 2 27 2" xfId="3146"/>
    <cellStyle name="Input 2 28" xfId="3147"/>
    <cellStyle name="Input 2 28 2" xfId="3148"/>
    <cellStyle name="Input 2 29" xfId="3149"/>
    <cellStyle name="Input 2 29 2" xfId="3150"/>
    <cellStyle name="Input 2 3" xfId="3151"/>
    <cellStyle name="Input 2 3 10" xfId="3152"/>
    <cellStyle name="Input 2 3 10 2" xfId="3153"/>
    <cellStyle name="Input 2 3 11" xfId="3154"/>
    <cellStyle name="Input 2 3 11 2" xfId="3155"/>
    <cellStyle name="Input 2 3 12" xfId="3156"/>
    <cellStyle name="Input 2 3 12 2" xfId="3157"/>
    <cellStyle name="Input 2 3 13" xfId="3158"/>
    <cellStyle name="Input 2 3 13 2" xfId="3159"/>
    <cellStyle name="Input 2 3 14" xfId="3160"/>
    <cellStyle name="Input 2 3 14 2" xfId="3161"/>
    <cellStyle name="Input 2 3 15" xfId="3162"/>
    <cellStyle name="Input 2 3 15 2" xfId="3163"/>
    <cellStyle name="Input 2 3 16" xfId="3164"/>
    <cellStyle name="Input 2 3 16 2" xfId="3165"/>
    <cellStyle name="Input 2 3 17" xfId="3166"/>
    <cellStyle name="Input 2 3 17 2" xfId="3167"/>
    <cellStyle name="Input 2 3 18" xfId="3168"/>
    <cellStyle name="Input 2 3 18 2" xfId="3169"/>
    <cellStyle name="Input 2 3 19" xfId="3170"/>
    <cellStyle name="Input 2 3 19 2" xfId="3171"/>
    <cellStyle name="Input 2 3 2" xfId="3172"/>
    <cellStyle name="Input 2 3 2 2" xfId="3173"/>
    <cellStyle name="Input 2 3 20" xfId="3174"/>
    <cellStyle name="Input 2 3 20 2" xfId="3175"/>
    <cellStyle name="Input 2 3 21" xfId="3176"/>
    <cellStyle name="Input 2 3 21 2" xfId="3177"/>
    <cellStyle name="Input 2 3 22" xfId="3178"/>
    <cellStyle name="Input 2 3 22 2" xfId="3179"/>
    <cellStyle name="Input 2 3 23" xfId="3180"/>
    <cellStyle name="Input 2 3 23 2" xfId="3181"/>
    <cellStyle name="Input 2 3 24" xfId="3182"/>
    <cellStyle name="Input 2 3 24 2" xfId="3183"/>
    <cellStyle name="Input 2 3 25" xfId="3184"/>
    <cellStyle name="Input 2 3 25 2" xfId="3185"/>
    <cellStyle name="Input 2 3 26" xfId="3186"/>
    <cellStyle name="Input 2 3 26 2" xfId="3187"/>
    <cellStyle name="Input 2 3 27" xfId="3188"/>
    <cellStyle name="Input 2 3 27 2" xfId="3189"/>
    <cellStyle name="Input 2 3 28" xfId="3190"/>
    <cellStyle name="Input 2 3 28 2" xfId="3191"/>
    <cellStyle name="Input 2 3 29" xfId="3192"/>
    <cellStyle name="Input 2 3 29 2" xfId="3193"/>
    <cellStyle name="Input 2 3 3" xfId="3194"/>
    <cellStyle name="Input 2 3 3 2" xfId="3195"/>
    <cellStyle name="Input 2 3 30" xfId="3196"/>
    <cellStyle name="Input 2 3 30 2" xfId="3197"/>
    <cellStyle name="Input 2 3 31" xfId="3198"/>
    <cellStyle name="Input 2 3 31 2" xfId="3199"/>
    <cellStyle name="Input 2 3 32" xfId="3200"/>
    <cellStyle name="Input 2 3 32 2" xfId="3201"/>
    <cellStyle name="Input 2 3 33" xfId="3202"/>
    <cellStyle name="Input 2 3 33 2" xfId="3203"/>
    <cellStyle name="Input 2 3 34" xfId="3204"/>
    <cellStyle name="Input 2 3 34 2" xfId="3205"/>
    <cellStyle name="Input 2 3 35" xfId="3206"/>
    <cellStyle name="Input 2 3 35 2" xfId="3207"/>
    <cellStyle name="Input 2 3 36" xfId="3208"/>
    <cellStyle name="Input 2 3 36 2" xfId="3209"/>
    <cellStyle name="Input 2 3 37" xfId="3210"/>
    <cellStyle name="Input 2 3 37 2" xfId="3211"/>
    <cellStyle name="Input 2 3 38" xfId="3212"/>
    <cellStyle name="Input 2 3 39" xfId="3213"/>
    <cellStyle name="Input 2 3 4" xfId="3214"/>
    <cellStyle name="Input 2 3 4 2" xfId="3215"/>
    <cellStyle name="Input 2 3 40" xfId="3216"/>
    <cellStyle name="Input 2 3 41" xfId="3217"/>
    <cellStyle name="Input 2 3 42" xfId="3218"/>
    <cellStyle name="Input 2 3 43" xfId="3219"/>
    <cellStyle name="Input 2 3 44" xfId="3220"/>
    <cellStyle name="Input 2 3 45" xfId="3221"/>
    <cellStyle name="Input 2 3 46" xfId="3222"/>
    <cellStyle name="Input 2 3 47" xfId="3223"/>
    <cellStyle name="Input 2 3 48" xfId="3224"/>
    <cellStyle name="Input 2 3 49" xfId="3225"/>
    <cellStyle name="Input 2 3 5" xfId="3226"/>
    <cellStyle name="Input 2 3 5 2" xfId="3227"/>
    <cellStyle name="Input 2 3 6" xfId="3228"/>
    <cellStyle name="Input 2 3 6 2" xfId="3229"/>
    <cellStyle name="Input 2 3 7" xfId="3230"/>
    <cellStyle name="Input 2 3 7 2" xfId="3231"/>
    <cellStyle name="Input 2 3 8" xfId="3232"/>
    <cellStyle name="Input 2 3 8 2" xfId="3233"/>
    <cellStyle name="Input 2 3 9" xfId="3234"/>
    <cellStyle name="Input 2 3 9 2" xfId="3235"/>
    <cellStyle name="Input 2 30" xfId="3236"/>
    <cellStyle name="Input 2 30 2" xfId="3237"/>
    <cellStyle name="Input 2 31" xfId="3238"/>
    <cellStyle name="Input 2 31 2" xfId="3239"/>
    <cellStyle name="Input 2 32" xfId="3240"/>
    <cellStyle name="Input 2 32 2" xfId="3241"/>
    <cellStyle name="Input 2 33" xfId="3242"/>
    <cellStyle name="Input 2 33 2" xfId="3243"/>
    <cellStyle name="Input 2 34" xfId="3244"/>
    <cellStyle name="Input 2 34 2" xfId="3245"/>
    <cellStyle name="Input 2 35" xfId="3246"/>
    <cellStyle name="Input 2 35 2" xfId="3247"/>
    <cellStyle name="Input 2 36" xfId="3248"/>
    <cellStyle name="Input 2 36 2" xfId="3249"/>
    <cellStyle name="Input 2 37" xfId="3250"/>
    <cellStyle name="Input 2 37 2" xfId="3251"/>
    <cellStyle name="Input 2 38" xfId="3252"/>
    <cellStyle name="Input 2 38 2" xfId="3253"/>
    <cellStyle name="Input 2 39" xfId="3254"/>
    <cellStyle name="Input 2 39 2" xfId="3255"/>
    <cellStyle name="Input 2 4" xfId="3256"/>
    <cellStyle name="Input 2 4 10" xfId="3257"/>
    <cellStyle name="Input 2 4 10 2" xfId="3258"/>
    <cellStyle name="Input 2 4 11" xfId="3259"/>
    <cellStyle name="Input 2 4 11 2" xfId="3260"/>
    <cellStyle name="Input 2 4 12" xfId="3261"/>
    <cellStyle name="Input 2 4 12 2" xfId="3262"/>
    <cellStyle name="Input 2 4 13" xfId="3263"/>
    <cellStyle name="Input 2 4 13 2" xfId="3264"/>
    <cellStyle name="Input 2 4 14" xfId="3265"/>
    <cellStyle name="Input 2 4 14 2" xfId="3266"/>
    <cellStyle name="Input 2 4 15" xfId="3267"/>
    <cellStyle name="Input 2 4 15 2" xfId="3268"/>
    <cellStyle name="Input 2 4 16" xfId="3269"/>
    <cellStyle name="Input 2 4 16 2" xfId="3270"/>
    <cellStyle name="Input 2 4 17" xfId="3271"/>
    <cellStyle name="Input 2 4 17 2" xfId="3272"/>
    <cellStyle name="Input 2 4 18" xfId="3273"/>
    <cellStyle name="Input 2 4 18 2" xfId="3274"/>
    <cellStyle name="Input 2 4 19" xfId="3275"/>
    <cellStyle name="Input 2 4 19 2" xfId="3276"/>
    <cellStyle name="Input 2 4 2" xfId="3277"/>
    <cellStyle name="Input 2 4 2 2" xfId="3278"/>
    <cellStyle name="Input 2 4 20" xfId="3279"/>
    <cellStyle name="Input 2 4 20 2" xfId="3280"/>
    <cellStyle name="Input 2 4 21" xfId="3281"/>
    <cellStyle name="Input 2 4 21 2" xfId="3282"/>
    <cellStyle name="Input 2 4 22" xfId="3283"/>
    <cellStyle name="Input 2 4 22 2" xfId="3284"/>
    <cellStyle name="Input 2 4 23" xfId="3285"/>
    <cellStyle name="Input 2 4 23 2" xfId="3286"/>
    <cellStyle name="Input 2 4 24" xfId="3287"/>
    <cellStyle name="Input 2 4 24 2" xfId="3288"/>
    <cellStyle name="Input 2 4 25" xfId="3289"/>
    <cellStyle name="Input 2 4 25 2" xfId="3290"/>
    <cellStyle name="Input 2 4 26" xfId="3291"/>
    <cellStyle name="Input 2 4 26 2" xfId="3292"/>
    <cellStyle name="Input 2 4 27" xfId="3293"/>
    <cellStyle name="Input 2 4 27 2" xfId="3294"/>
    <cellStyle name="Input 2 4 28" xfId="3295"/>
    <cellStyle name="Input 2 4 28 2" xfId="3296"/>
    <cellStyle name="Input 2 4 29" xfId="3297"/>
    <cellStyle name="Input 2 4 29 2" xfId="3298"/>
    <cellStyle name="Input 2 4 3" xfId="3299"/>
    <cellStyle name="Input 2 4 3 2" xfId="3300"/>
    <cellStyle name="Input 2 4 30" xfId="3301"/>
    <cellStyle name="Input 2 4 30 2" xfId="3302"/>
    <cellStyle name="Input 2 4 31" xfId="3303"/>
    <cellStyle name="Input 2 4 31 2" xfId="3304"/>
    <cellStyle name="Input 2 4 32" xfId="3305"/>
    <cellStyle name="Input 2 4 32 2" xfId="3306"/>
    <cellStyle name="Input 2 4 33" xfId="3307"/>
    <cellStyle name="Input 2 4 33 2" xfId="3308"/>
    <cellStyle name="Input 2 4 34" xfId="3309"/>
    <cellStyle name="Input 2 4 34 2" xfId="3310"/>
    <cellStyle name="Input 2 4 35" xfId="3311"/>
    <cellStyle name="Input 2 4 35 2" xfId="3312"/>
    <cellStyle name="Input 2 4 36" xfId="3313"/>
    <cellStyle name="Input 2 4 36 2" xfId="3314"/>
    <cellStyle name="Input 2 4 37" xfId="3315"/>
    <cellStyle name="Input 2 4 37 2" xfId="3316"/>
    <cellStyle name="Input 2 4 38" xfId="3317"/>
    <cellStyle name="Input 2 4 39" xfId="3318"/>
    <cellStyle name="Input 2 4 4" xfId="3319"/>
    <cellStyle name="Input 2 4 4 2" xfId="3320"/>
    <cellStyle name="Input 2 4 40" xfId="3321"/>
    <cellStyle name="Input 2 4 41" xfId="3322"/>
    <cellStyle name="Input 2 4 42" xfId="3323"/>
    <cellStyle name="Input 2 4 43" xfId="3324"/>
    <cellStyle name="Input 2 4 44" xfId="3325"/>
    <cellStyle name="Input 2 4 45" xfId="3326"/>
    <cellStyle name="Input 2 4 46" xfId="3327"/>
    <cellStyle name="Input 2 4 47" xfId="3328"/>
    <cellStyle name="Input 2 4 48" xfId="3329"/>
    <cellStyle name="Input 2 4 49" xfId="3330"/>
    <cellStyle name="Input 2 4 5" xfId="3331"/>
    <cellStyle name="Input 2 4 5 2" xfId="3332"/>
    <cellStyle name="Input 2 4 6" xfId="3333"/>
    <cellStyle name="Input 2 4 6 2" xfId="3334"/>
    <cellStyle name="Input 2 4 7" xfId="3335"/>
    <cellStyle name="Input 2 4 7 2" xfId="3336"/>
    <cellStyle name="Input 2 4 8" xfId="3337"/>
    <cellStyle name="Input 2 4 8 2" xfId="3338"/>
    <cellStyle name="Input 2 4 9" xfId="3339"/>
    <cellStyle name="Input 2 4 9 2" xfId="3340"/>
    <cellStyle name="Input 2 40" xfId="3341"/>
    <cellStyle name="Input 2 40 2" xfId="3342"/>
    <cellStyle name="Input 2 41" xfId="3343"/>
    <cellStyle name="Input 2 41 2" xfId="3344"/>
    <cellStyle name="Input 2 42" xfId="3345"/>
    <cellStyle name="Input 2 42 2" xfId="3346"/>
    <cellStyle name="Input 2 43" xfId="3347"/>
    <cellStyle name="Input 2 43 2" xfId="3348"/>
    <cellStyle name="Input 2 44" xfId="3349"/>
    <cellStyle name="Input 2 44 2" xfId="3350"/>
    <cellStyle name="Input 2 45" xfId="3351"/>
    <cellStyle name="Input 2 45 2" xfId="3352"/>
    <cellStyle name="Input 2 46" xfId="3353"/>
    <cellStyle name="Input 2 46 2" xfId="3354"/>
    <cellStyle name="Input 2 47" xfId="3355"/>
    <cellStyle name="Input 2 47 2" xfId="3356"/>
    <cellStyle name="Input 2 48" xfId="3357"/>
    <cellStyle name="Input 2 48 2" xfId="3358"/>
    <cellStyle name="Input 2 49" xfId="3359"/>
    <cellStyle name="Input 2 49 2" xfId="3360"/>
    <cellStyle name="Input 2 5" xfId="3361"/>
    <cellStyle name="Input 2 5 10" xfId="3362"/>
    <cellStyle name="Input 2 5 10 2" xfId="3363"/>
    <cellStyle name="Input 2 5 11" xfId="3364"/>
    <cellStyle name="Input 2 5 11 2" xfId="3365"/>
    <cellStyle name="Input 2 5 12" xfId="3366"/>
    <cellStyle name="Input 2 5 12 2" xfId="3367"/>
    <cellStyle name="Input 2 5 13" xfId="3368"/>
    <cellStyle name="Input 2 5 13 2" xfId="3369"/>
    <cellStyle name="Input 2 5 14" xfId="3370"/>
    <cellStyle name="Input 2 5 14 2" xfId="3371"/>
    <cellStyle name="Input 2 5 15" xfId="3372"/>
    <cellStyle name="Input 2 5 15 2" xfId="3373"/>
    <cellStyle name="Input 2 5 16" xfId="3374"/>
    <cellStyle name="Input 2 5 16 2" xfId="3375"/>
    <cellStyle name="Input 2 5 17" xfId="3376"/>
    <cellStyle name="Input 2 5 17 2" xfId="3377"/>
    <cellStyle name="Input 2 5 18" xfId="3378"/>
    <cellStyle name="Input 2 5 18 2" xfId="3379"/>
    <cellStyle name="Input 2 5 19" xfId="3380"/>
    <cellStyle name="Input 2 5 19 2" xfId="3381"/>
    <cellStyle name="Input 2 5 2" xfId="3382"/>
    <cellStyle name="Input 2 5 2 2" xfId="3383"/>
    <cellStyle name="Input 2 5 20" xfId="3384"/>
    <cellStyle name="Input 2 5 20 2" xfId="3385"/>
    <cellStyle name="Input 2 5 21" xfId="3386"/>
    <cellStyle name="Input 2 5 21 2" xfId="3387"/>
    <cellStyle name="Input 2 5 22" xfId="3388"/>
    <cellStyle name="Input 2 5 22 2" xfId="3389"/>
    <cellStyle name="Input 2 5 23" xfId="3390"/>
    <cellStyle name="Input 2 5 23 2" xfId="3391"/>
    <cellStyle name="Input 2 5 24" xfId="3392"/>
    <cellStyle name="Input 2 5 24 2" xfId="3393"/>
    <cellStyle name="Input 2 5 25" xfId="3394"/>
    <cellStyle name="Input 2 5 25 2" xfId="3395"/>
    <cellStyle name="Input 2 5 26" xfId="3396"/>
    <cellStyle name="Input 2 5 26 2" xfId="3397"/>
    <cellStyle name="Input 2 5 27" xfId="3398"/>
    <cellStyle name="Input 2 5 27 2" xfId="3399"/>
    <cellStyle name="Input 2 5 28" xfId="3400"/>
    <cellStyle name="Input 2 5 28 2" xfId="3401"/>
    <cellStyle name="Input 2 5 29" xfId="3402"/>
    <cellStyle name="Input 2 5 29 2" xfId="3403"/>
    <cellStyle name="Input 2 5 3" xfId="3404"/>
    <cellStyle name="Input 2 5 3 2" xfId="3405"/>
    <cellStyle name="Input 2 5 30" xfId="3406"/>
    <cellStyle name="Input 2 5 30 2" xfId="3407"/>
    <cellStyle name="Input 2 5 31" xfId="3408"/>
    <cellStyle name="Input 2 5 31 2" xfId="3409"/>
    <cellStyle name="Input 2 5 32" xfId="3410"/>
    <cellStyle name="Input 2 5 32 2" xfId="3411"/>
    <cellStyle name="Input 2 5 33" xfId="3412"/>
    <cellStyle name="Input 2 5 33 2" xfId="3413"/>
    <cellStyle name="Input 2 5 34" xfId="3414"/>
    <cellStyle name="Input 2 5 34 2" xfId="3415"/>
    <cellStyle name="Input 2 5 35" xfId="3416"/>
    <cellStyle name="Input 2 5 35 2" xfId="3417"/>
    <cellStyle name="Input 2 5 36" xfId="3418"/>
    <cellStyle name="Input 2 5 36 2" xfId="3419"/>
    <cellStyle name="Input 2 5 37" xfId="3420"/>
    <cellStyle name="Input 2 5 37 2" xfId="3421"/>
    <cellStyle name="Input 2 5 38" xfId="3422"/>
    <cellStyle name="Input 2 5 39" xfId="3423"/>
    <cellStyle name="Input 2 5 4" xfId="3424"/>
    <cellStyle name="Input 2 5 4 2" xfId="3425"/>
    <cellStyle name="Input 2 5 40" xfId="3426"/>
    <cellStyle name="Input 2 5 41" xfId="3427"/>
    <cellStyle name="Input 2 5 42" xfId="3428"/>
    <cellStyle name="Input 2 5 43" xfId="3429"/>
    <cellStyle name="Input 2 5 44" xfId="3430"/>
    <cellStyle name="Input 2 5 45" xfId="3431"/>
    <cellStyle name="Input 2 5 46" xfId="3432"/>
    <cellStyle name="Input 2 5 47" xfId="3433"/>
    <cellStyle name="Input 2 5 48" xfId="3434"/>
    <cellStyle name="Input 2 5 49" xfId="3435"/>
    <cellStyle name="Input 2 5 5" xfId="3436"/>
    <cellStyle name="Input 2 5 5 2" xfId="3437"/>
    <cellStyle name="Input 2 5 6" xfId="3438"/>
    <cellStyle name="Input 2 5 6 2" xfId="3439"/>
    <cellStyle name="Input 2 5 7" xfId="3440"/>
    <cellStyle name="Input 2 5 7 2" xfId="3441"/>
    <cellStyle name="Input 2 5 8" xfId="3442"/>
    <cellStyle name="Input 2 5 8 2" xfId="3443"/>
    <cellStyle name="Input 2 5 9" xfId="3444"/>
    <cellStyle name="Input 2 5 9 2" xfId="3445"/>
    <cellStyle name="Input 2 50" xfId="3446"/>
    <cellStyle name="Input 2 51" xfId="3447"/>
    <cellStyle name="Input 2 52" xfId="3448"/>
    <cellStyle name="Input 2 53" xfId="3449"/>
    <cellStyle name="Input 2 54" xfId="6391"/>
    <cellStyle name="Input 2 6" xfId="3450"/>
    <cellStyle name="Input 2 6 10" xfId="3451"/>
    <cellStyle name="Input 2 6 10 2" xfId="3452"/>
    <cellStyle name="Input 2 6 11" xfId="3453"/>
    <cellStyle name="Input 2 6 11 2" xfId="3454"/>
    <cellStyle name="Input 2 6 12" xfId="3455"/>
    <cellStyle name="Input 2 6 12 2" xfId="3456"/>
    <cellStyle name="Input 2 6 13" xfId="3457"/>
    <cellStyle name="Input 2 6 13 2" xfId="3458"/>
    <cellStyle name="Input 2 6 14" xfId="3459"/>
    <cellStyle name="Input 2 6 14 2" xfId="3460"/>
    <cellStyle name="Input 2 6 15" xfId="3461"/>
    <cellStyle name="Input 2 6 15 2" xfId="3462"/>
    <cellStyle name="Input 2 6 16" xfId="3463"/>
    <cellStyle name="Input 2 6 16 2" xfId="3464"/>
    <cellStyle name="Input 2 6 17" xfId="3465"/>
    <cellStyle name="Input 2 6 17 2" xfId="3466"/>
    <cellStyle name="Input 2 6 18" xfId="3467"/>
    <cellStyle name="Input 2 6 18 2" xfId="3468"/>
    <cellStyle name="Input 2 6 19" xfId="3469"/>
    <cellStyle name="Input 2 6 19 2" xfId="3470"/>
    <cellStyle name="Input 2 6 2" xfId="3471"/>
    <cellStyle name="Input 2 6 2 2" xfId="3472"/>
    <cellStyle name="Input 2 6 20" xfId="3473"/>
    <cellStyle name="Input 2 6 20 2" xfId="3474"/>
    <cellStyle name="Input 2 6 21" xfId="3475"/>
    <cellStyle name="Input 2 6 21 2" xfId="3476"/>
    <cellStyle name="Input 2 6 22" xfId="3477"/>
    <cellStyle name="Input 2 6 22 2" xfId="3478"/>
    <cellStyle name="Input 2 6 23" xfId="3479"/>
    <cellStyle name="Input 2 6 23 2" xfId="3480"/>
    <cellStyle name="Input 2 6 24" xfId="3481"/>
    <cellStyle name="Input 2 6 24 2" xfId="3482"/>
    <cellStyle name="Input 2 6 25" xfId="3483"/>
    <cellStyle name="Input 2 6 25 2" xfId="3484"/>
    <cellStyle name="Input 2 6 26" xfId="3485"/>
    <cellStyle name="Input 2 6 26 2" xfId="3486"/>
    <cellStyle name="Input 2 6 27" xfId="3487"/>
    <cellStyle name="Input 2 6 27 2" xfId="3488"/>
    <cellStyle name="Input 2 6 28" xfId="3489"/>
    <cellStyle name="Input 2 6 28 2" xfId="3490"/>
    <cellStyle name="Input 2 6 29" xfId="3491"/>
    <cellStyle name="Input 2 6 29 2" xfId="3492"/>
    <cellStyle name="Input 2 6 3" xfId="3493"/>
    <cellStyle name="Input 2 6 3 2" xfId="3494"/>
    <cellStyle name="Input 2 6 30" xfId="3495"/>
    <cellStyle name="Input 2 6 30 2" xfId="3496"/>
    <cellStyle name="Input 2 6 31" xfId="3497"/>
    <cellStyle name="Input 2 6 31 2" xfId="3498"/>
    <cellStyle name="Input 2 6 32" xfId="3499"/>
    <cellStyle name="Input 2 6 32 2" xfId="3500"/>
    <cellStyle name="Input 2 6 33" xfId="3501"/>
    <cellStyle name="Input 2 6 33 2" xfId="3502"/>
    <cellStyle name="Input 2 6 34" xfId="3503"/>
    <cellStyle name="Input 2 6 34 2" xfId="3504"/>
    <cellStyle name="Input 2 6 35" xfId="3505"/>
    <cellStyle name="Input 2 6 35 2" xfId="3506"/>
    <cellStyle name="Input 2 6 36" xfId="3507"/>
    <cellStyle name="Input 2 6 36 2" xfId="3508"/>
    <cellStyle name="Input 2 6 37" xfId="3509"/>
    <cellStyle name="Input 2 6 37 2" xfId="3510"/>
    <cellStyle name="Input 2 6 38" xfId="3511"/>
    <cellStyle name="Input 2 6 39" xfId="3512"/>
    <cellStyle name="Input 2 6 4" xfId="3513"/>
    <cellStyle name="Input 2 6 4 2" xfId="3514"/>
    <cellStyle name="Input 2 6 40" xfId="3515"/>
    <cellStyle name="Input 2 6 41" xfId="3516"/>
    <cellStyle name="Input 2 6 42" xfId="3517"/>
    <cellStyle name="Input 2 6 43" xfId="3518"/>
    <cellStyle name="Input 2 6 44" xfId="3519"/>
    <cellStyle name="Input 2 6 45" xfId="3520"/>
    <cellStyle name="Input 2 6 46" xfId="3521"/>
    <cellStyle name="Input 2 6 47" xfId="3522"/>
    <cellStyle name="Input 2 6 48" xfId="3523"/>
    <cellStyle name="Input 2 6 49" xfId="3524"/>
    <cellStyle name="Input 2 6 5" xfId="3525"/>
    <cellStyle name="Input 2 6 5 2" xfId="3526"/>
    <cellStyle name="Input 2 6 6" xfId="3527"/>
    <cellStyle name="Input 2 6 6 2" xfId="3528"/>
    <cellStyle name="Input 2 6 7" xfId="3529"/>
    <cellStyle name="Input 2 6 7 2" xfId="3530"/>
    <cellStyle name="Input 2 6 8" xfId="3531"/>
    <cellStyle name="Input 2 6 8 2" xfId="3532"/>
    <cellStyle name="Input 2 6 9" xfId="3533"/>
    <cellStyle name="Input 2 6 9 2" xfId="3534"/>
    <cellStyle name="Input 2 7" xfId="3535"/>
    <cellStyle name="Input 2 7 10" xfId="3536"/>
    <cellStyle name="Input 2 7 10 2" xfId="3537"/>
    <cellStyle name="Input 2 7 11" xfId="3538"/>
    <cellStyle name="Input 2 7 11 2" xfId="3539"/>
    <cellStyle name="Input 2 7 12" xfId="3540"/>
    <cellStyle name="Input 2 7 12 2" xfId="3541"/>
    <cellStyle name="Input 2 7 13" xfId="3542"/>
    <cellStyle name="Input 2 7 13 2" xfId="3543"/>
    <cellStyle name="Input 2 7 14" xfId="3544"/>
    <cellStyle name="Input 2 7 14 2" xfId="3545"/>
    <cellStyle name="Input 2 7 15" xfId="3546"/>
    <cellStyle name="Input 2 7 15 2" xfId="3547"/>
    <cellStyle name="Input 2 7 16" xfId="3548"/>
    <cellStyle name="Input 2 7 16 2" xfId="3549"/>
    <cellStyle name="Input 2 7 17" xfId="3550"/>
    <cellStyle name="Input 2 7 17 2" xfId="3551"/>
    <cellStyle name="Input 2 7 18" xfId="3552"/>
    <cellStyle name="Input 2 7 18 2" xfId="3553"/>
    <cellStyle name="Input 2 7 19" xfId="3554"/>
    <cellStyle name="Input 2 7 19 2" xfId="3555"/>
    <cellStyle name="Input 2 7 2" xfId="3556"/>
    <cellStyle name="Input 2 7 2 2" xfId="3557"/>
    <cellStyle name="Input 2 7 20" xfId="3558"/>
    <cellStyle name="Input 2 7 20 2" xfId="3559"/>
    <cellStyle name="Input 2 7 21" xfId="3560"/>
    <cellStyle name="Input 2 7 21 2" xfId="3561"/>
    <cellStyle name="Input 2 7 22" xfId="3562"/>
    <cellStyle name="Input 2 7 22 2" xfId="3563"/>
    <cellStyle name="Input 2 7 23" xfId="3564"/>
    <cellStyle name="Input 2 7 23 2" xfId="3565"/>
    <cellStyle name="Input 2 7 24" xfId="3566"/>
    <cellStyle name="Input 2 7 24 2" xfId="3567"/>
    <cellStyle name="Input 2 7 25" xfId="3568"/>
    <cellStyle name="Input 2 7 25 2" xfId="3569"/>
    <cellStyle name="Input 2 7 26" xfId="3570"/>
    <cellStyle name="Input 2 7 26 2" xfId="3571"/>
    <cellStyle name="Input 2 7 27" xfId="3572"/>
    <cellStyle name="Input 2 7 27 2" xfId="3573"/>
    <cellStyle name="Input 2 7 28" xfId="3574"/>
    <cellStyle name="Input 2 7 28 2" xfId="3575"/>
    <cellStyle name="Input 2 7 29" xfId="3576"/>
    <cellStyle name="Input 2 7 29 2" xfId="3577"/>
    <cellStyle name="Input 2 7 3" xfId="3578"/>
    <cellStyle name="Input 2 7 3 2" xfId="3579"/>
    <cellStyle name="Input 2 7 30" xfId="3580"/>
    <cellStyle name="Input 2 7 30 2" xfId="3581"/>
    <cellStyle name="Input 2 7 31" xfId="3582"/>
    <cellStyle name="Input 2 7 31 2" xfId="3583"/>
    <cellStyle name="Input 2 7 32" xfId="3584"/>
    <cellStyle name="Input 2 7 32 2" xfId="3585"/>
    <cellStyle name="Input 2 7 33" xfId="3586"/>
    <cellStyle name="Input 2 7 33 2" xfId="3587"/>
    <cellStyle name="Input 2 7 34" xfId="3588"/>
    <cellStyle name="Input 2 7 34 2" xfId="3589"/>
    <cellStyle name="Input 2 7 35" xfId="3590"/>
    <cellStyle name="Input 2 7 35 2" xfId="3591"/>
    <cellStyle name="Input 2 7 36" xfId="3592"/>
    <cellStyle name="Input 2 7 36 2" xfId="3593"/>
    <cellStyle name="Input 2 7 37" xfId="3594"/>
    <cellStyle name="Input 2 7 37 2" xfId="3595"/>
    <cellStyle name="Input 2 7 38" xfId="3596"/>
    <cellStyle name="Input 2 7 39" xfId="3597"/>
    <cellStyle name="Input 2 7 4" xfId="3598"/>
    <cellStyle name="Input 2 7 4 2" xfId="3599"/>
    <cellStyle name="Input 2 7 40" xfId="3600"/>
    <cellStyle name="Input 2 7 41" xfId="3601"/>
    <cellStyle name="Input 2 7 42" xfId="3602"/>
    <cellStyle name="Input 2 7 43" xfId="3603"/>
    <cellStyle name="Input 2 7 44" xfId="3604"/>
    <cellStyle name="Input 2 7 45" xfId="3605"/>
    <cellStyle name="Input 2 7 46" xfId="3606"/>
    <cellStyle name="Input 2 7 47" xfId="3607"/>
    <cellStyle name="Input 2 7 5" xfId="3608"/>
    <cellStyle name="Input 2 7 5 2" xfId="3609"/>
    <cellStyle name="Input 2 7 6" xfId="3610"/>
    <cellStyle name="Input 2 7 6 2" xfId="3611"/>
    <cellStyle name="Input 2 7 7" xfId="3612"/>
    <cellStyle name="Input 2 7 7 2" xfId="3613"/>
    <cellStyle name="Input 2 7 8" xfId="3614"/>
    <cellStyle name="Input 2 7 8 2" xfId="3615"/>
    <cellStyle name="Input 2 7 9" xfId="3616"/>
    <cellStyle name="Input 2 7 9 2" xfId="3617"/>
    <cellStyle name="Input 2 8" xfId="3618"/>
    <cellStyle name="Input 2 8 10" xfId="3619"/>
    <cellStyle name="Input 2 8 10 2" xfId="3620"/>
    <cellStyle name="Input 2 8 11" xfId="3621"/>
    <cellStyle name="Input 2 8 11 2" xfId="3622"/>
    <cellStyle name="Input 2 8 12" xfId="3623"/>
    <cellStyle name="Input 2 8 12 2" xfId="3624"/>
    <cellStyle name="Input 2 8 13" xfId="3625"/>
    <cellStyle name="Input 2 8 13 2" xfId="3626"/>
    <cellStyle name="Input 2 8 14" xfId="3627"/>
    <cellStyle name="Input 2 8 14 2" xfId="3628"/>
    <cellStyle name="Input 2 8 15" xfId="3629"/>
    <cellStyle name="Input 2 8 15 2" xfId="3630"/>
    <cellStyle name="Input 2 8 16" xfId="3631"/>
    <cellStyle name="Input 2 8 16 2" xfId="3632"/>
    <cellStyle name="Input 2 8 17" xfId="3633"/>
    <cellStyle name="Input 2 8 17 2" xfId="3634"/>
    <cellStyle name="Input 2 8 18" xfId="3635"/>
    <cellStyle name="Input 2 8 18 2" xfId="3636"/>
    <cellStyle name="Input 2 8 19" xfId="3637"/>
    <cellStyle name="Input 2 8 19 2" xfId="3638"/>
    <cellStyle name="Input 2 8 2" xfId="3639"/>
    <cellStyle name="Input 2 8 2 2" xfId="3640"/>
    <cellStyle name="Input 2 8 20" xfId="3641"/>
    <cellStyle name="Input 2 8 20 2" xfId="3642"/>
    <cellStyle name="Input 2 8 21" xfId="3643"/>
    <cellStyle name="Input 2 8 21 2" xfId="3644"/>
    <cellStyle name="Input 2 8 22" xfId="3645"/>
    <cellStyle name="Input 2 8 22 2" xfId="3646"/>
    <cellStyle name="Input 2 8 23" xfId="3647"/>
    <cellStyle name="Input 2 8 23 2" xfId="3648"/>
    <cellStyle name="Input 2 8 24" xfId="3649"/>
    <cellStyle name="Input 2 8 24 2" xfId="3650"/>
    <cellStyle name="Input 2 8 25" xfId="3651"/>
    <cellStyle name="Input 2 8 25 2" xfId="3652"/>
    <cellStyle name="Input 2 8 26" xfId="3653"/>
    <cellStyle name="Input 2 8 26 2" xfId="3654"/>
    <cellStyle name="Input 2 8 27" xfId="3655"/>
    <cellStyle name="Input 2 8 27 2" xfId="3656"/>
    <cellStyle name="Input 2 8 28" xfId="3657"/>
    <cellStyle name="Input 2 8 28 2" xfId="3658"/>
    <cellStyle name="Input 2 8 29" xfId="3659"/>
    <cellStyle name="Input 2 8 29 2" xfId="3660"/>
    <cellStyle name="Input 2 8 3" xfId="3661"/>
    <cellStyle name="Input 2 8 3 2" xfId="3662"/>
    <cellStyle name="Input 2 8 30" xfId="3663"/>
    <cellStyle name="Input 2 8 30 2" xfId="3664"/>
    <cellStyle name="Input 2 8 31" xfId="3665"/>
    <cellStyle name="Input 2 8 31 2" xfId="3666"/>
    <cellStyle name="Input 2 8 32" xfId="3667"/>
    <cellStyle name="Input 2 8 32 2" xfId="3668"/>
    <cellStyle name="Input 2 8 33" xfId="3669"/>
    <cellStyle name="Input 2 8 33 2" xfId="3670"/>
    <cellStyle name="Input 2 8 34" xfId="3671"/>
    <cellStyle name="Input 2 8 34 2" xfId="3672"/>
    <cellStyle name="Input 2 8 35" xfId="3673"/>
    <cellStyle name="Input 2 8 35 2" xfId="3674"/>
    <cellStyle name="Input 2 8 36" xfId="3675"/>
    <cellStyle name="Input 2 8 36 2" xfId="3676"/>
    <cellStyle name="Input 2 8 37" xfId="3677"/>
    <cellStyle name="Input 2 8 37 2" xfId="3678"/>
    <cellStyle name="Input 2 8 38" xfId="3679"/>
    <cellStyle name="Input 2 8 39" xfId="3680"/>
    <cellStyle name="Input 2 8 4" xfId="3681"/>
    <cellStyle name="Input 2 8 4 2" xfId="3682"/>
    <cellStyle name="Input 2 8 40" xfId="3683"/>
    <cellStyle name="Input 2 8 41" xfId="3684"/>
    <cellStyle name="Input 2 8 42" xfId="3685"/>
    <cellStyle name="Input 2 8 43" xfId="3686"/>
    <cellStyle name="Input 2 8 44" xfId="3687"/>
    <cellStyle name="Input 2 8 45" xfId="3688"/>
    <cellStyle name="Input 2 8 46" xfId="3689"/>
    <cellStyle name="Input 2 8 47" xfId="3690"/>
    <cellStyle name="Input 2 8 5" xfId="3691"/>
    <cellStyle name="Input 2 8 5 2" xfId="3692"/>
    <cellStyle name="Input 2 8 6" xfId="3693"/>
    <cellStyle name="Input 2 8 6 2" xfId="3694"/>
    <cellStyle name="Input 2 8 7" xfId="3695"/>
    <cellStyle name="Input 2 8 7 2" xfId="3696"/>
    <cellStyle name="Input 2 8 8" xfId="3697"/>
    <cellStyle name="Input 2 8 8 2" xfId="3698"/>
    <cellStyle name="Input 2 8 9" xfId="3699"/>
    <cellStyle name="Input 2 8 9 2" xfId="3700"/>
    <cellStyle name="Input 2 9" xfId="3701"/>
    <cellStyle name="Input 2 9 10" xfId="3702"/>
    <cellStyle name="Input 2 9 10 2" xfId="3703"/>
    <cellStyle name="Input 2 9 11" xfId="3704"/>
    <cellStyle name="Input 2 9 11 2" xfId="3705"/>
    <cellStyle name="Input 2 9 12" xfId="3706"/>
    <cellStyle name="Input 2 9 12 2" xfId="3707"/>
    <cellStyle name="Input 2 9 13" xfId="3708"/>
    <cellStyle name="Input 2 9 13 2" xfId="3709"/>
    <cellStyle name="Input 2 9 14" xfId="3710"/>
    <cellStyle name="Input 2 9 14 2" xfId="3711"/>
    <cellStyle name="Input 2 9 15" xfId="3712"/>
    <cellStyle name="Input 2 9 15 2" xfId="3713"/>
    <cellStyle name="Input 2 9 16" xfId="3714"/>
    <cellStyle name="Input 2 9 16 2" xfId="3715"/>
    <cellStyle name="Input 2 9 17" xfId="3716"/>
    <cellStyle name="Input 2 9 17 2" xfId="3717"/>
    <cellStyle name="Input 2 9 18" xfId="3718"/>
    <cellStyle name="Input 2 9 18 2" xfId="3719"/>
    <cellStyle name="Input 2 9 19" xfId="3720"/>
    <cellStyle name="Input 2 9 19 2" xfId="3721"/>
    <cellStyle name="Input 2 9 2" xfId="3722"/>
    <cellStyle name="Input 2 9 2 2" xfId="3723"/>
    <cellStyle name="Input 2 9 20" xfId="3724"/>
    <cellStyle name="Input 2 9 20 2" xfId="3725"/>
    <cellStyle name="Input 2 9 21" xfId="3726"/>
    <cellStyle name="Input 2 9 21 2" xfId="3727"/>
    <cellStyle name="Input 2 9 22" xfId="3728"/>
    <cellStyle name="Input 2 9 22 2" xfId="3729"/>
    <cellStyle name="Input 2 9 23" xfId="3730"/>
    <cellStyle name="Input 2 9 23 2" xfId="3731"/>
    <cellStyle name="Input 2 9 24" xfId="3732"/>
    <cellStyle name="Input 2 9 24 2" xfId="3733"/>
    <cellStyle name="Input 2 9 25" xfId="3734"/>
    <cellStyle name="Input 2 9 25 2" xfId="3735"/>
    <cellStyle name="Input 2 9 26" xfId="3736"/>
    <cellStyle name="Input 2 9 26 2" xfId="3737"/>
    <cellStyle name="Input 2 9 27" xfId="3738"/>
    <cellStyle name="Input 2 9 27 2" xfId="3739"/>
    <cellStyle name="Input 2 9 28" xfId="3740"/>
    <cellStyle name="Input 2 9 28 2" xfId="3741"/>
    <cellStyle name="Input 2 9 29" xfId="3742"/>
    <cellStyle name="Input 2 9 29 2" xfId="3743"/>
    <cellStyle name="Input 2 9 3" xfId="3744"/>
    <cellStyle name="Input 2 9 3 2" xfId="3745"/>
    <cellStyle name="Input 2 9 30" xfId="3746"/>
    <cellStyle name="Input 2 9 30 2" xfId="3747"/>
    <cellStyle name="Input 2 9 31" xfId="3748"/>
    <cellStyle name="Input 2 9 31 2" xfId="3749"/>
    <cellStyle name="Input 2 9 32" xfId="3750"/>
    <cellStyle name="Input 2 9 32 2" xfId="3751"/>
    <cellStyle name="Input 2 9 33" xfId="3752"/>
    <cellStyle name="Input 2 9 33 2" xfId="3753"/>
    <cellStyle name="Input 2 9 34" xfId="3754"/>
    <cellStyle name="Input 2 9 34 2" xfId="3755"/>
    <cellStyle name="Input 2 9 35" xfId="3756"/>
    <cellStyle name="Input 2 9 35 2" xfId="3757"/>
    <cellStyle name="Input 2 9 36" xfId="3758"/>
    <cellStyle name="Input 2 9 36 2" xfId="3759"/>
    <cellStyle name="Input 2 9 37" xfId="3760"/>
    <cellStyle name="Input 2 9 37 2" xfId="3761"/>
    <cellStyle name="Input 2 9 38" xfId="3762"/>
    <cellStyle name="Input 2 9 4" xfId="3763"/>
    <cellStyle name="Input 2 9 4 2" xfId="3764"/>
    <cellStyle name="Input 2 9 5" xfId="3765"/>
    <cellStyle name="Input 2 9 5 2" xfId="3766"/>
    <cellStyle name="Input 2 9 6" xfId="3767"/>
    <cellStyle name="Input 2 9 6 2" xfId="3768"/>
    <cellStyle name="Input 2 9 7" xfId="3769"/>
    <cellStyle name="Input 2 9 7 2" xfId="3770"/>
    <cellStyle name="Input 2 9 8" xfId="3771"/>
    <cellStyle name="Input 2 9 8 2" xfId="3772"/>
    <cellStyle name="Input 2 9 9" xfId="3773"/>
    <cellStyle name="Input 2 9 9 2" xfId="3774"/>
    <cellStyle name="Input 3" xfId="3775"/>
    <cellStyle name="Input 3 10" xfId="11801"/>
    <cellStyle name="Input 3 10 2" xfId="17247"/>
    <cellStyle name="Input 3 11" xfId="11710"/>
    <cellStyle name="Input 3 12" xfId="6393"/>
    <cellStyle name="Input 3 2" xfId="9171"/>
    <cellStyle name="Input 3 2 2" xfId="14692"/>
    <cellStyle name="Input 3 3" xfId="11720"/>
    <cellStyle name="Input 3 3 2" xfId="17174"/>
    <cellStyle name="Input 3 4" xfId="11854"/>
    <cellStyle name="Input 3 4 2" xfId="17295"/>
    <cellStyle name="Input 3 5" xfId="11882"/>
    <cellStyle name="Input 3 5 2" xfId="17319"/>
    <cellStyle name="Input 3 6" xfId="11802"/>
    <cellStyle name="Input 3 6 2" xfId="17248"/>
    <cellStyle name="Input 3 7" xfId="11724"/>
    <cellStyle name="Input 3 7 2" xfId="17177"/>
    <cellStyle name="Input 3 8" xfId="11761"/>
    <cellStyle name="Input 3 8 2" xfId="17213"/>
    <cellStyle name="Input 3 9" xfId="9515"/>
    <cellStyle name="Input 3 9 2" xfId="14975"/>
    <cellStyle name="Komma" xfId="6161" builtinId="3"/>
    <cellStyle name="Komma 10" xfId="6394"/>
    <cellStyle name="Komma 10 2" xfId="6586"/>
    <cellStyle name="Komma 10 2 2" xfId="6732"/>
    <cellStyle name="Komma 10 2 2 2" xfId="7112"/>
    <cellStyle name="Komma 10 2 2 2 2" xfId="7797"/>
    <cellStyle name="Komma 10 2 2 2 2 2" xfId="9058"/>
    <cellStyle name="Komma 10 2 2 2 2 2 2" xfId="11640"/>
    <cellStyle name="Komma 10 2 2 2 2 2 2 2" xfId="17099"/>
    <cellStyle name="Komma 10 2 2 2 2 2 2 2 2" xfId="18508"/>
    <cellStyle name="Komma 10 2 2 2 2 2 2 3" xfId="17998"/>
    <cellStyle name="Komma 10 2 2 2 2 2 3" xfId="14615"/>
    <cellStyle name="Komma 10 2 2 2 2 2 3 2" xfId="18273"/>
    <cellStyle name="Komma 10 2 2 2 2 2 4" xfId="17756"/>
    <cellStyle name="Komma 10 2 2 2 2 3" xfId="10379"/>
    <cellStyle name="Komma 10 2 2 2 2 3 2" xfId="15839"/>
    <cellStyle name="Komma 10 2 2 2 2 3 2 2" xfId="18388"/>
    <cellStyle name="Komma 10 2 2 2 2 3 3" xfId="17878"/>
    <cellStyle name="Komma 10 2 2 2 2 4" xfId="13355"/>
    <cellStyle name="Komma 10 2 2 2 2 4 2" xfId="18154"/>
    <cellStyle name="Komma 10 2 2 2 2 5" xfId="17636"/>
    <cellStyle name="Komma 10 2 2 2 3" xfId="8400"/>
    <cellStyle name="Komma 10 2 2 2 3 2" xfId="10981"/>
    <cellStyle name="Komma 10 2 2 2 3 2 2" xfId="16440"/>
    <cellStyle name="Komma 10 2 2 2 3 2 2 2" xfId="18446"/>
    <cellStyle name="Komma 10 2 2 2 3 2 3" xfId="17935"/>
    <cellStyle name="Komma 10 2 2 2 3 3" xfId="13956"/>
    <cellStyle name="Komma 10 2 2 2 3 3 2" xfId="18211"/>
    <cellStyle name="Komma 10 2 2 2 3 4" xfId="17694"/>
    <cellStyle name="Komma 10 2 2 2 4" xfId="9717"/>
    <cellStyle name="Komma 10 2 2 2 4 2" xfId="15177"/>
    <cellStyle name="Komma 10 2 2 2 4 2 2" xfId="18326"/>
    <cellStyle name="Komma 10 2 2 2 4 3" xfId="17816"/>
    <cellStyle name="Komma 10 2 2 2 5" xfId="12696"/>
    <cellStyle name="Komma 10 2 2 2 5 2" xfId="18092"/>
    <cellStyle name="Komma 10 2 2 2 6" xfId="17569"/>
    <cellStyle name="Komma 10 2 2 3" xfId="7507"/>
    <cellStyle name="Komma 10 2 2 3 2" xfId="8767"/>
    <cellStyle name="Komma 10 2 2 3 2 2" xfId="11349"/>
    <cellStyle name="Komma 10 2 2 3 2 2 2" xfId="16808"/>
    <cellStyle name="Komma 10 2 2 3 2 2 2 2" xfId="18481"/>
    <cellStyle name="Komma 10 2 2 3 2 2 3" xfId="17971"/>
    <cellStyle name="Komma 10 2 2 3 2 3" xfId="14324"/>
    <cellStyle name="Komma 10 2 2 3 2 3 2" xfId="18246"/>
    <cellStyle name="Komma 10 2 2 3 2 4" xfId="17729"/>
    <cellStyle name="Komma 10 2 2 3 3" xfId="10088"/>
    <cellStyle name="Komma 10 2 2 3 3 2" xfId="15548"/>
    <cellStyle name="Komma 10 2 2 3 3 2 2" xfId="18361"/>
    <cellStyle name="Komma 10 2 2 3 3 3" xfId="17851"/>
    <cellStyle name="Komma 10 2 2 3 4" xfId="13064"/>
    <cellStyle name="Komma 10 2 2 3 4 2" xfId="18127"/>
    <cellStyle name="Komma 10 2 2 3 5" xfId="17609"/>
    <cellStyle name="Komma 10 2 2 4" xfId="8109"/>
    <cellStyle name="Komma 10 2 2 4 2" xfId="10690"/>
    <cellStyle name="Komma 10 2 2 4 2 2" xfId="16149"/>
    <cellStyle name="Komma 10 2 2 4 2 2 2" xfId="18419"/>
    <cellStyle name="Komma 10 2 2 4 2 3" xfId="17908"/>
    <cellStyle name="Komma 10 2 2 4 3" xfId="13665"/>
    <cellStyle name="Komma 10 2 2 4 3 2" xfId="18184"/>
    <cellStyle name="Komma 10 2 2 4 4" xfId="17667"/>
    <cellStyle name="Komma 10 2 2 5" xfId="9408"/>
    <cellStyle name="Komma 10 2 2 5 2" xfId="14867"/>
    <cellStyle name="Komma 10 2 2 5 2 2" xfId="18299"/>
    <cellStyle name="Komma 10 2 2 5 3" xfId="17789"/>
    <cellStyle name="Komma 10 2 2 6" xfId="12402"/>
    <cellStyle name="Komma 10 2 2 6 2" xfId="18065"/>
    <cellStyle name="Komma 10 2 2 7" xfId="17510"/>
    <cellStyle name="Komma 10 2 3" xfId="6967"/>
    <cellStyle name="Komma 10 2 3 2" xfId="7652"/>
    <cellStyle name="Komma 10 2 3 2 2" xfId="8912"/>
    <cellStyle name="Komma 10 2 3 2 2 2" xfId="11494"/>
    <cellStyle name="Komma 10 2 3 2 2 2 2" xfId="16953"/>
    <cellStyle name="Komma 10 2 3 2 2 2 2 2" xfId="18494"/>
    <cellStyle name="Komma 10 2 3 2 2 2 3" xfId="17984"/>
    <cellStyle name="Komma 10 2 3 2 2 3" xfId="14469"/>
    <cellStyle name="Komma 10 2 3 2 2 3 2" xfId="18259"/>
    <cellStyle name="Komma 10 2 3 2 2 4" xfId="17742"/>
    <cellStyle name="Komma 10 2 3 2 3" xfId="10233"/>
    <cellStyle name="Komma 10 2 3 2 3 2" xfId="15693"/>
    <cellStyle name="Komma 10 2 3 2 3 2 2" xfId="18374"/>
    <cellStyle name="Komma 10 2 3 2 3 3" xfId="17864"/>
    <cellStyle name="Komma 10 2 3 2 4" xfId="13209"/>
    <cellStyle name="Komma 10 2 3 2 4 2" xfId="18140"/>
    <cellStyle name="Komma 10 2 3 2 5" xfId="17622"/>
    <cellStyle name="Komma 10 2 3 3" xfId="8254"/>
    <cellStyle name="Komma 10 2 3 3 2" xfId="10835"/>
    <cellStyle name="Komma 10 2 3 3 2 2" xfId="16294"/>
    <cellStyle name="Komma 10 2 3 3 2 2 2" xfId="18432"/>
    <cellStyle name="Komma 10 2 3 3 2 3" xfId="17921"/>
    <cellStyle name="Komma 10 2 3 3 3" xfId="13810"/>
    <cellStyle name="Komma 10 2 3 3 3 2" xfId="18197"/>
    <cellStyle name="Komma 10 2 3 3 4" xfId="17680"/>
    <cellStyle name="Komma 10 2 3 4" xfId="9571"/>
    <cellStyle name="Komma 10 2 3 4 2" xfId="15031"/>
    <cellStyle name="Komma 10 2 3 4 2 2" xfId="18312"/>
    <cellStyle name="Komma 10 2 3 4 3" xfId="17802"/>
    <cellStyle name="Komma 10 2 3 5" xfId="12550"/>
    <cellStyle name="Komma 10 2 3 5 2" xfId="18078"/>
    <cellStyle name="Komma 10 2 3 6" xfId="17555"/>
    <cellStyle name="Komma 10 2 4" xfId="7363"/>
    <cellStyle name="Komma 10 2 4 2" xfId="8623"/>
    <cellStyle name="Komma 10 2 4 2 2" xfId="11204"/>
    <cellStyle name="Komma 10 2 4 2 2 2" xfId="16663"/>
    <cellStyle name="Komma 10 2 4 2 2 2 2" xfId="18467"/>
    <cellStyle name="Komma 10 2 4 2 2 3" xfId="17957"/>
    <cellStyle name="Komma 10 2 4 2 3" xfId="14179"/>
    <cellStyle name="Komma 10 2 4 2 3 2" xfId="18232"/>
    <cellStyle name="Komma 10 2 4 2 4" xfId="17715"/>
    <cellStyle name="Komma 10 2 4 3" xfId="9943"/>
    <cellStyle name="Komma 10 2 4 3 2" xfId="15403"/>
    <cellStyle name="Komma 10 2 4 3 2 2" xfId="18347"/>
    <cellStyle name="Komma 10 2 4 3 3" xfId="17837"/>
    <cellStyle name="Komma 10 2 4 4" xfId="12919"/>
    <cellStyle name="Komma 10 2 4 4 2" xfId="18113"/>
    <cellStyle name="Komma 10 2 4 5" xfId="17595"/>
    <cellStyle name="Komma 10 2 5" xfId="7964"/>
    <cellStyle name="Komma 10 2 5 2" xfId="10544"/>
    <cellStyle name="Komma 10 2 5 2 2" xfId="16003"/>
    <cellStyle name="Komma 10 2 5 2 2 2" xfId="18405"/>
    <cellStyle name="Komma 10 2 5 2 3" xfId="17894"/>
    <cellStyle name="Komma 10 2 5 3" xfId="13519"/>
    <cellStyle name="Komma 10 2 5 3 2" xfId="18170"/>
    <cellStyle name="Komma 10 2 5 4" xfId="17653"/>
    <cellStyle name="Komma 10 2 6" xfId="9262"/>
    <cellStyle name="Komma 10 2 6 2" xfId="12033"/>
    <cellStyle name="Komma 10 2 6 2 2" xfId="18014"/>
    <cellStyle name="Komma 10 2 6 3" xfId="17775"/>
    <cellStyle name="Komma 10 2 7" xfId="12256"/>
    <cellStyle name="Komma 10 2 7 2" xfId="18051"/>
    <cellStyle name="Komma 10 2 8" xfId="17495"/>
    <cellStyle name="Komma 10 3" xfId="6661"/>
    <cellStyle name="Komma 10 3 2" xfId="7040"/>
    <cellStyle name="Komma 10 3 2 2" xfId="7725"/>
    <cellStyle name="Komma 10 3 2 2 2" xfId="8985"/>
    <cellStyle name="Komma 10 3 2 2 2 2" xfId="11567"/>
    <cellStyle name="Komma 10 3 2 2 2 2 2" xfId="17026"/>
    <cellStyle name="Komma 10 3 2 2 2 2 2 2" xfId="18501"/>
    <cellStyle name="Komma 10 3 2 2 2 2 3" xfId="17991"/>
    <cellStyle name="Komma 10 3 2 2 2 3" xfId="14542"/>
    <cellStyle name="Komma 10 3 2 2 2 3 2" xfId="18266"/>
    <cellStyle name="Komma 10 3 2 2 2 4" xfId="17749"/>
    <cellStyle name="Komma 10 3 2 2 3" xfId="10306"/>
    <cellStyle name="Komma 10 3 2 2 3 2" xfId="15766"/>
    <cellStyle name="Komma 10 3 2 2 3 2 2" xfId="18381"/>
    <cellStyle name="Komma 10 3 2 2 3 3" xfId="17871"/>
    <cellStyle name="Komma 10 3 2 2 4" xfId="13282"/>
    <cellStyle name="Komma 10 3 2 2 4 2" xfId="18147"/>
    <cellStyle name="Komma 10 3 2 2 5" xfId="17629"/>
    <cellStyle name="Komma 10 3 2 3" xfId="8327"/>
    <cellStyle name="Komma 10 3 2 3 2" xfId="10908"/>
    <cellStyle name="Komma 10 3 2 3 2 2" xfId="16367"/>
    <cellStyle name="Komma 10 3 2 3 2 2 2" xfId="18439"/>
    <cellStyle name="Komma 10 3 2 3 2 3" xfId="17928"/>
    <cellStyle name="Komma 10 3 2 3 3" xfId="13883"/>
    <cellStyle name="Komma 10 3 2 3 3 2" xfId="18204"/>
    <cellStyle name="Komma 10 3 2 3 4" xfId="17687"/>
    <cellStyle name="Komma 10 3 2 4" xfId="9644"/>
    <cellStyle name="Komma 10 3 2 4 2" xfId="15104"/>
    <cellStyle name="Komma 10 3 2 4 2 2" xfId="18319"/>
    <cellStyle name="Komma 10 3 2 4 3" xfId="17809"/>
    <cellStyle name="Komma 10 3 2 5" xfId="12623"/>
    <cellStyle name="Komma 10 3 2 5 2" xfId="18085"/>
    <cellStyle name="Komma 10 3 2 6" xfId="17562"/>
    <cellStyle name="Komma 10 3 3" xfId="7435"/>
    <cellStyle name="Komma 10 3 3 2" xfId="8695"/>
    <cellStyle name="Komma 10 3 3 2 2" xfId="11276"/>
    <cellStyle name="Komma 10 3 3 2 2 2" xfId="16735"/>
    <cellStyle name="Komma 10 3 3 2 2 2 2" xfId="18474"/>
    <cellStyle name="Komma 10 3 3 2 2 3" xfId="17964"/>
    <cellStyle name="Komma 10 3 3 2 3" xfId="14251"/>
    <cellStyle name="Komma 10 3 3 2 3 2" xfId="18239"/>
    <cellStyle name="Komma 10 3 3 2 4" xfId="17722"/>
    <cellStyle name="Komma 10 3 3 3" xfId="10015"/>
    <cellStyle name="Komma 10 3 3 3 2" xfId="15475"/>
    <cellStyle name="Komma 10 3 3 3 2 2" xfId="18354"/>
    <cellStyle name="Komma 10 3 3 3 3" xfId="17844"/>
    <cellStyle name="Komma 10 3 3 4" xfId="12991"/>
    <cellStyle name="Komma 10 3 3 4 2" xfId="18120"/>
    <cellStyle name="Komma 10 3 3 5" xfId="17602"/>
    <cellStyle name="Komma 10 3 4" xfId="8037"/>
    <cellStyle name="Komma 10 3 4 2" xfId="10617"/>
    <cellStyle name="Komma 10 3 4 2 2" xfId="16076"/>
    <cellStyle name="Komma 10 3 4 2 2 2" xfId="18412"/>
    <cellStyle name="Komma 10 3 4 2 3" xfId="17901"/>
    <cellStyle name="Komma 10 3 4 3" xfId="13592"/>
    <cellStyle name="Komma 10 3 4 3 2" xfId="18177"/>
    <cellStyle name="Komma 10 3 4 4" xfId="17660"/>
    <cellStyle name="Komma 10 3 5" xfId="9335"/>
    <cellStyle name="Komma 10 3 5 2" xfId="14794"/>
    <cellStyle name="Komma 10 3 5 2 2" xfId="18292"/>
    <cellStyle name="Komma 10 3 5 3" xfId="17782"/>
    <cellStyle name="Komma 10 3 6" xfId="12329"/>
    <cellStyle name="Komma 10 3 6 2" xfId="18058"/>
    <cellStyle name="Komma 10 3 7" xfId="17503"/>
    <cellStyle name="Komma 10 4" xfId="6821"/>
    <cellStyle name="Komma 10 4 2" xfId="7580"/>
    <cellStyle name="Komma 10 4 2 2" xfId="8839"/>
    <cellStyle name="Komma 10 4 2 2 2" xfId="11421"/>
    <cellStyle name="Komma 10 4 2 2 2 2" xfId="16880"/>
    <cellStyle name="Komma 10 4 2 2 2 2 2" xfId="18487"/>
    <cellStyle name="Komma 10 4 2 2 2 3" xfId="17977"/>
    <cellStyle name="Komma 10 4 2 2 3" xfId="14396"/>
    <cellStyle name="Komma 10 4 2 2 3 2" xfId="18252"/>
    <cellStyle name="Komma 10 4 2 2 4" xfId="17735"/>
    <cellStyle name="Komma 10 4 2 3" xfId="10160"/>
    <cellStyle name="Komma 10 4 2 3 2" xfId="15620"/>
    <cellStyle name="Komma 10 4 2 3 2 2" xfId="18367"/>
    <cellStyle name="Komma 10 4 2 3 3" xfId="17857"/>
    <cellStyle name="Komma 10 4 2 4" xfId="13136"/>
    <cellStyle name="Komma 10 4 2 4 2" xfId="18133"/>
    <cellStyle name="Komma 10 4 2 5" xfId="17615"/>
    <cellStyle name="Komma 10 4 3" xfId="8181"/>
    <cellStyle name="Komma 10 4 3 2" xfId="10762"/>
    <cellStyle name="Komma 10 4 3 2 2" xfId="16221"/>
    <cellStyle name="Komma 10 4 3 2 2 2" xfId="18425"/>
    <cellStyle name="Komma 10 4 3 2 3" xfId="17914"/>
    <cellStyle name="Komma 10 4 3 3" xfId="13737"/>
    <cellStyle name="Komma 10 4 3 3 2" xfId="18190"/>
    <cellStyle name="Komma 10 4 3 4" xfId="17673"/>
    <cellStyle name="Komma 10 4 4" xfId="9490"/>
    <cellStyle name="Komma 10 4 4 2" xfId="14950"/>
    <cellStyle name="Komma 10 4 4 2 2" xfId="18305"/>
    <cellStyle name="Komma 10 4 4 3" xfId="17795"/>
    <cellStyle name="Komma 10 4 5" xfId="12476"/>
    <cellStyle name="Komma 10 4 5 2" xfId="18071"/>
    <cellStyle name="Komma 10 4 6" xfId="17517"/>
    <cellStyle name="Komma 10 5" xfId="7290"/>
    <cellStyle name="Komma 10 5 2" xfId="8563"/>
    <cellStyle name="Komma 10 5 2 2" xfId="11144"/>
    <cellStyle name="Komma 10 5 2 2 2" xfId="16603"/>
    <cellStyle name="Komma 10 5 2 2 2 2" xfId="18460"/>
    <cellStyle name="Komma 10 5 2 2 3" xfId="17950"/>
    <cellStyle name="Komma 10 5 2 3" xfId="14119"/>
    <cellStyle name="Komma 10 5 2 3 2" xfId="18225"/>
    <cellStyle name="Komma 10 5 2 4" xfId="17708"/>
    <cellStyle name="Komma 10 5 3" xfId="9883"/>
    <cellStyle name="Komma 10 5 3 2" xfId="15343"/>
    <cellStyle name="Komma 10 5 3 2 2" xfId="18340"/>
    <cellStyle name="Komma 10 5 3 3" xfId="17830"/>
    <cellStyle name="Komma 10 5 4" xfId="12859"/>
    <cellStyle name="Komma 10 5 4 2" xfId="18106"/>
    <cellStyle name="Komma 10 5 5" xfId="17583"/>
    <cellStyle name="Komma 10 6" xfId="7890"/>
    <cellStyle name="Komma 10 6 2" xfId="10471"/>
    <cellStyle name="Komma 10 6 2 2" xfId="15930"/>
    <cellStyle name="Komma 10 6 2 2 2" xfId="18398"/>
    <cellStyle name="Komma 10 6 2 3" xfId="17887"/>
    <cellStyle name="Komma 10 6 3" xfId="13446"/>
    <cellStyle name="Komma 10 6 3 2" xfId="18163"/>
    <cellStyle name="Komma 10 6 4" xfId="17646"/>
    <cellStyle name="Komma 10 7" xfId="9173"/>
    <cellStyle name="Komma 10 7 2" xfId="12102"/>
    <cellStyle name="Komma 10 7 2 2" xfId="18016"/>
    <cellStyle name="Komma 10 7 3" xfId="17768"/>
    <cellStyle name="Komma 10 8" xfId="12010"/>
    <cellStyle name="Komma 10 8 2" xfId="18008"/>
    <cellStyle name="Komma 10 9" xfId="17455"/>
    <cellStyle name="Komma 11" xfId="6395"/>
    <cellStyle name="Komma 11 2" xfId="6396"/>
    <cellStyle name="Komma 11 2 2" xfId="6823"/>
    <cellStyle name="Komma 11 2 2 2" xfId="17519"/>
    <cellStyle name="Komma 11 2 3" xfId="12104"/>
    <cellStyle name="Komma 11 2 3 2" xfId="18018"/>
    <cellStyle name="Komma 11 2 4" xfId="17457"/>
    <cellStyle name="Komma 11 3" xfId="6397"/>
    <cellStyle name="Komma 11 3 2" xfId="6824"/>
    <cellStyle name="Komma 11 3 2 2" xfId="17520"/>
    <cellStyle name="Komma 11 3 3" xfId="12105"/>
    <cellStyle name="Komma 11 3 3 2" xfId="18019"/>
    <cellStyle name="Komma 11 3 4" xfId="17458"/>
    <cellStyle name="Komma 11 4" xfId="6822"/>
    <cellStyle name="Komma 11 4 2" xfId="17518"/>
    <cellStyle name="Komma 11 5" xfId="12103"/>
    <cellStyle name="Komma 11 5 2" xfId="18017"/>
    <cellStyle name="Komma 11 6" xfId="17456"/>
    <cellStyle name="Komma 12" xfId="6398"/>
    <cellStyle name="Komma 12 2" xfId="6399"/>
    <cellStyle name="Komma 12 2 2" xfId="6826"/>
    <cellStyle name="Komma 12 2 2 2" xfId="17522"/>
    <cellStyle name="Komma 12 2 3" xfId="12107"/>
    <cellStyle name="Komma 12 2 3 2" xfId="18021"/>
    <cellStyle name="Komma 12 2 4" xfId="17460"/>
    <cellStyle name="Komma 12 3" xfId="6825"/>
    <cellStyle name="Komma 12 3 2" xfId="17521"/>
    <cellStyle name="Komma 12 4" xfId="12106"/>
    <cellStyle name="Komma 12 4 2" xfId="18020"/>
    <cellStyle name="Komma 12 5" xfId="17459"/>
    <cellStyle name="Komma 13" xfId="6400"/>
    <cellStyle name="Komma 13 2" xfId="6401"/>
    <cellStyle name="Komma 13 2 2" xfId="6828"/>
    <cellStyle name="Komma 13 2 2 2" xfId="17524"/>
    <cellStyle name="Komma 13 2 3" xfId="12109"/>
    <cellStyle name="Komma 13 2 3 2" xfId="18023"/>
    <cellStyle name="Komma 13 2 4" xfId="17462"/>
    <cellStyle name="Komma 13 3" xfId="6827"/>
    <cellStyle name="Komma 13 3 2" xfId="17523"/>
    <cellStyle name="Komma 13 4" xfId="12108"/>
    <cellStyle name="Komma 13 4 2" xfId="18022"/>
    <cellStyle name="Komma 13 5" xfId="17461"/>
    <cellStyle name="Komma 14" xfId="6402"/>
    <cellStyle name="Komma 14 2" xfId="17463"/>
    <cellStyle name="Komma 15" xfId="6403"/>
    <cellStyle name="Komma 15 2" xfId="6404"/>
    <cellStyle name="Komma 15 2 2" xfId="6830"/>
    <cellStyle name="Komma 15 2 2 2" xfId="17526"/>
    <cellStyle name="Komma 15 2 3" xfId="12111"/>
    <cellStyle name="Komma 15 2 3 2" xfId="18025"/>
    <cellStyle name="Komma 15 2 4" xfId="17465"/>
    <cellStyle name="Komma 15 3" xfId="6829"/>
    <cellStyle name="Komma 15 3 2" xfId="17525"/>
    <cellStyle name="Komma 15 4" xfId="12110"/>
    <cellStyle name="Komma 15 4 2" xfId="18024"/>
    <cellStyle name="Komma 15 5" xfId="17464"/>
    <cellStyle name="Komma 16" xfId="6405"/>
    <cellStyle name="Komma 16 2" xfId="6831"/>
    <cellStyle name="Komma 16 2 2" xfId="17527"/>
    <cellStyle name="Komma 16 3" xfId="12112"/>
    <cellStyle name="Komma 16 3 2" xfId="18026"/>
    <cellStyle name="Komma 16 4" xfId="17466"/>
    <cellStyle name="Komma 17" xfId="6406"/>
    <cellStyle name="Komma 17 2" xfId="6832"/>
    <cellStyle name="Komma 17 2 2" xfId="17528"/>
    <cellStyle name="Komma 17 3" xfId="12113"/>
    <cellStyle name="Komma 17 3 2" xfId="18027"/>
    <cellStyle name="Komma 17 4" xfId="17467"/>
    <cellStyle name="Komma 18" xfId="6533"/>
    <cellStyle name="Komma 18 2" xfId="6679"/>
    <cellStyle name="Komma 18 2 2" xfId="7059"/>
    <cellStyle name="Komma 18 2 2 2" xfId="7744"/>
    <cellStyle name="Komma 18 2 2 2 2" xfId="9005"/>
    <cellStyle name="Komma 18 2 2 2 2 2" xfId="11587"/>
    <cellStyle name="Komma 18 2 2 2 2 2 2" xfId="17046"/>
    <cellStyle name="Komma 18 2 2 2 2 2 2 2" xfId="18507"/>
    <cellStyle name="Komma 18 2 2 2 2 2 3" xfId="17997"/>
    <cellStyle name="Komma 18 2 2 2 2 3" xfId="14562"/>
    <cellStyle name="Komma 18 2 2 2 2 3 2" xfId="18272"/>
    <cellStyle name="Komma 18 2 2 2 2 4" xfId="17755"/>
    <cellStyle name="Komma 18 2 2 2 3" xfId="10326"/>
    <cellStyle name="Komma 18 2 2 2 3 2" xfId="15786"/>
    <cellStyle name="Komma 18 2 2 2 3 2 2" xfId="18387"/>
    <cellStyle name="Komma 18 2 2 2 3 3" xfId="17877"/>
    <cellStyle name="Komma 18 2 2 2 4" xfId="13302"/>
    <cellStyle name="Komma 18 2 2 2 4 2" xfId="18153"/>
    <cellStyle name="Komma 18 2 2 2 5" xfId="17635"/>
    <cellStyle name="Komma 18 2 2 3" xfId="8347"/>
    <cellStyle name="Komma 18 2 2 3 2" xfId="10928"/>
    <cellStyle name="Komma 18 2 2 3 2 2" xfId="16387"/>
    <cellStyle name="Komma 18 2 2 3 2 2 2" xfId="18445"/>
    <cellStyle name="Komma 18 2 2 3 2 3" xfId="17934"/>
    <cellStyle name="Komma 18 2 2 3 3" xfId="13903"/>
    <cellStyle name="Komma 18 2 2 3 3 2" xfId="18210"/>
    <cellStyle name="Komma 18 2 2 3 4" xfId="17693"/>
    <cellStyle name="Komma 18 2 2 4" xfId="9664"/>
    <cellStyle name="Komma 18 2 2 4 2" xfId="15124"/>
    <cellStyle name="Komma 18 2 2 4 2 2" xfId="18325"/>
    <cellStyle name="Komma 18 2 2 4 3" xfId="17815"/>
    <cellStyle name="Komma 18 2 2 5" xfId="12643"/>
    <cellStyle name="Komma 18 2 2 5 2" xfId="18091"/>
    <cellStyle name="Komma 18 2 2 6" xfId="17568"/>
    <cellStyle name="Komma 18 2 3" xfId="7454"/>
    <cellStyle name="Komma 18 2 3 2" xfId="8714"/>
    <cellStyle name="Komma 18 2 3 2 2" xfId="11296"/>
    <cellStyle name="Komma 18 2 3 2 2 2" xfId="16755"/>
    <cellStyle name="Komma 18 2 3 2 2 2 2" xfId="18480"/>
    <cellStyle name="Komma 18 2 3 2 2 3" xfId="17970"/>
    <cellStyle name="Komma 18 2 3 2 3" xfId="14271"/>
    <cellStyle name="Komma 18 2 3 2 3 2" xfId="18245"/>
    <cellStyle name="Komma 18 2 3 2 4" xfId="17728"/>
    <cellStyle name="Komma 18 2 3 3" xfId="10035"/>
    <cellStyle name="Komma 18 2 3 3 2" xfId="15495"/>
    <cellStyle name="Komma 18 2 3 3 2 2" xfId="18360"/>
    <cellStyle name="Komma 18 2 3 3 3" xfId="17850"/>
    <cellStyle name="Komma 18 2 3 4" xfId="13011"/>
    <cellStyle name="Komma 18 2 3 4 2" xfId="18126"/>
    <cellStyle name="Komma 18 2 3 5" xfId="17608"/>
    <cellStyle name="Komma 18 2 4" xfId="8056"/>
    <cellStyle name="Komma 18 2 4 2" xfId="10637"/>
    <cellStyle name="Komma 18 2 4 2 2" xfId="16096"/>
    <cellStyle name="Komma 18 2 4 2 2 2" xfId="18418"/>
    <cellStyle name="Komma 18 2 4 2 3" xfId="17907"/>
    <cellStyle name="Komma 18 2 4 3" xfId="13612"/>
    <cellStyle name="Komma 18 2 4 3 2" xfId="18183"/>
    <cellStyle name="Komma 18 2 4 4" xfId="17666"/>
    <cellStyle name="Komma 18 2 5" xfId="9355"/>
    <cellStyle name="Komma 18 2 5 2" xfId="14814"/>
    <cellStyle name="Komma 18 2 5 2 2" xfId="18298"/>
    <cellStyle name="Komma 18 2 5 3" xfId="17788"/>
    <cellStyle name="Komma 18 2 6" xfId="12349"/>
    <cellStyle name="Komma 18 2 6 2" xfId="18064"/>
    <cellStyle name="Komma 18 2 7" xfId="17509"/>
    <cellStyle name="Komma 18 3" xfId="6914"/>
    <cellStyle name="Komma 18 3 2" xfId="7599"/>
    <cellStyle name="Komma 18 3 2 2" xfId="8859"/>
    <cellStyle name="Komma 18 3 2 2 2" xfId="11441"/>
    <cellStyle name="Komma 18 3 2 2 2 2" xfId="16900"/>
    <cellStyle name="Komma 18 3 2 2 2 2 2" xfId="18493"/>
    <cellStyle name="Komma 18 3 2 2 2 3" xfId="17983"/>
    <cellStyle name="Komma 18 3 2 2 3" xfId="14416"/>
    <cellStyle name="Komma 18 3 2 2 3 2" xfId="18258"/>
    <cellStyle name="Komma 18 3 2 2 4" xfId="17741"/>
    <cellStyle name="Komma 18 3 2 3" xfId="10180"/>
    <cellStyle name="Komma 18 3 2 3 2" xfId="15640"/>
    <cellStyle name="Komma 18 3 2 3 2 2" xfId="18373"/>
    <cellStyle name="Komma 18 3 2 3 3" xfId="17863"/>
    <cellStyle name="Komma 18 3 2 4" xfId="13156"/>
    <cellStyle name="Komma 18 3 2 4 2" xfId="18139"/>
    <cellStyle name="Komma 18 3 2 5" xfId="17621"/>
    <cellStyle name="Komma 18 3 3" xfId="8201"/>
    <cellStyle name="Komma 18 3 3 2" xfId="10782"/>
    <cellStyle name="Komma 18 3 3 2 2" xfId="16241"/>
    <cellStyle name="Komma 18 3 3 2 2 2" xfId="18431"/>
    <cellStyle name="Komma 18 3 3 2 3" xfId="17920"/>
    <cellStyle name="Komma 18 3 3 3" xfId="13757"/>
    <cellStyle name="Komma 18 3 3 3 2" xfId="18196"/>
    <cellStyle name="Komma 18 3 3 4" xfId="17679"/>
    <cellStyle name="Komma 18 3 4" xfId="9518"/>
    <cellStyle name="Komma 18 3 4 2" xfId="14978"/>
    <cellStyle name="Komma 18 3 4 2 2" xfId="18311"/>
    <cellStyle name="Komma 18 3 4 3" xfId="17801"/>
    <cellStyle name="Komma 18 3 5" xfId="12497"/>
    <cellStyle name="Komma 18 3 5 2" xfId="18077"/>
    <cellStyle name="Komma 18 3 6" xfId="17554"/>
    <cellStyle name="Komma 18 4" xfId="7322"/>
    <cellStyle name="Komma 18 4 2" xfId="8582"/>
    <cellStyle name="Komma 18 4 2 2" xfId="11163"/>
    <cellStyle name="Komma 18 4 2 2 2" xfId="16622"/>
    <cellStyle name="Komma 18 4 2 2 2 2" xfId="18466"/>
    <cellStyle name="Komma 18 4 2 2 3" xfId="17956"/>
    <cellStyle name="Komma 18 4 2 3" xfId="14138"/>
    <cellStyle name="Komma 18 4 2 3 2" xfId="18231"/>
    <cellStyle name="Komma 18 4 2 4" xfId="17714"/>
    <cellStyle name="Komma 18 4 3" xfId="9902"/>
    <cellStyle name="Komma 18 4 3 2" xfId="15362"/>
    <cellStyle name="Komma 18 4 3 2 2" xfId="18346"/>
    <cellStyle name="Komma 18 4 3 3" xfId="17836"/>
    <cellStyle name="Komma 18 4 4" xfId="12878"/>
    <cellStyle name="Komma 18 4 4 2" xfId="18112"/>
    <cellStyle name="Komma 18 4 5" xfId="17594"/>
    <cellStyle name="Komma 18 5" xfId="7911"/>
    <cellStyle name="Komma 18 5 2" xfId="10491"/>
    <cellStyle name="Komma 18 5 2 2" xfId="15950"/>
    <cellStyle name="Komma 18 5 2 2 2" xfId="18404"/>
    <cellStyle name="Komma 18 5 2 3" xfId="17893"/>
    <cellStyle name="Komma 18 5 3" xfId="13466"/>
    <cellStyle name="Komma 18 5 3 2" xfId="18169"/>
    <cellStyle name="Komma 18 5 4" xfId="17652"/>
    <cellStyle name="Komma 18 6" xfId="9209"/>
    <cellStyle name="Komma 18 6 2" xfId="14658"/>
    <cellStyle name="Komma 18 6 2 2" xfId="18284"/>
    <cellStyle name="Komma 18 6 3" xfId="17774"/>
    <cellStyle name="Komma 18 7" xfId="12203"/>
    <cellStyle name="Komma 18 7 2" xfId="18050"/>
    <cellStyle name="Komma 18 8" xfId="17494"/>
    <cellStyle name="Komma 19" xfId="6660"/>
    <cellStyle name="Komma 19 2" xfId="17502"/>
    <cellStyle name="Komma 2" xfId="3776"/>
    <cellStyle name="Komma 2 2" xfId="3777"/>
    <cellStyle name="Komma 2 2 2" xfId="6834"/>
    <cellStyle name="Komma 2 2 2 2" xfId="17530"/>
    <cellStyle name="Komma 2 2 3" xfId="12115"/>
    <cellStyle name="Komma 2 2 3 2" xfId="18029"/>
    <cellStyle name="Komma 2 2 4" xfId="6217"/>
    <cellStyle name="Komma 2 2 4 2" xfId="17450"/>
    <cellStyle name="Komma 2 2 5" xfId="17428"/>
    <cellStyle name="Komma 2 2 5 2" xfId="18533"/>
    <cellStyle name="Komma 2 2 6" xfId="17439"/>
    <cellStyle name="Komma 2 3" xfId="6833"/>
    <cellStyle name="Komma 2 3 2" xfId="17529"/>
    <cellStyle name="Komma 2 4" xfId="12114"/>
    <cellStyle name="Komma 2 4 2" xfId="18028"/>
    <cellStyle name="Komma 2 5" xfId="6209"/>
    <cellStyle name="Komma 2 5 2" xfId="17447"/>
    <cellStyle name="Komma 2 6" xfId="17418"/>
    <cellStyle name="Komma 2 6 2" xfId="18524"/>
    <cellStyle name="Komma 2 7" xfId="17438"/>
    <cellStyle name="Komma 20" xfId="6606"/>
    <cellStyle name="Komma 20 2" xfId="6987"/>
    <cellStyle name="Komma 20 2 2" xfId="7672"/>
    <cellStyle name="Komma 20 2 2 2" xfId="8932"/>
    <cellStyle name="Komma 20 2 2 2 2" xfId="11514"/>
    <cellStyle name="Komma 20 2 2 2 2 2" xfId="16973"/>
    <cellStyle name="Komma 20 2 2 2 2 2 2" xfId="18500"/>
    <cellStyle name="Komma 20 2 2 2 2 3" xfId="17990"/>
    <cellStyle name="Komma 20 2 2 2 3" xfId="14489"/>
    <cellStyle name="Komma 20 2 2 2 3 2" xfId="18265"/>
    <cellStyle name="Komma 20 2 2 2 4" xfId="17748"/>
    <cellStyle name="Komma 20 2 2 3" xfId="10253"/>
    <cellStyle name="Komma 20 2 2 3 2" xfId="15713"/>
    <cellStyle name="Komma 20 2 2 3 2 2" xfId="18380"/>
    <cellStyle name="Komma 20 2 2 3 3" xfId="17870"/>
    <cellStyle name="Komma 20 2 2 4" xfId="13229"/>
    <cellStyle name="Komma 20 2 2 4 2" xfId="18146"/>
    <cellStyle name="Komma 20 2 2 5" xfId="17628"/>
    <cellStyle name="Komma 20 2 3" xfId="8274"/>
    <cellStyle name="Komma 20 2 3 2" xfId="10855"/>
    <cellStyle name="Komma 20 2 3 2 2" xfId="16314"/>
    <cellStyle name="Komma 20 2 3 2 2 2" xfId="18438"/>
    <cellStyle name="Komma 20 2 3 2 3" xfId="17927"/>
    <cellStyle name="Komma 20 2 3 3" xfId="13830"/>
    <cellStyle name="Komma 20 2 3 3 2" xfId="18203"/>
    <cellStyle name="Komma 20 2 3 4" xfId="17686"/>
    <cellStyle name="Komma 20 2 4" xfId="9591"/>
    <cellStyle name="Komma 20 2 4 2" xfId="15051"/>
    <cellStyle name="Komma 20 2 4 2 2" xfId="18318"/>
    <cellStyle name="Komma 20 2 4 3" xfId="17808"/>
    <cellStyle name="Komma 20 2 5" xfId="12570"/>
    <cellStyle name="Komma 20 2 5 2" xfId="18084"/>
    <cellStyle name="Komma 20 2 6" xfId="17561"/>
    <cellStyle name="Komma 20 3" xfId="7382"/>
    <cellStyle name="Komma 20 3 2" xfId="8642"/>
    <cellStyle name="Komma 20 3 2 2" xfId="11223"/>
    <cellStyle name="Komma 20 3 2 2 2" xfId="16682"/>
    <cellStyle name="Komma 20 3 2 2 2 2" xfId="18473"/>
    <cellStyle name="Komma 20 3 2 2 3" xfId="17963"/>
    <cellStyle name="Komma 20 3 2 3" xfId="14198"/>
    <cellStyle name="Komma 20 3 2 3 2" xfId="18238"/>
    <cellStyle name="Komma 20 3 2 4" xfId="17721"/>
    <cellStyle name="Komma 20 3 3" xfId="9962"/>
    <cellStyle name="Komma 20 3 3 2" xfId="15422"/>
    <cellStyle name="Komma 20 3 3 2 2" xfId="18353"/>
    <cellStyle name="Komma 20 3 3 3" xfId="17843"/>
    <cellStyle name="Komma 20 3 4" xfId="12938"/>
    <cellStyle name="Komma 20 3 4 2" xfId="18119"/>
    <cellStyle name="Komma 20 3 5" xfId="17601"/>
    <cellStyle name="Komma 20 4" xfId="7984"/>
    <cellStyle name="Komma 20 4 2" xfId="10564"/>
    <cellStyle name="Komma 20 4 2 2" xfId="16023"/>
    <cellStyle name="Komma 20 4 2 2 2" xfId="18411"/>
    <cellStyle name="Komma 20 4 2 3" xfId="17900"/>
    <cellStyle name="Komma 20 4 3" xfId="13539"/>
    <cellStyle name="Komma 20 4 3 2" xfId="18176"/>
    <cellStyle name="Komma 20 4 4" xfId="17659"/>
    <cellStyle name="Komma 20 5" xfId="9282"/>
    <cellStyle name="Komma 20 5 2" xfId="14741"/>
    <cellStyle name="Komma 20 5 2 2" xfId="18291"/>
    <cellStyle name="Komma 20 5 3" xfId="17781"/>
    <cellStyle name="Komma 20 6" xfId="12276"/>
    <cellStyle name="Komma 20 6 2" xfId="18057"/>
    <cellStyle name="Komma 20 7" xfId="17501"/>
    <cellStyle name="Komma 21" xfId="6820"/>
    <cellStyle name="Komma 21 2" xfId="17516"/>
    <cellStyle name="Komma 22" xfId="7132"/>
    <cellStyle name="Komma 22 2" xfId="7817"/>
    <cellStyle name="Komma 22 2 2" xfId="9078"/>
    <cellStyle name="Komma 22 2 2 2" xfId="11660"/>
    <cellStyle name="Komma 22 2 2 2 2" xfId="17119"/>
    <cellStyle name="Komma 22 2 2 2 2 2" xfId="18514"/>
    <cellStyle name="Komma 22 2 2 2 3" xfId="18004"/>
    <cellStyle name="Komma 22 2 2 3" xfId="14635"/>
    <cellStyle name="Komma 22 2 2 3 2" xfId="18279"/>
    <cellStyle name="Komma 22 2 2 4" xfId="17762"/>
    <cellStyle name="Komma 22 2 3" xfId="10399"/>
    <cellStyle name="Komma 22 2 3 2" xfId="15859"/>
    <cellStyle name="Komma 22 2 3 2 2" xfId="18395"/>
    <cellStyle name="Komma 22 2 3 3" xfId="17884"/>
    <cellStyle name="Komma 22 2 4" xfId="13375"/>
    <cellStyle name="Komma 22 2 4 2" xfId="18160"/>
    <cellStyle name="Komma 22 2 5" xfId="17642"/>
    <cellStyle name="Komma 22 3" xfId="8420"/>
    <cellStyle name="Komma 22 3 2" xfId="11001"/>
    <cellStyle name="Komma 22 3 2 2" xfId="16460"/>
    <cellStyle name="Komma 22 3 2 2 2" xfId="18452"/>
    <cellStyle name="Komma 22 3 2 3" xfId="17942"/>
    <cellStyle name="Komma 22 3 3" xfId="13976"/>
    <cellStyle name="Komma 22 3 3 2" xfId="18217"/>
    <cellStyle name="Komma 22 3 4" xfId="17700"/>
    <cellStyle name="Komma 22 4" xfId="9737"/>
    <cellStyle name="Komma 22 4 2" xfId="15197"/>
    <cellStyle name="Komma 22 4 2 2" xfId="18332"/>
    <cellStyle name="Komma 22 4 3" xfId="17822"/>
    <cellStyle name="Komma 22 5" xfId="12716"/>
    <cellStyle name="Komma 22 5 2" xfId="18098"/>
    <cellStyle name="Komma 22 6" xfId="17575"/>
    <cellStyle name="Komma 23" xfId="7135"/>
    <cellStyle name="Komma 23 2" xfId="7819"/>
    <cellStyle name="Komma 23 2 2" xfId="9080"/>
    <cellStyle name="Komma 23 2 2 2" xfId="11662"/>
    <cellStyle name="Komma 23 2 2 2 2" xfId="17121"/>
    <cellStyle name="Komma 23 2 2 2 2 2" xfId="18515"/>
    <cellStyle name="Komma 23 2 2 2 3" xfId="18005"/>
    <cellStyle name="Komma 23 2 2 3" xfId="14637"/>
    <cellStyle name="Komma 23 2 2 3 2" xfId="18280"/>
    <cellStyle name="Komma 23 2 2 4" xfId="17763"/>
    <cellStyle name="Komma 23 2 3" xfId="10401"/>
    <cellStyle name="Komma 23 2 3 2" xfId="15861"/>
    <cellStyle name="Komma 23 2 3 2 2" xfId="18396"/>
    <cellStyle name="Komma 23 2 3 3" xfId="17885"/>
    <cellStyle name="Komma 23 2 4" xfId="13377"/>
    <cellStyle name="Komma 23 2 4 2" xfId="18161"/>
    <cellStyle name="Komma 23 2 5" xfId="17643"/>
    <cellStyle name="Komma 23 3" xfId="8422"/>
    <cellStyle name="Komma 23 3 2" xfId="11003"/>
    <cellStyle name="Komma 23 3 2 2" xfId="16462"/>
    <cellStyle name="Komma 23 3 2 2 2" xfId="18453"/>
    <cellStyle name="Komma 23 3 2 3" xfId="17943"/>
    <cellStyle name="Komma 23 3 3" xfId="13978"/>
    <cellStyle name="Komma 23 3 3 2" xfId="18218"/>
    <cellStyle name="Komma 23 3 4" xfId="17701"/>
    <cellStyle name="Komma 23 4" xfId="9739"/>
    <cellStyle name="Komma 23 4 2" xfId="15199"/>
    <cellStyle name="Komma 23 4 2 2" xfId="18333"/>
    <cellStyle name="Komma 23 4 3" xfId="17823"/>
    <cellStyle name="Komma 23 5" xfId="12718"/>
    <cellStyle name="Komma 23 5 2" xfId="18099"/>
    <cellStyle name="Komma 23 6" xfId="17576"/>
    <cellStyle name="Komma 24" xfId="7137"/>
    <cellStyle name="Komma 24 2" xfId="7821"/>
    <cellStyle name="Komma 24 2 2" xfId="9082"/>
    <cellStyle name="Komma 24 2 2 2" xfId="11664"/>
    <cellStyle name="Komma 24 2 2 2 2" xfId="17123"/>
    <cellStyle name="Komma 24 2 2 2 2 2" xfId="18516"/>
    <cellStyle name="Komma 24 2 2 2 3" xfId="18006"/>
    <cellStyle name="Komma 24 2 2 3" xfId="14639"/>
    <cellStyle name="Komma 24 2 2 3 2" xfId="18281"/>
    <cellStyle name="Komma 24 2 2 4" xfId="17764"/>
    <cellStyle name="Komma 24 2 3" xfId="10403"/>
    <cellStyle name="Komma 24 2 3 2" xfId="15863"/>
    <cellStyle name="Komma 24 2 3 2 2" xfId="18397"/>
    <cellStyle name="Komma 24 2 3 3" xfId="17886"/>
    <cellStyle name="Komma 24 2 4" xfId="13379"/>
    <cellStyle name="Komma 24 2 4 2" xfId="18162"/>
    <cellStyle name="Komma 24 2 5" xfId="17644"/>
    <cellStyle name="Komma 24 3" xfId="8424"/>
    <cellStyle name="Komma 24 3 2" xfId="11005"/>
    <cellStyle name="Komma 24 3 2 2" xfId="16464"/>
    <cellStyle name="Komma 24 3 2 2 2" xfId="18454"/>
    <cellStyle name="Komma 24 3 2 3" xfId="17944"/>
    <cellStyle name="Komma 24 3 3" xfId="13980"/>
    <cellStyle name="Komma 24 3 3 2" xfId="18219"/>
    <cellStyle name="Komma 24 3 4" xfId="17702"/>
    <cellStyle name="Komma 24 4" xfId="9741"/>
    <cellStyle name="Komma 24 4 2" xfId="15201"/>
    <cellStyle name="Komma 24 4 2 2" xfId="18334"/>
    <cellStyle name="Komma 24 4 3" xfId="17824"/>
    <cellStyle name="Komma 24 5" xfId="12720"/>
    <cellStyle name="Komma 24 5 2" xfId="18100"/>
    <cellStyle name="Komma 24 6" xfId="17577"/>
    <cellStyle name="Komma 25" xfId="7889"/>
    <cellStyle name="Komma 25 2" xfId="17645"/>
    <cellStyle name="Komma 26" xfId="9098"/>
    <cellStyle name="Komma 26 2" xfId="11680"/>
    <cellStyle name="Komma 26 2 2" xfId="17139"/>
    <cellStyle name="Komma 26 2 2 2" xfId="18517"/>
    <cellStyle name="Komma 26 2 3" xfId="18007"/>
    <cellStyle name="Komma 26 3" xfId="14655"/>
    <cellStyle name="Komma 26 3 2" xfId="18282"/>
    <cellStyle name="Komma 26 4" xfId="17765"/>
    <cellStyle name="Komma 27" xfId="9100"/>
    <cellStyle name="Komma 27 2" xfId="14657"/>
    <cellStyle name="Komma 27 2 2" xfId="18283"/>
    <cellStyle name="Komma 27 3" xfId="17766"/>
    <cellStyle name="Komma 28" xfId="9172"/>
    <cellStyle name="Komma 28 2" xfId="17767"/>
    <cellStyle name="Komma 29" xfId="12035"/>
    <cellStyle name="Komma 29 2" xfId="18015"/>
    <cellStyle name="Komma 3" xfId="3778"/>
    <cellStyle name="Komma 3 2" xfId="6216"/>
    <cellStyle name="Komma 3 2 2" xfId="6836"/>
    <cellStyle name="Komma 3 2 2 2" xfId="17532"/>
    <cellStyle name="Komma 3 2 3" xfId="12117"/>
    <cellStyle name="Komma 3 2 3 2" xfId="18031"/>
    <cellStyle name="Komma 3 2 4" xfId="17449"/>
    <cellStyle name="Komma 3 3" xfId="6835"/>
    <cellStyle name="Komma 3 3 2" xfId="17531"/>
    <cellStyle name="Komma 3 4" xfId="12116"/>
    <cellStyle name="Komma 3 4 2" xfId="18030"/>
    <cellStyle name="Komma 3 5" xfId="6208"/>
    <cellStyle name="Komma 3 5 2" xfId="17446"/>
    <cellStyle name="Komma 3 6" xfId="17429"/>
    <cellStyle name="Komma 3 6 2" xfId="18534"/>
    <cellStyle name="Komma 3 7" xfId="17440"/>
    <cellStyle name="Komma 30" xfId="14679"/>
    <cellStyle name="Komma 30 2" xfId="18285"/>
    <cellStyle name="Komma 31" xfId="17381"/>
    <cellStyle name="Komma 31 2" xfId="18518"/>
    <cellStyle name="Komma 32" xfId="17396"/>
    <cellStyle name="Komma 32 2" xfId="18519"/>
    <cellStyle name="Komma 33" xfId="17412"/>
    <cellStyle name="Komma 33 2" xfId="18521"/>
    <cellStyle name="Komma 34" xfId="6203"/>
    <cellStyle name="Komma 34 2" xfId="17443"/>
    <cellStyle name="Komma 35" xfId="17417"/>
    <cellStyle name="Komma 35 2" xfId="18523"/>
    <cellStyle name="Komma 36" xfId="17442"/>
    <cellStyle name="Komma 4" xfId="6207"/>
    <cellStyle name="Komma 4 2" xfId="6407"/>
    <cellStyle name="Komma 4 2 2" xfId="6837"/>
    <cellStyle name="Komma 4 2 2 2" xfId="17533"/>
    <cellStyle name="Komma 4 2 3" xfId="17468"/>
    <cellStyle name="Komma 4 3" xfId="17445"/>
    <cellStyle name="Komma 5" xfId="6211"/>
    <cellStyle name="Komma 5 2" xfId="6409"/>
    <cellStyle name="Komma 5 2 2" xfId="6839"/>
    <cellStyle name="Komma 5 2 2 2" xfId="17534"/>
    <cellStyle name="Komma 5 2 3" xfId="12119"/>
    <cellStyle name="Komma 5 2 3 2" xfId="18032"/>
    <cellStyle name="Komma 5 2 4" xfId="17469"/>
    <cellStyle name="Komma 5 3" xfId="6410"/>
    <cellStyle name="Komma 5 3 2" xfId="6840"/>
    <cellStyle name="Komma 5 3 2 2" xfId="17535"/>
    <cellStyle name="Komma 5 3 3" xfId="17470"/>
    <cellStyle name="Komma 5 4" xfId="6411"/>
    <cellStyle name="Komma 5 4 2" xfId="6841"/>
    <cellStyle name="Komma 5 4 2 2" xfId="17536"/>
    <cellStyle name="Komma 5 4 3" xfId="17471"/>
    <cellStyle name="Komma 5 5" xfId="6838"/>
    <cellStyle name="Komma 5 6" xfId="7291"/>
    <cellStyle name="Komma 5 7" xfId="12118"/>
    <cellStyle name="Komma 5 8" xfId="6408"/>
    <cellStyle name="Komma 5 9" xfId="17448"/>
    <cellStyle name="Komma 6" xfId="6204"/>
    <cellStyle name="Komma 6 2" xfId="6254"/>
    <cellStyle name="Komma 6 2 2" xfId="6414"/>
    <cellStyle name="Komma 6 2 2 2" xfId="6587"/>
    <cellStyle name="Komma 6 2 2 2 2" xfId="6733"/>
    <cellStyle name="Komma 6 2 2 2 2 2" xfId="7113"/>
    <cellStyle name="Komma 6 2 2 2 2 2 2" xfId="7798"/>
    <cellStyle name="Komma 6 2 2 2 2 2 2 2" xfId="9059"/>
    <cellStyle name="Komma 6 2 2 2 2 2 2 2 2" xfId="11641"/>
    <cellStyle name="Komma 6 2 2 2 2 2 2 2 2 2" xfId="17100"/>
    <cellStyle name="Komma 6 2 2 2 2 2 2 2 2 2 2" xfId="18509"/>
    <cellStyle name="Komma 6 2 2 2 2 2 2 2 2 3" xfId="17999"/>
    <cellStyle name="Komma 6 2 2 2 2 2 2 2 3" xfId="14616"/>
    <cellStyle name="Komma 6 2 2 2 2 2 2 2 3 2" xfId="18274"/>
    <cellStyle name="Komma 6 2 2 2 2 2 2 2 4" xfId="17757"/>
    <cellStyle name="Komma 6 2 2 2 2 2 2 3" xfId="10380"/>
    <cellStyle name="Komma 6 2 2 2 2 2 2 3 2" xfId="15840"/>
    <cellStyle name="Komma 6 2 2 2 2 2 2 3 2 2" xfId="18389"/>
    <cellStyle name="Komma 6 2 2 2 2 2 2 3 3" xfId="17879"/>
    <cellStyle name="Komma 6 2 2 2 2 2 2 4" xfId="13356"/>
    <cellStyle name="Komma 6 2 2 2 2 2 2 4 2" xfId="18155"/>
    <cellStyle name="Komma 6 2 2 2 2 2 2 5" xfId="17637"/>
    <cellStyle name="Komma 6 2 2 2 2 2 3" xfId="8401"/>
    <cellStyle name="Komma 6 2 2 2 2 2 3 2" xfId="10982"/>
    <cellStyle name="Komma 6 2 2 2 2 2 3 2 2" xfId="16441"/>
    <cellStyle name="Komma 6 2 2 2 2 2 3 2 2 2" xfId="18447"/>
    <cellStyle name="Komma 6 2 2 2 2 2 3 2 3" xfId="17936"/>
    <cellStyle name="Komma 6 2 2 2 2 2 3 3" xfId="13957"/>
    <cellStyle name="Komma 6 2 2 2 2 2 3 3 2" xfId="18212"/>
    <cellStyle name="Komma 6 2 2 2 2 2 3 4" xfId="17695"/>
    <cellStyle name="Komma 6 2 2 2 2 2 4" xfId="9718"/>
    <cellStyle name="Komma 6 2 2 2 2 2 4 2" xfId="15178"/>
    <cellStyle name="Komma 6 2 2 2 2 2 4 2 2" xfId="18327"/>
    <cellStyle name="Komma 6 2 2 2 2 2 4 3" xfId="17817"/>
    <cellStyle name="Komma 6 2 2 2 2 2 5" xfId="12697"/>
    <cellStyle name="Komma 6 2 2 2 2 2 5 2" xfId="18093"/>
    <cellStyle name="Komma 6 2 2 2 2 2 6" xfId="17570"/>
    <cellStyle name="Komma 6 2 2 2 2 3" xfId="7508"/>
    <cellStyle name="Komma 6 2 2 2 2 3 2" xfId="8768"/>
    <cellStyle name="Komma 6 2 2 2 2 3 2 2" xfId="11350"/>
    <cellStyle name="Komma 6 2 2 2 2 3 2 2 2" xfId="16809"/>
    <cellStyle name="Komma 6 2 2 2 2 3 2 2 2 2" xfId="18482"/>
    <cellStyle name="Komma 6 2 2 2 2 3 2 2 3" xfId="17972"/>
    <cellStyle name="Komma 6 2 2 2 2 3 2 3" xfId="14325"/>
    <cellStyle name="Komma 6 2 2 2 2 3 2 3 2" xfId="18247"/>
    <cellStyle name="Komma 6 2 2 2 2 3 2 4" xfId="17730"/>
    <cellStyle name="Komma 6 2 2 2 2 3 3" xfId="10089"/>
    <cellStyle name="Komma 6 2 2 2 2 3 3 2" xfId="15549"/>
    <cellStyle name="Komma 6 2 2 2 2 3 3 2 2" xfId="18362"/>
    <cellStyle name="Komma 6 2 2 2 2 3 3 3" xfId="17852"/>
    <cellStyle name="Komma 6 2 2 2 2 3 4" xfId="13065"/>
    <cellStyle name="Komma 6 2 2 2 2 3 4 2" xfId="18128"/>
    <cellStyle name="Komma 6 2 2 2 2 3 5" xfId="17610"/>
    <cellStyle name="Komma 6 2 2 2 2 4" xfId="8110"/>
    <cellStyle name="Komma 6 2 2 2 2 4 2" xfId="10691"/>
    <cellStyle name="Komma 6 2 2 2 2 4 2 2" xfId="16150"/>
    <cellStyle name="Komma 6 2 2 2 2 4 2 2 2" xfId="18420"/>
    <cellStyle name="Komma 6 2 2 2 2 4 2 3" xfId="17909"/>
    <cellStyle name="Komma 6 2 2 2 2 4 3" xfId="13666"/>
    <cellStyle name="Komma 6 2 2 2 2 4 3 2" xfId="18185"/>
    <cellStyle name="Komma 6 2 2 2 2 4 4" xfId="17668"/>
    <cellStyle name="Komma 6 2 2 2 2 5" xfId="9409"/>
    <cellStyle name="Komma 6 2 2 2 2 5 2" xfId="14868"/>
    <cellStyle name="Komma 6 2 2 2 2 5 2 2" xfId="18300"/>
    <cellStyle name="Komma 6 2 2 2 2 5 3" xfId="17790"/>
    <cellStyle name="Komma 6 2 2 2 2 6" xfId="12403"/>
    <cellStyle name="Komma 6 2 2 2 2 6 2" xfId="18066"/>
    <cellStyle name="Komma 6 2 2 2 2 7" xfId="17511"/>
    <cellStyle name="Komma 6 2 2 2 3" xfId="6968"/>
    <cellStyle name="Komma 6 2 2 2 3 2" xfId="7653"/>
    <cellStyle name="Komma 6 2 2 2 3 2 2" xfId="8913"/>
    <cellStyle name="Komma 6 2 2 2 3 2 2 2" xfId="11495"/>
    <cellStyle name="Komma 6 2 2 2 3 2 2 2 2" xfId="16954"/>
    <cellStyle name="Komma 6 2 2 2 3 2 2 2 2 2" xfId="18495"/>
    <cellStyle name="Komma 6 2 2 2 3 2 2 2 3" xfId="17985"/>
    <cellStyle name="Komma 6 2 2 2 3 2 2 3" xfId="14470"/>
    <cellStyle name="Komma 6 2 2 2 3 2 2 3 2" xfId="18260"/>
    <cellStyle name="Komma 6 2 2 2 3 2 2 4" xfId="17743"/>
    <cellStyle name="Komma 6 2 2 2 3 2 3" xfId="10234"/>
    <cellStyle name="Komma 6 2 2 2 3 2 3 2" xfId="15694"/>
    <cellStyle name="Komma 6 2 2 2 3 2 3 2 2" xfId="18375"/>
    <cellStyle name="Komma 6 2 2 2 3 2 3 3" xfId="17865"/>
    <cellStyle name="Komma 6 2 2 2 3 2 4" xfId="13210"/>
    <cellStyle name="Komma 6 2 2 2 3 2 4 2" xfId="18141"/>
    <cellStyle name="Komma 6 2 2 2 3 2 5" xfId="17623"/>
    <cellStyle name="Komma 6 2 2 2 3 3" xfId="8255"/>
    <cellStyle name="Komma 6 2 2 2 3 3 2" xfId="10836"/>
    <cellStyle name="Komma 6 2 2 2 3 3 2 2" xfId="16295"/>
    <cellStyle name="Komma 6 2 2 2 3 3 2 2 2" xfId="18433"/>
    <cellStyle name="Komma 6 2 2 2 3 3 2 3" xfId="17922"/>
    <cellStyle name="Komma 6 2 2 2 3 3 3" xfId="13811"/>
    <cellStyle name="Komma 6 2 2 2 3 3 3 2" xfId="18198"/>
    <cellStyle name="Komma 6 2 2 2 3 3 4" xfId="17681"/>
    <cellStyle name="Komma 6 2 2 2 3 4" xfId="9572"/>
    <cellStyle name="Komma 6 2 2 2 3 4 2" xfId="15032"/>
    <cellStyle name="Komma 6 2 2 2 3 4 2 2" xfId="18313"/>
    <cellStyle name="Komma 6 2 2 2 3 4 3" xfId="17803"/>
    <cellStyle name="Komma 6 2 2 2 3 5" xfId="12551"/>
    <cellStyle name="Komma 6 2 2 2 3 5 2" xfId="18079"/>
    <cellStyle name="Komma 6 2 2 2 3 6" xfId="17556"/>
    <cellStyle name="Komma 6 2 2 2 4" xfId="7364"/>
    <cellStyle name="Komma 6 2 2 2 4 2" xfId="8624"/>
    <cellStyle name="Komma 6 2 2 2 4 2 2" xfId="11205"/>
    <cellStyle name="Komma 6 2 2 2 4 2 2 2" xfId="16664"/>
    <cellStyle name="Komma 6 2 2 2 4 2 2 2 2" xfId="18468"/>
    <cellStyle name="Komma 6 2 2 2 4 2 2 3" xfId="17958"/>
    <cellStyle name="Komma 6 2 2 2 4 2 3" xfId="14180"/>
    <cellStyle name="Komma 6 2 2 2 4 2 3 2" xfId="18233"/>
    <cellStyle name="Komma 6 2 2 2 4 2 4" xfId="17716"/>
    <cellStyle name="Komma 6 2 2 2 4 3" xfId="9944"/>
    <cellStyle name="Komma 6 2 2 2 4 3 2" xfId="15404"/>
    <cellStyle name="Komma 6 2 2 2 4 3 2 2" xfId="18348"/>
    <cellStyle name="Komma 6 2 2 2 4 3 3" xfId="17838"/>
    <cellStyle name="Komma 6 2 2 2 4 4" xfId="12920"/>
    <cellStyle name="Komma 6 2 2 2 4 4 2" xfId="18114"/>
    <cellStyle name="Komma 6 2 2 2 4 5" xfId="17596"/>
    <cellStyle name="Komma 6 2 2 2 5" xfId="7965"/>
    <cellStyle name="Komma 6 2 2 2 5 2" xfId="10545"/>
    <cellStyle name="Komma 6 2 2 2 5 2 2" xfId="16004"/>
    <cellStyle name="Komma 6 2 2 2 5 2 2 2" xfId="18406"/>
    <cellStyle name="Komma 6 2 2 2 5 2 3" xfId="17895"/>
    <cellStyle name="Komma 6 2 2 2 5 3" xfId="13520"/>
    <cellStyle name="Komma 6 2 2 2 5 3 2" xfId="18171"/>
    <cellStyle name="Komma 6 2 2 2 5 4" xfId="17654"/>
    <cellStyle name="Komma 6 2 2 2 6" xfId="9263"/>
    <cellStyle name="Komma 6 2 2 2 6 2" xfId="14722"/>
    <cellStyle name="Komma 6 2 2 2 6 2 2" xfId="18286"/>
    <cellStyle name="Komma 6 2 2 2 6 3" xfId="17776"/>
    <cellStyle name="Komma 6 2 2 2 7" xfId="12257"/>
    <cellStyle name="Komma 6 2 2 2 7 2" xfId="18052"/>
    <cellStyle name="Komma 6 2 2 2 8" xfId="17496"/>
    <cellStyle name="Komma 6 2 2 3" xfId="6662"/>
    <cellStyle name="Komma 6 2 2 3 2" xfId="7041"/>
    <cellStyle name="Komma 6 2 2 3 2 2" xfId="7726"/>
    <cellStyle name="Komma 6 2 2 3 2 2 2" xfId="8986"/>
    <cellStyle name="Komma 6 2 2 3 2 2 2 2" xfId="11568"/>
    <cellStyle name="Komma 6 2 2 3 2 2 2 2 2" xfId="17027"/>
    <cellStyle name="Komma 6 2 2 3 2 2 2 2 2 2" xfId="18502"/>
    <cellStyle name="Komma 6 2 2 3 2 2 2 2 3" xfId="17992"/>
    <cellStyle name="Komma 6 2 2 3 2 2 2 3" xfId="14543"/>
    <cellStyle name="Komma 6 2 2 3 2 2 2 3 2" xfId="18267"/>
    <cellStyle name="Komma 6 2 2 3 2 2 2 4" xfId="17750"/>
    <cellStyle name="Komma 6 2 2 3 2 2 3" xfId="10307"/>
    <cellStyle name="Komma 6 2 2 3 2 2 3 2" xfId="15767"/>
    <cellStyle name="Komma 6 2 2 3 2 2 3 2 2" xfId="18382"/>
    <cellStyle name="Komma 6 2 2 3 2 2 3 3" xfId="17872"/>
    <cellStyle name="Komma 6 2 2 3 2 2 4" xfId="13283"/>
    <cellStyle name="Komma 6 2 2 3 2 2 4 2" xfId="18148"/>
    <cellStyle name="Komma 6 2 2 3 2 2 5" xfId="17630"/>
    <cellStyle name="Komma 6 2 2 3 2 3" xfId="8328"/>
    <cellStyle name="Komma 6 2 2 3 2 3 2" xfId="10909"/>
    <cellStyle name="Komma 6 2 2 3 2 3 2 2" xfId="16368"/>
    <cellStyle name="Komma 6 2 2 3 2 3 2 2 2" xfId="18440"/>
    <cellStyle name="Komma 6 2 2 3 2 3 2 3" xfId="17929"/>
    <cellStyle name="Komma 6 2 2 3 2 3 3" xfId="13884"/>
    <cellStyle name="Komma 6 2 2 3 2 3 3 2" xfId="18205"/>
    <cellStyle name="Komma 6 2 2 3 2 3 4" xfId="17688"/>
    <cellStyle name="Komma 6 2 2 3 2 4" xfId="9645"/>
    <cellStyle name="Komma 6 2 2 3 2 4 2" xfId="15105"/>
    <cellStyle name="Komma 6 2 2 3 2 4 2 2" xfId="18320"/>
    <cellStyle name="Komma 6 2 2 3 2 4 3" xfId="17810"/>
    <cellStyle name="Komma 6 2 2 3 2 5" xfId="12624"/>
    <cellStyle name="Komma 6 2 2 3 2 5 2" xfId="18086"/>
    <cellStyle name="Komma 6 2 2 3 2 6" xfId="17563"/>
    <cellStyle name="Komma 6 2 2 3 3" xfId="7436"/>
    <cellStyle name="Komma 6 2 2 3 3 2" xfId="8696"/>
    <cellStyle name="Komma 6 2 2 3 3 2 2" xfId="11277"/>
    <cellStyle name="Komma 6 2 2 3 3 2 2 2" xfId="16736"/>
    <cellStyle name="Komma 6 2 2 3 3 2 2 2 2" xfId="18475"/>
    <cellStyle name="Komma 6 2 2 3 3 2 2 3" xfId="17965"/>
    <cellStyle name="Komma 6 2 2 3 3 2 3" xfId="14252"/>
    <cellStyle name="Komma 6 2 2 3 3 2 3 2" xfId="18240"/>
    <cellStyle name="Komma 6 2 2 3 3 2 4" xfId="17723"/>
    <cellStyle name="Komma 6 2 2 3 3 3" xfId="10016"/>
    <cellStyle name="Komma 6 2 2 3 3 3 2" xfId="15476"/>
    <cellStyle name="Komma 6 2 2 3 3 3 2 2" xfId="18355"/>
    <cellStyle name="Komma 6 2 2 3 3 3 3" xfId="17845"/>
    <cellStyle name="Komma 6 2 2 3 3 4" xfId="12992"/>
    <cellStyle name="Komma 6 2 2 3 3 4 2" xfId="18121"/>
    <cellStyle name="Komma 6 2 2 3 3 5" xfId="17603"/>
    <cellStyle name="Komma 6 2 2 3 4" xfId="8038"/>
    <cellStyle name="Komma 6 2 2 3 4 2" xfId="10618"/>
    <cellStyle name="Komma 6 2 2 3 4 2 2" xfId="16077"/>
    <cellStyle name="Komma 6 2 2 3 4 2 2 2" xfId="18413"/>
    <cellStyle name="Komma 6 2 2 3 4 2 3" xfId="17902"/>
    <cellStyle name="Komma 6 2 2 3 4 3" xfId="13593"/>
    <cellStyle name="Komma 6 2 2 3 4 3 2" xfId="18178"/>
    <cellStyle name="Komma 6 2 2 3 4 4" xfId="17661"/>
    <cellStyle name="Komma 6 2 2 3 5" xfId="9336"/>
    <cellStyle name="Komma 6 2 2 3 5 2" xfId="14795"/>
    <cellStyle name="Komma 6 2 2 3 5 2 2" xfId="18293"/>
    <cellStyle name="Komma 6 2 2 3 5 3" xfId="17783"/>
    <cellStyle name="Komma 6 2 2 3 6" xfId="12330"/>
    <cellStyle name="Komma 6 2 2 3 6 2" xfId="18059"/>
    <cellStyle name="Komma 6 2 2 3 7" xfId="17504"/>
    <cellStyle name="Komma 6 2 2 4" xfId="6844"/>
    <cellStyle name="Komma 6 2 2 4 2" xfId="7581"/>
    <cellStyle name="Komma 6 2 2 4 2 2" xfId="8840"/>
    <cellStyle name="Komma 6 2 2 4 2 2 2" xfId="11422"/>
    <cellStyle name="Komma 6 2 2 4 2 2 2 2" xfId="16881"/>
    <cellStyle name="Komma 6 2 2 4 2 2 2 2 2" xfId="18488"/>
    <cellStyle name="Komma 6 2 2 4 2 2 2 3" xfId="17978"/>
    <cellStyle name="Komma 6 2 2 4 2 2 3" xfId="14397"/>
    <cellStyle name="Komma 6 2 2 4 2 2 3 2" xfId="18253"/>
    <cellStyle name="Komma 6 2 2 4 2 2 4" xfId="17736"/>
    <cellStyle name="Komma 6 2 2 4 2 3" xfId="10161"/>
    <cellStyle name="Komma 6 2 2 4 2 3 2" xfId="15621"/>
    <cellStyle name="Komma 6 2 2 4 2 3 2 2" xfId="18368"/>
    <cellStyle name="Komma 6 2 2 4 2 3 3" xfId="17858"/>
    <cellStyle name="Komma 6 2 2 4 2 4" xfId="13137"/>
    <cellStyle name="Komma 6 2 2 4 2 4 2" xfId="18134"/>
    <cellStyle name="Komma 6 2 2 4 2 5" xfId="17616"/>
    <cellStyle name="Komma 6 2 2 4 3" xfId="8182"/>
    <cellStyle name="Komma 6 2 2 4 3 2" xfId="10763"/>
    <cellStyle name="Komma 6 2 2 4 3 2 2" xfId="16222"/>
    <cellStyle name="Komma 6 2 2 4 3 2 2 2" xfId="18426"/>
    <cellStyle name="Komma 6 2 2 4 3 2 3" xfId="17915"/>
    <cellStyle name="Komma 6 2 2 4 3 3" xfId="13738"/>
    <cellStyle name="Komma 6 2 2 4 3 3 2" xfId="18191"/>
    <cellStyle name="Komma 6 2 2 4 3 4" xfId="17674"/>
    <cellStyle name="Komma 6 2 2 4 4" xfId="9492"/>
    <cellStyle name="Komma 6 2 2 4 4 2" xfId="14952"/>
    <cellStyle name="Komma 6 2 2 4 4 2 2" xfId="18306"/>
    <cellStyle name="Komma 6 2 2 4 4 3" xfId="17796"/>
    <cellStyle name="Komma 6 2 2 4 5" xfId="12478"/>
    <cellStyle name="Komma 6 2 2 4 5 2" xfId="18072"/>
    <cellStyle name="Komma 6 2 2 4 6" xfId="17539"/>
    <cellStyle name="Komma 6 2 2 5" xfId="7294"/>
    <cellStyle name="Komma 6 2 2 5 2" xfId="8564"/>
    <cellStyle name="Komma 6 2 2 5 2 2" xfId="11145"/>
    <cellStyle name="Komma 6 2 2 5 2 2 2" xfId="16604"/>
    <cellStyle name="Komma 6 2 2 5 2 2 2 2" xfId="18461"/>
    <cellStyle name="Komma 6 2 2 5 2 2 3" xfId="17951"/>
    <cellStyle name="Komma 6 2 2 5 2 3" xfId="14120"/>
    <cellStyle name="Komma 6 2 2 5 2 3 2" xfId="18226"/>
    <cellStyle name="Komma 6 2 2 5 2 4" xfId="17709"/>
    <cellStyle name="Komma 6 2 2 5 3" xfId="9884"/>
    <cellStyle name="Komma 6 2 2 5 3 2" xfId="15344"/>
    <cellStyle name="Komma 6 2 2 5 3 2 2" xfId="18341"/>
    <cellStyle name="Komma 6 2 2 5 3 3" xfId="17831"/>
    <cellStyle name="Komma 6 2 2 5 4" xfId="12860"/>
    <cellStyle name="Komma 6 2 2 5 4 2" xfId="18107"/>
    <cellStyle name="Komma 6 2 2 5 5" xfId="17586"/>
    <cellStyle name="Komma 6 2 2 6" xfId="7891"/>
    <cellStyle name="Komma 6 2 2 6 2" xfId="10472"/>
    <cellStyle name="Komma 6 2 2 6 2 2" xfId="15931"/>
    <cellStyle name="Komma 6 2 2 6 2 2 2" xfId="18399"/>
    <cellStyle name="Komma 6 2 2 6 2 3" xfId="17888"/>
    <cellStyle name="Komma 6 2 2 6 3" xfId="13447"/>
    <cellStyle name="Komma 6 2 2 6 3 2" xfId="18164"/>
    <cellStyle name="Komma 6 2 2 6 4" xfId="17647"/>
    <cellStyle name="Komma 6 2 2 7" xfId="9176"/>
    <cellStyle name="Komma 6 2 2 7 2" xfId="12122"/>
    <cellStyle name="Komma 6 2 2 7 2 2" xfId="18035"/>
    <cellStyle name="Komma 6 2 2 7 3" xfId="17769"/>
    <cellStyle name="Komma 6 2 2 8" xfId="12011"/>
    <cellStyle name="Komma 6 2 2 8 2" xfId="18009"/>
    <cellStyle name="Komma 6 2 2 9" xfId="17474"/>
    <cellStyle name="Komma 6 2 3" xfId="6843"/>
    <cellStyle name="Komma 6 2 3 2" xfId="17538"/>
    <cellStyle name="Komma 6 2 4" xfId="7203"/>
    <cellStyle name="Komma 6 2 4 2" xfId="8489"/>
    <cellStyle name="Komma 6 2 4 2 2" xfId="11070"/>
    <cellStyle name="Komma 6 2 4 2 2 2" xfId="16529"/>
    <cellStyle name="Komma 6 2 4 2 2 2 2" xfId="18457"/>
    <cellStyle name="Komma 6 2 4 2 2 3" xfId="17947"/>
    <cellStyle name="Komma 6 2 4 2 3" xfId="14045"/>
    <cellStyle name="Komma 6 2 4 2 3 2" xfId="18222"/>
    <cellStyle name="Komma 6 2 4 2 4" xfId="17705"/>
    <cellStyle name="Komma 6 2 4 3" xfId="9806"/>
    <cellStyle name="Komma 6 2 4 3 2" xfId="15266"/>
    <cellStyle name="Komma 6 2 4 3 2 2" xfId="18337"/>
    <cellStyle name="Komma 6 2 4 3 3" xfId="17827"/>
    <cellStyle name="Komma 6 2 4 4" xfId="12785"/>
    <cellStyle name="Komma 6 2 4 4 2" xfId="18103"/>
    <cellStyle name="Komma 6 2 4 5" xfId="17580"/>
    <cellStyle name="Komma 6 2 5" xfId="7293"/>
    <cellStyle name="Komma 6 2 5 2" xfId="17585"/>
    <cellStyle name="Komma 6 2 6" xfId="12121"/>
    <cellStyle name="Komma 6 2 6 2" xfId="18034"/>
    <cellStyle name="Komma 6 2 7" xfId="6413"/>
    <cellStyle name="Komma 6 2 7 2" xfId="17473"/>
    <cellStyle name="Komma 6 2 8" xfId="17453"/>
    <cellStyle name="Komma 6 3" xfId="6415"/>
    <cellStyle name="Komma 6 3 2" xfId="6588"/>
    <cellStyle name="Komma 6 3 2 2" xfId="6734"/>
    <cellStyle name="Komma 6 3 2 2 2" xfId="7114"/>
    <cellStyle name="Komma 6 3 2 2 2 2" xfId="7799"/>
    <cellStyle name="Komma 6 3 2 2 2 2 2" xfId="9060"/>
    <cellStyle name="Komma 6 3 2 2 2 2 2 2" xfId="11642"/>
    <cellStyle name="Komma 6 3 2 2 2 2 2 2 2" xfId="17101"/>
    <cellStyle name="Komma 6 3 2 2 2 2 2 2 2 2" xfId="18510"/>
    <cellStyle name="Komma 6 3 2 2 2 2 2 2 3" xfId="18000"/>
    <cellStyle name="Komma 6 3 2 2 2 2 2 3" xfId="14617"/>
    <cellStyle name="Komma 6 3 2 2 2 2 2 3 2" xfId="18275"/>
    <cellStyle name="Komma 6 3 2 2 2 2 2 4" xfId="17758"/>
    <cellStyle name="Komma 6 3 2 2 2 2 3" xfId="10381"/>
    <cellStyle name="Komma 6 3 2 2 2 2 3 2" xfId="15841"/>
    <cellStyle name="Komma 6 3 2 2 2 2 3 2 2" xfId="18390"/>
    <cellStyle name="Komma 6 3 2 2 2 2 3 3" xfId="17880"/>
    <cellStyle name="Komma 6 3 2 2 2 2 4" xfId="13357"/>
    <cellStyle name="Komma 6 3 2 2 2 2 4 2" xfId="18156"/>
    <cellStyle name="Komma 6 3 2 2 2 2 5" xfId="17638"/>
    <cellStyle name="Komma 6 3 2 2 2 3" xfId="8402"/>
    <cellStyle name="Komma 6 3 2 2 2 3 2" xfId="10983"/>
    <cellStyle name="Komma 6 3 2 2 2 3 2 2" xfId="16442"/>
    <cellStyle name="Komma 6 3 2 2 2 3 2 2 2" xfId="18448"/>
    <cellStyle name="Komma 6 3 2 2 2 3 2 3" xfId="17937"/>
    <cellStyle name="Komma 6 3 2 2 2 3 3" xfId="13958"/>
    <cellStyle name="Komma 6 3 2 2 2 3 3 2" xfId="18213"/>
    <cellStyle name="Komma 6 3 2 2 2 3 4" xfId="17696"/>
    <cellStyle name="Komma 6 3 2 2 2 4" xfId="9719"/>
    <cellStyle name="Komma 6 3 2 2 2 4 2" xfId="15179"/>
    <cellStyle name="Komma 6 3 2 2 2 4 2 2" xfId="18328"/>
    <cellStyle name="Komma 6 3 2 2 2 4 3" xfId="17818"/>
    <cellStyle name="Komma 6 3 2 2 2 5" xfId="12698"/>
    <cellStyle name="Komma 6 3 2 2 2 5 2" xfId="18094"/>
    <cellStyle name="Komma 6 3 2 2 2 6" xfId="17571"/>
    <cellStyle name="Komma 6 3 2 2 3" xfId="7509"/>
    <cellStyle name="Komma 6 3 2 2 3 2" xfId="8769"/>
    <cellStyle name="Komma 6 3 2 2 3 2 2" xfId="11351"/>
    <cellStyle name="Komma 6 3 2 2 3 2 2 2" xfId="16810"/>
    <cellStyle name="Komma 6 3 2 2 3 2 2 2 2" xfId="18483"/>
    <cellStyle name="Komma 6 3 2 2 3 2 2 3" xfId="17973"/>
    <cellStyle name="Komma 6 3 2 2 3 2 3" xfId="14326"/>
    <cellStyle name="Komma 6 3 2 2 3 2 3 2" xfId="18248"/>
    <cellStyle name="Komma 6 3 2 2 3 2 4" xfId="17731"/>
    <cellStyle name="Komma 6 3 2 2 3 3" xfId="10090"/>
    <cellStyle name="Komma 6 3 2 2 3 3 2" xfId="15550"/>
    <cellStyle name="Komma 6 3 2 2 3 3 2 2" xfId="18363"/>
    <cellStyle name="Komma 6 3 2 2 3 3 3" xfId="17853"/>
    <cellStyle name="Komma 6 3 2 2 3 4" xfId="13066"/>
    <cellStyle name="Komma 6 3 2 2 3 4 2" xfId="18129"/>
    <cellStyle name="Komma 6 3 2 2 3 5" xfId="17611"/>
    <cellStyle name="Komma 6 3 2 2 4" xfId="8111"/>
    <cellStyle name="Komma 6 3 2 2 4 2" xfId="10692"/>
    <cellStyle name="Komma 6 3 2 2 4 2 2" xfId="16151"/>
    <cellStyle name="Komma 6 3 2 2 4 2 2 2" xfId="18421"/>
    <cellStyle name="Komma 6 3 2 2 4 2 3" xfId="17910"/>
    <cellStyle name="Komma 6 3 2 2 4 3" xfId="13667"/>
    <cellStyle name="Komma 6 3 2 2 4 3 2" xfId="18186"/>
    <cellStyle name="Komma 6 3 2 2 4 4" xfId="17669"/>
    <cellStyle name="Komma 6 3 2 2 5" xfId="9410"/>
    <cellStyle name="Komma 6 3 2 2 5 2" xfId="14869"/>
    <cellStyle name="Komma 6 3 2 2 5 2 2" xfId="18301"/>
    <cellStyle name="Komma 6 3 2 2 5 3" xfId="17791"/>
    <cellStyle name="Komma 6 3 2 2 6" xfId="12404"/>
    <cellStyle name="Komma 6 3 2 2 6 2" xfId="18067"/>
    <cellStyle name="Komma 6 3 2 2 7" xfId="17512"/>
    <cellStyle name="Komma 6 3 2 3" xfId="6969"/>
    <cellStyle name="Komma 6 3 2 3 2" xfId="7654"/>
    <cellStyle name="Komma 6 3 2 3 2 2" xfId="8914"/>
    <cellStyle name="Komma 6 3 2 3 2 2 2" xfId="11496"/>
    <cellStyle name="Komma 6 3 2 3 2 2 2 2" xfId="16955"/>
    <cellStyle name="Komma 6 3 2 3 2 2 2 2 2" xfId="18496"/>
    <cellStyle name="Komma 6 3 2 3 2 2 2 3" xfId="17986"/>
    <cellStyle name="Komma 6 3 2 3 2 2 3" xfId="14471"/>
    <cellStyle name="Komma 6 3 2 3 2 2 3 2" xfId="18261"/>
    <cellStyle name="Komma 6 3 2 3 2 2 4" xfId="17744"/>
    <cellStyle name="Komma 6 3 2 3 2 3" xfId="10235"/>
    <cellStyle name="Komma 6 3 2 3 2 3 2" xfId="15695"/>
    <cellStyle name="Komma 6 3 2 3 2 3 2 2" xfId="18376"/>
    <cellStyle name="Komma 6 3 2 3 2 3 3" xfId="17866"/>
    <cellStyle name="Komma 6 3 2 3 2 4" xfId="13211"/>
    <cellStyle name="Komma 6 3 2 3 2 4 2" xfId="18142"/>
    <cellStyle name="Komma 6 3 2 3 2 5" xfId="17624"/>
    <cellStyle name="Komma 6 3 2 3 3" xfId="8256"/>
    <cellStyle name="Komma 6 3 2 3 3 2" xfId="10837"/>
    <cellStyle name="Komma 6 3 2 3 3 2 2" xfId="16296"/>
    <cellStyle name="Komma 6 3 2 3 3 2 2 2" xfId="18434"/>
    <cellStyle name="Komma 6 3 2 3 3 2 3" xfId="17923"/>
    <cellStyle name="Komma 6 3 2 3 3 3" xfId="13812"/>
    <cellStyle name="Komma 6 3 2 3 3 3 2" xfId="18199"/>
    <cellStyle name="Komma 6 3 2 3 3 4" xfId="17682"/>
    <cellStyle name="Komma 6 3 2 3 4" xfId="9573"/>
    <cellStyle name="Komma 6 3 2 3 4 2" xfId="15033"/>
    <cellStyle name="Komma 6 3 2 3 4 2 2" xfId="18314"/>
    <cellStyle name="Komma 6 3 2 3 4 3" xfId="17804"/>
    <cellStyle name="Komma 6 3 2 3 5" xfId="12552"/>
    <cellStyle name="Komma 6 3 2 3 5 2" xfId="18080"/>
    <cellStyle name="Komma 6 3 2 3 6" xfId="17557"/>
    <cellStyle name="Komma 6 3 2 4" xfId="7365"/>
    <cellStyle name="Komma 6 3 2 4 2" xfId="8625"/>
    <cellStyle name="Komma 6 3 2 4 2 2" xfId="11206"/>
    <cellStyle name="Komma 6 3 2 4 2 2 2" xfId="16665"/>
    <cellStyle name="Komma 6 3 2 4 2 2 2 2" xfId="18469"/>
    <cellStyle name="Komma 6 3 2 4 2 2 3" xfId="17959"/>
    <cellStyle name="Komma 6 3 2 4 2 3" xfId="14181"/>
    <cellStyle name="Komma 6 3 2 4 2 3 2" xfId="18234"/>
    <cellStyle name="Komma 6 3 2 4 2 4" xfId="17717"/>
    <cellStyle name="Komma 6 3 2 4 3" xfId="9945"/>
    <cellStyle name="Komma 6 3 2 4 3 2" xfId="15405"/>
    <cellStyle name="Komma 6 3 2 4 3 2 2" xfId="18349"/>
    <cellStyle name="Komma 6 3 2 4 3 3" xfId="17839"/>
    <cellStyle name="Komma 6 3 2 4 4" xfId="12921"/>
    <cellStyle name="Komma 6 3 2 4 4 2" xfId="18115"/>
    <cellStyle name="Komma 6 3 2 4 5" xfId="17597"/>
    <cellStyle name="Komma 6 3 2 5" xfId="7966"/>
    <cellStyle name="Komma 6 3 2 5 2" xfId="10546"/>
    <cellStyle name="Komma 6 3 2 5 2 2" xfId="16005"/>
    <cellStyle name="Komma 6 3 2 5 2 2 2" xfId="18407"/>
    <cellStyle name="Komma 6 3 2 5 2 3" xfId="17896"/>
    <cellStyle name="Komma 6 3 2 5 3" xfId="13521"/>
    <cellStyle name="Komma 6 3 2 5 3 2" xfId="18172"/>
    <cellStyle name="Komma 6 3 2 5 4" xfId="17655"/>
    <cellStyle name="Komma 6 3 2 6" xfId="9264"/>
    <cellStyle name="Komma 6 3 2 6 2" xfId="14723"/>
    <cellStyle name="Komma 6 3 2 6 2 2" xfId="18287"/>
    <cellStyle name="Komma 6 3 2 6 3" xfId="17777"/>
    <cellStyle name="Komma 6 3 2 7" xfId="12258"/>
    <cellStyle name="Komma 6 3 2 7 2" xfId="18053"/>
    <cellStyle name="Komma 6 3 2 8" xfId="17497"/>
    <cellStyle name="Komma 6 3 3" xfId="6663"/>
    <cellStyle name="Komma 6 3 3 2" xfId="7042"/>
    <cellStyle name="Komma 6 3 3 2 2" xfId="7727"/>
    <cellStyle name="Komma 6 3 3 2 2 2" xfId="8987"/>
    <cellStyle name="Komma 6 3 3 2 2 2 2" xfId="11569"/>
    <cellStyle name="Komma 6 3 3 2 2 2 2 2" xfId="17028"/>
    <cellStyle name="Komma 6 3 3 2 2 2 2 2 2" xfId="18503"/>
    <cellStyle name="Komma 6 3 3 2 2 2 2 3" xfId="17993"/>
    <cellStyle name="Komma 6 3 3 2 2 2 3" xfId="14544"/>
    <cellStyle name="Komma 6 3 3 2 2 2 3 2" xfId="18268"/>
    <cellStyle name="Komma 6 3 3 2 2 2 4" xfId="17751"/>
    <cellStyle name="Komma 6 3 3 2 2 3" xfId="10308"/>
    <cellStyle name="Komma 6 3 3 2 2 3 2" xfId="15768"/>
    <cellStyle name="Komma 6 3 3 2 2 3 2 2" xfId="18383"/>
    <cellStyle name="Komma 6 3 3 2 2 3 3" xfId="17873"/>
    <cellStyle name="Komma 6 3 3 2 2 4" xfId="13284"/>
    <cellStyle name="Komma 6 3 3 2 2 4 2" xfId="18149"/>
    <cellStyle name="Komma 6 3 3 2 2 5" xfId="17631"/>
    <cellStyle name="Komma 6 3 3 2 3" xfId="8329"/>
    <cellStyle name="Komma 6 3 3 2 3 2" xfId="10910"/>
    <cellStyle name="Komma 6 3 3 2 3 2 2" xfId="16369"/>
    <cellStyle name="Komma 6 3 3 2 3 2 2 2" xfId="18441"/>
    <cellStyle name="Komma 6 3 3 2 3 2 3" xfId="17930"/>
    <cellStyle name="Komma 6 3 3 2 3 3" xfId="13885"/>
    <cellStyle name="Komma 6 3 3 2 3 3 2" xfId="18206"/>
    <cellStyle name="Komma 6 3 3 2 3 4" xfId="17689"/>
    <cellStyle name="Komma 6 3 3 2 4" xfId="9646"/>
    <cellStyle name="Komma 6 3 3 2 4 2" xfId="15106"/>
    <cellStyle name="Komma 6 3 3 2 4 2 2" xfId="18321"/>
    <cellStyle name="Komma 6 3 3 2 4 3" xfId="17811"/>
    <cellStyle name="Komma 6 3 3 2 5" xfId="12625"/>
    <cellStyle name="Komma 6 3 3 2 5 2" xfId="18087"/>
    <cellStyle name="Komma 6 3 3 2 6" xfId="17564"/>
    <cellStyle name="Komma 6 3 3 3" xfId="7437"/>
    <cellStyle name="Komma 6 3 3 3 2" xfId="8697"/>
    <cellStyle name="Komma 6 3 3 3 2 2" xfId="11278"/>
    <cellStyle name="Komma 6 3 3 3 2 2 2" xfId="16737"/>
    <cellStyle name="Komma 6 3 3 3 2 2 2 2" xfId="18476"/>
    <cellStyle name="Komma 6 3 3 3 2 2 3" xfId="17966"/>
    <cellStyle name="Komma 6 3 3 3 2 3" xfId="14253"/>
    <cellStyle name="Komma 6 3 3 3 2 3 2" xfId="18241"/>
    <cellStyle name="Komma 6 3 3 3 2 4" xfId="17724"/>
    <cellStyle name="Komma 6 3 3 3 3" xfId="10017"/>
    <cellStyle name="Komma 6 3 3 3 3 2" xfId="15477"/>
    <cellStyle name="Komma 6 3 3 3 3 2 2" xfId="18356"/>
    <cellStyle name="Komma 6 3 3 3 3 3" xfId="17846"/>
    <cellStyle name="Komma 6 3 3 3 4" xfId="12993"/>
    <cellStyle name="Komma 6 3 3 3 4 2" xfId="18122"/>
    <cellStyle name="Komma 6 3 3 3 5" xfId="17604"/>
    <cellStyle name="Komma 6 3 3 4" xfId="8039"/>
    <cellStyle name="Komma 6 3 3 4 2" xfId="10619"/>
    <cellStyle name="Komma 6 3 3 4 2 2" xfId="16078"/>
    <cellStyle name="Komma 6 3 3 4 2 2 2" xfId="18414"/>
    <cellStyle name="Komma 6 3 3 4 2 3" xfId="17903"/>
    <cellStyle name="Komma 6 3 3 4 3" xfId="13594"/>
    <cellStyle name="Komma 6 3 3 4 3 2" xfId="18179"/>
    <cellStyle name="Komma 6 3 3 4 4" xfId="17662"/>
    <cellStyle name="Komma 6 3 3 5" xfId="9337"/>
    <cellStyle name="Komma 6 3 3 5 2" xfId="14796"/>
    <cellStyle name="Komma 6 3 3 5 2 2" xfId="18294"/>
    <cellStyle name="Komma 6 3 3 5 3" xfId="17784"/>
    <cellStyle name="Komma 6 3 3 6" xfId="12331"/>
    <cellStyle name="Komma 6 3 3 6 2" xfId="18060"/>
    <cellStyle name="Komma 6 3 3 7" xfId="17505"/>
    <cellStyle name="Komma 6 3 4" xfId="6845"/>
    <cellStyle name="Komma 6 3 4 2" xfId="7582"/>
    <cellStyle name="Komma 6 3 4 2 2" xfId="8841"/>
    <cellStyle name="Komma 6 3 4 2 2 2" xfId="11423"/>
    <cellStyle name="Komma 6 3 4 2 2 2 2" xfId="16882"/>
    <cellStyle name="Komma 6 3 4 2 2 2 2 2" xfId="18489"/>
    <cellStyle name="Komma 6 3 4 2 2 2 3" xfId="17979"/>
    <cellStyle name="Komma 6 3 4 2 2 3" xfId="14398"/>
    <cellStyle name="Komma 6 3 4 2 2 3 2" xfId="18254"/>
    <cellStyle name="Komma 6 3 4 2 2 4" xfId="17737"/>
    <cellStyle name="Komma 6 3 4 2 3" xfId="10162"/>
    <cellStyle name="Komma 6 3 4 2 3 2" xfId="15622"/>
    <cellStyle name="Komma 6 3 4 2 3 2 2" xfId="18369"/>
    <cellStyle name="Komma 6 3 4 2 3 3" xfId="17859"/>
    <cellStyle name="Komma 6 3 4 2 4" xfId="13138"/>
    <cellStyle name="Komma 6 3 4 2 4 2" xfId="18135"/>
    <cellStyle name="Komma 6 3 4 2 5" xfId="17617"/>
    <cellStyle name="Komma 6 3 4 3" xfId="8183"/>
    <cellStyle name="Komma 6 3 4 3 2" xfId="10764"/>
    <cellStyle name="Komma 6 3 4 3 2 2" xfId="16223"/>
    <cellStyle name="Komma 6 3 4 3 2 2 2" xfId="18427"/>
    <cellStyle name="Komma 6 3 4 3 2 3" xfId="17916"/>
    <cellStyle name="Komma 6 3 4 3 3" xfId="13739"/>
    <cellStyle name="Komma 6 3 4 3 3 2" xfId="18192"/>
    <cellStyle name="Komma 6 3 4 3 4" xfId="17675"/>
    <cellStyle name="Komma 6 3 4 4" xfId="9493"/>
    <cellStyle name="Komma 6 3 4 4 2" xfId="14953"/>
    <cellStyle name="Komma 6 3 4 4 2 2" xfId="18307"/>
    <cellStyle name="Komma 6 3 4 4 3" xfId="17797"/>
    <cellStyle name="Komma 6 3 4 5" xfId="12479"/>
    <cellStyle name="Komma 6 3 4 5 2" xfId="18073"/>
    <cellStyle name="Komma 6 3 4 6" xfId="17540"/>
    <cellStyle name="Komma 6 3 5" xfId="7295"/>
    <cellStyle name="Komma 6 3 5 2" xfId="8565"/>
    <cellStyle name="Komma 6 3 5 2 2" xfId="11146"/>
    <cellStyle name="Komma 6 3 5 2 2 2" xfId="16605"/>
    <cellStyle name="Komma 6 3 5 2 2 2 2" xfId="18462"/>
    <cellStyle name="Komma 6 3 5 2 2 3" xfId="17952"/>
    <cellStyle name="Komma 6 3 5 2 3" xfId="14121"/>
    <cellStyle name="Komma 6 3 5 2 3 2" xfId="18227"/>
    <cellStyle name="Komma 6 3 5 2 4" xfId="17710"/>
    <cellStyle name="Komma 6 3 5 3" xfId="9885"/>
    <cellStyle name="Komma 6 3 5 3 2" xfId="15345"/>
    <cellStyle name="Komma 6 3 5 3 2 2" xfId="18342"/>
    <cellStyle name="Komma 6 3 5 3 3" xfId="17832"/>
    <cellStyle name="Komma 6 3 5 4" xfId="12861"/>
    <cellStyle name="Komma 6 3 5 4 2" xfId="18108"/>
    <cellStyle name="Komma 6 3 5 5" xfId="17587"/>
    <cellStyle name="Komma 6 3 6" xfId="7892"/>
    <cellStyle name="Komma 6 3 6 2" xfId="10473"/>
    <cellStyle name="Komma 6 3 6 2 2" xfId="15932"/>
    <cellStyle name="Komma 6 3 6 2 2 2" xfId="18400"/>
    <cellStyle name="Komma 6 3 6 2 3" xfId="17889"/>
    <cellStyle name="Komma 6 3 6 3" xfId="13448"/>
    <cellStyle name="Komma 6 3 6 3 2" xfId="18165"/>
    <cellStyle name="Komma 6 3 6 4" xfId="17648"/>
    <cellStyle name="Komma 6 3 7" xfId="9177"/>
    <cellStyle name="Komma 6 3 7 2" xfId="12123"/>
    <cellStyle name="Komma 6 3 7 2 2" xfId="18036"/>
    <cellStyle name="Komma 6 3 7 3" xfId="17770"/>
    <cellStyle name="Komma 6 3 8" xfId="12012"/>
    <cellStyle name="Komma 6 3 8 2" xfId="18010"/>
    <cellStyle name="Komma 6 3 9" xfId="17475"/>
    <cellStyle name="Komma 6 4" xfId="6842"/>
    <cellStyle name="Komma 6 4 2" xfId="17537"/>
    <cellStyle name="Komma 6 5" xfId="7168"/>
    <cellStyle name="Komma 6 5 2" xfId="8454"/>
    <cellStyle name="Komma 6 5 2 2" xfId="11035"/>
    <cellStyle name="Komma 6 5 2 2 2" xfId="16494"/>
    <cellStyle name="Komma 6 5 2 2 2 2" xfId="18455"/>
    <cellStyle name="Komma 6 5 2 2 3" xfId="17945"/>
    <cellStyle name="Komma 6 5 2 3" xfId="14010"/>
    <cellStyle name="Komma 6 5 2 3 2" xfId="18220"/>
    <cellStyle name="Komma 6 5 2 4" xfId="17703"/>
    <cellStyle name="Komma 6 5 3" xfId="9771"/>
    <cellStyle name="Komma 6 5 3 2" xfId="15231"/>
    <cellStyle name="Komma 6 5 3 2 2" xfId="18335"/>
    <cellStyle name="Komma 6 5 3 3" xfId="17825"/>
    <cellStyle name="Komma 6 5 4" xfId="12750"/>
    <cellStyle name="Komma 6 5 4 2" xfId="18101"/>
    <cellStyle name="Komma 6 5 5" xfId="17578"/>
    <cellStyle name="Komma 6 6" xfId="7292"/>
    <cellStyle name="Komma 6 6 2" xfId="17584"/>
    <cellStyle name="Komma 6 7" xfId="12120"/>
    <cellStyle name="Komma 6 7 2" xfId="18033"/>
    <cellStyle name="Komma 6 8" xfId="6412"/>
    <cellStyle name="Komma 6 8 2" xfId="17472"/>
    <cellStyle name="Komma 6 9" xfId="17444"/>
    <cellStyle name="Komma 7" xfId="6223"/>
    <cellStyle name="Komma 7 10" xfId="7296"/>
    <cellStyle name="Komma 7 10 2" xfId="8566"/>
    <cellStyle name="Komma 7 10 2 2" xfId="11147"/>
    <cellStyle name="Komma 7 10 2 2 2" xfId="16606"/>
    <cellStyle name="Komma 7 10 2 2 2 2" xfId="18463"/>
    <cellStyle name="Komma 7 10 2 2 3" xfId="17953"/>
    <cellStyle name="Komma 7 10 2 3" xfId="14122"/>
    <cellStyle name="Komma 7 10 2 3 2" xfId="18228"/>
    <cellStyle name="Komma 7 10 2 4" xfId="17711"/>
    <cellStyle name="Komma 7 10 3" xfId="9886"/>
    <cellStyle name="Komma 7 10 3 2" xfId="15346"/>
    <cellStyle name="Komma 7 10 3 2 2" xfId="18343"/>
    <cellStyle name="Komma 7 10 3 3" xfId="17833"/>
    <cellStyle name="Komma 7 10 4" xfId="12862"/>
    <cellStyle name="Komma 7 10 4 2" xfId="18109"/>
    <cellStyle name="Komma 7 10 5" xfId="17588"/>
    <cellStyle name="Komma 7 11" xfId="7893"/>
    <cellStyle name="Komma 7 11 2" xfId="10474"/>
    <cellStyle name="Komma 7 11 2 2" xfId="15933"/>
    <cellStyle name="Komma 7 11 2 2 2" xfId="18401"/>
    <cellStyle name="Komma 7 11 2 3" xfId="17890"/>
    <cellStyle name="Komma 7 11 3" xfId="13449"/>
    <cellStyle name="Komma 7 11 3 2" xfId="18166"/>
    <cellStyle name="Komma 7 11 4" xfId="17649"/>
    <cellStyle name="Komma 7 12" xfId="9178"/>
    <cellStyle name="Komma 7 12 2" xfId="12124"/>
    <cellStyle name="Komma 7 12 2 2" xfId="18037"/>
    <cellStyle name="Komma 7 12 3" xfId="17771"/>
    <cellStyle name="Komma 7 13" xfId="12013"/>
    <cellStyle name="Komma 7 13 2" xfId="18011"/>
    <cellStyle name="Komma 7 14" xfId="6416"/>
    <cellStyle name="Komma 7 14 2" xfId="17476"/>
    <cellStyle name="Komma 7 15" xfId="17451"/>
    <cellStyle name="Komma 7 2" xfId="6259"/>
    <cellStyle name="Komma 7 2 2" xfId="6418"/>
    <cellStyle name="Komma 7 2 2 2" xfId="6590"/>
    <cellStyle name="Komma 7 2 2 2 2" xfId="6736"/>
    <cellStyle name="Komma 7 2 2 2 2 2" xfId="7116"/>
    <cellStyle name="Komma 7 2 2 2 2 2 2" xfId="7801"/>
    <cellStyle name="Komma 7 2 2 2 2 2 2 2" xfId="9062"/>
    <cellStyle name="Komma 7 2 2 2 2 2 2 2 2" xfId="11644"/>
    <cellStyle name="Komma 7 2 2 2 2 2 2 2 2 2" xfId="17103"/>
    <cellStyle name="Komma 7 2 2 2 2 2 2 2 2 2 2" xfId="18512"/>
    <cellStyle name="Komma 7 2 2 2 2 2 2 2 2 3" xfId="18002"/>
    <cellStyle name="Komma 7 2 2 2 2 2 2 2 3" xfId="14619"/>
    <cellStyle name="Komma 7 2 2 2 2 2 2 2 3 2" xfId="18277"/>
    <cellStyle name="Komma 7 2 2 2 2 2 2 2 4" xfId="17760"/>
    <cellStyle name="Komma 7 2 2 2 2 2 2 3" xfId="10383"/>
    <cellStyle name="Komma 7 2 2 2 2 2 2 3 2" xfId="15843"/>
    <cellStyle name="Komma 7 2 2 2 2 2 2 3 2 2" xfId="18392"/>
    <cellStyle name="Komma 7 2 2 2 2 2 2 3 3" xfId="17882"/>
    <cellStyle name="Komma 7 2 2 2 2 2 2 4" xfId="13359"/>
    <cellStyle name="Komma 7 2 2 2 2 2 2 4 2" xfId="18158"/>
    <cellStyle name="Komma 7 2 2 2 2 2 2 5" xfId="17640"/>
    <cellStyle name="Komma 7 2 2 2 2 2 3" xfId="8404"/>
    <cellStyle name="Komma 7 2 2 2 2 2 3 2" xfId="10985"/>
    <cellStyle name="Komma 7 2 2 2 2 2 3 2 2" xfId="16444"/>
    <cellStyle name="Komma 7 2 2 2 2 2 3 2 2 2" xfId="18450"/>
    <cellStyle name="Komma 7 2 2 2 2 2 3 2 3" xfId="17939"/>
    <cellStyle name="Komma 7 2 2 2 2 2 3 3" xfId="13960"/>
    <cellStyle name="Komma 7 2 2 2 2 2 3 3 2" xfId="18215"/>
    <cellStyle name="Komma 7 2 2 2 2 2 3 4" xfId="17698"/>
    <cellStyle name="Komma 7 2 2 2 2 2 4" xfId="9721"/>
    <cellStyle name="Komma 7 2 2 2 2 2 4 2" xfId="15181"/>
    <cellStyle name="Komma 7 2 2 2 2 2 4 2 2" xfId="18330"/>
    <cellStyle name="Komma 7 2 2 2 2 2 4 3" xfId="17820"/>
    <cellStyle name="Komma 7 2 2 2 2 2 5" xfId="12700"/>
    <cellStyle name="Komma 7 2 2 2 2 2 5 2" xfId="18096"/>
    <cellStyle name="Komma 7 2 2 2 2 2 6" xfId="17573"/>
    <cellStyle name="Komma 7 2 2 2 2 3" xfId="7511"/>
    <cellStyle name="Komma 7 2 2 2 2 3 2" xfId="8771"/>
    <cellStyle name="Komma 7 2 2 2 2 3 2 2" xfId="11353"/>
    <cellStyle name="Komma 7 2 2 2 2 3 2 2 2" xfId="16812"/>
    <cellStyle name="Komma 7 2 2 2 2 3 2 2 2 2" xfId="18485"/>
    <cellStyle name="Komma 7 2 2 2 2 3 2 2 3" xfId="17975"/>
    <cellStyle name="Komma 7 2 2 2 2 3 2 3" xfId="14328"/>
    <cellStyle name="Komma 7 2 2 2 2 3 2 3 2" xfId="18250"/>
    <cellStyle name="Komma 7 2 2 2 2 3 2 4" xfId="17733"/>
    <cellStyle name="Komma 7 2 2 2 2 3 3" xfId="10092"/>
    <cellStyle name="Komma 7 2 2 2 2 3 3 2" xfId="15552"/>
    <cellStyle name="Komma 7 2 2 2 2 3 3 2 2" xfId="18365"/>
    <cellStyle name="Komma 7 2 2 2 2 3 3 3" xfId="17855"/>
    <cellStyle name="Komma 7 2 2 2 2 3 4" xfId="13068"/>
    <cellStyle name="Komma 7 2 2 2 2 3 4 2" xfId="18131"/>
    <cellStyle name="Komma 7 2 2 2 2 3 5" xfId="17613"/>
    <cellStyle name="Komma 7 2 2 2 2 4" xfId="8113"/>
    <cellStyle name="Komma 7 2 2 2 2 4 2" xfId="10694"/>
    <cellStyle name="Komma 7 2 2 2 2 4 2 2" xfId="16153"/>
    <cellStyle name="Komma 7 2 2 2 2 4 2 2 2" xfId="18423"/>
    <cellStyle name="Komma 7 2 2 2 2 4 2 3" xfId="17912"/>
    <cellStyle name="Komma 7 2 2 2 2 4 3" xfId="13669"/>
    <cellStyle name="Komma 7 2 2 2 2 4 3 2" xfId="18188"/>
    <cellStyle name="Komma 7 2 2 2 2 4 4" xfId="17671"/>
    <cellStyle name="Komma 7 2 2 2 2 5" xfId="9412"/>
    <cellStyle name="Komma 7 2 2 2 2 5 2" xfId="14871"/>
    <cellStyle name="Komma 7 2 2 2 2 5 2 2" xfId="18303"/>
    <cellStyle name="Komma 7 2 2 2 2 5 3" xfId="17793"/>
    <cellStyle name="Komma 7 2 2 2 2 6" xfId="12406"/>
    <cellStyle name="Komma 7 2 2 2 2 6 2" xfId="18069"/>
    <cellStyle name="Komma 7 2 2 2 2 7" xfId="17514"/>
    <cellStyle name="Komma 7 2 2 2 3" xfId="6971"/>
    <cellStyle name="Komma 7 2 2 2 3 2" xfId="7656"/>
    <cellStyle name="Komma 7 2 2 2 3 2 2" xfId="8916"/>
    <cellStyle name="Komma 7 2 2 2 3 2 2 2" xfId="11498"/>
    <cellStyle name="Komma 7 2 2 2 3 2 2 2 2" xfId="16957"/>
    <cellStyle name="Komma 7 2 2 2 3 2 2 2 2 2" xfId="18498"/>
    <cellStyle name="Komma 7 2 2 2 3 2 2 2 3" xfId="17988"/>
    <cellStyle name="Komma 7 2 2 2 3 2 2 3" xfId="14473"/>
    <cellStyle name="Komma 7 2 2 2 3 2 2 3 2" xfId="18263"/>
    <cellStyle name="Komma 7 2 2 2 3 2 2 4" xfId="17746"/>
    <cellStyle name="Komma 7 2 2 2 3 2 3" xfId="10237"/>
    <cellStyle name="Komma 7 2 2 2 3 2 3 2" xfId="15697"/>
    <cellStyle name="Komma 7 2 2 2 3 2 3 2 2" xfId="18378"/>
    <cellStyle name="Komma 7 2 2 2 3 2 3 3" xfId="17868"/>
    <cellStyle name="Komma 7 2 2 2 3 2 4" xfId="13213"/>
    <cellStyle name="Komma 7 2 2 2 3 2 4 2" xfId="18144"/>
    <cellStyle name="Komma 7 2 2 2 3 2 5" xfId="17626"/>
    <cellStyle name="Komma 7 2 2 2 3 3" xfId="8258"/>
    <cellStyle name="Komma 7 2 2 2 3 3 2" xfId="10839"/>
    <cellStyle name="Komma 7 2 2 2 3 3 2 2" xfId="16298"/>
    <cellStyle name="Komma 7 2 2 2 3 3 2 2 2" xfId="18436"/>
    <cellStyle name="Komma 7 2 2 2 3 3 2 3" xfId="17925"/>
    <cellStyle name="Komma 7 2 2 2 3 3 3" xfId="13814"/>
    <cellStyle name="Komma 7 2 2 2 3 3 3 2" xfId="18201"/>
    <cellStyle name="Komma 7 2 2 2 3 3 4" xfId="17684"/>
    <cellStyle name="Komma 7 2 2 2 3 4" xfId="9575"/>
    <cellStyle name="Komma 7 2 2 2 3 4 2" xfId="15035"/>
    <cellStyle name="Komma 7 2 2 2 3 4 2 2" xfId="18316"/>
    <cellStyle name="Komma 7 2 2 2 3 4 3" xfId="17806"/>
    <cellStyle name="Komma 7 2 2 2 3 5" xfId="12554"/>
    <cellStyle name="Komma 7 2 2 2 3 5 2" xfId="18082"/>
    <cellStyle name="Komma 7 2 2 2 3 6" xfId="17559"/>
    <cellStyle name="Komma 7 2 2 2 4" xfId="7367"/>
    <cellStyle name="Komma 7 2 2 2 4 2" xfId="8627"/>
    <cellStyle name="Komma 7 2 2 2 4 2 2" xfId="11208"/>
    <cellStyle name="Komma 7 2 2 2 4 2 2 2" xfId="16667"/>
    <cellStyle name="Komma 7 2 2 2 4 2 2 2 2" xfId="18471"/>
    <cellStyle name="Komma 7 2 2 2 4 2 2 3" xfId="17961"/>
    <cellStyle name="Komma 7 2 2 2 4 2 3" xfId="14183"/>
    <cellStyle name="Komma 7 2 2 2 4 2 3 2" xfId="18236"/>
    <cellStyle name="Komma 7 2 2 2 4 2 4" xfId="17719"/>
    <cellStyle name="Komma 7 2 2 2 4 3" xfId="9947"/>
    <cellStyle name="Komma 7 2 2 2 4 3 2" xfId="15407"/>
    <cellStyle name="Komma 7 2 2 2 4 3 2 2" xfId="18351"/>
    <cellStyle name="Komma 7 2 2 2 4 3 3" xfId="17841"/>
    <cellStyle name="Komma 7 2 2 2 4 4" xfId="12923"/>
    <cellStyle name="Komma 7 2 2 2 4 4 2" xfId="18117"/>
    <cellStyle name="Komma 7 2 2 2 4 5" xfId="17599"/>
    <cellStyle name="Komma 7 2 2 2 5" xfId="7968"/>
    <cellStyle name="Komma 7 2 2 2 5 2" xfId="10548"/>
    <cellStyle name="Komma 7 2 2 2 5 2 2" xfId="16007"/>
    <cellStyle name="Komma 7 2 2 2 5 2 2 2" xfId="18409"/>
    <cellStyle name="Komma 7 2 2 2 5 2 3" xfId="17898"/>
    <cellStyle name="Komma 7 2 2 2 5 3" xfId="13523"/>
    <cellStyle name="Komma 7 2 2 2 5 3 2" xfId="18174"/>
    <cellStyle name="Komma 7 2 2 2 5 4" xfId="17657"/>
    <cellStyle name="Komma 7 2 2 2 6" xfId="9266"/>
    <cellStyle name="Komma 7 2 2 2 6 2" xfId="14725"/>
    <cellStyle name="Komma 7 2 2 2 6 2 2" xfId="18289"/>
    <cellStyle name="Komma 7 2 2 2 6 3" xfId="17779"/>
    <cellStyle name="Komma 7 2 2 2 7" xfId="12260"/>
    <cellStyle name="Komma 7 2 2 2 7 2" xfId="18055"/>
    <cellStyle name="Komma 7 2 2 2 8" xfId="17499"/>
    <cellStyle name="Komma 7 2 2 3" xfId="6665"/>
    <cellStyle name="Komma 7 2 2 3 2" xfId="7044"/>
    <cellStyle name="Komma 7 2 2 3 2 2" xfId="7729"/>
    <cellStyle name="Komma 7 2 2 3 2 2 2" xfId="8989"/>
    <cellStyle name="Komma 7 2 2 3 2 2 2 2" xfId="11571"/>
    <cellStyle name="Komma 7 2 2 3 2 2 2 2 2" xfId="17030"/>
    <cellStyle name="Komma 7 2 2 3 2 2 2 2 2 2" xfId="18505"/>
    <cellStyle name="Komma 7 2 2 3 2 2 2 2 3" xfId="17995"/>
    <cellStyle name="Komma 7 2 2 3 2 2 2 3" xfId="14546"/>
    <cellStyle name="Komma 7 2 2 3 2 2 2 3 2" xfId="18270"/>
    <cellStyle name="Komma 7 2 2 3 2 2 2 4" xfId="17753"/>
    <cellStyle name="Komma 7 2 2 3 2 2 3" xfId="10310"/>
    <cellStyle name="Komma 7 2 2 3 2 2 3 2" xfId="15770"/>
    <cellStyle name="Komma 7 2 2 3 2 2 3 2 2" xfId="18385"/>
    <cellStyle name="Komma 7 2 2 3 2 2 3 3" xfId="17875"/>
    <cellStyle name="Komma 7 2 2 3 2 2 4" xfId="13286"/>
    <cellStyle name="Komma 7 2 2 3 2 2 4 2" xfId="18151"/>
    <cellStyle name="Komma 7 2 2 3 2 2 5" xfId="17633"/>
    <cellStyle name="Komma 7 2 2 3 2 3" xfId="8331"/>
    <cellStyle name="Komma 7 2 2 3 2 3 2" xfId="10912"/>
    <cellStyle name="Komma 7 2 2 3 2 3 2 2" xfId="16371"/>
    <cellStyle name="Komma 7 2 2 3 2 3 2 2 2" xfId="18443"/>
    <cellStyle name="Komma 7 2 2 3 2 3 2 3" xfId="17932"/>
    <cellStyle name="Komma 7 2 2 3 2 3 3" xfId="13887"/>
    <cellStyle name="Komma 7 2 2 3 2 3 3 2" xfId="18208"/>
    <cellStyle name="Komma 7 2 2 3 2 3 4" xfId="17691"/>
    <cellStyle name="Komma 7 2 2 3 2 4" xfId="9648"/>
    <cellStyle name="Komma 7 2 2 3 2 4 2" xfId="15108"/>
    <cellStyle name="Komma 7 2 2 3 2 4 2 2" xfId="18323"/>
    <cellStyle name="Komma 7 2 2 3 2 4 3" xfId="17813"/>
    <cellStyle name="Komma 7 2 2 3 2 5" xfId="12627"/>
    <cellStyle name="Komma 7 2 2 3 2 5 2" xfId="18089"/>
    <cellStyle name="Komma 7 2 2 3 2 6" xfId="17566"/>
    <cellStyle name="Komma 7 2 2 3 3" xfId="7439"/>
    <cellStyle name="Komma 7 2 2 3 3 2" xfId="8699"/>
    <cellStyle name="Komma 7 2 2 3 3 2 2" xfId="11280"/>
    <cellStyle name="Komma 7 2 2 3 3 2 2 2" xfId="16739"/>
    <cellStyle name="Komma 7 2 2 3 3 2 2 2 2" xfId="18478"/>
    <cellStyle name="Komma 7 2 2 3 3 2 2 3" xfId="17968"/>
    <cellStyle name="Komma 7 2 2 3 3 2 3" xfId="14255"/>
    <cellStyle name="Komma 7 2 2 3 3 2 3 2" xfId="18243"/>
    <cellStyle name="Komma 7 2 2 3 3 2 4" xfId="17726"/>
    <cellStyle name="Komma 7 2 2 3 3 3" xfId="10019"/>
    <cellStyle name="Komma 7 2 2 3 3 3 2" xfId="15479"/>
    <cellStyle name="Komma 7 2 2 3 3 3 2 2" xfId="18358"/>
    <cellStyle name="Komma 7 2 2 3 3 3 3" xfId="17848"/>
    <cellStyle name="Komma 7 2 2 3 3 4" xfId="12995"/>
    <cellStyle name="Komma 7 2 2 3 3 4 2" xfId="18124"/>
    <cellStyle name="Komma 7 2 2 3 3 5" xfId="17606"/>
    <cellStyle name="Komma 7 2 2 3 4" xfId="8041"/>
    <cellStyle name="Komma 7 2 2 3 4 2" xfId="10621"/>
    <cellStyle name="Komma 7 2 2 3 4 2 2" xfId="16080"/>
    <cellStyle name="Komma 7 2 2 3 4 2 2 2" xfId="18416"/>
    <cellStyle name="Komma 7 2 2 3 4 2 3" xfId="17905"/>
    <cellStyle name="Komma 7 2 2 3 4 3" xfId="13596"/>
    <cellStyle name="Komma 7 2 2 3 4 3 2" xfId="18181"/>
    <cellStyle name="Komma 7 2 2 3 4 4" xfId="17664"/>
    <cellStyle name="Komma 7 2 2 3 5" xfId="9339"/>
    <cellStyle name="Komma 7 2 2 3 5 2" xfId="14798"/>
    <cellStyle name="Komma 7 2 2 3 5 2 2" xfId="18296"/>
    <cellStyle name="Komma 7 2 2 3 5 3" xfId="17786"/>
    <cellStyle name="Komma 7 2 2 3 6" xfId="12333"/>
    <cellStyle name="Komma 7 2 2 3 6 2" xfId="18062"/>
    <cellStyle name="Komma 7 2 2 3 7" xfId="17507"/>
    <cellStyle name="Komma 7 2 2 4" xfId="6848"/>
    <cellStyle name="Komma 7 2 2 4 2" xfId="7584"/>
    <cellStyle name="Komma 7 2 2 4 2 2" xfId="8843"/>
    <cellStyle name="Komma 7 2 2 4 2 2 2" xfId="11425"/>
    <cellStyle name="Komma 7 2 2 4 2 2 2 2" xfId="16884"/>
    <cellStyle name="Komma 7 2 2 4 2 2 2 2 2" xfId="18491"/>
    <cellStyle name="Komma 7 2 2 4 2 2 2 3" xfId="17981"/>
    <cellStyle name="Komma 7 2 2 4 2 2 3" xfId="14400"/>
    <cellStyle name="Komma 7 2 2 4 2 2 3 2" xfId="18256"/>
    <cellStyle name="Komma 7 2 2 4 2 2 4" xfId="17739"/>
    <cellStyle name="Komma 7 2 2 4 2 3" xfId="10164"/>
    <cellStyle name="Komma 7 2 2 4 2 3 2" xfId="15624"/>
    <cellStyle name="Komma 7 2 2 4 2 3 2 2" xfId="18371"/>
    <cellStyle name="Komma 7 2 2 4 2 3 3" xfId="17861"/>
    <cellStyle name="Komma 7 2 2 4 2 4" xfId="13140"/>
    <cellStyle name="Komma 7 2 2 4 2 4 2" xfId="18137"/>
    <cellStyle name="Komma 7 2 2 4 2 5" xfId="17619"/>
    <cellStyle name="Komma 7 2 2 4 3" xfId="8185"/>
    <cellStyle name="Komma 7 2 2 4 3 2" xfId="10766"/>
    <cellStyle name="Komma 7 2 2 4 3 2 2" xfId="16225"/>
    <cellStyle name="Komma 7 2 2 4 3 2 2 2" xfId="18429"/>
    <cellStyle name="Komma 7 2 2 4 3 2 3" xfId="17918"/>
    <cellStyle name="Komma 7 2 2 4 3 3" xfId="13741"/>
    <cellStyle name="Komma 7 2 2 4 3 3 2" xfId="18194"/>
    <cellStyle name="Komma 7 2 2 4 3 4" xfId="17677"/>
    <cellStyle name="Komma 7 2 2 4 4" xfId="9495"/>
    <cellStyle name="Komma 7 2 2 4 4 2" xfId="14955"/>
    <cellStyle name="Komma 7 2 2 4 4 2 2" xfId="18309"/>
    <cellStyle name="Komma 7 2 2 4 4 3" xfId="17799"/>
    <cellStyle name="Komma 7 2 2 4 5" xfId="12481"/>
    <cellStyle name="Komma 7 2 2 4 5 2" xfId="18075"/>
    <cellStyle name="Komma 7 2 2 4 6" xfId="17543"/>
    <cellStyle name="Komma 7 2 2 5" xfId="7298"/>
    <cellStyle name="Komma 7 2 2 5 2" xfId="8567"/>
    <cellStyle name="Komma 7 2 2 5 2 2" xfId="11148"/>
    <cellStyle name="Komma 7 2 2 5 2 2 2" xfId="16607"/>
    <cellStyle name="Komma 7 2 2 5 2 2 2 2" xfId="18464"/>
    <cellStyle name="Komma 7 2 2 5 2 2 3" xfId="17954"/>
    <cellStyle name="Komma 7 2 2 5 2 3" xfId="14123"/>
    <cellStyle name="Komma 7 2 2 5 2 3 2" xfId="18229"/>
    <cellStyle name="Komma 7 2 2 5 2 4" xfId="17712"/>
    <cellStyle name="Komma 7 2 2 5 3" xfId="9887"/>
    <cellStyle name="Komma 7 2 2 5 3 2" xfId="15347"/>
    <cellStyle name="Komma 7 2 2 5 3 2 2" xfId="18344"/>
    <cellStyle name="Komma 7 2 2 5 3 3" xfId="17834"/>
    <cellStyle name="Komma 7 2 2 5 4" xfId="12863"/>
    <cellStyle name="Komma 7 2 2 5 4 2" xfId="18110"/>
    <cellStyle name="Komma 7 2 2 5 5" xfId="17590"/>
    <cellStyle name="Komma 7 2 2 6" xfId="7894"/>
    <cellStyle name="Komma 7 2 2 6 2" xfId="10475"/>
    <cellStyle name="Komma 7 2 2 6 2 2" xfId="15934"/>
    <cellStyle name="Komma 7 2 2 6 2 2 2" xfId="18402"/>
    <cellStyle name="Komma 7 2 2 6 2 3" xfId="17891"/>
    <cellStyle name="Komma 7 2 2 6 3" xfId="13450"/>
    <cellStyle name="Komma 7 2 2 6 3 2" xfId="18167"/>
    <cellStyle name="Komma 7 2 2 6 4" xfId="17650"/>
    <cellStyle name="Komma 7 2 2 7" xfId="9179"/>
    <cellStyle name="Komma 7 2 2 7 2" xfId="12126"/>
    <cellStyle name="Komma 7 2 2 7 2 2" xfId="18039"/>
    <cellStyle name="Komma 7 2 2 7 3" xfId="17772"/>
    <cellStyle name="Komma 7 2 2 8" xfId="12014"/>
    <cellStyle name="Komma 7 2 2 8 2" xfId="18012"/>
    <cellStyle name="Komma 7 2 2 9" xfId="17478"/>
    <cellStyle name="Komma 7 2 3" xfId="6847"/>
    <cellStyle name="Komma 7 2 3 2" xfId="17542"/>
    <cellStyle name="Komma 7 2 4" xfId="7208"/>
    <cellStyle name="Komma 7 2 4 2" xfId="8494"/>
    <cellStyle name="Komma 7 2 4 2 2" xfId="11075"/>
    <cellStyle name="Komma 7 2 4 2 2 2" xfId="16534"/>
    <cellStyle name="Komma 7 2 4 2 2 2 2" xfId="18458"/>
    <cellStyle name="Komma 7 2 4 2 2 3" xfId="17948"/>
    <cellStyle name="Komma 7 2 4 2 3" xfId="14050"/>
    <cellStyle name="Komma 7 2 4 2 3 2" xfId="18223"/>
    <cellStyle name="Komma 7 2 4 2 4" xfId="17706"/>
    <cellStyle name="Komma 7 2 4 3" xfId="9811"/>
    <cellStyle name="Komma 7 2 4 3 2" xfId="15271"/>
    <cellStyle name="Komma 7 2 4 3 2 2" xfId="18338"/>
    <cellStyle name="Komma 7 2 4 3 3" xfId="17828"/>
    <cellStyle name="Komma 7 2 4 4" xfId="12790"/>
    <cellStyle name="Komma 7 2 4 4 2" xfId="18104"/>
    <cellStyle name="Komma 7 2 4 5" xfId="17581"/>
    <cellStyle name="Komma 7 2 5" xfId="7297"/>
    <cellStyle name="Komma 7 2 5 2" xfId="17589"/>
    <cellStyle name="Komma 7 2 6" xfId="12125"/>
    <cellStyle name="Komma 7 2 6 2" xfId="18038"/>
    <cellStyle name="Komma 7 2 7" xfId="6417"/>
    <cellStyle name="Komma 7 2 7 2" xfId="17477"/>
    <cellStyle name="Komma 7 2 8" xfId="17454"/>
    <cellStyle name="Komma 7 3" xfId="6419"/>
    <cellStyle name="Komma 7 3 2" xfId="6591"/>
    <cellStyle name="Komma 7 3 2 2" xfId="6737"/>
    <cellStyle name="Komma 7 3 2 2 2" xfId="7117"/>
    <cellStyle name="Komma 7 3 2 2 2 2" xfId="7802"/>
    <cellStyle name="Komma 7 3 2 2 2 2 2" xfId="9063"/>
    <cellStyle name="Komma 7 3 2 2 2 2 2 2" xfId="11645"/>
    <cellStyle name="Komma 7 3 2 2 2 2 2 2 2" xfId="17104"/>
    <cellStyle name="Komma 7 3 2 2 2 2 2 2 2 2" xfId="18513"/>
    <cellStyle name="Komma 7 3 2 2 2 2 2 2 3" xfId="18003"/>
    <cellStyle name="Komma 7 3 2 2 2 2 2 3" xfId="14620"/>
    <cellStyle name="Komma 7 3 2 2 2 2 2 3 2" xfId="18278"/>
    <cellStyle name="Komma 7 3 2 2 2 2 2 4" xfId="17761"/>
    <cellStyle name="Komma 7 3 2 2 2 2 3" xfId="10384"/>
    <cellStyle name="Komma 7 3 2 2 2 2 3 2" xfId="15844"/>
    <cellStyle name="Komma 7 3 2 2 2 2 3 2 2" xfId="18393"/>
    <cellStyle name="Komma 7 3 2 2 2 2 3 3" xfId="17883"/>
    <cellStyle name="Komma 7 3 2 2 2 2 4" xfId="13360"/>
    <cellStyle name="Komma 7 3 2 2 2 2 4 2" xfId="18159"/>
    <cellStyle name="Komma 7 3 2 2 2 2 5" xfId="17641"/>
    <cellStyle name="Komma 7 3 2 2 2 3" xfId="8405"/>
    <cellStyle name="Komma 7 3 2 2 2 3 2" xfId="10986"/>
    <cellStyle name="Komma 7 3 2 2 2 3 2 2" xfId="16445"/>
    <cellStyle name="Komma 7 3 2 2 2 3 2 2 2" xfId="18451"/>
    <cellStyle name="Komma 7 3 2 2 2 3 2 3" xfId="17940"/>
    <cellStyle name="Komma 7 3 2 2 2 3 3" xfId="13961"/>
    <cellStyle name="Komma 7 3 2 2 2 3 3 2" xfId="18216"/>
    <cellStyle name="Komma 7 3 2 2 2 3 4" xfId="17699"/>
    <cellStyle name="Komma 7 3 2 2 2 4" xfId="9722"/>
    <cellStyle name="Komma 7 3 2 2 2 4 2" xfId="15182"/>
    <cellStyle name="Komma 7 3 2 2 2 4 2 2" xfId="18331"/>
    <cellStyle name="Komma 7 3 2 2 2 4 3" xfId="17821"/>
    <cellStyle name="Komma 7 3 2 2 2 5" xfId="12701"/>
    <cellStyle name="Komma 7 3 2 2 2 5 2" xfId="18097"/>
    <cellStyle name="Komma 7 3 2 2 2 6" xfId="17574"/>
    <cellStyle name="Komma 7 3 2 2 3" xfId="7512"/>
    <cellStyle name="Komma 7 3 2 2 3 2" xfId="8772"/>
    <cellStyle name="Komma 7 3 2 2 3 2 2" xfId="11354"/>
    <cellStyle name="Komma 7 3 2 2 3 2 2 2" xfId="16813"/>
    <cellStyle name="Komma 7 3 2 2 3 2 2 2 2" xfId="18486"/>
    <cellStyle name="Komma 7 3 2 2 3 2 2 3" xfId="17976"/>
    <cellStyle name="Komma 7 3 2 2 3 2 3" xfId="14329"/>
    <cellStyle name="Komma 7 3 2 2 3 2 3 2" xfId="18251"/>
    <cellStyle name="Komma 7 3 2 2 3 2 4" xfId="17734"/>
    <cellStyle name="Komma 7 3 2 2 3 3" xfId="10093"/>
    <cellStyle name="Komma 7 3 2 2 3 3 2" xfId="15553"/>
    <cellStyle name="Komma 7 3 2 2 3 3 2 2" xfId="18366"/>
    <cellStyle name="Komma 7 3 2 2 3 3 3" xfId="17856"/>
    <cellStyle name="Komma 7 3 2 2 3 4" xfId="13069"/>
    <cellStyle name="Komma 7 3 2 2 3 4 2" xfId="18132"/>
    <cellStyle name="Komma 7 3 2 2 3 5" xfId="17614"/>
    <cellStyle name="Komma 7 3 2 2 4" xfId="8114"/>
    <cellStyle name="Komma 7 3 2 2 4 2" xfId="10695"/>
    <cellStyle name="Komma 7 3 2 2 4 2 2" xfId="16154"/>
    <cellStyle name="Komma 7 3 2 2 4 2 2 2" xfId="18424"/>
    <cellStyle name="Komma 7 3 2 2 4 2 3" xfId="17913"/>
    <cellStyle name="Komma 7 3 2 2 4 3" xfId="13670"/>
    <cellStyle name="Komma 7 3 2 2 4 3 2" xfId="18189"/>
    <cellStyle name="Komma 7 3 2 2 4 4" xfId="17672"/>
    <cellStyle name="Komma 7 3 2 2 5" xfId="9413"/>
    <cellStyle name="Komma 7 3 2 2 5 2" xfId="14872"/>
    <cellStyle name="Komma 7 3 2 2 5 2 2" xfId="18304"/>
    <cellStyle name="Komma 7 3 2 2 5 3" xfId="17794"/>
    <cellStyle name="Komma 7 3 2 2 6" xfId="12407"/>
    <cellStyle name="Komma 7 3 2 2 6 2" xfId="18070"/>
    <cellStyle name="Komma 7 3 2 2 7" xfId="17515"/>
    <cellStyle name="Komma 7 3 2 3" xfId="6972"/>
    <cellStyle name="Komma 7 3 2 3 2" xfId="7657"/>
    <cellStyle name="Komma 7 3 2 3 2 2" xfId="8917"/>
    <cellStyle name="Komma 7 3 2 3 2 2 2" xfId="11499"/>
    <cellStyle name="Komma 7 3 2 3 2 2 2 2" xfId="16958"/>
    <cellStyle name="Komma 7 3 2 3 2 2 2 2 2" xfId="18499"/>
    <cellStyle name="Komma 7 3 2 3 2 2 2 3" xfId="17989"/>
    <cellStyle name="Komma 7 3 2 3 2 2 3" xfId="14474"/>
    <cellStyle name="Komma 7 3 2 3 2 2 3 2" xfId="18264"/>
    <cellStyle name="Komma 7 3 2 3 2 2 4" xfId="17747"/>
    <cellStyle name="Komma 7 3 2 3 2 3" xfId="10238"/>
    <cellStyle name="Komma 7 3 2 3 2 3 2" xfId="15698"/>
    <cellStyle name="Komma 7 3 2 3 2 3 2 2" xfId="18379"/>
    <cellStyle name="Komma 7 3 2 3 2 3 3" xfId="17869"/>
    <cellStyle name="Komma 7 3 2 3 2 4" xfId="13214"/>
    <cellStyle name="Komma 7 3 2 3 2 4 2" xfId="18145"/>
    <cellStyle name="Komma 7 3 2 3 2 5" xfId="17627"/>
    <cellStyle name="Komma 7 3 2 3 3" xfId="8259"/>
    <cellStyle name="Komma 7 3 2 3 3 2" xfId="10840"/>
    <cellStyle name="Komma 7 3 2 3 3 2 2" xfId="16299"/>
    <cellStyle name="Komma 7 3 2 3 3 2 2 2" xfId="18437"/>
    <cellStyle name="Komma 7 3 2 3 3 2 3" xfId="17926"/>
    <cellStyle name="Komma 7 3 2 3 3 3" xfId="13815"/>
    <cellStyle name="Komma 7 3 2 3 3 3 2" xfId="18202"/>
    <cellStyle name="Komma 7 3 2 3 3 4" xfId="17685"/>
    <cellStyle name="Komma 7 3 2 3 4" xfId="9576"/>
    <cellStyle name="Komma 7 3 2 3 4 2" xfId="15036"/>
    <cellStyle name="Komma 7 3 2 3 4 2 2" xfId="18317"/>
    <cellStyle name="Komma 7 3 2 3 4 3" xfId="17807"/>
    <cellStyle name="Komma 7 3 2 3 5" xfId="12555"/>
    <cellStyle name="Komma 7 3 2 3 5 2" xfId="18083"/>
    <cellStyle name="Komma 7 3 2 3 6" xfId="17560"/>
    <cellStyle name="Komma 7 3 2 4" xfId="7368"/>
    <cellStyle name="Komma 7 3 2 4 2" xfId="8628"/>
    <cellStyle name="Komma 7 3 2 4 2 2" xfId="11209"/>
    <cellStyle name="Komma 7 3 2 4 2 2 2" xfId="16668"/>
    <cellStyle name="Komma 7 3 2 4 2 2 2 2" xfId="18472"/>
    <cellStyle name="Komma 7 3 2 4 2 2 3" xfId="17962"/>
    <cellStyle name="Komma 7 3 2 4 2 3" xfId="14184"/>
    <cellStyle name="Komma 7 3 2 4 2 3 2" xfId="18237"/>
    <cellStyle name="Komma 7 3 2 4 2 4" xfId="17720"/>
    <cellStyle name="Komma 7 3 2 4 3" xfId="9948"/>
    <cellStyle name="Komma 7 3 2 4 3 2" xfId="15408"/>
    <cellStyle name="Komma 7 3 2 4 3 2 2" xfId="18352"/>
    <cellStyle name="Komma 7 3 2 4 3 3" xfId="17842"/>
    <cellStyle name="Komma 7 3 2 4 4" xfId="12924"/>
    <cellStyle name="Komma 7 3 2 4 4 2" xfId="18118"/>
    <cellStyle name="Komma 7 3 2 4 5" xfId="17600"/>
    <cellStyle name="Komma 7 3 2 5" xfId="7969"/>
    <cellStyle name="Komma 7 3 2 5 2" xfId="10549"/>
    <cellStyle name="Komma 7 3 2 5 2 2" xfId="16008"/>
    <cellStyle name="Komma 7 3 2 5 2 2 2" xfId="18410"/>
    <cellStyle name="Komma 7 3 2 5 2 3" xfId="17899"/>
    <cellStyle name="Komma 7 3 2 5 3" xfId="13524"/>
    <cellStyle name="Komma 7 3 2 5 3 2" xfId="18175"/>
    <cellStyle name="Komma 7 3 2 5 4" xfId="17658"/>
    <cellStyle name="Komma 7 3 2 6" xfId="9267"/>
    <cellStyle name="Komma 7 3 2 6 2" xfId="14726"/>
    <cellStyle name="Komma 7 3 2 6 2 2" xfId="18290"/>
    <cellStyle name="Komma 7 3 2 6 3" xfId="17780"/>
    <cellStyle name="Komma 7 3 2 7" xfId="12261"/>
    <cellStyle name="Komma 7 3 2 7 2" xfId="18056"/>
    <cellStyle name="Komma 7 3 2 8" xfId="17500"/>
    <cellStyle name="Komma 7 3 3" xfId="6666"/>
    <cellStyle name="Komma 7 3 3 2" xfId="7045"/>
    <cellStyle name="Komma 7 3 3 2 2" xfId="7730"/>
    <cellStyle name="Komma 7 3 3 2 2 2" xfId="8990"/>
    <cellStyle name="Komma 7 3 3 2 2 2 2" xfId="11572"/>
    <cellStyle name="Komma 7 3 3 2 2 2 2 2" xfId="17031"/>
    <cellStyle name="Komma 7 3 3 2 2 2 2 2 2" xfId="18506"/>
    <cellStyle name="Komma 7 3 3 2 2 2 2 3" xfId="17996"/>
    <cellStyle name="Komma 7 3 3 2 2 2 3" xfId="14547"/>
    <cellStyle name="Komma 7 3 3 2 2 2 3 2" xfId="18271"/>
    <cellStyle name="Komma 7 3 3 2 2 2 4" xfId="17754"/>
    <cellStyle name="Komma 7 3 3 2 2 3" xfId="10311"/>
    <cellStyle name="Komma 7 3 3 2 2 3 2" xfId="15771"/>
    <cellStyle name="Komma 7 3 3 2 2 3 2 2" xfId="18386"/>
    <cellStyle name="Komma 7 3 3 2 2 3 3" xfId="17876"/>
    <cellStyle name="Komma 7 3 3 2 2 4" xfId="13287"/>
    <cellStyle name="Komma 7 3 3 2 2 4 2" xfId="18152"/>
    <cellStyle name="Komma 7 3 3 2 2 5" xfId="17634"/>
    <cellStyle name="Komma 7 3 3 2 3" xfId="8332"/>
    <cellStyle name="Komma 7 3 3 2 3 2" xfId="10913"/>
    <cellStyle name="Komma 7 3 3 2 3 2 2" xfId="16372"/>
    <cellStyle name="Komma 7 3 3 2 3 2 2 2" xfId="18444"/>
    <cellStyle name="Komma 7 3 3 2 3 2 3" xfId="17933"/>
    <cellStyle name="Komma 7 3 3 2 3 3" xfId="13888"/>
    <cellStyle name="Komma 7 3 3 2 3 3 2" xfId="18209"/>
    <cellStyle name="Komma 7 3 3 2 3 4" xfId="17692"/>
    <cellStyle name="Komma 7 3 3 2 4" xfId="9649"/>
    <cellStyle name="Komma 7 3 3 2 4 2" xfId="15109"/>
    <cellStyle name="Komma 7 3 3 2 4 2 2" xfId="18324"/>
    <cellStyle name="Komma 7 3 3 2 4 3" xfId="17814"/>
    <cellStyle name="Komma 7 3 3 2 5" xfId="12628"/>
    <cellStyle name="Komma 7 3 3 2 5 2" xfId="18090"/>
    <cellStyle name="Komma 7 3 3 2 6" xfId="17567"/>
    <cellStyle name="Komma 7 3 3 3" xfId="7440"/>
    <cellStyle name="Komma 7 3 3 3 2" xfId="8700"/>
    <cellStyle name="Komma 7 3 3 3 2 2" xfId="11281"/>
    <cellStyle name="Komma 7 3 3 3 2 2 2" xfId="16740"/>
    <cellStyle name="Komma 7 3 3 3 2 2 2 2" xfId="18479"/>
    <cellStyle name="Komma 7 3 3 3 2 2 3" xfId="17969"/>
    <cellStyle name="Komma 7 3 3 3 2 3" xfId="14256"/>
    <cellStyle name="Komma 7 3 3 3 2 3 2" xfId="18244"/>
    <cellStyle name="Komma 7 3 3 3 2 4" xfId="17727"/>
    <cellStyle name="Komma 7 3 3 3 3" xfId="10020"/>
    <cellStyle name="Komma 7 3 3 3 3 2" xfId="15480"/>
    <cellStyle name="Komma 7 3 3 3 3 2 2" xfId="18359"/>
    <cellStyle name="Komma 7 3 3 3 3 3" xfId="17849"/>
    <cellStyle name="Komma 7 3 3 3 4" xfId="12996"/>
    <cellStyle name="Komma 7 3 3 3 4 2" xfId="18125"/>
    <cellStyle name="Komma 7 3 3 3 5" xfId="17607"/>
    <cellStyle name="Komma 7 3 3 4" xfId="8042"/>
    <cellStyle name="Komma 7 3 3 4 2" xfId="10622"/>
    <cellStyle name="Komma 7 3 3 4 2 2" xfId="16081"/>
    <cellStyle name="Komma 7 3 3 4 2 2 2" xfId="18417"/>
    <cellStyle name="Komma 7 3 3 4 2 3" xfId="17906"/>
    <cellStyle name="Komma 7 3 3 4 3" xfId="13597"/>
    <cellStyle name="Komma 7 3 3 4 3 2" xfId="18182"/>
    <cellStyle name="Komma 7 3 3 4 4" xfId="17665"/>
    <cellStyle name="Komma 7 3 3 5" xfId="9340"/>
    <cellStyle name="Komma 7 3 3 5 2" xfId="14799"/>
    <cellStyle name="Komma 7 3 3 5 2 2" xfId="18297"/>
    <cellStyle name="Komma 7 3 3 5 3" xfId="17787"/>
    <cellStyle name="Komma 7 3 3 6" xfId="12334"/>
    <cellStyle name="Komma 7 3 3 6 2" xfId="18063"/>
    <cellStyle name="Komma 7 3 3 7" xfId="17508"/>
    <cellStyle name="Komma 7 3 4" xfId="6849"/>
    <cellStyle name="Komma 7 3 4 2" xfId="7585"/>
    <cellStyle name="Komma 7 3 4 2 2" xfId="8844"/>
    <cellStyle name="Komma 7 3 4 2 2 2" xfId="11426"/>
    <cellStyle name="Komma 7 3 4 2 2 2 2" xfId="16885"/>
    <cellStyle name="Komma 7 3 4 2 2 2 2 2" xfId="18492"/>
    <cellStyle name="Komma 7 3 4 2 2 2 3" xfId="17982"/>
    <cellStyle name="Komma 7 3 4 2 2 3" xfId="14401"/>
    <cellStyle name="Komma 7 3 4 2 2 3 2" xfId="18257"/>
    <cellStyle name="Komma 7 3 4 2 2 4" xfId="17740"/>
    <cellStyle name="Komma 7 3 4 2 3" xfId="10165"/>
    <cellStyle name="Komma 7 3 4 2 3 2" xfId="15625"/>
    <cellStyle name="Komma 7 3 4 2 3 2 2" xfId="18372"/>
    <cellStyle name="Komma 7 3 4 2 3 3" xfId="17862"/>
    <cellStyle name="Komma 7 3 4 2 4" xfId="13141"/>
    <cellStyle name="Komma 7 3 4 2 4 2" xfId="18138"/>
    <cellStyle name="Komma 7 3 4 2 5" xfId="17620"/>
    <cellStyle name="Komma 7 3 4 3" xfId="8186"/>
    <cellStyle name="Komma 7 3 4 3 2" xfId="10767"/>
    <cellStyle name="Komma 7 3 4 3 2 2" xfId="16226"/>
    <cellStyle name="Komma 7 3 4 3 2 2 2" xfId="18430"/>
    <cellStyle name="Komma 7 3 4 3 2 3" xfId="17919"/>
    <cellStyle name="Komma 7 3 4 3 3" xfId="13742"/>
    <cellStyle name="Komma 7 3 4 3 3 2" xfId="18195"/>
    <cellStyle name="Komma 7 3 4 3 4" xfId="17678"/>
    <cellStyle name="Komma 7 3 4 4" xfId="9496"/>
    <cellStyle name="Komma 7 3 4 4 2" xfId="14956"/>
    <cellStyle name="Komma 7 3 4 4 2 2" xfId="18310"/>
    <cellStyle name="Komma 7 3 4 4 3" xfId="17800"/>
    <cellStyle name="Komma 7 3 4 5" xfId="12482"/>
    <cellStyle name="Komma 7 3 4 5 2" xfId="18076"/>
    <cellStyle name="Komma 7 3 4 6" xfId="17544"/>
    <cellStyle name="Komma 7 3 5" xfId="7299"/>
    <cellStyle name="Komma 7 3 5 2" xfId="8568"/>
    <cellStyle name="Komma 7 3 5 2 2" xfId="11149"/>
    <cellStyle name="Komma 7 3 5 2 2 2" xfId="16608"/>
    <cellStyle name="Komma 7 3 5 2 2 2 2" xfId="18465"/>
    <cellStyle name="Komma 7 3 5 2 2 3" xfId="17955"/>
    <cellStyle name="Komma 7 3 5 2 3" xfId="14124"/>
    <cellStyle name="Komma 7 3 5 2 3 2" xfId="18230"/>
    <cellStyle name="Komma 7 3 5 2 4" xfId="17713"/>
    <cellStyle name="Komma 7 3 5 3" xfId="9888"/>
    <cellStyle name="Komma 7 3 5 3 2" xfId="15348"/>
    <cellStyle name="Komma 7 3 5 3 2 2" xfId="18345"/>
    <cellStyle name="Komma 7 3 5 3 3" xfId="17835"/>
    <cellStyle name="Komma 7 3 5 4" xfId="12864"/>
    <cellStyle name="Komma 7 3 5 4 2" xfId="18111"/>
    <cellStyle name="Komma 7 3 5 5" xfId="17591"/>
    <cellStyle name="Komma 7 3 6" xfId="7895"/>
    <cellStyle name="Komma 7 3 6 2" xfId="10476"/>
    <cellStyle name="Komma 7 3 6 2 2" xfId="15935"/>
    <cellStyle name="Komma 7 3 6 2 2 2" xfId="18403"/>
    <cellStyle name="Komma 7 3 6 2 3" xfId="17892"/>
    <cellStyle name="Komma 7 3 6 3" xfId="13451"/>
    <cellStyle name="Komma 7 3 6 3 2" xfId="18168"/>
    <cellStyle name="Komma 7 3 6 4" xfId="17651"/>
    <cellStyle name="Komma 7 3 7" xfId="9180"/>
    <cellStyle name="Komma 7 3 7 2" xfId="12127"/>
    <cellStyle name="Komma 7 3 7 2 2" xfId="18040"/>
    <cellStyle name="Komma 7 3 7 3" xfId="17773"/>
    <cellStyle name="Komma 7 3 8" xfId="12015"/>
    <cellStyle name="Komma 7 3 8 2" xfId="18013"/>
    <cellStyle name="Komma 7 3 9" xfId="17479"/>
    <cellStyle name="Komma 7 4" xfId="6420"/>
    <cellStyle name="Komma 7 4 2" xfId="17480"/>
    <cellStyle name="Komma 7 5" xfId="6421"/>
    <cellStyle name="Komma 7 5 2" xfId="17481"/>
    <cellStyle name="Komma 7 6" xfId="6589"/>
    <cellStyle name="Komma 7 6 2" xfId="6735"/>
    <cellStyle name="Komma 7 6 2 2" xfId="7115"/>
    <cellStyle name="Komma 7 6 2 2 2" xfId="7800"/>
    <cellStyle name="Komma 7 6 2 2 2 2" xfId="9061"/>
    <cellStyle name="Komma 7 6 2 2 2 2 2" xfId="11643"/>
    <cellStyle name="Komma 7 6 2 2 2 2 2 2" xfId="17102"/>
    <cellStyle name="Komma 7 6 2 2 2 2 2 2 2" xfId="18511"/>
    <cellStyle name="Komma 7 6 2 2 2 2 2 3" xfId="18001"/>
    <cellStyle name="Komma 7 6 2 2 2 2 3" xfId="14618"/>
    <cellStyle name="Komma 7 6 2 2 2 2 3 2" xfId="18276"/>
    <cellStyle name="Komma 7 6 2 2 2 2 4" xfId="17759"/>
    <cellStyle name="Komma 7 6 2 2 2 3" xfId="10382"/>
    <cellStyle name="Komma 7 6 2 2 2 3 2" xfId="15842"/>
    <cellStyle name="Komma 7 6 2 2 2 3 2 2" xfId="18391"/>
    <cellStyle name="Komma 7 6 2 2 2 3 3" xfId="17881"/>
    <cellStyle name="Komma 7 6 2 2 2 4" xfId="13358"/>
    <cellStyle name="Komma 7 6 2 2 2 4 2" xfId="18157"/>
    <cellStyle name="Komma 7 6 2 2 2 5" xfId="17639"/>
    <cellStyle name="Komma 7 6 2 2 3" xfId="8403"/>
    <cellStyle name="Komma 7 6 2 2 3 2" xfId="10984"/>
    <cellStyle name="Komma 7 6 2 2 3 2 2" xfId="16443"/>
    <cellStyle name="Komma 7 6 2 2 3 2 2 2" xfId="18449"/>
    <cellStyle name="Komma 7 6 2 2 3 2 3" xfId="17938"/>
    <cellStyle name="Komma 7 6 2 2 3 3" xfId="13959"/>
    <cellStyle name="Komma 7 6 2 2 3 3 2" xfId="18214"/>
    <cellStyle name="Komma 7 6 2 2 3 4" xfId="17697"/>
    <cellStyle name="Komma 7 6 2 2 4" xfId="9720"/>
    <cellStyle name="Komma 7 6 2 2 4 2" xfId="15180"/>
    <cellStyle name="Komma 7 6 2 2 4 2 2" xfId="18329"/>
    <cellStyle name="Komma 7 6 2 2 4 3" xfId="17819"/>
    <cellStyle name="Komma 7 6 2 2 5" xfId="12699"/>
    <cellStyle name="Komma 7 6 2 2 5 2" xfId="18095"/>
    <cellStyle name="Komma 7 6 2 2 6" xfId="17572"/>
    <cellStyle name="Komma 7 6 2 3" xfId="7510"/>
    <cellStyle name="Komma 7 6 2 3 2" xfId="8770"/>
    <cellStyle name="Komma 7 6 2 3 2 2" xfId="11352"/>
    <cellStyle name="Komma 7 6 2 3 2 2 2" xfId="16811"/>
    <cellStyle name="Komma 7 6 2 3 2 2 2 2" xfId="18484"/>
    <cellStyle name="Komma 7 6 2 3 2 2 3" xfId="17974"/>
    <cellStyle name="Komma 7 6 2 3 2 3" xfId="14327"/>
    <cellStyle name="Komma 7 6 2 3 2 3 2" xfId="18249"/>
    <cellStyle name="Komma 7 6 2 3 2 4" xfId="17732"/>
    <cellStyle name="Komma 7 6 2 3 3" xfId="10091"/>
    <cellStyle name="Komma 7 6 2 3 3 2" xfId="15551"/>
    <cellStyle name="Komma 7 6 2 3 3 2 2" xfId="18364"/>
    <cellStyle name="Komma 7 6 2 3 3 3" xfId="17854"/>
    <cellStyle name="Komma 7 6 2 3 4" xfId="13067"/>
    <cellStyle name="Komma 7 6 2 3 4 2" xfId="18130"/>
    <cellStyle name="Komma 7 6 2 3 5" xfId="17612"/>
    <cellStyle name="Komma 7 6 2 4" xfId="8112"/>
    <cellStyle name="Komma 7 6 2 4 2" xfId="10693"/>
    <cellStyle name="Komma 7 6 2 4 2 2" xfId="16152"/>
    <cellStyle name="Komma 7 6 2 4 2 2 2" xfId="18422"/>
    <cellStyle name="Komma 7 6 2 4 2 3" xfId="17911"/>
    <cellStyle name="Komma 7 6 2 4 3" xfId="13668"/>
    <cellStyle name="Komma 7 6 2 4 3 2" xfId="18187"/>
    <cellStyle name="Komma 7 6 2 4 4" xfId="17670"/>
    <cellStyle name="Komma 7 6 2 5" xfId="9411"/>
    <cellStyle name="Komma 7 6 2 5 2" xfId="14870"/>
    <cellStyle name="Komma 7 6 2 5 2 2" xfId="18302"/>
    <cellStyle name="Komma 7 6 2 5 3" xfId="17792"/>
    <cellStyle name="Komma 7 6 2 6" xfId="12405"/>
    <cellStyle name="Komma 7 6 2 6 2" xfId="18068"/>
    <cellStyle name="Komma 7 6 2 7" xfId="17513"/>
    <cellStyle name="Komma 7 6 3" xfId="6970"/>
    <cellStyle name="Komma 7 6 3 2" xfId="7655"/>
    <cellStyle name="Komma 7 6 3 2 2" xfId="8915"/>
    <cellStyle name="Komma 7 6 3 2 2 2" xfId="11497"/>
    <cellStyle name="Komma 7 6 3 2 2 2 2" xfId="16956"/>
    <cellStyle name="Komma 7 6 3 2 2 2 2 2" xfId="18497"/>
    <cellStyle name="Komma 7 6 3 2 2 2 3" xfId="17987"/>
    <cellStyle name="Komma 7 6 3 2 2 3" xfId="14472"/>
    <cellStyle name="Komma 7 6 3 2 2 3 2" xfId="18262"/>
    <cellStyle name="Komma 7 6 3 2 2 4" xfId="17745"/>
    <cellStyle name="Komma 7 6 3 2 3" xfId="10236"/>
    <cellStyle name="Komma 7 6 3 2 3 2" xfId="15696"/>
    <cellStyle name="Komma 7 6 3 2 3 2 2" xfId="18377"/>
    <cellStyle name="Komma 7 6 3 2 3 3" xfId="17867"/>
    <cellStyle name="Komma 7 6 3 2 4" xfId="13212"/>
    <cellStyle name="Komma 7 6 3 2 4 2" xfId="18143"/>
    <cellStyle name="Komma 7 6 3 2 5" xfId="17625"/>
    <cellStyle name="Komma 7 6 3 3" xfId="8257"/>
    <cellStyle name="Komma 7 6 3 3 2" xfId="10838"/>
    <cellStyle name="Komma 7 6 3 3 2 2" xfId="16297"/>
    <cellStyle name="Komma 7 6 3 3 2 2 2" xfId="18435"/>
    <cellStyle name="Komma 7 6 3 3 2 3" xfId="17924"/>
    <cellStyle name="Komma 7 6 3 3 3" xfId="13813"/>
    <cellStyle name="Komma 7 6 3 3 3 2" xfId="18200"/>
    <cellStyle name="Komma 7 6 3 3 4" xfId="17683"/>
    <cellStyle name="Komma 7 6 3 4" xfId="9574"/>
    <cellStyle name="Komma 7 6 3 4 2" xfId="15034"/>
    <cellStyle name="Komma 7 6 3 4 2 2" xfId="18315"/>
    <cellStyle name="Komma 7 6 3 4 3" xfId="17805"/>
    <cellStyle name="Komma 7 6 3 5" xfId="12553"/>
    <cellStyle name="Komma 7 6 3 5 2" xfId="18081"/>
    <cellStyle name="Komma 7 6 3 6" xfId="17558"/>
    <cellStyle name="Komma 7 6 4" xfId="7366"/>
    <cellStyle name="Komma 7 6 4 2" xfId="8626"/>
    <cellStyle name="Komma 7 6 4 2 2" xfId="11207"/>
    <cellStyle name="Komma 7 6 4 2 2 2" xfId="16666"/>
    <cellStyle name="Komma 7 6 4 2 2 2 2" xfId="18470"/>
    <cellStyle name="Komma 7 6 4 2 2 3" xfId="17960"/>
    <cellStyle name="Komma 7 6 4 2 3" xfId="14182"/>
    <cellStyle name="Komma 7 6 4 2 3 2" xfId="18235"/>
    <cellStyle name="Komma 7 6 4 2 4" xfId="17718"/>
    <cellStyle name="Komma 7 6 4 3" xfId="9946"/>
    <cellStyle name="Komma 7 6 4 3 2" xfId="15406"/>
    <cellStyle name="Komma 7 6 4 3 2 2" xfId="18350"/>
    <cellStyle name="Komma 7 6 4 3 3" xfId="17840"/>
    <cellStyle name="Komma 7 6 4 4" xfId="12922"/>
    <cellStyle name="Komma 7 6 4 4 2" xfId="18116"/>
    <cellStyle name="Komma 7 6 4 5" xfId="17598"/>
    <cellStyle name="Komma 7 6 5" xfId="7967"/>
    <cellStyle name="Komma 7 6 5 2" xfId="10547"/>
    <cellStyle name="Komma 7 6 5 2 2" xfId="16006"/>
    <cellStyle name="Komma 7 6 5 2 2 2" xfId="18408"/>
    <cellStyle name="Komma 7 6 5 2 3" xfId="17897"/>
    <cellStyle name="Komma 7 6 5 3" xfId="13522"/>
    <cellStyle name="Komma 7 6 5 3 2" xfId="18173"/>
    <cellStyle name="Komma 7 6 5 4" xfId="17656"/>
    <cellStyle name="Komma 7 6 6" xfId="9265"/>
    <cellStyle name="Komma 7 6 6 2" xfId="14724"/>
    <cellStyle name="Komma 7 6 6 2 2" xfId="18288"/>
    <cellStyle name="Komma 7 6 6 3" xfId="17778"/>
    <cellStyle name="Komma 7 6 7" xfId="12259"/>
    <cellStyle name="Komma 7 6 7 2" xfId="18054"/>
    <cellStyle name="Komma 7 6 8" xfId="17498"/>
    <cellStyle name="Komma 7 7" xfId="6664"/>
    <cellStyle name="Komma 7 7 2" xfId="7043"/>
    <cellStyle name="Komma 7 7 2 2" xfId="7728"/>
    <cellStyle name="Komma 7 7 2 2 2" xfId="8988"/>
    <cellStyle name="Komma 7 7 2 2 2 2" xfId="11570"/>
    <cellStyle name="Komma 7 7 2 2 2 2 2" xfId="17029"/>
    <cellStyle name="Komma 7 7 2 2 2 2 2 2" xfId="18504"/>
    <cellStyle name="Komma 7 7 2 2 2 2 3" xfId="17994"/>
    <cellStyle name="Komma 7 7 2 2 2 3" xfId="14545"/>
    <cellStyle name="Komma 7 7 2 2 2 3 2" xfId="18269"/>
    <cellStyle name="Komma 7 7 2 2 2 4" xfId="17752"/>
    <cellStyle name="Komma 7 7 2 2 3" xfId="10309"/>
    <cellStyle name="Komma 7 7 2 2 3 2" xfId="15769"/>
    <cellStyle name="Komma 7 7 2 2 3 2 2" xfId="18384"/>
    <cellStyle name="Komma 7 7 2 2 3 3" xfId="17874"/>
    <cellStyle name="Komma 7 7 2 2 4" xfId="13285"/>
    <cellStyle name="Komma 7 7 2 2 4 2" xfId="18150"/>
    <cellStyle name="Komma 7 7 2 2 5" xfId="17632"/>
    <cellStyle name="Komma 7 7 2 3" xfId="8330"/>
    <cellStyle name="Komma 7 7 2 3 2" xfId="10911"/>
    <cellStyle name="Komma 7 7 2 3 2 2" xfId="16370"/>
    <cellStyle name="Komma 7 7 2 3 2 2 2" xfId="18442"/>
    <cellStyle name="Komma 7 7 2 3 2 3" xfId="17931"/>
    <cellStyle name="Komma 7 7 2 3 3" xfId="13886"/>
    <cellStyle name="Komma 7 7 2 3 3 2" xfId="18207"/>
    <cellStyle name="Komma 7 7 2 3 4" xfId="17690"/>
    <cellStyle name="Komma 7 7 2 4" xfId="9647"/>
    <cellStyle name="Komma 7 7 2 4 2" xfId="15107"/>
    <cellStyle name="Komma 7 7 2 4 2 2" xfId="18322"/>
    <cellStyle name="Komma 7 7 2 4 3" xfId="17812"/>
    <cellStyle name="Komma 7 7 2 5" xfId="12626"/>
    <cellStyle name="Komma 7 7 2 5 2" xfId="18088"/>
    <cellStyle name="Komma 7 7 2 6" xfId="17565"/>
    <cellStyle name="Komma 7 7 3" xfId="7438"/>
    <cellStyle name="Komma 7 7 3 2" xfId="8698"/>
    <cellStyle name="Komma 7 7 3 2 2" xfId="11279"/>
    <cellStyle name="Komma 7 7 3 2 2 2" xfId="16738"/>
    <cellStyle name="Komma 7 7 3 2 2 2 2" xfId="18477"/>
    <cellStyle name="Komma 7 7 3 2 2 3" xfId="17967"/>
    <cellStyle name="Komma 7 7 3 2 3" xfId="14254"/>
    <cellStyle name="Komma 7 7 3 2 3 2" xfId="18242"/>
    <cellStyle name="Komma 7 7 3 2 4" xfId="17725"/>
    <cellStyle name="Komma 7 7 3 3" xfId="10018"/>
    <cellStyle name="Komma 7 7 3 3 2" xfId="15478"/>
    <cellStyle name="Komma 7 7 3 3 2 2" xfId="18357"/>
    <cellStyle name="Komma 7 7 3 3 3" xfId="17847"/>
    <cellStyle name="Komma 7 7 3 4" xfId="12994"/>
    <cellStyle name="Komma 7 7 3 4 2" xfId="18123"/>
    <cellStyle name="Komma 7 7 3 5" xfId="17605"/>
    <cellStyle name="Komma 7 7 4" xfId="8040"/>
    <cellStyle name="Komma 7 7 4 2" xfId="10620"/>
    <cellStyle name="Komma 7 7 4 2 2" xfId="16079"/>
    <cellStyle name="Komma 7 7 4 2 2 2" xfId="18415"/>
    <cellStyle name="Komma 7 7 4 2 3" xfId="17904"/>
    <cellStyle name="Komma 7 7 4 3" xfId="13595"/>
    <cellStyle name="Komma 7 7 4 3 2" xfId="18180"/>
    <cellStyle name="Komma 7 7 4 4" xfId="17663"/>
    <cellStyle name="Komma 7 7 5" xfId="9338"/>
    <cellStyle name="Komma 7 7 5 2" xfId="14797"/>
    <cellStyle name="Komma 7 7 5 2 2" xfId="18295"/>
    <cellStyle name="Komma 7 7 5 3" xfId="17785"/>
    <cellStyle name="Komma 7 7 6" xfId="12332"/>
    <cellStyle name="Komma 7 7 6 2" xfId="18061"/>
    <cellStyle name="Komma 7 7 7" xfId="17506"/>
    <cellStyle name="Komma 7 8" xfId="6846"/>
    <cellStyle name="Komma 7 8 2" xfId="7583"/>
    <cellStyle name="Komma 7 8 2 2" xfId="8842"/>
    <cellStyle name="Komma 7 8 2 2 2" xfId="11424"/>
    <cellStyle name="Komma 7 8 2 2 2 2" xfId="16883"/>
    <cellStyle name="Komma 7 8 2 2 2 2 2" xfId="18490"/>
    <cellStyle name="Komma 7 8 2 2 2 3" xfId="17980"/>
    <cellStyle name="Komma 7 8 2 2 3" xfId="14399"/>
    <cellStyle name="Komma 7 8 2 2 3 2" xfId="18255"/>
    <cellStyle name="Komma 7 8 2 2 4" xfId="17738"/>
    <cellStyle name="Komma 7 8 2 3" xfId="10163"/>
    <cellStyle name="Komma 7 8 2 3 2" xfId="15623"/>
    <cellStyle name="Komma 7 8 2 3 2 2" xfId="18370"/>
    <cellStyle name="Komma 7 8 2 3 3" xfId="17860"/>
    <cellStyle name="Komma 7 8 2 4" xfId="13139"/>
    <cellStyle name="Komma 7 8 2 4 2" xfId="18136"/>
    <cellStyle name="Komma 7 8 2 5" xfId="17618"/>
    <cellStyle name="Komma 7 8 3" xfId="8184"/>
    <cellStyle name="Komma 7 8 3 2" xfId="10765"/>
    <cellStyle name="Komma 7 8 3 2 2" xfId="16224"/>
    <cellStyle name="Komma 7 8 3 2 2 2" xfId="18428"/>
    <cellStyle name="Komma 7 8 3 2 3" xfId="17917"/>
    <cellStyle name="Komma 7 8 3 3" xfId="13740"/>
    <cellStyle name="Komma 7 8 3 3 2" xfId="18193"/>
    <cellStyle name="Komma 7 8 3 4" xfId="17676"/>
    <cellStyle name="Komma 7 8 4" xfId="9494"/>
    <cellStyle name="Komma 7 8 4 2" xfId="14954"/>
    <cellStyle name="Komma 7 8 4 2 2" xfId="18308"/>
    <cellStyle name="Komma 7 8 4 3" xfId="17798"/>
    <cellStyle name="Komma 7 8 5" xfId="12480"/>
    <cellStyle name="Komma 7 8 5 2" xfId="18074"/>
    <cellStyle name="Komma 7 8 6" xfId="17541"/>
    <cellStyle name="Komma 7 9" xfId="7173"/>
    <cellStyle name="Komma 7 9 2" xfId="8459"/>
    <cellStyle name="Komma 7 9 2 2" xfId="11040"/>
    <cellStyle name="Komma 7 9 2 2 2" xfId="16499"/>
    <cellStyle name="Komma 7 9 2 2 2 2" xfId="18456"/>
    <cellStyle name="Komma 7 9 2 2 3" xfId="17946"/>
    <cellStyle name="Komma 7 9 2 3" xfId="14015"/>
    <cellStyle name="Komma 7 9 2 3 2" xfId="18221"/>
    <cellStyle name="Komma 7 9 2 4" xfId="17704"/>
    <cellStyle name="Komma 7 9 3" xfId="9776"/>
    <cellStyle name="Komma 7 9 3 2" xfId="15236"/>
    <cellStyle name="Komma 7 9 3 2 2" xfId="18336"/>
    <cellStyle name="Komma 7 9 3 3" xfId="17826"/>
    <cellStyle name="Komma 7 9 4" xfId="12755"/>
    <cellStyle name="Komma 7 9 4 2" xfId="18102"/>
    <cellStyle name="Komma 7 9 5" xfId="17579"/>
    <cellStyle name="Komma 8" xfId="6252"/>
    <cellStyle name="Komma 8 10" xfId="6422"/>
    <cellStyle name="Komma 8 10 2" xfId="17482"/>
    <cellStyle name="Komma 8 11" xfId="17452"/>
    <cellStyle name="Komma 8 2" xfId="6423"/>
    <cellStyle name="Komma 8 2 2" xfId="6424"/>
    <cellStyle name="Komma 8 2 2 2" xfId="6852"/>
    <cellStyle name="Komma 8 2 2 2 2" xfId="17547"/>
    <cellStyle name="Komma 8 2 2 3" xfId="12130"/>
    <cellStyle name="Komma 8 2 2 3 2" xfId="18043"/>
    <cellStyle name="Komma 8 2 2 4" xfId="17484"/>
    <cellStyle name="Komma 8 2 3" xfId="6851"/>
    <cellStyle name="Komma 8 2 3 2" xfId="17546"/>
    <cellStyle name="Komma 8 2 4" xfId="12129"/>
    <cellStyle name="Komma 8 2 4 2" xfId="18042"/>
    <cellStyle name="Komma 8 2 5" xfId="17483"/>
    <cellStyle name="Komma 8 3" xfId="6425"/>
    <cellStyle name="Komma 8 3 2" xfId="6426"/>
    <cellStyle name="Komma 8 3 2 2" xfId="17486"/>
    <cellStyle name="Komma 8 3 3" xfId="17485"/>
    <cellStyle name="Komma 8 4" xfId="6427"/>
    <cellStyle name="Komma 8 4 2" xfId="6428"/>
    <cellStyle name="Komma 8 4 2 2" xfId="6854"/>
    <cellStyle name="Komma 8 4 2 2 2" xfId="17549"/>
    <cellStyle name="Komma 8 4 2 3" xfId="12132"/>
    <cellStyle name="Komma 8 4 2 3 2" xfId="18045"/>
    <cellStyle name="Komma 8 4 2 4" xfId="17488"/>
    <cellStyle name="Komma 8 4 3" xfId="6429"/>
    <cellStyle name="Komma 8 4 3 2" xfId="6855"/>
    <cellStyle name="Komma 8 4 3 2 2" xfId="17550"/>
    <cellStyle name="Komma 8 4 3 3" xfId="12133"/>
    <cellStyle name="Komma 8 4 3 3 2" xfId="18046"/>
    <cellStyle name="Komma 8 4 3 4" xfId="17489"/>
    <cellStyle name="Komma 8 4 4" xfId="6853"/>
    <cellStyle name="Komma 8 4 4 2" xfId="17548"/>
    <cellStyle name="Komma 8 4 5" xfId="12131"/>
    <cellStyle name="Komma 8 4 5 2" xfId="18044"/>
    <cellStyle name="Komma 8 4 6" xfId="17487"/>
    <cellStyle name="Komma 8 5" xfId="6430"/>
    <cellStyle name="Komma 8 5 2" xfId="6856"/>
    <cellStyle name="Komma 8 5 2 2" xfId="17551"/>
    <cellStyle name="Komma 8 5 3" xfId="12134"/>
    <cellStyle name="Komma 8 5 3 2" xfId="18047"/>
    <cellStyle name="Komma 8 5 4" xfId="17490"/>
    <cellStyle name="Komma 8 6" xfId="6431"/>
    <cellStyle name="Komma 8 6 2" xfId="17491"/>
    <cellStyle name="Komma 8 7" xfId="6850"/>
    <cellStyle name="Komma 8 7 2" xfId="17545"/>
    <cellStyle name="Komma 8 8" xfId="7300"/>
    <cellStyle name="Komma 8 8 2" xfId="17592"/>
    <cellStyle name="Komma 8 9" xfId="12128"/>
    <cellStyle name="Komma 8 9 2" xfId="18041"/>
    <cellStyle name="Komma 9" xfId="6432"/>
    <cellStyle name="Komma 9 2" xfId="6433"/>
    <cellStyle name="Komma 9 2 2" xfId="6858"/>
    <cellStyle name="Komma 9 2 2 2" xfId="17553"/>
    <cellStyle name="Komma 9 2 3" xfId="12136"/>
    <cellStyle name="Komma 9 2 3 2" xfId="18049"/>
    <cellStyle name="Komma 9 2 4" xfId="17493"/>
    <cellStyle name="Komma 9 3" xfId="6857"/>
    <cellStyle name="Komma 9 3 2" xfId="17552"/>
    <cellStyle name="Komma 9 4" xfId="7223"/>
    <cellStyle name="Komma 9 4 2" xfId="8509"/>
    <cellStyle name="Komma 9 4 2 2" xfId="11090"/>
    <cellStyle name="Komma 9 4 2 2 2" xfId="16549"/>
    <cellStyle name="Komma 9 4 2 2 2 2" xfId="18459"/>
    <cellStyle name="Komma 9 4 2 2 3" xfId="17949"/>
    <cellStyle name="Komma 9 4 2 3" xfId="14065"/>
    <cellStyle name="Komma 9 4 2 3 2" xfId="18224"/>
    <cellStyle name="Komma 9 4 2 4" xfId="17707"/>
    <cellStyle name="Komma 9 4 3" xfId="9826"/>
    <cellStyle name="Komma 9 4 3 2" xfId="15286"/>
    <cellStyle name="Komma 9 4 3 2 2" xfId="18339"/>
    <cellStyle name="Komma 9 4 3 3" xfId="17829"/>
    <cellStyle name="Komma 9 4 4" xfId="12805"/>
    <cellStyle name="Komma 9 4 4 2" xfId="18105"/>
    <cellStyle name="Komma 9 4 5" xfId="17582"/>
    <cellStyle name="Komma 9 5" xfId="7301"/>
    <cellStyle name="Komma 9 5 2" xfId="17593"/>
    <cellStyle name="Komma 9 6" xfId="12135"/>
    <cellStyle name="Komma 9 6 2" xfId="18048"/>
    <cellStyle name="Komma 9 7" xfId="17492"/>
    <cellStyle name="Kontrollér celle" xfId="17431" builtinId="23" customBuiltin="1"/>
    <cellStyle name="Kontroller celle 2" xfId="3779"/>
    <cellStyle name="Kontrollér celle 2" xfId="3780"/>
    <cellStyle name="Kontrollér celle 3" xfId="6434"/>
    <cellStyle name="Kontrollér celle 4" xfId="17414"/>
    <cellStyle name="Kontrollér celle 5" xfId="17415"/>
    <cellStyle name="Kontrollér celle 6" xfId="17419"/>
    <cellStyle name="Link" xfId="18536" builtinId="8"/>
    <cellStyle name="Link 2" xfId="3781"/>
    <cellStyle name="Link 2 2" xfId="3782"/>
    <cellStyle name="Link 2 3" xfId="6435"/>
    <cellStyle name="Link 3" xfId="3783"/>
    <cellStyle name="Link 3 2" xfId="3784"/>
    <cellStyle name="Link 3 3" xfId="6436"/>
    <cellStyle name="Link 4" xfId="3785"/>
    <cellStyle name="Link 4 2" xfId="6437"/>
    <cellStyle name="Link 5" xfId="3786"/>
    <cellStyle name="Link 5 2" xfId="7302"/>
    <cellStyle name="Link 6" xfId="3787"/>
    <cellStyle name="Link 6 2" xfId="7896"/>
    <cellStyle name="Link 7" xfId="3788"/>
    <cellStyle name="Link 7 2" xfId="9183"/>
    <cellStyle name="Link 8" xfId="3789"/>
    <cellStyle name="Link 9" xfId="3790"/>
    <cellStyle name="Linked Cell 2" xfId="3791"/>
    <cellStyle name="Markeringsfarve1 2" xfId="3792"/>
    <cellStyle name="Markeringsfarve1 2 2" xfId="3793"/>
    <cellStyle name="Markeringsfarve1 2 2 2" xfId="6439"/>
    <cellStyle name="Markeringsfarve1 2 3" xfId="6438"/>
    <cellStyle name="Markeringsfarve1 3" xfId="6440"/>
    <cellStyle name="Markeringsfarve1 3 2" xfId="6441"/>
    <cellStyle name="Markeringsfarve2 2" xfId="3794"/>
    <cellStyle name="Markeringsfarve2 2 2" xfId="3795"/>
    <cellStyle name="Markeringsfarve2 2 2 2" xfId="6443"/>
    <cellStyle name="Markeringsfarve2 2 3" xfId="6442"/>
    <cellStyle name="Markeringsfarve2 3" xfId="6444"/>
    <cellStyle name="Markeringsfarve3 2" xfId="3796"/>
    <cellStyle name="Markeringsfarve3 2 2" xfId="3797"/>
    <cellStyle name="Markeringsfarve3 2 2 2" xfId="6446"/>
    <cellStyle name="Markeringsfarve3 2 3" xfId="6445"/>
    <cellStyle name="Markeringsfarve3 3" xfId="6447"/>
    <cellStyle name="Markeringsfarve4 2" xfId="3798"/>
    <cellStyle name="Markeringsfarve4 2 2" xfId="3799"/>
    <cellStyle name="Markeringsfarve4 2 2 2" xfId="6449"/>
    <cellStyle name="Markeringsfarve4 2 3" xfId="6448"/>
    <cellStyle name="Markeringsfarve4 3" xfId="6450"/>
    <cellStyle name="Markeringsfarve5 2" xfId="3800"/>
    <cellStyle name="Markeringsfarve5 2 2" xfId="3801"/>
    <cellStyle name="Markeringsfarve5 2 2 2" xfId="6452"/>
    <cellStyle name="Markeringsfarve5 2 3" xfId="6451"/>
    <cellStyle name="Markeringsfarve5 3" xfId="6453"/>
    <cellStyle name="Markeringsfarve6 2" xfId="3802"/>
    <cellStyle name="Markeringsfarve6 2 2" xfId="3803"/>
    <cellStyle name="Markeringsfarve6 2 2 2" xfId="6455"/>
    <cellStyle name="Markeringsfarve6 2 3" xfId="6454"/>
    <cellStyle name="Markeringsfarve6 3" xfId="6456"/>
    <cellStyle name="Neutral" xfId="6170" builtinId="28" customBuiltin="1"/>
    <cellStyle name="Neutral 2" xfId="3804"/>
    <cellStyle name="Neutral 2 2" xfId="3805"/>
    <cellStyle name="Neutral 2 2 2" xfId="6458"/>
    <cellStyle name="Neutral 2 3" xfId="6457"/>
    <cellStyle name="Neutral 3" xfId="3806"/>
    <cellStyle name="Neutral 3 2" xfId="6460"/>
    <cellStyle name="Neutral 3 3" xfId="6459"/>
    <cellStyle name="Normal" xfId="0" builtinId="0"/>
    <cellStyle name="Normal 10" xfId="3807"/>
    <cellStyle name="Normal 10 2" xfId="3808"/>
    <cellStyle name="Normal 10 2 2" xfId="3809"/>
    <cellStyle name="Normal 10 3" xfId="3810"/>
    <cellStyle name="Normal 10 3 2" xfId="3811"/>
    <cellStyle name="Normal 10 3 2 2" xfId="11089"/>
    <cellStyle name="Normal 10 3 2 2 2" xfId="16548"/>
    <cellStyle name="Normal 10 3 2 3" xfId="14064"/>
    <cellStyle name="Normal 10 3 2 4" xfId="8508"/>
    <cellStyle name="Normal 10 3 3" xfId="9825"/>
    <cellStyle name="Normal 10 3 3 2" xfId="15285"/>
    <cellStyle name="Normal 10 3 4" xfId="12804"/>
    <cellStyle name="Normal 10 3 5" xfId="7222"/>
    <cellStyle name="Normal 10 4" xfId="3812"/>
    <cellStyle name="Normal 10 5" xfId="12137"/>
    <cellStyle name="Normal 11" xfId="3813"/>
    <cellStyle name="Normal 11 2" xfId="3814"/>
    <cellStyle name="Normal 11 3" xfId="12138"/>
    <cellStyle name="Normal 12" xfId="3815"/>
    <cellStyle name="Normal 12 2" xfId="3816"/>
    <cellStyle name="Normal 12 2 2" xfId="3817"/>
    <cellStyle name="Normal 12 2 2 2" xfId="7743"/>
    <cellStyle name="Normal 12 2 2 2 2" xfId="9004"/>
    <cellStyle name="Normal 12 2 2 2 2 2" xfId="11586"/>
    <cellStyle name="Normal 12 2 2 2 2 2 2" xfId="17045"/>
    <cellStyle name="Normal 12 2 2 2 2 3" xfId="14561"/>
    <cellStyle name="Normal 12 2 2 2 3" xfId="10325"/>
    <cellStyle name="Normal 12 2 2 2 3 2" xfId="15785"/>
    <cellStyle name="Normal 12 2 2 2 4" xfId="13301"/>
    <cellStyle name="Normal 12 2 2 3" xfId="8346"/>
    <cellStyle name="Normal 12 2 2 3 2" xfId="10927"/>
    <cellStyle name="Normal 12 2 2 3 2 2" xfId="16386"/>
    <cellStyle name="Normal 12 2 2 3 3" xfId="13902"/>
    <cellStyle name="Normal 12 2 2 4" xfId="9663"/>
    <cellStyle name="Normal 12 2 2 4 2" xfId="15123"/>
    <cellStyle name="Normal 12 2 2 5" xfId="12642"/>
    <cellStyle name="Normal 12 2 2 6" xfId="7058"/>
    <cellStyle name="Normal 12 2 3" xfId="3818"/>
    <cellStyle name="Normal 12 2 3 2" xfId="7133"/>
    <cellStyle name="Normal 12 2 4" xfId="7453"/>
    <cellStyle name="Normal 12 2 4 2" xfId="8713"/>
    <cellStyle name="Normal 12 2 4 2 2" xfId="11295"/>
    <cellStyle name="Normal 12 2 4 2 2 2" xfId="16754"/>
    <cellStyle name="Normal 12 2 4 2 3" xfId="14270"/>
    <cellStyle name="Normal 12 2 4 3" xfId="10034"/>
    <cellStyle name="Normal 12 2 4 3 2" xfId="15494"/>
    <cellStyle name="Normal 12 2 4 4" xfId="13010"/>
    <cellStyle name="Normal 12 2 5" xfId="8055"/>
    <cellStyle name="Normal 12 2 5 2" xfId="10636"/>
    <cellStyle name="Normal 12 2 5 2 2" xfId="16095"/>
    <cellStyle name="Normal 12 2 5 3" xfId="13611"/>
    <cellStyle name="Normal 12 2 6" xfId="9354"/>
    <cellStyle name="Normal 12 2 6 2" xfId="14813"/>
    <cellStyle name="Normal 12 2 7" xfId="12348"/>
    <cellStyle name="Normal 12 3" xfId="3819"/>
    <cellStyle name="Normal 12 3 2" xfId="7598"/>
    <cellStyle name="Normal 12 3 2 2" xfId="8858"/>
    <cellStyle name="Normal 12 3 2 2 2" xfId="11440"/>
    <cellStyle name="Normal 12 3 2 2 2 2" xfId="16899"/>
    <cellStyle name="Normal 12 3 2 2 3" xfId="14415"/>
    <cellStyle name="Normal 12 3 2 3" xfId="10179"/>
    <cellStyle name="Normal 12 3 2 3 2" xfId="15639"/>
    <cellStyle name="Normal 12 3 2 4" xfId="13155"/>
    <cellStyle name="Normal 12 3 3" xfId="8200"/>
    <cellStyle name="Normal 12 3 3 2" xfId="10781"/>
    <cellStyle name="Normal 12 3 3 2 2" xfId="16240"/>
    <cellStyle name="Normal 12 3 3 3" xfId="13756"/>
    <cellStyle name="Normal 12 3 4" xfId="9517"/>
    <cellStyle name="Normal 12 3 4 2" xfId="14977"/>
    <cellStyle name="Normal 12 3 5" xfId="12496"/>
    <cellStyle name="Normal 12 4" xfId="7321"/>
    <cellStyle name="Normal 12 4 2" xfId="8581"/>
    <cellStyle name="Normal 12 4 2 2" xfId="11162"/>
    <cellStyle name="Normal 12 4 2 2 2" xfId="16621"/>
    <cellStyle name="Normal 12 4 2 3" xfId="14137"/>
    <cellStyle name="Normal 12 4 3" xfId="9901"/>
    <cellStyle name="Normal 12 4 3 2" xfId="15361"/>
    <cellStyle name="Normal 12 4 4" xfId="12877"/>
    <cellStyle name="Normal 12 5" xfId="7910"/>
    <cellStyle name="Normal 12 5 2" xfId="10490"/>
    <cellStyle name="Normal 12 5 2 2" xfId="15949"/>
    <cellStyle name="Normal 12 5 3" xfId="13465"/>
    <cellStyle name="Normal 12 6" xfId="9208"/>
    <cellStyle name="Normal 12 6 2" xfId="14664"/>
    <cellStyle name="Normal 12 7" xfId="12202"/>
    <cellStyle name="Normal 13" xfId="3820"/>
    <cellStyle name="Normal 13 2" xfId="6619"/>
    <cellStyle name="Normal 14" xfId="6605"/>
    <cellStyle name="Normal 14 2" xfId="6986"/>
    <cellStyle name="Normal 14 2 2" xfId="7671"/>
    <cellStyle name="Normal 14 2 2 2" xfId="8931"/>
    <cellStyle name="Normal 14 2 2 2 2" xfId="11513"/>
    <cellStyle name="Normal 14 2 2 2 2 2" xfId="16972"/>
    <cellStyle name="Normal 14 2 2 2 3" xfId="14488"/>
    <cellStyle name="Normal 14 2 2 3" xfId="10252"/>
    <cellStyle name="Normal 14 2 2 3 2" xfId="15712"/>
    <cellStyle name="Normal 14 2 2 4" xfId="13228"/>
    <cellStyle name="Normal 14 2 3" xfId="8273"/>
    <cellStyle name="Normal 14 2 3 2" xfId="10854"/>
    <cellStyle name="Normal 14 2 3 2 2" xfId="16313"/>
    <cellStyle name="Normal 14 2 3 3" xfId="13829"/>
    <cellStyle name="Normal 14 2 4" xfId="9590"/>
    <cellStyle name="Normal 14 2 4 2" xfId="15050"/>
    <cellStyle name="Normal 14 2 5" xfId="12569"/>
    <cellStyle name="Normal 14 3" xfId="7381"/>
    <cellStyle name="Normal 14 3 2" xfId="8641"/>
    <cellStyle name="Normal 14 3 2 2" xfId="11222"/>
    <cellStyle name="Normal 14 3 2 2 2" xfId="16681"/>
    <cellStyle name="Normal 14 3 2 3" xfId="14197"/>
    <cellStyle name="Normal 14 3 3" xfId="9961"/>
    <cellStyle name="Normal 14 3 3 2" xfId="15421"/>
    <cellStyle name="Normal 14 3 4" xfId="12937"/>
    <cellStyle name="Normal 14 4" xfId="7983"/>
    <cellStyle name="Normal 14 4 2" xfId="10563"/>
    <cellStyle name="Normal 14 4 2 2" xfId="16022"/>
    <cellStyle name="Normal 14 4 3" xfId="13538"/>
    <cellStyle name="Normal 14 5" xfId="9281"/>
    <cellStyle name="Normal 14 5 2" xfId="14740"/>
    <cellStyle name="Normal 14 6" xfId="12275"/>
    <cellStyle name="Normal 15" xfId="6764"/>
    <cellStyle name="Normal 15 2" xfId="7539"/>
    <cellStyle name="Normal 16" xfId="6751"/>
    <cellStyle name="Normal 16 2" xfId="7526"/>
    <cellStyle name="Normal 16 2 2" xfId="8786"/>
    <cellStyle name="Normal 16 2 2 2" xfId="11368"/>
    <cellStyle name="Normal 16 2 2 2 2" xfId="16827"/>
    <cellStyle name="Normal 16 2 2 3" xfId="14343"/>
    <cellStyle name="Normal 16 2 3" xfId="10107"/>
    <cellStyle name="Normal 16 2 3 2" xfId="15567"/>
    <cellStyle name="Normal 16 2 4" xfId="13083"/>
    <cellStyle name="Normal 16 3" xfId="8128"/>
    <cellStyle name="Normal 16 3 2" xfId="10709"/>
    <cellStyle name="Normal 16 3 2 2" xfId="16168"/>
    <cellStyle name="Normal 16 3 3" xfId="13684"/>
    <cellStyle name="Normal 16 4" xfId="9427"/>
    <cellStyle name="Normal 16 4 2" xfId="14886"/>
    <cellStyle name="Normal 16 5" xfId="12421"/>
    <cellStyle name="Normal 17" xfId="7131"/>
    <cellStyle name="Normal 17 2" xfId="7816"/>
    <cellStyle name="Normal 17 2 2" xfId="9077"/>
    <cellStyle name="Normal 17 2 2 2" xfId="11659"/>
    <cellStyle name="Normal 17 2 2 2 2" xfId="17118"/>
    <cellStyle name="Normal 17 2 2 3" xfId="14634"/>
    <cellStyle name="Normal 17 2 3" xfId="10398"/>
    <cellStyle name="Normal 17 2 3 2" xfId="15858"/>
    <cellStyle name="Normal 17 2 4" xfId="13374"/>
    <cellStyle name="Normal 17 3" xfId="8419"/>
    <cellStyle name="Normal 17 3 2" xfId="11000"/>
    <cellStyle name="Normal 17 3 2 2" xfId="16459"/>
    <cellStyle name="Normal 17 3 3" xfId="13975"/>
    <cellStyle name="Normal 17 4" xfId="9736"/>
    <cellStyle name="Normal 17 4 2" xfId="15196"/>
    <cellStyle name="Normal 17 5" xfId="12715"/>
    <cellStyle name="Normal 18" xfId="7134"/>
    <cellStyle name="Normal 18 2" xfId="7818"/>
    <cellStyle name="Normal 18 2 2" xfId="9079"/>
    <cellStyle name="Normal 18 2 2 2" xfId="11661"/>
    <cellStyle name="Normal 18 2 2 2 2" xfId="17120"/>
    <cellStyle name="Normal 18 2 2 3" xfId="14636"/>
    <cellStyle name="Normal 18 2 3" xfId="10400"/>
    <cellStyle name="Normal 18 2 3 2" xfId="15860"/>
    <cellStyle name="Normal 18 2 4" xfId="13376"/>
    <cellStyle name="Normal 18 3" xfId="8421"/>
    <cellStyle name="Normal 18 3 2" xfId="11002"/>
    <cellStyle name="Normal 18 3 2 2" xfId="16461"/>
    <cellStyle name="Normal 18 3 3" xfId="13977"/>
    <cellStyle name="Normal 18 4" xfId="9738"/>
    <cellStyle name="Normal 18 4 2" xfId="15198"/>
    <cellStyle name="Normal 18 5" xfId="12717"/>
    <cellStyle name="Normal 19" xfId="7136"/>
    <cellStyle name="Normal 19 2" xfId="7820"/>
    <cellStyle name="Normal 19 2 2" xfId="9081"/>
    <cellStyle name="Normal 19 2 2 2" xfId="11663"/>
    <cellStyle name="Normal 19 2 2 2 2" xfId="17122"/>
    <cellStyle name="Normal 19 2 2 3" xfId="14638"/>
    <cellStyle name="Normal 19 2 3" xfId="10402"/>
    <cellStyle name="Normal 19 2 3 2" xfId="15862"/>
    <cellStyle name="Normal 19 2 4" xfId="13378"/>
    <cellStyle name="Normal 19 3" xfId="8423"/>
    <cellStyle name="Normal 19 3 2" xfId="11004"/>
    <cellStyle name="Normal 19 3 2 2" xfId="16463"/>
    <cellStyle name="Normal 19 3 3" xfId="13979"/>
    <cellStyle name="Normal 19 4" xfId="9740"/>
    <cellStyle name="Normal 19 4 2" xfId="15200"/>
    <cellStyle name="Normal 19 5" xfId="12719"/>
    <cellStyle name="Normal 2" xfId="3821"/>
    <cellStyle name="Normal 2 10" xfId="3822"/>
    <cellStyle name="Normal 2 10 2" xfId="8452"/>
    <cellStyle name="Normal 2 10 2 2" xfId="11033"/>
    <cellStyle name="Normal 2 10 2 2 2" xfId="16492"/>
    <cellStyle name="Normal 2 10 2 3" xfId="14008"/>
    <cellStyle name="Normal 2 10 3" xfId="9769"/>
    <cellStyle name="Normal 2 10 3 2" xfId="15229"/>
    <cellStyle name="Normal 2 10 4" xfId="12748"/>
    <cellStyle name="Normal 2 10 5" xfId="7166"/>
    <cellStyle name="Normal 2 11" xfId="7897"/>
    <cellStyle name="Normal 2 11 2" xfId="10477"/>
    <cellStyle name="Normal 2 11 2 2" xfId="15936"/>
    <cellStyle name="Normal 2 11 3" xfId="13452"/>
    <cellStyle name="Normal 2 12" xfId="9185"/>
    <cellStyle name="Normal 2 12 2" xfId="12139"/>
    <cellStyle name="Normal 2 13" xfId="12016"/>
    <cellStyle name="Normal 2 14" xfId="17410"/>
    <cellStyle name="Normal 2 15" xfId="6461"/>
    <cellStyle name="Normal 2 16" xfId="17413"/>
    <cellStyle name="Normal 2 2" xfId="3823"/>
    <cellStyle name="Normal 2 2 2" xfId="3824"/>
    <cellStyle name="Normal 2 2 2 2" xfId="6860"/>
    <cellStyle name="Normal 2 2 2 3" xfId="12141"/>
    <cellStyle name="Normal 2 2 3" xfId="3825"/>
    <cellStyle name="Normal 2 2 3 2" xfId="6593"/>
    <cellStyle name="Normal 2 2 3 2 2" xfId="6739"/>
    <cellStyle name="Normal 2 2 3 2 2 2" xfId="7119"/>
    <cellStyle name="Normal 2 2 3 2 2 2 2" xfId="7804"/>
    <cellStyle name="Normal 2 2 3 2 2 2 2 2" xfId="9065"/>
    <cellStyle name="Normal 2 2 3 2 2 2 2 2 2" xfId="11647"/>
    <cellStyle name="Normal 2 2 3 2 2 2 2 2 2 2" xfId="17106"/>
    <cellStyle name="Normal 2 2 3 2 2 2 2 2 3" xfId="14622"/>
    <cellStyle name="Normal 2 2 3 2 2 2 2 3" xfId="10386"/>
    <cellStyle name="Normal 2 2 3 2 2 2 2 3 2" xfId="15846"/>
    <cellStyle name="Normal 2 2 3 2 2 2 2 4" xfId="13362"/>
    <cellStyle name="Normal 2 2 3 2 2 2 3" xfId="8407"/>
    <cellStyle name="Normal 2 2 3 2 2 2 3 2" xfId="10988"/>
    <cellStyle name="Normal 2 2 3 2 2 2 3 2 2" xfId="16447"/>
    <cellStyle name="Normal 2 2 3 2 2 2 3 3" xfId="13963"/>
    <cellStyle name="Normal 2 2 3 2 2 2 4" xfId="9724"/>
    <cellStyle name="Normal 2 2 3 2 2 2 4 2" xfId="15184"/>
    <cellStyle name="Normal 2 2 3 2 2 2 5" xfId="12703"/>
    <cellStyle name="Normal 2 2 3 2 2 3" xfId="7514"/>
    <cellStyle name="Normal 2 2 3 2 2 3 2" xfId="8774"/>
    <cellStyle name="Normal 2 2 3 2 2 3 2 2" xfId="11356"/>
    <cellStyle name="Normal 2 2 3 2 2 3 2 2 2" xfId="16815"/>
    <cellStyle name="Normal 2 2 3 2 2 3 2 3" xfId="14331"/>
    <cellStyle name="Normal 2 2 3 2 2 3 3" xfId="10095"/>
    <cellStyle name="Normal 2 2 3 2 2 3 3 2" xfId="15555"/>
    <cellStyle name="Normal 2 2 3 2 2 3 4" xfId="13071"/>
    <cellStyle name="Normal 2 2 3 2 2 4" xfId="8116"/>
    <cellStyle name="Normal 2 2 3 2 2 4 2" xfId="10697"/>
    <cellStyle name="Normal 2 2 3 2 2 4 2 2" xfId="16156"/>
    <cellStyle name="Normal 2 2 3 2 2 4 3" xfId="13672"/>
    <cellStyle name="Normal 2 2 3 2 2 5" xfId="9415"/>
    <cellStyle name="Normal 2 2 3 2 2 5 2" xfId="14874"/>
    <cellStyle name="Normal 2 2 3 2 2 6" xfId="12409"/>
    <cellStyle name="Normal 2 2 3 2 3" xfId="6974"/>
    <cellStyle name="Normal 2 2 3 2 3 2" xfId="7659"/>
    <cellStyle name="Normal 2 2 3 2 3 2 2" xfId="8919"/>
    <cellStyle name="Normal 2 2 3 2 3 2 2 2" xfId="11501"/>
    <cellStyle name="Normal 2 2 3 2 3 2 2 2 2" xfId="16960"/>
    <cellStyle name="Normal 2 2 3 2 3 2 2 3" xfId="14476"/>
    <cellStyle name="Normal 2 2 3 2 3 2 3" xfId="10240"/>
    <cellStyle name="Normal 2 2 3 2 3 2 3 2" xfId="15700"/>
    <cellStyle name="Normal 2 2 3 2 3 2 4" xfId="13216"/>
    <cellStyle name="Normal 2 2 3 2 3 3" xfId="8261"/>
    <cellStyle name="Normal 2 2 3 2 3 3 2" xfId="10842"/>
    <cellStyle name="Normal 2 2 3 2 3 3 2 2" xfId="16301"/>
    <cellStyle name="Normal 2 2 3 2 3 3 3" xfId="13817"/>
    <cellStyle name="Normal 2 2 3 2 3 4" xfId="9578"/>
    <cellStyle name="Normal 2 2 3 2 3 4 2" xfId="15038"/>
    <cellStyle name="Normal 2 2 3 2 3 5" xfId="12557"/>
    <cellStyle name="Normal 2 2 3 2 4" xfId="7369"/>
    <cellStyle name="Normal 2 2 3 2 4 2" xfId="8629"/>
    <cellStyle name="Normal 2 2 3 2 4 2 2" xfId="11210"/>
    <cellStyle name="Normal 2 2 3 2 4 2 2 2" xfId="16669"/>
    <cellStyle name="Normal 2 2 3 2 4 2 3" xfId="14185"/>
    <cellStyle name="Normal 2 2 3 2 4 3" xfId="9949"/>
    <cellStyle name="Normal 2 2 3 2 4 3 2" xfId="15409"/>
    <cellStyle name="Normal 2 2 3 2 4 4" xfId="12925"/>
    <cellStyle name="Normal 2 2 3 2 5" xfId="7971"/>
    <cellStyle name="Normal 2 2 3 2 5 2" xfId="10551"/>
    <cellStyle name="Normal 2 2 3 2 5 2 2" xfId="16010"/>
    <cellStyle name="Normal 2 2 3 2 5 3" xfId="13526"/>
    <cellStyle name="Normal 2 2 3 2 6" xfId="9269"/>
    <cellStyle name="Normal 2 2 3 2 6 2" xfId="14728"/>
    <cellStyle name="Normal 2 2 3 2 7" xfId="12263"/>
    <cellStyle name="Normal 2 2 3 3" xfId="6667"/>
    <cellStyle name="Normal 2 2 3 3 2" xfId="7046"/>
    <cellStyle name="Normal 2 2 3 3 2 2" xfId="7731"/>
    <cellStyle name="Normal 2 2 3 3 2 2 2" xfId="8992"/>
    <cellStyle name="Normal 2 2 3 3 2 2 2 2" xfId="11574"/>
    <cellStyle name="Normal 2 2 3 3 2 2 2 2 2" xfId="17033"/>
    <cellStyle name="Normal 2 2 3 3 2 2 2 3" xfId="14549"/>
    <cellStyle name="Normal 2 2 3 3 2 2 3" xfId="10313"/>
    <cellStyle name="Normal 2 2 3 3 2 2 3 2" xfId="15773"/>
    <cellStyle name="Normal 2 2 3 3 2 2 4" xfId="13289"/>
    <cellStyle name="Normal 2 2 3 3 2 3" xfId="8334"/>
    <cellStyle name="Normal 2 2 3 3 2 3 2" xfId="10915"/>
    <cellStyle name="Normal 2 2 3 3 2 3 2 2" xfId="16374"/>
    <cellStyle name="Normal 2 2 3 3 2 3 3" xfId="13890"/>
    <cellStyle name="Normal 2 2 3 3 2 4" xfId="9651"/>
    <cellStyle name="Normal 2 2 3 3 2 4 2" xfId="15111"/>
    <cellStyle name="Normal 2 2 3 3 2 5" xfId="12630"/>
    <cellStyle name="Normal 2 2 3 3 3" xfId="7441"/>
    <cellStyle name="Normal 2 2 3 3 3 2" xfId="8701"/>
    <cellStyle name="Normal 2 2 3 3 3 2 2" xfId="11283"/>
    <cellStyle name="Normal 2 2 3 3 3 2 2 2" xfId="16742"/>
    <cellStyle name="Normal 2 2 3 3 3 2 3" xfId="14258"/>
    <cellStyle name="Normal 2 2 3 3 3 3" xfId="10022"/>
    <cellStyle name="Normal 2 2 3 3 3 3 2" xfId="15482"/>
    <cellStyle name="Normal 2 2 3 3 3 4" xfId="12998"/>
    <cellStyle name="Normal 2 2 3 3 4" xfId="8043"/>
    <cellStyle name="Normal 2 2 3 3 4 2" xfId="10624"/>
    <cellStyle name="Normal 2 2 3 3 4 2 2" xfId="16083"/>
    <cellStyle name="Normal 2 2 3 3 4 3" xfId="13599"/>
    <cellStyle name="Normal 2 2 3 3 5" xfId="9342"/>
    <cellStyle name="Normal 2 2 3 3 5 2" xfId="14801"/>
    <cellStyle name="Normal 2 2 3 3 6" xfId="12336"/>
    <cellStyle name="Normal 2 2 3 4" xfId="6861"/>
    <cellStyle name="Normal 2 2 3 4 2" xfId="7586"/>
    <cellStyle name="Normal 2 2 3 4 2 2" xfId="8846"/>
    <cellStyle name="Normal 2 2 3 4 2 2 2" xfId="11428"/>
    <cellStyle name="Normal 2 2 3 4 2 2 2 2" xfId="16887"/>
    <cellStyle name="Normal 2 2 3 4 2 2 3" xfId="14403"/>
    <cellStyle name="Normal 2 2 3 4 2 3" xfId="10167"/>
    <cellStyle name="Normal 2 2 3 4 2 3 2" xfId="15627"/>
    <cellStyle name="Normal 2 2 3 4 2 4" xfId="13143"/>
    <cellStyle name="Normal 2 2 3 4 3" xfId="8188"/>
    <cellStyle name="Normal 2 2 3 4 3 2" xfId="10769"/>
    <cellStyle name="Normal 2 2 3 4 3 2 2" xfId="16228"/>
    <cellStyle name="Normal 2 2 3 4 3 3" xfId="13744"/>
    <cellStyle name="Normal 2 2 3 4 4" xfId="9498"/>
    <cellStyle name="Normal 2 2 3 4 4 2" xfId="14958"/>
    <cellStyle name="Normal 2 2 3 4 5" xfId="12484"/>
    <cellStyle name="Normal 2 2 3 5" xfId="7303"/>
    <cellStyle name="Normal 2 2 3 5 2" xfId="8569"/>
    <cellStyle name="Normal 2 2 3 5 2 2" xfId="11150"/>
    <cellStyle name="Normal 2 2 3 5 2 2 2" xfId="16609"/>
    <cellStyle name="Normal 2 2 3 5 2 3" xfId="14125"/>
    <cellStyle name="Normal 2 2 3 5 3" xfId="9889"/>
    <cellStyle name="Normal 2 2 3 5 3 2" xfId="15349"/>
    <cellStyle name="Normal 2 2 3 5 4" xfId="12865"/>
    <cellStyle name="Normal 2 2 3 6" xfId="7898"/>
    <cellStyle name="Normal 2 2 3 6 2" xfId="10478"/>
    <cellStyle name="Normal 2 2 3 6 2 2" xfId="15937"/>
    <cellStyle name="Normal 2 2 3 6 3" xfId="13453"/>
    <cellStyle name="Normal 2 2 3 7" xfId="9186"/>
    <cellStyle name="Normal 2 2 3 7 2" xfId="14697"/>
    <cellStyle name="Normal 2 2 3 8" xfId="12142"/>
    <cellStyle name="Normal 2 2 3 9" xfId="6462"/>
    <cellStyle name="Normal 2 2 4" xfId="6859"/>
    <cellStyle name="Normal 2 2 5" xfId="12140"/>
    <cellStyle name="Normal 2 3" xfId="3826"/>
    <cellStyle name="Normal 2 3 10" xfId="12017"/>
    <cellStyle name="Normal 2 3 11" xfId="6463"/>
    <cellStyle name="Normal 2 3 12" xfId="6210"/>
    <cellStyle name="Normal 2 3 2" xfId="3827"/>
    <cellStyle name="Normal 2 3 2 10" xfId="6464"/>
    <cellStyle name="Normal 2 3 2 11" xfId="6256"/>
    <cellStyle name="Normal 2 3 2 2" xfId="3828"/>
    <cellStyle name="Normal 2 3 2 2 2" xfId="6741"/>
    <cellStyle name="Normal 2 3 2 2 2 2" xfId="7121"/>
    <cellStyle name="Normal 2 3 2 2 2 2 2" xfId="7806"/>
    <cellStyle name="Normal 2 3 2 2 2 2 2 2" xfId="9067"/>
    <cellStyle name="Normal 2 3 2 2 2 2 2 2 2" xfId="11649"/>
    <cellStyle name="Normal 2 3 2 2 2 2 2 2 2 2" xfId="17108"/>
    <cellStyle name="Normal 2 3 2 2 2 2 2 2 3" xfId="14624"/>
    <cellStyle name="Normal 2 3 2 2 2 2 2 3" xfId="10388"/>
    <cellStyle name="Normal 2 3 2 2 2 2 2 3 2" xfId="15848"/>
    <cellStyle name="Normal 2 3 2 2 2 2 2 4" xfId="13364"/>
    <cellStyle name="Normal 2 3 2 2 2 2 3" xfId="8409"/>
    <cellStyle name="Normal 2 3 2 2 2 2 3 2" xfId="10990"/>
    <cellStyle name="Normal 2 3 2 2 2 2 3 2 2" xfId="16449"/>
    <cellStyle name="Normal 2 3 2 2 2 2 3 3" xfId="13965"/>
    <cellStyle name="Normal 2 3 2 2 2 2 4" xfId="9726"/>
    <cellStyle name="Normal 2 3 2 2 2 2 4 2" xfId="15186"/>
    <cellStyle name="Normal 2 3 2 2 2 2 5" xfId="12705"/>
    <cellStyle name="Normal 2 3 2 2 2 3" xfId="7516"/>
    <cellStyle name="Normal 2 3 2 2 2 3 2" xfId="8776"/>
    <cellStyle name="Normal 2 3 2 2 2 3 2 2" xfId="11358"/>
    <cellStyle name="Normal 2 3 2 2 2 3 2 2 2" xfId="16817"/>
    <cellStyle name="Normal 2 3 2 2 2 3 2 3" xfId="14333"/>
    <cellStyle name="Normal 2 3 2 2 2 3 3" xfId="10097"/>
    <cellStyle name="Normal 2 3 2 2 2 3 3 2" xfId="15557"/>
    <cellStyle name="Normal 2 3 2 2 2 3 4" xfId="13073"/>
    <cellStyle name="Normal 2 3 2 2 2 4" xfId="8118"/>
    <cellStyle name="Normal 2 3 2 2 2 4 2" xfId="10699"/>
    <cellStyle name="Normal 2 3 2 2 2 4 2 2" xfId="16158"/>
    <cellStyle name="Normal 2 3 2 2 2 4 3" xfId="13674"/>
    <cellStyle name="Normal 2 3 2 2 2 5" xfId="9417"/>
    <cellStyle name="Normal 2 3 2 2 2 5 2" xfId="14876"/>
    <cellStyle name="Normal 2 3 2 2 2 6" xfId="12411"/>
    <cellStyle name="Normal 2 3 2 2 3" xfId="6976"/>
    <cellStyle name="Normal 2 3 2 2 3 2" xfId="7661"/>
    <cellStyle name="Normal 2 3 2 2 3 2 2" xfId="8921"/>
    <cellStyle name="Normal 2 3 2 2 3 2 2 2" xfId="11503"/>
    <cellStyle name="Normal 2 3 2 2 3 2 2 2 2" xfId="16962"/>
    <cellStyle name="Normal 2 3 2 2 3 2 2 3" xfId="14478"/>
    <cellStyle name="Normal 2 3 2 2 3 2 3" xfId="10242"/>
    <cellStyle name="Normal 2 3 2 2 3 2 3 2" xfId="15702"/>
    <cellStyle name="Normal 2 3 2 2 3 2 4" xfId="13218"/>
    <cellStyle name="Normal 2 3 2 2 3 3" xfId="8263"/>
    <cellStyle name="Normal 2 3 2 2 3 3 2" xfId="10844"/>
    <cellStyle name="Normal 2 3 2 2 3 3 2 2" xfId="16303"/>
    <cellStyle name="Normal 2 3 2 2 3 3 3" xfId="13819"/>
    <cellStyle name="Normal 2 3 2 2 3 4" xfId="9580"/>
    <cellStyle name="Normal 2 3 2 2 3 4 2" xfId="15040"/>
    <cellStyle name="Normal 2 3 2 2 3 5" xfId="12559"/>
    <cellStyle name="Normal 2 3 2 2 4" xfId="7371"/>
    <cellStyle name="Normal 2 3 2 2 4 2" xfId="8631"/>
    <cellStyle name="Normal 2 3 2 2 4 2 2" xfId="11212"/>
    <cellStyle name="Normal 2 3 2 2 4 2 2 2" xfId="16671"/>
    <cellStyle name="Normal 2 3 2 2 4 2 3" xfId="14187"/>
    <cellStyle name="Normal 2 3 2 2 4 3" xfId="9951"/>
    <cellStyle name="Normal 2 3 2 2 4 3 2" xfId="15411"/>
    <cellStyle name="Normal 2 3 2 2 4 4" xfId="12927"/>
    <cellStyle name="Normal 2 3 2 2 5" xfId="7973"/>
    <cellStyle name="Normal 2 3 2 2 5 2" xfId="10553"/>
    <cellStyle name="Normal 2 3 2 2 5 2 2" xfId="16012"/>
    <cellStyle name="Normal 2 3 2 2 5 3" xfId="13528"/>
    <cellStyle name="Normal 2 3 2 2 6" xfId="9271"/>
    <cellStyle name="Normal 2 3 2 2 6 2" xfId="14730"/>
    <cellStyle name="Normal 2 3 2 2 7" xfId="12265"/>
    <cellStyle name="Normal 2 3 2 2 8" xfId="6595"/>
    <cellStyle name="Normal 2 3 2 3" xfId="6669"/>
    <cellStyle name="Normal 2 3 2 3 2" xfId="7048"/>
    <cellStyle name="Normal 2 3 2 3 2 2" xfId="7733"/>
    <cellStyle name="Normal 2 3 2 3 2 2 2" xfId="8994"/>
    <cellStyle name="Normal 2 3 2 3 2 2 2 2" xfId="11576"/>
    <cellStyle name="Normal 2 3 2 3 2 2 2 2 2" xfId="17035"/>
    <cellStyle name="Normal 2 3 2 3 2 2 2 3" xfId="14551"/>
    <cellStyle name="Normal 2 3 2 3 2 2 3" xfId="10315"/>
    <cellStyle name="Normal 2 3 2 3 2 2 3 2" xfId="15775"/>
    <cellStyle name="Normal 2 3 2 3 2 2 4" xfId="13291"/>
    <cellStyle name="Normal 2 3 2 3 2 3" xfId="8336"/>
    <cellStyle name="Normal 2 3 2 3 2 3 2" xfId="10917"/>
    <cellStyle name="Normal 2 3 2 3 2 3 2 2" xfId="16376"/>
    <cellStyle name="Normal 2 3 2 3 2 3 3" xfId="13892"/>
    <cellStyle name="Normal 2 3 2 3 2 4" xfId="9653"/>
    <cellStyle name="Normal 2 3 2 3 2 4 2" xfId="15113"/>
    <cellStyle name="Normal 2 3 2 3 2 5" xfId="12632"/>
    <cellStyle name="Normal 2 3 2 3 3" xfId="7443"/>
    <cellStyle name="Normal 2 3 2 3 3 2" xfId="8703"/>
    <cellStyle name="Normal 2 3 2 3 3 2 2" xfId="11285"/>
    <cellStyle name="Normal 2 3 2 3 3 2 2 2" xfId="16744"/>
    <cellStyle name="Normal 2 3 2 3 3 2 3" xfId="14260"/>
    <cellStyle name="Normal 2 3 2 3 3 3" xfId="10024"/>
    <cellStyle name="Normal 2 3 2 3 3 3 2" xfId="15484"/>
    <cellStyle name="Normal 2 3 2 3 3 4" xfId="13000"/>
    <cellStyle name="Normal 2 3 2 3 4" xfId="8045"/>
    <cellStyle name="Normal 2 3 2 3 4 2" xfId="10626"/>
    <cellStyle name="Normal 2 3 2 3 4 2 2" xfId="16085"/>
    <cellStyle name="Normal 2 3 2 3 4 3" xfId="13601"/>
    <cellStyle name="Normal 2 3 2 3 5" xfId="9344"/>
    <cellStyle name="Normal 2 3 2 3 5 2" xfId="14803"/>
    <cellStyle name="Normal 2 3 2 3 6" xfId="12338"/>
    <cellStyle name="Normal 2 3 2 4" xfId="6863"/>
    <cellStyle name="Normal 2 3 2 4 2" xfId="7588"/>
    <cellStyle name="Normal 2 3 2 4 2 2" xfId="8848"/>
    <cellStyle name="Normal 2 3 2 4 2 2 2" xfId="11430"/>
    <cellStyle name="Normal 2 3 2 4 2 2 2 2" xfId="16889"/>
    <cellStyle name="Normal 2 3 2 4 2 2 3" xfId="14405"/>
    <cellStyle name="Normal 2 3 2 4 2 3" xfId="10169"/>
    <cellStyle name="Normal 2 3 2 4 2 3 2" xfId="15629"/>
    <cellStyle name="Normal 2 3 2 4 2 4" xfId="13145"/>
    <cellStyle name="Normal 2 3 2 4 3" xfId="8190"/>
    <cellStyle name="Normal 2 3 2 4 3 2" xfId="10771"/>
    <cellStyle name="Normal 2 3 2 4 3 2 2" xfId="16230"/>
    <cellStyle name="Normal 2 3 2 4 3 3" xfId="13746"/>
    <cellStyle name="Normal 2 3 2 4 4" xfId="9500"/>
    <cellStyle name="Normal 2 3 2 4 4 2" xfId="14960"/>
    <cellStyle name="Normal 2 3 2 4 5" xfId="12486"/>
    <cellStyle name="Normal 2 3 2 5" xfId="7205"/>
    <cellStyle name="Normal 2 3 2 5 2" xfId="8491"/>
    <cellStyle name="Normal 2 3 2 5 2 2" xfId="11072"/>
    <cellStyle name="Normal 2 3 2 5 2 2 2" xfId="16531"/>
    <cellStyle name="Normal 2 3 2 5 2 3" xfId="14047"/>
    <cellStyle name="Normal 2 3 2 5 3" xfId="9808"/>
    <cellStyle name="Normal 2 3 2 5 3 2" xfId="15268"/>
    <cellStyle name="Normal 2 3 2 5 4" xfId="12787"/>
    <cellStyle name="Normal 2 3 2 6" xfId="7305"/>
    <cellStyle name="Normal 2 3 2 6 2" xfId="8571"/>
    <cellStyle name="Normal 2 3 2 6 2 2" xfId="11152"/>
    <cellStyle name="Normal 2 3 2 6 2 2 2" xfId="16611"/>
    <cellStyle name="Normal 2 3 2 6 2 3" xfId="14127"/>
    <cellStyle name="Normal 2 3 2 6 3" xfId="9891"/>
    <cellStyle name="Normal 2 3 2 6 3 2" xfId="15351"/>
    <cellStyle name="Normal 2 3 2 6 4" xfId="12867"/>
    <cellStyle name="Normal 2 3 2 7" xfId="7900"/>
    <cellStyle name="Normal 2 3 2 7 2" xfId="10480"/>
    <cellStyle name="Normal 2 3 2 7 2 2" xfId="15939"/>
    <cellStyle name="Normal 2 3 2 7 3" xfId="13455"/>
    <cellStyle name="Normal 2 3 2 8" xfId="9188"/>
    <cellStyle name="Normal 2 3 2 8 2" xfId="12144"/>
    <cellStyle name="Normal 2 3 2 9" xfId="12018"/>
    <cellStyle name="Normal 2 3 3" xfId="3829"/>
    <cellStyle name="Normal 2 3 3 2" xfId="3830"/>
    <cellStyle name="Normal 2 3 3 2 2" xfId="7120"/>
    <cellStyle name="Normal 2 3 3 2 2 2" xfId="7805"/>
    <cellStyle name="Normal 2 3 3 2 2 2 2" xfId="9066"/>
    <cellStyle name="Normal 2 3 3 2 2 2 2 2" xfId="11648"/>
    <cellStyle name="Normal 2 3 3 2 2 2 2 2 2" xfId="17107"/>
    <cellStyle name="Normal 2 3 3 2 2 2 2 3" xfId="14623"/>
    <cellStyle name="Normal 2 3 3 2 2 2 3" xfId="10387"/>
    <cellStyle name="Normal 2 3 3 2 2 2 3 2" xfId="15847"/>
    <cellStyle name="Normal 2 3 3 2 2 2 4" xfId="13363"/>
    <cellStyle name="Normal 2 3 3 2 2 3" xfId="8408"/>
    <cellStyle name="Normal 2 3 3 2 2 3 2" xfId="10989"/>
    <cellStyle name="Normal 2 3 3 2 2 3 2 2" xfId="16448"/>
    <cellStyle name="Normal 2 3 3 2 2 3 3" xfId="13964"/>
    <cellStyle name="Normal 2 3 3 2 2 4" xfId="9725"/>
    <cellStyle name="Normal 2 3 3 2 2 4 2" xfId="15185"/>
    <cellStyle name="Normal 2 3 3 2 2 5" xfId="12704"/>
    <cellStyle name="Normal 2 3 3 2 3" xfId="7515"/>
    <cellStyle name="Normal 2 3 3 2 3 2" xfId="8775"/>
    <cellStyle name="Normal 2 3 3 2 3 2 2" xfId="11357"/>
    <cellStyle name="Normal 2 3 3 2 3 2 2 2" xfId="16816"/>
    <cellStyle name="Normal 2 3 3 2 3 2 3" xfId="14332"/>
    <cellStyle name="Normal 2 3 3 2 3 3" xfId="10096"/>
    <cellStyle name="Normal 2 3 3 2 3 3 2" xfId="15556"/>
    <cellStyle name="Normal 2 3 3 2 3 4" xfId="13072"/>
    <cellStyle name="Normal 2 3 3 2 4" xfId="8117"/>
    <cellStyle name="Normal 2 3 3 2 4 2" xfId="10698"/>
    <cellStyle name="Normal 2 3 3 2 4 2 2" xfId="16157"/>
    <cellStyle name="Normal 2 3 3 2 4 3" xfId="13673"/>
    <cellStyle name="Normal 2 3 3 2 5" xfId="9416"/>
    <cellStyle name="Normal 2 3 3 2 5 2" xfId="14875"/>
    <cellStyle name="Normal 2 3 3 2 6" xfId="12410"/>
    <cellStyle name="Normal 2 3 3 2 7" xfId="6740"/>
    <cellStyle name="Normal 2 3 3 3" xfId="6975"/>
    <cellStyle name="Normal 2 3 3 3 2" xfId="7660"/>
    <cellStyle name="Normal 2 3 3 3 2 2" xfId="8920"/>
    <cellStyle name="Normal 2 3 3 3 2 2 2" xfId="11502"/>
    <cellStyle name="Normal 2 3 3 3 2 2 2 2" xfId="16961"/>
    <cellStyle name="Normal 2 3 3 3 2 2 3" xfId="14477"/>
    <cellStyle name="Normal 2 3 3 3 2 3" xfId="10241"/>
    <cellStyle name="Normal 2 3 3 3 2 3 2" xfId="15701"/>
    <cellStyle name="Normal 2 3 3 3 2 4" xfId="13217"/>
    <cellStyle name="Normal 2 3 3 3 3" xfId="8262"/>
    <cellStyle name="Normal 2 3 3 3 3 2" xfId="10843"/>
    <cellStyle name="Normal 2 3 3 3 3 2 2" xfId="16302"/>
    <cellStyle name="Normal 2 3 3 3 3 3" xfId="13818"/>
    <cellStyle name="Normal 2 3 3 3 4" xfId="9579"/>
    <cellStyle name="Normal 2 3 3 3 4 2" xfId="15039"/>
    <cellStyle name="Normal 2 3 3 3 5" xfId="12558"/>
    <cellStyle name="Normal 2 3 3 4" xfId="7370"/>
    <cellStyle name="Normal 2 3 3 4 2" xfId="8630"/>
    <cellStyle name="Normal 2 3 3 4 2 2" xfId="11211"/>
    <cellStyle name="Normal 2 3 3 4 2 2 2" xfId="16670"/>
    <cellStyle name="Normal 2 3 3 4 2 3" xfId="14186"/>
    <cellStyle name="Normal 2 3 3 4 3" xfId="9950"/>
    <cellStyle name="Normal 2 3 3 4 3 2" xfId="15410"/>
    <cellStyle name="Normal 2 3 3 4 4" xfId="12926"/>
    <cellStyle name="Normal 2 3 3 5" xfId="7972"/>
    <cellStyle name="Normal 2 3 3 5 2" xfId="10552"/>
    <cellStyle name="Normal 2 3 3 5 2 2" xfId="16011"/>
    <cellStyle name="Normal 2 3 3 5 3" xfId="13527"/>
    <cellStyle name="Normal 2 3 3 6" xfId="9270"/>
    <cellStyle name="Normal 2 3 3 6 2" xfId="14729"/>
    <cellStyle name="Normal 2 3 3 7" xfId="12264"/>
    <cellStyle name="Normal 2 3 3 8" xfId="6594"/>
    <cellStyle name="Normal 2 3 4" xfId="3831"/>
    <cellStyle name="Normal 2 3 4 2" xfId="7047"/>
    <cellStyle name="Normal 2 3 4 2 2" xfId="7732"/>
    <cellStyle name="Normal 2 3 4 2 2 2" xfId="8993"/>
    <cellStyle name="Normal 2 3 4 2 2 2 2" xfId="11575"/>
    <cellStyle name="Normal 2 3 4 2 2 2 2 2" xfId="17034"/>
    <cellStyle name="Normal 2 3 4 2 2 2 3" xfId="14550"/>
    <cellStyle name="Normal 2 3 4 2 2 3" xfId="10314"/>
    <cellStyle name="Normal 2 3 4 2 2 3 2" xfId="15774"/>
    <cellStyle name="Normal 2 3 4 2 2 4" xfId="13290"/>
    <cellStyle name="Normal 2 3 4 2 3" xfId="8335"/>
    <cellStyle name="Normal 2 3 4 2 3 2" xfId="10916"/>
    <cellStyle name="Normal 2 3 4 2 3 2 2" xfId="16375"/>
    <cellStyle name="Normal 2 3 4 2 3 3" xfId="13891"/>
    <cellStyle name="Normal 2 3 4 2 4" xfId="9652"/>
    <cellStyle name="Normal 2 3 4 2 4 2" xfId="15112"/>
    <cellStyle name="Normal 2 3 4 2 5" xfId="12631"/>
    <cellStyle name="Normal 2 3 4 3" xfId="7442"/>
    <cellStyle name="Normal 2 3 4 3 2" xfId="8702"/>
    <cellStyle name="Normal 2 3 4 3 2 2" xfId="11284"/>
    <cellStyle name="Normal 2 3 4 3 2 2 2" xfId="16743"/>
    <cellStyle name="Normal 2 3 4 3 2 3" xfId="14259"/>
    <cellStyle name="Normal 2 3 4 3 3" xfId="10023"/>
    <cellStyle name="Normal 2 3 4 3 3 2" xfId="15483"/>
    <cellStyle name="Normal 2 3 4 3 4" xfId="12999"/>
    <cellStyle name="Normal 2 3 4 4" xfId="8044"/>
    <cellStyle name="Normal 2 3 4 4 2" xfId="10625"/>
    <cellStyle name="Normal 2 3 4 4 2 2" xfId="16084"/>
    <cellStyle name="Normal 2 3 4 4 3" xfId="13600"/>
    <cellStyle name="Normal 2 3 4 5" xfId="9343"/>
    <cellStyle name="Normal 2 3 4 5 2" xfId="14802"/>
    <cellStyle name="Normal 2 3 4 6" xfId="12337"/>
    <cellStyle name="Normal 2 3 4 7" xfId="6668"/>
    <cellStyle name="Normal 2 3 5" xfId="6862"/>
    <cellStyle name="Normal 2 3 5 2" xfId="7587"/>
    <cellStyle name="Normal 2 3 5 2 2" xfId="8847"/>
    <cellStyle name="Normal 2 3 5 2 2 2" xfId="11429"/>
    <cellStyle name="Normal 2 3 5 2 2 2 2" xfId="16888"/>
    <cellStyle name="Normal 2 3 5 2 2 3" xfId="14404"/>
    <cellStyle name="Normal 2 3 5 2 3" xfId="10168"/>
    <cellStyle name="Normal 2 3 5 2 3 2" xfId="15628"/>
    <cellStyle name="Normal 2 3 5 2 4" xfId="13144"/>
    <cellStyle name="Normal 2 3 5 3" xfId="8189"/>
    <cellStyle name="Normal 2 3 5 3 2" xfId="10770"/>
    <cellStyle name="Normal 2 3 5 3 2 2" xfId="16229"/>
    <cellStyle name="Normal 2 3 5 3 3" xfId="13745"/>
    <cellStyle name="Normal 2 3 5 4" xfId="9499"/>
    <cellStyle name="Normal 2 3 5 4 2" xfId="14959"/>
    <cellStyle name="Normal 2 3 5 5" xfId="12485"/>
    <cellStyle name="Normal 2 3 6" xfId="7170"/>
    <cellStyle name="Normal 2 3 6 2" xfId="8456"/>
    <cellStyle name="Normal 2 3 6 2 2" xfId="11037"/>
    <cellStyle name="Normal 2 3 6 2 2 2" xfId="16496"/>
    <cellStyle name="Normal 2 3 6 2 3" xfId="14012"/>
    <cellStyle name="Normal 2 3 6 3" xfId="9773"/>
    <cellStyle name="Normal 2 3 6 3 2" xfId="15233"/>
    <cellStyle name="Normal 2 3 6 4" xfId="12752"/>
    <cellStyle name="Normal 2 3 7" xfId="7304"/>
    <cellStyle name="Normal 2 3 7 2" xfId="8570"/>
    <cellStyle name="Normal 2 3 7 2 2" xfId="11151"/>
    <cellStyle name="Normal 2 3 7 2 2 2" xfId="16610"/>
    <cellStyle name="Normal 2 3 7 2 3" xfId="14126"/>
    <cellStyle name="Normal 2 3 7 3" xfId="9890"/>
    <cellStyle name="Normal 2 3 7 3 2" xfId="15350"/>
    <cellStyle name="Normal 2 3 7 4" xfId="12866"/>
    <cellStyle name="Normal 2 3 8" xfId="7899"/>
    <cellStyle name="Normal 2 3 8 2" xfId="10479"/>
    <cellStyle name="Normal 2 3 8 2 2" xfId="15938"/>
    <cellStyle name="Normal 2 3 8 3" xfId="13454"/>
    <cellStyle name="Normal 2 3 9" xfId="9187"/>
    <cellStyle name="Normal 2 3 9 2" xfId="12143"/>
    <cellStyle name="Normal 2 4" xfId="3832"/>
    <cellStyle name="Normal 2 4 2" xfId="3833"/>
    <cellStyle name="Normal 2 4 2 10" xfId="6466"/>
    <cellStyle name="Normal 2 4 2 11" xfId="6257"/>
    <cellStyle name="Normal 2 4 2 2" xfId="3834"/>
    <cellStyle name="Normal 2 4 2 2 2" xfId="6742"/>
    <cellStyle name="Normal 2 4 2 2 2 2" xfId="7122"/>
    <cellStyle name="Normal 2 4 2 2 2 2 2" xfId="7807"/>
    <cellStyle name="Normal 2 4 2 2 2 2 2 2" xfId="9068"/>
    <cellStyle name="Normal 2 4 2 2 2 2 2 2 2" xfId="11650"/>
    <cellStyle name="Normal 2 4 2 2 2 2 2 2 2 2" xfId="17109"/>
    <cellStyle name="Normal 2 4 2 2 2 2 2 2 3" xfId="14625"/>
    <cellStyle name="Normal 2 4 2 2 2 2 2 3" xfId="10389"/>
    <cellStyle name="Normal 2 4 2 2 2 2 2 3 2" xfId="15849"/>
    <cellStyle name="Normal 2 4 2 2 2 2 2 4" xfId="13365"/>
    <cellStyle name="Normal 2 4 2 2 2 2 3" xfId="8410"/>
    <cellStyle name="Normal 2 4 2 2 2 2 3 2" xfId="10991"/>
    <cellStyle name="Normal 2 4 2 2 2 2 3 2 2" xfId="16450"/>
    <cellStyle name="Normal 2 4 2 2 2 2 3 3" xfId="13966"/>
    <cellStyle name="Normal 2 4 2 2 2 2 4" xfId="9727"/>
    <cellStyle name="Normal 2 4 2 2 2 2 4 2" xfId="15187"/>
    <cellStyle name="Normal 2 4 2 2 2 2 5" xfId="12706"/>
    <cellStyle name="Normal 2 4 2 2 2 3" xfId="7517"/>
    <cellStyle name="Normal 2 4 2 2 2 3 2" xfId="8777"/>
    <cellStyle name="Normal 2 4 2 2 2 3 2 2" xfId="11359"/>
    <cellStyle name="Normal 2 4 2 2 2 3 2 2 2" xfId="16818"/>
    <cellStyle name="Normal 2 4 2 2 2 3 2 3" xfId="14334"/>
    <cellStyle name="Normal 2 4 2 2 2 3 3" xfId="10098"/>
    <cellStyle name="Normal 2 4 2 2 2 3 3 2" xfId="15558"/>
    <cellStyle name="Normal 2 4 2 2 2 3 4" xfId="13074"/>
    <cellStyle name="Normal 2 4 2 2 2 4" xfId="8119"/>
    <cellStyle name="Normal 2 4 2 2 2 4 2" xfId="10700"/>
    <cellStyle name="Normal 2 4 2 2 2 4 2 2" xfId="16159"/>
    <cellStyle name="Normal 2 4 2 2 2 4 3" xfId="13675"/>
    <cellStyle name="Normal 2 4 2 2 2 5" xfId="9418"/>
    <cellStyle name="Normal 2 4 2 2 2 5 2" xfId="14877"/>
    <cellStyle name="Normal 2 4 2 2 2 6" xfId="12412"/>
    <cellStyle name="Normal 2 4 2 2 3" xfId="6977"/>
    <cellStyle name="Normal 2 4 2 2 3 2" xfId="7662"/>
    <cellStyle name="Normal 2 4 2 2 3 2 2" xfId="8922"/>
    <cellStyle name="Normal 2 4 2 2 3 2 2 2" xfId="11504"/>
    <cellStyle name="Normal 2 4 2 2 3 2 2 2 2" xfId="16963"/>
    <cellStyle name="Normal 2 4 2 2 3 2 2 3" xfId="14479"/>
    <cellStyle name="Normal 2 4 2 2 3 2 3" xfId="10243"/>
    <cellStyle name="Normal 2 4 2 2 3 2 3 2" xfId="15703"/>
    <cellStyle name="Normal 2 4 2 2 3 2 4" xfId="13219"/>
    <cellStyle name="Normal 2 4 2 2 3 3" xfId="8264"/>
    <cellStyle name="Normal 2 4 2 2 3 3 2" xfId="10845"/>
    <cellStyle name="Normal 2 4 2 2 3 3 2 2" xfId="16304"/>
    <cellStyle name="Normal 2 4 2 2 3 3 3" xfId="13820"/>
    <cellStyle name="Normal 2 4 2 2 3 4" xfId="9581"/>
    <cellStyle name="Normal 2 4 2 2 3 4 2" xfId="15041"/>
    <cellStyle name="Normal 2 4 2 2 3 5" xfId="12560"/>
    <cellStyle name="Normal 2 4 2 2 4" xfId="7372"/>
    <cellStyle name="Normal 2 4 2 2 4 2" xfId="8632"/>
    <cellStyle name="Normal 2 4 2 2 4 2 2" xfId="11213"/>
    <cellStyle name="Normal 2 4 2 2 4 2 2 2" xfId="16672"/>
    <cellStyle name="Normal 2 4 2 2 4 2 3" xfId="14188"/>
    <cellStyle name="Normal 2 4 2 2 4 3" xfId="9952"/>
    <cellStyle name="Normal 2 4 2 2 4 3 2" xfId="15412"/>
    <cellStyle name="Normal 2 4 2 2 4 4" xfId="12928"/>
    <cellStyle name="Normal 2 4 2 2 5" xfId="7974"/>
    <cellStyle name="Normal 2 4 2 2 5 2" xfId="10554"/>
    <cellStyle name="Normal 2 4 2 2 5 2 2" xfId="16013"/>
    <cellStyle name="Normal 2 4 2 2 5 3" xfId="13529"/>
    <cellStyle name="Normal 2 4 2 2 6" xfId="9272"/>
    <cellStyle name="Normal 2 4 2 2 6 2" xfId="14731"/>
    <cellStyle name="Normal 2 4 2 2 7" xfId="12266"/>
    <cellStyle name="Normal 2 4 2 2 8" xfId="6596"/>
    <cellStyle name="Normal 2 4 2 3" xfId="6670"/>
    <cellStyle name="Normal 2 4 2 3 2" xfId="7049"/>
    <cellStyle name="Normal 2 4 2 3 2 2" xfId="7734"/>
    <cellStyle name="Normal 2 4 2 3 2 2 2" xfId="8995"/>
    <cellStyle name="Normal 2 4 2 3 2 2 2 2" xfId="11577"/>
    <cellStyle name="Normal 2 4 2 3 2 2 2 2 2" xfId="17036"/>
    <cellStyle name="Normal 2 4 2 3 2 2 2 3" xfId="14552"/>
    <cellStyle name="Normal 2 4 2 3 2 2 3" xfId="10316"/>
    <cellStyle name="Normal 2 4 2 3 2 2 3 2" xfId="15776"/>
    <cellStyle name="Normal 2 4 2 3 2 2 4" xfId="13292"/>
    <cellStyle name="Normal 2 4 2 3 2 3" xfId="8337"/>
    <cellStyle name="Normal 2 4 2 3 2 3 2" xfId="10918"/>
    <cellStyle name="Normal 2 4 2 3 2 3 2 2" xfId="16377"/>
    <cellStyle name="Normal 2 4 2 3 2 3 3" xfId="13893"/>
    <cellStyle name="Normal 2 4 2 3 2 4" xfId="9654"/>
    <cellStyle name="Normal 2 4 2 3 2 4 2" xfId="15114"/>
    <cellStyle name="Normal 2 4 2 3 2 5" xfId="12633"/>
    <cellStyle name="Normal 2 4 2 3 3" xfId="7444"/>
    <cellStyle name="Normal 2 4 2 3 3 2" xfId="8704"/>
    <cellStyle name="Normal 2 4 2 3 3 2 2" xfId="11286"/>
    <cellStyle name="Normal 2 4 2 3 3 2 2 2" xfId="16745"/>
    <cellStyle name="Normal 2 4 2 3 3 2 3" xfId="14261"/>
    <cellStyle name="Normal 2 4 2 3 3 3" xfId="10025"/>
    <cellStyle name="Normal 2 4 2 3 3 3 2" xfId="15485"/>
    <cellStyle name="Normal 2 4 2 3 3 4" xfId="13001"/>
    <cellStyle name="Normal 2 4 2 3 4" xfId="8046"/>
    <cellStyle name="Normal 2 4 2 3 4 2" xfId="10627"/>
    <cellStyle name="Normal 2 4 2 3 4 2 2" xfId="16086"/>
    <cellStyle name="Normal 2 4 2 3 4 3" xfId="13602"/>
    <cellStyle name="Normal 2 4 2 3 5" xfId="9345"/>
    <cellStyle name="Normal 2 4 2 3 5 2" xfId="14804"/>
    <cellStyle name="Normal 2 4 2 3 6" xfId="12339"/>
    <cellStyle name="Normal 2 4 2 4" xfId="6864"/>
    <cellStyle name="Normal 2 4 2 4 2" xfId="7589"/>
    <cellStyle name="Normal 2 4 2 4 2 2" xfId="8849"/>
    <cellStyle name="Normal 2 4 2 4 2 2 2" xfId="11431"/>
    <cellStyle name="Normal 2 4 2 4 2 2 2 2" xfId="16890"/>
    <cellStyle name="Normal 2 4 2 4 2 2 3" xfId="14406"/>
    <cellStyle name="Normal 2 4 2 4 2 3" xfId="10170"/>
    <cellStyle name="Normal 2 4 2 4 2 3 2" xfId="15630"/>
    <cellStyle name="Normal 2 4 2 4 2 4" xfId="13146"/>
    <cellStyle name="Normal 2 4 2 4 3" xfId="8191"/>
    <cellStyle name="Normal 2 4 2 4 3 2" xfId="10772"/>
    <cellStyle name="Normal 2 4 2 4 3 2 2" xfId="16231"/>
    <cellStyle name="Normal 2 4 2 4 3 3" xfId="13747"/>
    <cellStyle name="Normal 2 4 2 4 4" xfId="9501"/>
    <cellStyle name="Normal 2 4 2 4 4 2" xfId="14961"/>
    <cellStyle name="Normal 2 4 2 4 5" xfId="12487"/>
    <cellStyle name="Normal 2 4 2 5" xfId="7206"/>
    <cellStyle name="Normal 2 4 2 5 2" xfId="8492"/>
    <cellStyle name="Normal 2 4 2 5 2 2" xfId="11073"/>
    <cellStyle name="Normal 2 4 2 5 2 2 2" xfId="16532"/>
    <cellStyle name="Normal 2 4 2 5 2 3" xfId="14048"/>
    <cellStyle name="Normal 2 4 2 5 3" xfId="9809"/>
    <cellStyle name="Normal 2 4 2 5 3 2" xfId="15269"/>
    <cellStyle name="Normal 2 4 2 5 4" xfId="12788"/>
    <cellStyle name="Normal 2 4 2 6" xfId="7307"/>
    <cellStyle name="Normal 2 4 2 6 2" xfId="8572"/>
    <cellStyle name="Normal 2 4 2 6 2 2" xfId="11153"/>
    <cellStyle name="Normal 2 4 2 6 2 2 2" xfId="16612"/>
    <cellStyle name="Normal 2 4 2 6 2 3" xfId="14128"/>
    <cellStyle name="Normal 2 4 2 6 3" xfId="9892"/>
    <cellStyle name="Normal 2 4 2 6 3 2" xfId="15352"/>
    <cellStyle name="Normal 2 4 2 6 4" xfId="12868"/>
    <cellStyle name="Normal 2 4 2 7" xfId="7901"/>
    <cellStyle name="Normal 2 4 2 7 2" xfId="10481"/>
    <cellStyle name="Normal 2 4 2 7 2 2" xfId="15940"/>
    <cellStyle name="Normal 2 4 2 7 3" xfId="13456"/>
    <cellStyle name="Normal 2 4 2 8" xfId="9189"/>
    <cellStyle name="Normal 2 4 2 8 2" xfId="12145"/>
    <cellStyle name="Normal 2 4 2 9" xfId="12019"/>
    <cellStyle name="Normal 2 4 3" xfId="3835"/>
    <cellStyle name="Normal 2 4 3 2" xfId="6597"/>
    <cellStyle name="Normal 2 4 3 2 2" xfId="6743"/>
    <cellStyle name="Normal 2 4 3 2 2 2" xfId="7123"/>
    <cellStyle name="Normal 2 4 3 2 2 2 2" xfId="7808"/>
    <cellStyle name="Normal 2 4 3 2 2 2 2 2" xfId="9069"/>
    <cellStyle name="Normal 2 4 3 2 2 2 2 2 2" xfId="11651"/>
    <cellStyle name="Normal 2 4 3 2 2 2 2 2 2 2" xfId="17110"/>
    <cellStyle name="Normal 2 4 3 2 2 2 2 2 3" xfId="14626"/>
    <cellStyle name="Normal 2 4 3 2 2 2 2 3" xfId="10390"/>
    <cellStyle name="Normal 2 4 3 2 2 2 2 3 2" xfId="15850"/>
    <cellStyle name="Normal 2 4 3 2 2 2 2 4" xfId="13366"/>
    <cellStyle name="Normal 2 4 3 2 2 2 3" xfId="8411"/>
    <cellStyle name="Normal 2 4 3 2 2 2 3 2" xfId="10992"/>
    <cellStyle name="Normal 2 4 3 2 2 2 3 2 2" xfId="16451"/>
    <cellStyle name="Normal 2 4 3 2 2 2 3 3" xfId="13967"/>
    <cellStyle name="Normal 2 4 3 2 2 2 4" xfId="9728"/>
    <cellStyle name="Normal 2 4 3 2 2 2 4 2" xfId="15188"/>
    <cellStyle name="Normal 2 4 3 2 2 2 5" xfId="12707"/>
    <cellStyle name="Normal 2 4 3 2 2 3" xfId="7518"/>
    <cellStyle name="Normal 2 4 3 2 2 3 2" xfId="8778"/>
    <cellStyle name="Normal 2 4 3 2 2 3 2 2" xfId="11360"/>
    <cellStyle name="Normal 2 4 3 2 2 3 2 2 2" xfId="16819"/>
    <cellStyle name="Normal 2 4 3 2 2 3 2 3" xfId="14335"/>
    <cellStyle name="Normal 2 4 3 2 2 3 3" xfId="10099"/>
    <cellStyle name="Normal 2 4 3 2 2 3 3 2" xfId="15559"/>
    <cellStyle name="Normal 2 4 3 2 2 3 4" xfId="13075"/>
    <cellStyle name="Normal 2 4 3 2 2 4" xfId="8120"/>
    <cellStyle name="Normal 2 4 3 2 2 4 2" xfId="10701"/>
    <cellStyle name="Normal 2 4 3 2 2 4 2 2" xfId="16160"/>
    <cellStyle name="Normal 2 4 3 2 2 4 3" xfId="13676"/>
    <cellStyle name="Normal 2 4 3 2 2 5" xfId="9419"/>
    <cellStyle name="Normal 2 4 3 2 2 5 2" xfId="14878"/>
    <cellStyle name="Normal 2 4 3 2 2 6" xfId="12413"/>
    <cellStyle name="Normal 2 4 3 2 3" xfId="6978"/>
    <cellStyle name="Normal 2 4 3 2 3 2" xfId="7663"/>
    <cellStyle name="Normal 2 4 3 2 3 2 2" xfId="8923"/>
    <cellStyle name="Normal 2 4 3 2 3 2 2 2" xfId="11505"/>
    <cellStyle name="Normal 2 4 3 2 3 2 2 2 2" xfId="16964"/>
    <cellStyle name="Normal 2 4 3 2 3 2 2 3" xfId="14480"/>
    <cellStyle name="Normal 2 4 3 2 3 2 3" xfId="10244"/>
    <cellStyle name="Normal 2 4 3 2 3 2 3 2" xfId="15704"/>
    <cellStyle name="Normal 2 4 3 2 3 2 4" xfId="13220"/>
    <cellStyle name="Normal 2 4 3 2 3 3" xfId="8265"/>
    <cellStyle name="Normal 2 4 3 2 3 3 2" xfId="10846"/>
    <cellStyle name="Normal 2 4 3 2 3 3 2 2" xfId="16305"/>
    <cellStyle name="Normal 2 4 3 2 3 3 3" xfId="13821"/>
    <cellStyle name="Normal 2 4 3 2 3 4" xfId="9582"/>
    <cellStyle name="Normal 2 4 3 2 3 4 2" xfId="15042"/>
    <cellStyle name="Normal 2 4 3 2 3 5" xfId="12561"/>
    <cellStyle name="Normal 2 4 3 2 4" xfId="7373"/>
    <cellStyle name="Normal 2 4 3 2 4 2" xfId="8633"/>
    <cellStyle name="Normal 2 4 3 2 4 2 2" xfId="11214"/>
    <cellStyle name="Normal 2 4 3 2 4 2 2 2" xfId="16673"/>
    <cellStyle name="Normal 2 4 3 2 4 2 3" xfId="14189"/>
    <cellStyle name="Normal 2 4 3 2 4 3" xfId="9953"/>
    <cellStyle name="Normal 2 4 3 2 4 3 2" xfId="15413"/>
    <cellStyle name="Normal 2 4 3 2 4 4" xfId="12929"/>
    <cellStyle name="Normal 2 4 3 2 5" xfId="7975"/>
    <cellStyle name="Normal 2 4 3 2 5 2" xfId="10555"/>
    <cellStyle name="Normal 2 4 3 2 5 2 2" xfId="16014"/>
    <cellStyle name="Normal 2 4 3 2 5 3" xfId="13530"/>
    <cellStyle name="Normal 2 4 3 2 6" xfId="9273"/>
    <cellStyle name="Normal 2 4 3 2 6 2" xfId="14732"/>
    <cellStyle name="Normal 2 4 3 2 7" xfId="12267"/>
    <cellStyle name="Normal 2 4 3 3" xfId="6671"/>
    <cellStyle name="Normal 2 4 3 3 2" xfId="7050"/>
    <cellStyle name="Normal 2 4 3 3 2 2" xfId="7735"/>
    <cellStyle name="Normal 2 4 3 3 2 2 2" xfId="8996"/>
    <cellStyle name="Normal 2 4 3 3 2 2 2 2" xfId="11578"/>
    <cellStyle name="Normal 2 4 3 3 2 2 2 2 2" xfId="17037"/>
    <cellStyle name="Normal 2 4 3 3 2 2 2 3" xfId="14553"/>
    <cellStyle name="Normal 2 4 3 3 2 2 3" xfId="10317"/>
    <cellStyle name="Normal 2 4 3 3 2 2 3 2" xfId="15777"/>
    <cellStyle name="Normal 2 4 3 3 2 2 4" xfId="13293"/>
    <cellStyle name="Normal 2 4 3 3 2 3" xfId="8338"/>
    <cellStyle name="Normal 2 4 3 3 2 3 2" xfId="10919"/>
    <cellStyle name="Normal 2 4 3 3 2 3 2 2" xfId="16378"/>
    <cellStyle name="Normal 2 4 3 3 2 3 3" xfId="13894"/>
    <cellStyle name="Normal 2 4 3 3 2 4" xfId="9655"/>
    <cellStyle name="Normal 2 4 3 3 2 4 2" xfId="15115"/>
    <cellStyle name="Normal 2 4 3 3 2 5" xfId="12634"/>
    <cellStyle name="Normal 2 4 3 3 3" xfId="7445"/>
    <cellStyle name="Normal 2 4 3 3 3 2" xfId="8705"/>
    <cellStyle name="Normal 2 4 3 3 3 2 2" xfId="11287"/>
    <cellStyle name="Normal 2 4 3 3 3 2 2 2" xfId="16746"/>
    <cellStyle name="Normal 2 4 3 3 3 2 3" xfId="14262"/>
    <cellStyle name="Normal 2 4 3 3 3 3" xfId="10026"/>
    <cellStyle name="Normal 2 4 3 3 3 3 2" xfId="15486"/>
    <cellStyle name="Normal 2 4 3 3 3 4" xfId="13002"/>
    <cellStyle name="Normal 2 4 3 3 4" xfId="8047"/>
    <cellStyle name="Normal 2 4 3 3 4 2" xfId="10628"/>
    <cellStyle name="Normal 2 4 3 3 4 2 2" xfId="16087"/>
    <cellStyle name="Normal 2 4 3 3 4 3" xfId="13603"/>
    <cellStyle name="Normal 2 4 3 3 5" xfId="9346"/>
    <cellStyle name="Normal 2 4 3 3 5 2" xfId="14805"/>
    <cellStyle name="Normal 2 4 3 3 6" xfId="12340"/>
    <cellStyle name="Normal 2 4 3 4" xfId="6865"/>
    <cellStyle name="Normal 2 4 3 4 2" xfId="7590"/>
    <cellStyle name="Normal 2 4 3 4 2 2" xfId="8850"/>
    <cellStyle name="Normal 2 4 3 4 2 2 2" xfId="11432"/>
    <cellStyle name="Normal 2 4 3 4 2 2 2 2" xfId="16891"/>
    <cellStyle name="Normal 2 4 3 4 2 2 3" xfId="14407"/>
    <cellStyle name="Normal 2 4 3 4 2 3" xfId="10171"/>
    <cellStyle name="Normal 2 4 3 4 2 3 2" xfId="15631"/>
    <cellStyle name="Normal 2 4 3 4 2 4" xfId="13147"/>
    <cellStyle name="Normal 2 4 3 4 3" xfId="8192"/>
    <cellStyle name="Normal 2 4 3 4 3 2" xfId="10773"/>
    <cellStyle name="Normal 2 4 3 4 3 2 2" xfId="16232"/>
    <cellStyle name="Normal 2 4 3 4 3 3" xfId="13748"/>
    <cellStyle name="Normal 2 4 3 4 4" xfId="9502"/>
    <cellStyle name="Normal 2 4 3 4 4 2" xfId="14962"/>
    <cellStyle name="Normal 2 4 3 4 5" xfId="12488"/>
    <cellStyle name="Normal 2 4 3 5" xfId="7308"/>
    <cellStyle name="Normal 2 4 3 5 2" xfId="8573"/>
    <cellStyle name="Normal 2 4 3 5 2 2" xfId="11154"/>
    <cellStyle name="Normal 2 4 3 5 2 2 2" xfId="16613"/>
    <cellStyle name="Normal 2 4 3 5 2 3" xfId="14129"/>
    <cellStyle name="Normal 2 4 3 5 3" xfId="9893"/>
    <cellStyle name="Normal 2 4 3 5 3 2" xfId="15353"/>
    <cellStyle name="Normal 2 4 3 5 4" xfId="12869"/>
    <cellStyle name="Normal 2 4 3 6" xfId="7902"/>
    <cellStyle name="Normal 2 4 3 6 2" xfId="10482"/>
    <cellStyle name="Normal 2 4 3 6 2 2" xfId="15941"/>
    <cellStyle name="Normal 2 4 3 6 3" xfId="13457"/>
    <cellStyle name="Normal 2 4 3 7" xfId="9190"/>
    <cellStyle name="Normal 2 4 3 7 2" xfId="12146"/>
    <cellStyle name="Normal 2 4 3 8" xfId="12020"/>
    <cellStyle name="Normal 2 4 3 9" xfId="6467"/>
    <cellStyle name="Normal 2 4 4" xfId="7171"/>
    <cellStyle name="Normal 2 4 4 2" xfId="8457"/>
    <cellStyle name="Normal 2 4 4 2 2" xfId="11038"/>
    <cellStyle name="Normal 2 4 4 2 2 2" xfId="16497"/>
    <cellStyle name="Normal 2 4 4 2 3" xfId="14013"/>
    <cellStyle name="Normal 2 4 4 3" xfId="9774"/>
    <cellStyle name="Normal 2 4 4 3 2" xfId="15234"/>
    <cellStyle name="Normal 2 4 4 4" xfId="12753"/>
    <cellStyle name="Normal 2 4 5" xfId="7306"/>
    <cellStyle name="Normal 2 4 6" xfId="6465"/>
    <cellStyle name="Normal 2 4 7" xfId="6221"/>
    <cellStyle name="Normal 2 5" xfId="3836"/>
    <cellStyle name="Normal 2 5 10" xfId="12021"/>
    <cellStyle name="Normal 2 5 11" xfId="6468"/>
    <cellStyle name="Normal 2 5 12" xfId="6237"/>
    <cellStyle name="Normal 2 5 2" xfId="3837"/>
    <cellStyle name="Normal 2 5 2 10" xfId="6469"/>
    <cellStyle name="Normal 2 5 2 11" xfId="6253"/>
    <cellStyle name="Normal 2 5 2 2" xfId="6599"/>
    <cellStyle name="Normal 2 5 2 2 2" xfId="6745"/>
    <cellStyle name="Normal 2 5 2 2 2 2" xfId="7125"/>
    <cellStyle name="Normal 2 5 2 2 2 2 2" xfId="7810"/>
    <cellStyle name="Normal 2 5 2 2 2 2 2 2" xfId="9071"/>
    <cellStyle name="Normal 2 5 2 2 2 2 2 2 2" xfId="11653"/>
    <cellStyle name="Normal 2 5 2 2 2 2 2 2 2 2" xfId="17112"/>
    <cellStyle name="Normal 2 5 2 2 2 2 2 2 3" xfId="14628"/>
    <cellStyle name="Normal 2 5 2 2 2 2 2 3" xfId="10392"/>
    <cellStyle name="Normal 2 5 2 2 2 2 2 3 2" xfId="15852"/>
    <cellStyle name="Normal 2 5 2 2 2 2 2 4" xfId="13368"/>
    <cellStyle name="Normal 2 5 2 2 2 2 3" xfId="8413"/>
    <cellStyle name="Normal 2 5 2 2 2 2 3 2" xfId="10994"/>
    <cellStyle name="Normal 2 5 2 2 2 2 3 2 2" xfId="16453"/>
    <cellStyle name="Normal 2 5 2 2 2 2 3 3" xfId="13969"/>
    <cellStyle name="Normal 2 5 2 2 2 2 4" xfId="9730"/>
    <cellStyle name="Normal 2 5 2 2 2 2 4 2" xfId="15190"/>
    <cellStyle name="Normal 2 5 2 2 2 2 5" xfId="12709"/>
    <cellStyle name="Normal 2 5 2 2 2 3" xfId="7520"/>
    <cellStyle name="Normal 2 5 2 2 2 3 2" xfId="8780"/>
    <cellStyle name="Normal 2 5 2 2 2 3 2 2" xfId="11362"/>
    <cellStyle name="Normal 2 5 2 2 2 3 2 2 2" xfId="16821"/>
    <cellStyle name="Normal 2 5 2 2 2 3 2 3" xfId="14337"/>
    <cellStyle name="Normal 2 5 2 2 2 3 3" xfId="10101"/>
    <cellStyle name="Normal 2 5 2 2 2 3 3 2" xfId="15561"/>
    <cellStyle name="Normal 2 5 2 2 2 3 4" xfId="13077"/>
    <cellStyle name="Normal 2 5 2 2 2 4" xfId="8122"/>
    <cellStyle name="Normal 2 5 2 2 2 4 2" xfId="10703"/>
    <cellStyle name="Normal 2 5 2 2 2 4 2 2" xfId="16162"/>
    <cellStyle name="Normal 2 5 2 2 2 4 3" xfId="13678"/>
    <cellStyle name="Normal 2 5 2 2 2 5" xfId="9421"/>
    <cellStyle name="Normal 2 5 2 2 2 5 2" xfId="14880"/>
    <cellStyle name="Normal 2 5 2 2 2 6" xfId="12415"/>
    <cellStyle name="Normal 2 5 2 2 3" xfId="6980"/>
    <cellStyle name="Normal 2 5 2 2 3 2" xfId="7665"/>
    <cellStyle name="Normal 2 5 2 2 3 2 2" xfId="8925"/>
    <cellStyle name="Normal 2 5 2 2 3 2 2 2" xfId="11507"/>
    <cellStyle name="Normal 2 5 2 2 3 2 2 2 2" xfId="16966"/>
    <cellStyle name="Normal 2 5 2 2 3 2 2 3" xfId="14482"/>
    <cellStyle name="Normal 2 5 2 2 3 2 3" xfId="10246"/>
    <cellStyle name="Normal 2 5 2 2 3 2 3 2" xfId="15706"/>
    <cellStyle name="Normal 2 5 2 2 3 2 4" xfId="13222"/>
    <cellStyle name="Normal 2 5 2 2 3 3" xfId="8267"/>
    <cellStyle name="Normal 2 5 2 2 3 3 2" xfId="10848"/>
    <cellStyle name="Normal 2 5 2 2 3 3 2 2" xfId="16307"/>
    <cellStyle name="Normal 2 5 2 2 3 3 3" xfId="13823"/>
    <cellStyle name="Normal 2 5 2 2 3 4" xfId="9584"/>
    <cellStyle name="Normal 2 5 2 2 3 4 2" xfId="15044"/>
    <cellStyle name="Normal 2 5 2 2 3 5" xfId="12563"/>
    <cellStyle name="Normal 2 5 2 2 4" xfId="7375"/>
    <cellStyle name="Normal 2 5 2 2 4 2" xfId="8635"/>
    <cellStyle name="Normal 2 5 2 2 4 2 2" xfId="11216"/>
    <cellStyle name="Normal 2 5 2 2 4 2 2 2" xfId="16675"/>
    <cellStyle name="Normal 2 5 2 2 4 2 3" xfId="14191"/>
    <cellStyle name="Normal 2 5 2 2 4 3" xfId="9955"/>
    <cellStyle name="Normal 2 5 2 2 4 3 2" xfId="15415"/>
    <cellStyle name="Normal 2 5 2 2 4 4" xfId="12931"/>
    <cellStyle name="Normal 2 5 2 2 5" xfId="7977"/>
    <cellStyle name="Normal 2 5 2 2 5 2" xfId="10557"/>
    <cellStyle name="Normal 2 5 2 2 5 2 2" xfId="16016"/>
    <cellStyle name="Normal 2 5 2 2 5 3" xfId="13532"/>
    <cellStyle name="Normal 2 5 2 2 6" xfId="9275"/>
    <cellStyle name="Normal 2 5 2 2 6 2" xfId="14734"/>
    <cellStyle name="Normal 2 5 2 2 7" xfId="12269"/>
    <cellStyle name="Normal 2 5 2 3" xfId="6673"/>
    <cellStyle name="Normal 2 5 2 3 2" xfId="7052"/>
    <cellStyle name="Normal 2 5 2 3 2 2" xfId="7737"/>
    <cellStyle name="Normal 2 5 2 3 2 2 2" xfId="8998"/>
    <cellStyle name="Normal 2 5 2 3 2 2 2 2" xfId="11580"/>
    <cellStyle name="Normal 2 5 2 3 2 2 2 2 2" xfId="17039"/>
    <cellStyle name="Normal 2 5 2 3 2 2 2 3" xfId="14555"/>
    <cellStyle name="Normal 2 5 2 3 2 2 3" xfId="10319"/>
    <cellStyle name="Normal 2 5 2 3 2 2 3 2" xfId="15779"/>
    <cellStyle name="Normal 2 5 2 3 2 2 4" xfId="13295"/>
    <cellStyle name="Normal 2 5 2 3 2 3" xfId="8340"/>
    <cellStyle name="Normal 2 5 2 3 2 3 2" xfId="10921"/>
    <cellStyle name="Normal 2 5 2 3 2 3 2 2" xfId="16380"/>
    <cellStyle name="Normal 2 5 2 3 2 3 3" xfId="13896"/>
    <cellStyle name="Normal 2 5 2 3 2 4" xfId="9657"/>
    <cellStyle name="Normal 2 5 2 3 2 4 2" xfId="15117"/>
    <cellStyle name="Normal 2 5 2 3 2 5" xfId="12636"/>
    <cellStyle name="Normal 2 5 2 3 3" xfId="7447"/>
    <cellStyle name="Normal 2 5 2 3 3 2" xfId="8707"/>
    <cellStyle name="Normal 2 5 2 3 3 2 2" xfId="11289"/>
    <cellStyle name="Normal 2 5 2 3 3 2 2 2" xfId="16748"/>
    <cellStyle name="Normal 2 5 2 3 3 2 3" xfId="14264"/>
    <cellStyle name="Normal 2 5 2 3 3 3" xfId="10028"/>
    <cellStyle name="Normal 2 5 2 3 3 3 2" xfId="15488"/>
    <cellStyle name="Normal 2 5 2 3 3 4" xfId="13004"/>
    <cellStyle name="Normal 2 5 2 3 4" xfId="8049"/>
    <cellStyle name="Normal 2 5 2 3 4 2" xfId="10630"/>
    <cellStyle name="Normal 2 5 2 3 4 2 2" xfId="16089"/>
    <cellStyle name="Normal 2 5 2 3 4 3" xfId="13605"/>
    <cellStyle name="Normal 2 5 2 3 5" xfId="9348"/>
    <cellStyle name="Normal 2 5 2 3 5 2" xfId="14807"/>
    <cellStyle name="Normal 2 5 2 3 6" xfId="12342"/>
    <cellStyle name="Normal 2 5 2 4" xfId="6867"/>
    <cellStyle name="Normal 2 5 2 4 2" xfId="7592"/>
    <cellStyle name="Normal 2 5 2 4 2 2" xfId="8852"/>
    <cellStyle name="Normal 2 5 2 4 2 2 2" xfId="11434"/>
    <cellStyle name="Normal 2 5 2 4 2 2 2 2" xfId="16893"/>
    <cellStyle name="Normal 2 5 2 4 2 2 3" xfId="14409"/>
    <cellStyle name="Normal 2 5 2 4 2 3" xfId="10173"/>
    <cellStyle name="Normal 2 5 2 4 2 3 2" xfId="15633"/>
    <cellStyle name="Normal 2 5 2 4 2 4" xfId="13149"/>
    <cellStyle name="Normal 2 5 2 4 3" xfId="8194"/>
    <cellStyle name="Normal 2 5 2 4 3 2" xfId="10775"/>
    <cellStyle name="Normal 2 5 2 4 3 2 2" xfId="16234"/>
    <cellStyle name="Normal 2 5 2 4 3 3" xfId="13750"/>
    <cellStyle name="Normal 2 5 2 4 4" xfId="9504"/>
    <cellStyle name="Normal 2 5 2 4 4 2" xfId="14964"/>
    <cellStyle name="Normal 2 5 2 4 5" xfId="12490"/>
    <cellStyle name="Normal 2 5 2 5" xfId="7201"/>
    <cellStyle name="Normal 2 5 2 5 2" xfId="8487"/>
    <cellStyle name="Normal 2 5 2 5 2 2" xfId="11068"/>
    <cellStyle name="Normal 2 5 2 5 2 2 2" xfId="16527"/>
    <cellStyle name="Normal 2 5 2 5 2 3" xfId="14043"/>
    <cellStyle name="Normal 2 5 2 5 3" xfId="9804"/>
    <cellStyle name="Normal 2 5 2 5 3 2" xfId="15264"/>
    <cellStyle name="Normal 2 5 2 5 4" xfId="12783"/>
    <cellStyle name="Normal 2 5 2 6" xfId="7310"/>
    <cellStyle name="Normal 2 5 2 6 2" xfId="8575"/>
    <cellStyle name="Normal 2 5 2 6 2 2" xfId="11156"/>
    <cellStyle name="Normal 2 5 2 6 2 2 2" xfId="16615"/>
    <cellStyle name="Normal 2 5 2 6 2 3" xfId="14131"/>
    <cellStyle name="Normal 2 5 2 6 3" xfId="9895"/>
    <cellStyle name="Normal 2 5 2 6 3 2" xfId="15355"/>
    <cellStyle name="Normal 2 5 2 6 4" xfId="12871"/>
    <cellStyle name="Normal 2 5 2 7" xfId="7904"/>
    <cellStyle name="Normal 2 5 2 7 2" xfId="10484"/>
    <cellStyle name="Normal 2 5 2 7 2 2" xfId="15943"/>
    <cellStyle name="Normal 2 5 2 7 3" xfId="13459"/>
    <cellStyle name="Normal 2 5 2 8" xfId="9192"/>
    <cellStyle name="Normal 2 5 2 8 2" xfId="12148"/>
    <cellStyle name="Normal 2 5 2 9" xfId="12022"/>
    <cellStyle name="Normal 2 5 3" xfId="6598"/>
    <cellStyle name="Normal 2 5 3 2" xfId="6744"/>
    <cellStyle name="Normal 2 5 3 2 2" xfId="7124"/>
    <cellStyle name="Normal 2 5 3 2 2 2" xfId="7809"/>
    <cellStyle name="Normal 2 5 3 2 2 2 2" xfId="9070"/>
    <cellStyle name="Normal 2 5 3 2 2 2 2 2" xfId="11652"/>
    <cellStyle name="Normal 2 5 3 2 2 2 2 2 2" xfId="17111"/>
    <cellStyle name="Normal 2 5 3 2 2 2 2 3" xfId="14627"/>
    <cellStyle name="Normal 2 5 3 2 2 2 3" xfId="10391"/>
    <cellStyle name="Normal 2 5 3 2 2 2 3 2" xfId="15851"/>
    <cellStyle name="Normal 2 5 3 2 2 2 4" xfId="13367"/>
    <cellStyle name="Normal 2 5 3 2 2 3" xfId="8412"/>
    <cellStyle name="Normal 2 5 3 2 2 3 2" xfId="10993"/>
    <cellStyle name="Normal 2 5 3 2 2 3 2 2" xfId="16452"/>
    <cellStyle name="Normal 2 5 3 2 2 3 3" xfId="13968"/>
    <cellStyle name="Normal 2 5 3 2 2 4" xfId="9729"/>
    <cellStyle name="Normal 2 5 3 2 2 4 2" xfId="15189"/>
    <cellStyle name="Normal 2 5 3 2 2 5" xfId="12708"/>
    <cellStyle name="Normal 2 5 3 2 3" xfId="7519"/>
    <cellStyle name="Normal 2 5 3 2 3 2" xfId="8779"/>
    <cellStyle name="Normal 2 5 3 2 3 2 2" xfId="11361"/>
    <cellStyle name="Normal 2 5 3 2 3 2 2 2" xfId="16820"/>
    <cellStyle name="Normal 2 5 3 2 3 2 3" xfId="14336"/>
    <cellStyle name="Normal 2 5 3 2 3 3" xfId="10100"/>
    <cellStyle name="Normal 2 5 3 2 3 3 2" xfId="15560"/>
    <cellStyle name="Normal 2 5 3 2 3 4" xfId="13076"/>
    <cellStyle name="Normal 2 5 3 2 4" xfId="8121"/>
    <cellStyle name="Normal 2 5 3 2 4 2" xfId="10702"/>
    <cellStyle name="Normal 2 5 3 2 4 2 2" xfId="16161"/>
    <cellStyle name="Normal 2 5 3 2 4 3" xfId="13677"/>
    <cellStyle name="Normal 2 5 3 2 5" xfId="9420"/>
    <cellStyle name="Normal 2 5 3 2 5 2" xfId="14879"/>
    <cellStyle name="Normal 2 5 3 2 6" xfId="12414"/>
    <cellStyle name="Normal 2 5 3 3" xfId="6979"/>
    <cellStyle name="Normal 2 5 3 3 2" xfId="7664"/>
    <cellStyle name="Normal 2 5 3 3 2 2" xfId="8924"/>
    <cellStyle name="Normal 2 5 3 3 2 2 2" xfId="11506"/>
    <cellStyle name="Normal 2 5 3 3 2 2 2 2" xfId="16965"/>
    <cellStyle name="Normal 2 5 3 3 2 2 3" xfId="14481"/>
    <cellStyle name="Normal 2 5 3 3 2 3" xfId="10245"/>
    <cellStyle name="Normal 2 5 3 3 2 3 2" xfId="15705"/>
    <cellStyle name="Normal 2 5 3 3 2 4" xfId="13221"/>
    <cellStyle name="Normal 2 5 3 3 3" xfId="8266"/>
    <cellStyle name="Normal 2 5 3 3 3 2" xfId="10847"/>
    <cellStyle name="Normal 2 5 3 3 3 2 2" xfId="16306"/>
    <cellStyle name="Normal 2 5 3 3 3 3" xfId="13822"/>
    <cellStyle name="Normal 2 5 3 3 4" xfId="9583"/>
    <cellStyle name="Normal 2 5 3 3 4 2" xfId="15043"/>
    <cellStyle name="Normal 2 5 3 3 5" xfId="12562"/>
    <cellStyle name="Normal 2 5 3 4" xfId="7374"/>
    <cellStyle name="Normal 2 5 3 4 2" xfId="8634"/>
    <cellStyle name="Normal 2 5 3 4 2 2" xfId="11215"/>
    <cellStyle name="Normal 2 5 3 4 2 2 2" xfId="16674"/>
    <cellStyle name="Normal 2 5 3 4 2 3" xfId="14190"/>
    <cellStyle name="Normal 2 5 3 4 3" xfId="9954"/>
    <cellStyle name="Normal 2 5 3 4 3 2" xfId="15414"/>
    <cellStyle name="Normal 2 5 3 4 4" xfId="12930"/>
    <cellStyle name="Normal 2 5 3 5" xfId="7976"/>
    <cellStyle name="Normal 2 5 3 5 2" xfId="10556"/>
    <cellStyle name="Normal 2 5 3 5 2 2" xfId="16015"/>
    <cellStyle name="Normal 2 5 3 5 3" xfId="13531"/>
    <cellStyle name="Normal 2 5 3 6" xfId="9274"/>
    <cellStyle name="Normal 2 5 3 6 2" xfId="14733"/>
    <cellStyle name="Normal 2 5 3 7" xfId="12268"/>
    <cellStyle name="Normal 2 5 4" xfId="6672"/>
    <cellStyle name="Normal 2 5 4 2" xfId="7051"/>
    <cellStyle name="Normal 2 5 4 2 2" xfId="7736"/>
    <cellStyle name="Normal 2 5 4 2 2 2" xfId="8997"/>
    <cellStyle name="Normal 2 5 4 2 2 2 2" xfId="11579"/>
    <cellStyle name="Normal 2 5 4 2 2 2 2 2" xfId="17038"/>
    <cellStyle name="Normal 2 5 4 2 2 2 3" xfId="14554"/>
    <cellStyle name="Normal 2 5 4 2 2 3" xfId="10318"/>
    <cellStyle name="Normal 2 5 4 2 2 3 2" xfId="15778"/>
    <cellStyle name="Normal 2 5 4 2 2 4" xfId="13294"/>
    <cellStyle name="Normal 2 5 4 2 3" xfId="8339"/>
    <cellStyle name="Normal 2 5 4 2 3 2" xfId="10920"/>
    <cellStyle name="Normal 2 5 4 2 3 2 2" xfId="16379"/>
    <cellStyle name="Normal 2 5 4 2 3 3" xfId="13895"/>
    <cellStyle name="Normal 2 5 4 2 4" xfId="9656"/>
    <cellStyle name="Normal 2 5 4 2 4 2" xfId="15116"/>
    <cellStyle name="Normal 2 5 4 2 5" xfId="12635"/>
    <cellStyle name="Normal 2 5 4 3" xfId="7446"/>
    <cellStyle name="Normal 2 5 4 3 2" xfId="8706"/>
    <cellStyle name="Normal 2 5 4 3 2 2" xfId="11288"/>
    <cellStyle name="Normal 2 5 4 3 2 2 2" xfId="16747"/>
    <cellStyle name="Normal 2 5 4 3 2 3" xfId="14263"/>
    <cellStyle name="Normal 2 5 4 3 3" xfId="10027"/>
    <cellStyle name="Normal 2 5 4 3 3 2" xfId="15487"/>
    <cellStyle name="Normal 2 5 4 3 4" xfId="13003"/>
    <cellStyle name="Normal 2 5 4 4" xfId="8048"/>
    <cellStyle name="Normal 2 5 4 4 2" xfId="10629"/>
    <cellStyle name="Normal 2 5 4 4 2 2" xfId="16088"/>
    <cellStyle name="Normal 2 5 4 4 3" xfId="13604"/>
    <cellStyle name="Normal 2 5 4 5" xfId="9347"/>
    <cellStyle name="Normal 2 5 4 5 2" xfId="14806"/>
    <cellStyle name="Normal 2 5 4 6" xfId="12341"/>
    <cellStyle name="Normal 2 5 5" xfId="6866"/>
    <cellStyle name="Normal 2 5 5 2" xfId="7591"/>
    <cellStyle name="Normal 2 5 5 2 2" xfId="8851"/>
    <cellStyle name="Normal 2 5 5 2 2 2" xfId="11433"/>
    <cellStyle name="Normal 2 5 5 2 2 2 2" xfId="16892"/>
    <cellStyle name="Normal 2 5 5 2 2 3" xfId="14408"/>
    <cellStyle name="Normal 2 5 5 2 3" xfId="10172"/>
    <cellStyle name="Normal 2 5 5 2 3 2" xfId="15632"/>
    <cellStyle name="Normal 2 5 5 2 4" xfId="13148"/>
    <cellStyle name="Normal 2 5 5 3" xfId="8193"/>
    <cellStyle name="Normal 2 5 5 3 2" xfId="10774"/>
    <cellStyle name="Normal 2 5 5 3 2 2" xfId="16233"/>
    <cellStyle name="Normal 2 5 5 3 3" xfId="13749"/>
    <cellStyle name="Normal 2 5 5 4" xfId="9503"/>
    <cellStyle name="Normal 2 5 5 4 2" xfId="14963"/>
    <cellStyle name="Normal 2 5 5 5" xfId="12489"/>
    <cellStyle name="Normal 2 5 6" xfId="7187"/>
    <cellStyle name="Normal 2 5 6 2" xfId="8473"/>
    <cellStyle name="Normal 2 5 6 2 2" xfId="11054"/>
    <cellStyle name="Normal 2 5 6 2 2 2" xfId="16513"/>
    <cellStyle name="Normal 2 5 6 2 3" xfId="14029"/>
    <cellStyle name="Normal 2 5 6 3" xfId="9790"/>
    <cellStyle name="Normal 2 5 6 3 2" xfId="15250"/>
    <cellStyle name="Normal 2 5 6 4" xfId="12769"/>
    <cellStyle name="Normal 2 5 7" xfId="7309"/>
    <cellStyle name="Normal 2 5 7 2" xfId="8574"/>
    <cellStyle name="Normal 2 5 7 2 2" xfId="11155"/>
    <cellStyle name="Normal 2 5 7 2 2 2" xfId="16614"/>
    <cellStyle name="Normal 2 5 7 2 3" xfId="14130"/>
    <cellStyle name="Normal 2 5 7 3" xfId="9894"/>
    <cellStyle name="Normal 2 5 7 3 2" xfId="15354"/>
    <cellStyle name="Normal 2 5 7 4" xfId="12870"/>
    <cellStyle name="Normal 2 5 8" xfId="7903"/>
    <cellStyle name="Normal 2 5 8 2" xfId="10483"/>
    <cellStyle name="Normal 2 5 8 2 2" xfId="15942"/>
    <cellStyle name="Normal 2 5 8 3" xfId="13458"/>
    <cellStyle name="Normal 2 5 9" xfId="9191"/>
    <cellStyle name="Normal 2 5 9 2" xfId="12147"/>
    <cellStyle name="Normal 2 6" xfId="3838"/>
    <cellStyle name="Normal 2 6 2" xfId="3839"/>
    <cellStyle name="Normal 2 6 2 2" xfId="3840"/>
    <cellStyle name="Normal 2 6 3" xfId="3841"/>
    <cellStyle name="Normal 2 6 3 2" xfId="3842"/>
    <cellStyle name="Normal 2 6 4" xfId="6251"/>
    <cellStyle name="Normal 2 7" xfId="3843"/>
    <cellStyle name="Normal 2 7 2" xfId="6738"/>
    <cellStyle name="Normal 2 7 2 2" xfId="7118"/>
    <cellStyle name="Normal 2 7 2 2 2" xfId="7803"/>
    <cellStyle name="Normal 2 7 2 2 2 2" xfId="9064"/>
    <cellStyle name="Normal 2 7 2 2 2 2 2" xfId="11646"/>
    <cellStyle name="Normal 2 7 2 2 2 2 2 2" xfId="17105"/>
    <cellStyle name="Normal 2 7 2 2 2 2 3" xfId="14621"/>
    <cellStyle name="Normal 2 7 2 2 2 3" xfId="10385"/>
    <cellStyle name="Normal 2 7 2 2 2 3 2" xfId="15845"/>
    <cellStyle name="Normal 2 7 2 2 2 4" xfId="13361"/>
    <cellStyle name="Normal 2 7 2 2 3" xfId="8406"/>
    <cellStyle name="Normal 2 7 2 2 3 2" xfId="10987"/>
    <cellStyle name="Normal 2 7 2 2 3 2 2" xfId="16446"/>
    <cellStyle name="Normal 2 7 2 2 3 3" xfId="13962"/>
    <cellStyle name="Normal 2 7 2 2 4" xfId="9723"/>
    <cellStyle name="Normal 2 7 2 2 4 2" xfId="15183"/>
    <cellStyle name="Normal 2 7 2 2 5" xfId="12702"/>
    <cellStyle name="Normal 2 7 2 3" xfId="7513"/>
    <cellStyle name="Normal 2 7 2 3 2" xfId="8773"/>
    <cellStyle name="Normal 2 7 2 3 2 2" xfId="11355"/>
    <cellStyle name="Normal 2 7 2 3 2 2 2" xfId="16814"/>
    <cellStyle name="Normal 2 7 2 3 2 3" xfId="14330"/>
    <cellStyle name="Normal 2 7 2 3 3" xfId="10094"/>
    <cellStyle name="Normal 2 7 2 3 3 2" xfId="15554"/>
    <cellStyle name="Normal 2 7 2 3 4" xfId="13070"/>
    <cellStyle name="Normal 2 7 2 4" xfId="8115"/>
    <cellStyle name="Normal 2 7 2 4 2" xfId="10696"/>
    <cellStyle name="Normal 2 7 2 4 2 2" xfId="16155"/>
    <cellStyle name="Normal 2 7 2 4 3" xfId="13671"/>
    <cellStyle name="Normal 2 7 2 5" xfId="9414"/>
    <cellStyle name="Normal 2 7 2 5 2" xfId="14873"/>
    <cellStyle name="Normal 2 7 2 6" xfId="12408"/>
    <cellStyle name="Normal 2 7 3" xfId="6973"/>
    <cellStyle name="Normal 2 7 3 2" xfId="7658"/>
    <cellStyle name="Normal 2 7 3 2 2" xfId="8918"/>
    <cellStyle name="Normal 2 7 3 2 2 2" xfId="11500"/>
    <cellStyle name="Normal 2 7 3 2 2 2 2" xfId="16959"/>
    <cellStyle name="Normal 2 7 3 2 2 3" xfId="14475"/>
    <cellStyle name="Normal 2 7 3 2 3" xfId="10239"/>
    <cellStyle name="Normal 2 7 3 2 3 2" xfId="15699"/>
    <cellStyle name="Normal 2 7 3 2 4" xfId="13215"/>
    <cellStyle name="Normal 2 7 3 3" xfId="8260"/>
    <cellStyle name="Normal 2 7 3 3 2" xfId="10841"/>
    <cellStyle name="Normal 2 7 3 3 2 2" xfId="16300"/>
    <cellStyle name="Normal 2 7 3 3 3" xfId="13816"/>
    <cellStyle name="Normal 2 7 3 4" xfId="9577"/>
    <cellStyle name="Normal 2 7 3 4 2" xfId="15037"/>
    <cellStyle name="Normal 2 7 3 5" xfId="12556"/>
    <cellStyle name="Normal 2 7 4" xfId="7237"/>
    <cellStyle name="Normal 2 7 4 2" xfId="8523"/>
    <cellStyle name="Normal 2 7 4 2 2" xfId="11104"/>
    <cellStyle name="Normal 2 7 4 2 2 2" xfId="16563"/>
    <cellStyle name="Normal 2 7 4 2 3" xfId="14079"/>
    <cellStyle name="Normal 2 7 4 3" xfId="9840"/>
    <cellStyle name="Normal 2 7 4 3 2" xfId="15300"/>
    <cellStyle name="Normal 2 7 4 4" xfId="12819"/>
    <cellStyle name="Normal 2 7 5" xfId="7970"/>
    <cellStyle name="Normal 2 7 5 2" xfId="10550"/>
    <cellStyle name="Normal 2 7 5 2 2" xfId="16009"/>
    <cellStyle name="Normal 2 7 5 3" xfId="13525"/>
    <cellStyle name="Normal 2 7 6" xfId="9268"/>
    <cellStyle name="Normal 2 7 6 2" xfId="14727"/>
    <cellStyle name="Normal 2 7 7" xfId="12262"/>
    <cellStyle name="Normal 2 7 8" xfId="6592"/>
    <cellStyle name="Normal 2 8" xfId="3844"/>
    <cellStyle name="Normal 2 8 2" xfId="3845"/>
    <cellStyle name="Normal 2 8 2 2" xfId="3846"/>
    <cellStyle name="Normal 2 8 2 2 2" xfId="8991"/>
    <cellStyle name="Normal 2 8 2 2 2 2" xfId="11573"/>
    <cellStyle name="Normal 2 8 2 2 2 2 2" xfId="17032"/>
    <cellStyle name="Normal 2 8 2 2 2 3" xfId="14548"/>
    <cellStyle name="Normal 2 8 2 2 3" xfId="10312"/>
    <cellStyle name="Normal 2 8 2 2 3 2" xfId="15772"/>
    <cellStyle name="Normal 2 8 2 2 4" xfId="13288"/>
    <cellStyle name="Normal 2 8 2 3" xfId="8333"/>
    <cellStyle name="Normal 2 8 2 3 2" xfId="10914"/>
    <cellStyle name="Normal 2 8 2 3 2 2" xfId="16373"/>
    <cellStyle name="Normal 2 8 2 3 3" xfId="13889"/>
    <cellStyle name="Normal 2 8 2 4" xfId="9650"/>
    <cellStyle name="Normal 2 8 2 4 2" xfId="15110"/>
    <cellStyle name="Normal 2 8 2 5" xfId="12629"/>
    <cellStyle name="Normal 2 8 3" xfId="3847"/>
    <cellStyle name="Normal 2 8 3 2" xfId="3848"/>
    <cellStyle name="Normal 2 8 3 2 2" xfId="11282"/>
    <cellStyle name="Normal 2 8 3 2 2 2" xfId="16741"/>
    <cellStyle name="Normal 2 8 3 2 3" xfId="14257"/>
    <cellStyle name="Normal 2 8 3 3" xfId="10021"/>
    <cellStyle name="Normal 2 8 3 3 2" xfId="15481"/>
    <cellStyle name="Normal 2 8 3 4" xfId="12997"/>
    <cellStyle name="Normal 2 8 4" xfId="3849"/>
    <cellStyle name="Normal 2 8 4 2" xfId="10623"/>
    <cellStyle name="Normal 2 8 4 2 2" xfId="16082"/>
    <cellStyle name="Normal 2 8 4 3" xfId="13598"/>
    <cellStyle name="Normal 2 8 5" xfId="9341"/>
    <cellStyle name="Normal 2 8 5 2" xfId="14800"/>
    <cellStyle name="Normal 2 8 6" xfId="12335"/>
    <cellStyle name="Normal 2 9" xfId="3850"/>
    <cellStyle name="Normal 2 9 2" xfId="3851"/>
    <cellStyle name="Normal 2 9 2 2" xfId="8845"/>
    <cellStyle name="Normal 2 9 2 2 2" xfId="11427"/>
    <cellStyle name="Normal 2 9 2 2 2 2" xfId="16886"/>
    <cellStyle name="Normal 2 9 2 2 3" xfId="14402"/>
    <cellStyle name="Normal 2 9 2 3" xfId="10166"/>
    <cellStyle name="Normal 2 9 2 3 2" xfId="15626"/>
    <cellStyle name="Normal 2 9 2 4" xfId="13142"/>
    <cellStyle name="Normal 2 9 3" xfId="8187"/>
    <cellStyle name="Normal 2 9 3 2" xfId="10768"/>
    <cellStyle name="Normal 2 9 3 2 2" xfId="16227"/>
    <cellStyle name="Normal 2 9 3 3" xfId="13743"/>
    <cellStyle name="Normal 2 9 4" xfId="9497"/>
    <cellStyle name="Normal 2 9 4 2" xfId="14957"/>
    <cellStyle name="Normal 2 9 5" xfId="12483"/>
    <cellStyle name="Normal 2_Linkmakro_28sep2010" xfId="3852"/>
    <cellStyle name="Normal 20" xfId="7138"/>
    <cellStyle name="Normal 20 2" xfId="7822"/>
    <cellStyle name="Normal 20 2 2" xfId="9083"/>
    <cellStyle name="Normal 20 2 2 2" xfId="11665"/>
    <cellStyle name="Normal 20 2 2 2 2" xfId="17124"/>
    <cellStyle name="Normal 20 2 2 3" xfId="14640"/>
    <cellStyle name="Normal 20 2 3" xfId="10404"/>
    <cellStyle name="Normal 20 2 3 2" xfId="15864"/>
    <cellStyle name="Normal 20 2 4" xfId="13380"/>
    <cellStyle name="Normal 20 3" xfId="8425"/>
    <cellStyle name="Normal 20 3 2" xfId="11006"/>
    <cellStyle name="Normal 20 3 2 2" xfId="16465"/>
    <cellStyle name="Normal 20 3 3" xfId="13981"/>
    <cellStyle name="Normal 20 4" xfId="9742"/>
    <cellStyle name="Normal 20 4 2" xfId="15202"/>
    <cellStyle name="Normal 20 5" xfId="12721"/>
    <cellStyle name="Normal 21" xfId="7848"/>
    <cellStyle name="Normal 21 2" xfId="10430"/>
    <cellStyle name="Normal 22" xfId="9097"/>
    <cellStyle name="Normal 22 2" xfId="11679"/>
    <cellStyle name="Normal 22 2 2" xfId="17138"/>
    <cellStyle name="Normal 22 3" xfId="14654"/>
    <cellStyle name="Normal 23" xfId="9099"/>
    <cellStyle name="Normal 23 2" xfId="14656"/>
    <cellStyle name="Normal 24" xfId="9113"/>
    <cellStyle name="Normal 24 2" xfId="12048"/>
    <cellStyle name="Normal 25" xfId="11936"/>
    <cellStyle name="Normal 25 2" xfId="12034"/>
    <cellStyle name="Normal 26" xfId="11950"/>
    <cellStyle name="Normal 26 2" xfId="17379"/>
    <cellStyle name="Normal 27" xfId="11951"/>
    <cellStyle name="Normal 28" xfId="12477"/>
    <cellStyle name="Normal 29" xfId="17380"/>
    <cellStyle name="Normal 3" xfId="3853"/>
    <cellStyle name="Normal 3 10" xfId="3854"/>
    <cellStyle name="Normal 3 2" xfId="3855"/>
    <cellStyle name="Normal 3 2 10" xfId="3856"/>
    <cellStyle name="Normal 3 2 2" xfId="3857"/>
    <cellStyle name="Normal 3 2 2 2" xfId="3858"/>
    <cellStyle name="Normal 3 2 2 2 2" xfId="3859"/>
    <cellStyle name="Normal 3 2 2 2 2 2" xfId="3860"/>
    <cellStyle name="Normal 3 2 2 2 2 2 2" xfId="3861"/>
    <cellStyle name="Normal 3 2 2 2 2 3" xfId="3862"/>
    <cellStyle name="Normal 3 2 2 2 2 3 2" xfId="3863"/>
    <cellStyle name="Normal 3 2 2 2 2 4" xfId="3864"/>
    <cellStyle name="Normal 3 2 2 2 3" xfId="3865"/>
    <cellStyle name="Normal 3 2 2 2 3 2" xfId="3866"/>
    <cellStyle name="Normal 3 2 2 2 3 2 2" xfId="3867"/>
    <cellStyle name="Normal 3 2 2 2 3 3" xfId="3868"/>
    <cellStyle name="Normal 3 2 2 2 3 3 2" xfId="3869"/>
    <cellStyle name="Normal 3 2 2 2 3 4" xfId="3870"/>
    <cellStyle name="Normal 3 2 2 2 4" xfId="3871"/>
    <cellStyle name="Normal 3 2 2 2 4 2" xfId="3872"/>
    <cellStyle name="Normal 3 2 2 2 5" xfId="3873"/>
    <cellStyle name="Normal 3 2 2 2 5 2" xfId="3874"/>
    <cellStyle name="Normal 3 2 2 2 6" xfId="3875"/>
    <cellStyle name="Normal 3 2 2 3" xfId="3876"/>
    <cellStyle name="Normal 3 2 2 3 2" xfId="3877"/>
    <cellStyle name="Normal 3 2 2 3 2 2" xfId="3878"/>
    <cellStyle name="Normal 3 2 2 3 3" xfId="3879"/>
    <cellStyle name="Normal 3 2 2 3 3 2" xfId="3880"/>
    <cellStyle name="Normal 3 2 2 3 4" xfId="3881"/>
    <cellStyle name="Normal 3 2 2 4" xfId="3882"/>
    <cellStyle name="Normal 3 2 2 4 2" xfId="3883"/>
    <cellStyle name="Normal 3 2 2 4 2 2" xfId="3884"/>
    <cellStyle name="Normal 3 2 2 4 3" xfId="3885"/>
    <cellStyle name="Normal 3 2 2 4 3 2" xfId="3886"/>
    <cellStyle name="Normal 3 2 2 4 4" xfId="3887"/>
    <cellStyle name="Normal 3 2 2 5" xfId="3888"/>
    <cellStyle name="Normal 3 2 2 5 2" xfId="3889"/>
    <cellStyle name="Normal 3 2 2 5 2 2" xfId="3890"/>
    <cellStyle name="Normal 3 2 2 5 3" xfId="3891"/>
    <cellStyle name="Normal 3 2 2 5 3 2" xfId="3892"/>
    <cellStyle name="Normal 3 2 2 5 4" xfId="3893"/>
    <cellStyle name="Normal 3 2 2 6" xfId="3894"/>
    <cellStyle name="Normal 3 2 2 6 2" xfId="3895"/>
    <cellStyle name="Normal 3 2 2 7" xfId="3896"/>
    <cellStyle name="Normal 3 2 2 7 2" xfId="3897"/>
    <cellStyle name="Normal 3 2 2 8" xfId="3898"/>
    <cellStyle name="Normal 3 2 2 9" xfId="6868"/>
    <cellStyle name="Normal 3 2 3" xfId="3899"/>
    <cellStyle name="Normal 3 2 3 2" xfId="3900"/>
    <cellStyle name="Normal 3 2 3 2 2" xfId="3901"/>
    <cellStyle name="Normal 3 2 3 2 2 2" xfId="3902"/>
    <cellStyle name="Normal 3 2 3 2 3" xfId="3903"/>
    <cellStyle name="Normal 3 2 3 2 3 2" xfId="3904"/>
    <cellStyle name="Normal 3 2 3 2 4" xfId="3905"/>
    <cellStyle name="Normal 3 2 3 3" xfId="3906"/>
    <cellStyle name="Normal 3 2 3 3 2" xfId="3907"/>
    <cellStyle name="Normal 3 2 3 3 2 2" xfId="3908"/>
    <cellStyle name="Normal 3 2 3 3 3" xfId="3909"/>
    <cellStyle name="Normal 3 2 3 3 3 2" xfId="3910"/>
    <cellStyle name="Normal 3 2 3 3 4" xfId="3911"/>
    <cellStyle name="Normal 3 2 3 4" xfId="3912"/>
    <cellStyle name="Normal 3 2 3 4 2" xfId="3913"/>
    <cellStyle name="Normal 3 2 3 5" xfId="3914"/>
    <cellStyle name="Normal 3 2 3 5 2" xfId="3915"/>
    <cellStyle name="Normal 3 2 3 6" xfId="3916"/>
    <cellStyle name="Normal 3 2 3 7" xfId="12150"/>
    <cellStyle name="Normal 3 2 4" xfId="3917"/>
    <cellStyle name="Normal 3 2 4 2" xfId="3918"/>
    <cellStyle name="Normal 3 2 4 2 2" xfId="3919"/>
    <cellStyle name="Normal 3 2 4 3" xfId="3920"/>
    <cellStyle name="Normal 3 2 4 3 2" xfId="3921"/>
    <cellStyle name="Normal 3 2 4 4" xfId="3922"/>
    <cellStyle name="Normal 3 2 5" xfId="3923"/>
    <cellStyle name="Normal 3 2 5 2" xfId="3924"/>
    <cellStyle name="Normal 3 2 5 2 2" xfId="3925"/>
    <cellStyle name="Normal 3 2 5 3" xfId="3926"/>
    <cellStyle name="Normal 3 2 5 3 2" xfId="3927"/>
    <cellStyle name="Normal 3 2 5 4" xfId="3928"/>
    <cellStyle name="Normal 3 2 6" xfId="3929"/>
    <cellStyle name="Normal 3 2 6 2" xfId="3930"/>
    <cellStyle name="Normal 3 2 6 2 2" xfId="3931"/>
    <cellStyle name="Normal 3 2 6 3" xfId="3932"/>
    <cellStyle name="Normal 3 2 6 3 2" xfId="3933"/>
    <cellStyle name="Normal 3 2 6 4" xfId="3934"/>
    <cellStyle name="Normal 3 2 7" xfId="3935"/>
    <cellStyle name="Normal 3 2 7 2" xfId="3936"/>
    <cellStyle name="Normal 3 2 8" xfId="3937"/>
    <cellStyle name="Normal 3 2 9" xfId="3938"/>
    <cellStyle name="Normal 3 2 9 2" xfId="3939"/>
    <cellStyle name="Normal 3 3" xfId="3940"/>
    <cellStyle name="Normal 3 3 2" xfId="3941"/>
    <cellStyle name="Normal 3 3 2 2" xfId="3942"/>
    <cellStyle name="Normal 3 3 2 2 2" xfId="3943"/>
    <cellStyle name="Normal 3 3 2 2 2 2" xfId="3944"/>
    <cellStyle name="Normal 3 3 2 2 3" xfId="3945"/>
    <cellStyle name="Normal 3 3 2 2 3 2" xfId="3946"/>
    <cellStyle name="Normal 3 3 2 2 4" xfId="3947"/>
    <cellStyle name="Normal 3 3 2 3" xfId="3948"/>
    <cellStyle name="Normal 3 3 2 3 2" xfId="3949"/>
    <cellStyle name="Normal 3 3 2 3 2 2" xfId="3950"/>
    <cellStyle name="Normal 3 3 2 3 3" xfId="3951"/>
    <cellStyle name="Normal 3 3 2 3 3 2" xfId="3952"/>
    <cellStyle name="Normal 3 3 2 3 4" xfId="3953"/>
    <cellStyle name="Normal 3 3 2 4" xfId="3954"/>
    <cellStyle name="Normal 3 3 2 4 2" xfId="3955"/>
    <cellStyle name="Normal 3 3 2 5" xfId="3956"/>
    <cellStyle name="Normal 3 3 2 5 2" xfId="3957"/>
    <cellStyle name="Normal 3 3 2 6" xfId="3958"/>
    <cellStyle name="Normal 3 3 3" xfId="3959"/>
    <cellStyle name="Normal 3 3 3 2" xfId="3960"/>
    <cellStyle name="Normal 3 3 3 2 2" xfId="3961"/>
    <cellStyle name="Normal 3 3 3 3" xfId="3962"/>
    <cellStyle name="Normal 3 3 3 3 2" xfId="3963"/>
    <cellStyle name="Normal 3 3 3 4" xfId="3964"/>
    <cellStyle name="Normal 3 3 4" xfId="3965"/>
    <cellStyle name="Normal 3 3 4 2" xfId="3966"/>
    <cellStyle name="Normal 3 3 4 2 2" xfId="3967"/>
    <cellStyle name="Normal 3 3 4 3" xfId="3968"/>
    <cellStyle name="Normal 3 3 4 3 2" xfId="3969"/>
    <cellStyle name="Normal 3 3 4 4" xfId="3970"/>
    <cellStyle name="Normal 3 3 5" xfId="3971"/>
    <cellStyle name="Normal 3 3 5 2" xfId="3972"/>
    <cellStyle name="Normal 3 3 5 2 2" xfId="3973"/>
    <cellStyle name="Normal 3 3 5 3" xfId="3974"/>
    <cellStyle name="Normal 3 3 5 3 2" xfId="3975"/>
    <cellStyle name="Normal 3 3 5 4" xfId="3976"/>
    <cellStyle name="Normal 3 3 6" xfId="3977"/>
    <cellStyle name="Normal 3 3 6 2" xfId="3978"/>
    <cellStyle name="Normal 3 3 7" xfId="3979"/>
    <cellStyle name="Normal 3 3 8" xfId="3980"/>
    <cellStyle name="Normal 3 3 8 2" xfId="3981"/>
    <cellStyle name="Normal 3 3 9" xfId="3982"/>
    <cellStyle name="Normal 3 4" xfId="3983"/>
    <cellStyle name="Normal 3 4 2" xfId="3984"/>
    <cellStyle name="Normal 3 4 2 2" xfId="3985"/>
    <cellStyle name="Normal 3 4 2 2 2" xfId="3986"/>
    <cellStyle name="Normal 3 4 2 3" xfId="3987"/>
    <cellStyle name="Normal 3 4 2 3 2" xfId="3988"/>
    <cellStyle name="Normal 3 4 2 4" xfId="3989"/>
    <cellStyle name="Normal 3 4 3" xfId="3990"/>
    <cellStyle name="Normal 3 4 3 2" xfId="3991"/>
    <cellStyle name="Normal 3 4 3 2 2" xfId="3992"/>
    <cellStyle name="Normal 3 4 3 3" xfId="3993"/>
    <cellStyle name="Normal 3 4 3 3 2" xfId="3994"/>
    <cellStyle name="Normal 3 4 3 4" xfId="3995"/>
    <cellStyle name="Normal 3 4 4" xfId="3996"/>
    <cellStyle name="Normal 3 4 4 2" xfId="3997"/>
    <cellStyle name="Normal 3 4 5" xfId="3998"/>
    <cellStyle name="Normal 3 4 5 2" xfId="3999"/>
    <cellStyle name="Normal 3 4 6" xfId="4000"/>
    <cellStyle name="Normal 3 4 7" xfId="12149"/>
    <cellStyle name="Normal 3 5" xfId="4001"/>
    <cellStyle name="Normal 3 5 2" xfId="4002"/>
    <cellStyle name="Normal 3 5 2 2" xfId="4003"/>
    <cellStyle name="Normal 3 5 3" xfId="4004"/>
    <cellStyle name="Normal 3 5 3 2" xfId="4005"/>
    <cellStyle name="Normal 3 5 4" xfId="4006"/>
    <cellStyle name="Normal 3 6" xfId="4007"/>
    <cellStyle name="Normal 3 6 2" xfId="4008"/>
    <cellStyle name="Normal 3 6 2 2" xfId="4009"/>
    <cellStyle name="Normal 3 6 3" xfId="4010"/>
    <cellStyle name="Normal 3 6 3 2" xfId="4011"/>
    <cellStyle name="Normal 3 6 4" xfId="4012"/>
    <cellStyle name="Normal 3 7" xfId="4013"/>
    <cellStyle name="Normal 3 7 2" xfId="4014"/>
    <cellStyle name="Normal 3 7 2 2" xfId="4015"/>
    <cellStyle name="Normal 3 7 3" xfId="4016"/>
    <cellStyle name="Normal 3 7 3 2" xfId="4017"/>
    <cellStyle name="Normal 3 7 4" xfId="4018"/>
    <cellStyle name="Normal 3 8" xfId="4019"/>
    <cellStyle name="Normal 3 8 2" xfId="4020"/>
    <cellStyle name="Normal 3 8 2 2" xfId="4021"/>
    <cellStyle name="Normal 3 8 3" xfId="4022"/>
    <cellStyle name="Normal 3 8 3 2" xfId="4023"/>
    <cellStyle name="Normal 3 8 4" xfId="4024"/>
    <cellStyle name="Normal 3 9" xfId="4025"/>
    <cellStyle name="Normal 3 9 2" xfId="4026"/>
    <cellStyle name="Normal 30" xfId="17395"/>
    <cellStyle name="Normal 31" xfId="17411"/>
    <cellStyle name="Normal 31 2" xfId="18520"/>
    <cellStyle name="Normal 32" xfId="6202"/>
    <cellStyle name="Normal 4" xfId="4027"/>
    <cellStyle name="Normal 4 2" xfId="4028"/>
    <cellStyle name="Normal 4 2 2" xfId="4029"/>
    <cellStyle name="Normal 4 2 2 2" xfId="4030"/>
    <cellStyle name="Normal 4 2 2 2 2" xfId="4031"/>
    <cellStyle name="Normal 4 2 2 3" xfId="4032"/>
    <cellStyle name="Normal 4 2 2 3 2" xfId="4033"/>
    <cellStyle name="Normal 4 2 2 4" xfId="4034"/>
    <cellStyle name="Normal 4 2 2 5" xfId="6870"/>
    <cellStyle name="Normal 4 2 3" xfId="4035"/>
    <cellStyle name="Normal 4 2 3 2" xfId="4036"/>
    <cellStyle name="Normal 4 2 3 3" xfId="12152"/>
    <cellStyle name="Normal 4 2 4" xfId="4037"/>
    <cellStyle name="Normal 4 2 4 2" xfId="4038"/>
    <cellStyle name="Normal 4 2 5" xfId="4039"/>
    <cellStyle name="Normal 4 2 6" xfId="6220"/>
    <cellStyle name="Normal 4 3" xfId="4040"/>
    <cellStyle name="Normal 4 3 2" xfId="4041"/>
    <cellStyle name="Normal 4 3 2 2" xfId="4042"/>
    <cellStyle name="Normal 4 3 3" xfId="4043"/>
    <cellStyle name="Normal 4 3 3 2" xfId="4044"/>
    <cellStyle name="Normal 4 3 4" xfId="4045"/>
    <cellStyle name="Normal 4 3 5" xfId="6869"/>
    <cellStyle name="Normal 4 4" xfId="4046"/>
    <cellStyle name="Normal 4 4 2" xfId="4047"/>
    <cellStyle name="Normal 4 4 3" xfId="12151"/>
    <cellStyle name="Normal 4 5" xfId="4048"/>
    <cellStyle name="Normal 4 6" xfId="4049"/>
    <cellStyle name="Normal 4 7" xfId="4050"/>
    <cellStyle name="Normal 5" xfId="4051"/>
    <cellStyle name="Normal 5 2" xfId="4052"/>
    <cellStyle name="Normal 5 2 2" xfId="4053"/>
    <cellStyle name="Normal 5 2 3" xfId="12154"/>
    <cellStyle name="Normal 5 3" xfId="4054"/>
    <cellStyle name="Normal 5 4" xfId="12153"/>
    <cellStyle name="Normal 6" xfId="4055"/>
    <cellStyle name="Normal 6 10" xfId="6470"/>
    <cellStyle name="Normal 6 2" xfId="4056"/>
    <cellStyle name="Normal 6 2 2" xfId="4057"/>
    <cellStyle name="Normal 6 2 2 2" xfId="6873"/>
    <cellStyle name="Normal 6 2 2 3" xfId="12157"/>
    <cellStyle name="Normal 6 2 2 4" xfId="6472"/>
    <cellStyle name="Normal 6 2 3" xfId="6473"/>
    <cellStyle name="Normal 6 2 3 2" xfId="6600"/>
    <cellStyle name="Normal 6 2 3 2 2" xfId="6746"/>
    <cellStyle name="Normal 6 2 3 2 2 2" xfId="7126"/>
    <cellStyle name="Normal 6 2 3 2 2 2 2" xfId="7811"/>
    <cellStyle name="Normal 6 2 3 2 2 2 2 2" xfId="9072"/>
    <cellStyle name="Normal 6 2 3 2 2 2 2 2 2" xfId="11654"/>
    <cellStyle name="Normal 6 2 3 2 2 2 2 2 2 2" xfId="17113"/>
    <cellStyle name="Normal 6 2 3 2 2 2 2 2 3" xfId="14629"/>
    <cellStyle name="Normal 6 2 3 2 2 2 2 3" xfId="10393"/>
    <cellStyle name="Normal 6 2 3 2 2 2 2 3 2" xfId="15853"/>
    <cellStyle name="Normal 6 2 3 2 2 2 2 4" xfId="13369"/>
    <cellStyle name="Normal 6 2 3 2 2 2 3" xfId="8414"/>
    <cellStyle name="Normal 6 2 3 2 2 2 3 2" xfId="10995"/>
    <cellStyle name="Normal 6 2 3 2 2 2 3 2 2" xfId="16454"/>
    <cellStyle name="Normal 6 2 3 2 2 2 3 3" xfId="13970"/>
    <cellStyle name="Normal 6 2 3 2 2 2 4" xfId="9731"/>
    <cellStyle name="Normal 6 2 3 2 2 2 4 2" xfId="15191"/>
    <cellStyle name="Normal 6 2 3 2 2 2 5" xfId="12710"/>
    <cellStyle name="Normal 6 2 3 2 2 3" xfId="7521"/>
    <cellStyle name="Normal 6 2 3 2 2 3 2" xfId="8781"/>
    <cellStyle name="Normal 6 2 3 2 2 3 2 2" xfId="11363"/>
    <cellStyle name="Normal 6 2 3 2 2 3 2 2 2" xfId="16822"/>
    <cellStyle name="Normal 6 2 3 2 2 3 2 3" xfId="14338"/>
    <cellStyle name="Normal 6 2 3 2 2 3 3" xfId="10102"/>
    <cellStyle name="Normal 6 2 3 2 2 3 3 2" xfId="15562"/>
    <cellStyle name="Normal 6 2 3 2 2 3 4" xfId="13078"/>
    <cellStyle name="Normal 6 2 3 2 2 4" xfId="8123"/>
    <cellStyle name="Normal 6 2 3 2 2 4 2" xfId="10704"/>
    <cellStyle name="Normal 6 2 3 2 2 4 2 2" xfId="16163"/>
    <cellStyle name="Normal 6 2 3 2 2 4 3" xfId="13679"/>
    <cellStyle name="Normal 6 2 3 2 2 5" xfId="9422"/>
    <cellStyle name="Normal 6 2 3 2 2 5 2" xfId="14881"/>
    <cellStyle name="Normal 6 2 3 2 2 6" xfId="12416"/>
    <cellStyle name="Normal 6 2 3 2 3" xfId="6981"/>
    <cellStyle name="Normal 6 2 3 2 3 2" xfId="7666"/>
    <cellStyle name="Normal 6 2 3 2 3 2 2" xfId="8926"/>
    <cellStyle name="Normal 6 2 3 2 3 2 2 2" xfId="11508"/>
    <cellStyle name="Normal 6 2 3 2 3 2 2 2 2" xfId="16967"/>
    <cellStyle name="Normal 6 2 3 2 3 2 2 3" xfId="14483"/>
    <cellStyle name="Normal 6 2 3 2 3 2 3" xfId="10247"/>
    <cellStyle name="Normal 6 2 3 2 3 2 3 2" xfId="15707"/>
    <cellStyle name="Normal 6 2 3 2 3 2 4" xfId="13223"/>
    <cellStyle name="Normal 6 2 3 2 3 3" xfId="8268"/>
    <cellStyle name="Normal 6 2 3 2 3 3 2" xfId="10849"/>
    <cellStyle name="Normal 6 2 3 2 3 3 2 2" xfId="16308"/>
    <cellStyle name="Normal 6 2 3 2 3 3 3" xfId="13824"/>
    <cellStyle name="Normal 6 2 3 2 3 4" xfId="9585"/>
    <cellStyle name="Normal 6 2 3 2 3 4 2" xfId="15045"/>
    <cellStyle name="Normal 6 2 3 2 3 5" xfId="12564"/>
    <cellStyle name="Normal 6 2 3 2 4" xfId="7376"/>
    <cellStyle name="Normal 6 2 3 2 4 2" xfId="8636"/>
    <cellStyle name="Normal 6 2 3 2 4 2 2" xfId="11217"/>
    <cellStyle name="Normal 6 2 3 2 4 2 2 2" xfId="16676"/>
    <cellStyle name="Normal 6 2 3 2 4 2 3" xfId="14192"/>
    <cellStyle name="Normal 6 2 3 2 4 3" xfId="9956"/>
    <cellStyle name="Normal 6 2 3 2 4 3 2" xfId="15416"/>
    <cellStyle name="Normal 6 2 3 2 4 4" xfId="12932"/>
    <cellStyle name="Normal 6 2 3 2 5" xfId="7978"/>
    <cellStyle name="Normal 6 2 3 2 5 2" xfId="10558"/>
    <cellStyle name="Normal 6 2 3 2 5 2 2" xfId="16017"/>
    <cellStyle name="Normal 6 2 3 2 5 3" xfId="13533"/>
    <cellStyle name="Normal 6 2 3 2 6" xfId="9276"/>
    <cellStyle name="Normal 6 2 3 2 6 2" xfId="14735"/>
    <cellStyle name="Normal 6 2 3 2 7" xfId="12270"/>
    <cellStyle name="Normal 6 2 3 3" xfId="6674"/>
    <cellStyle name="Normal 6 2 3 3 2" xfId="7053"/>
    <cellStyle name="Normal 6 2 3 3 2 2" xfId="7738"/>
    <cellStyle name="Normal 6 2 3 3 2 2 2" xfId="8999"/>
    <cellStyle name="Normal 6 2 3 3 2 2 2 2" xfId="11581"/>
    <cellStyle name="Normal 6 2 3 3 2 2 2 2 2" xfId="17040"/>
    <cellStyle name="Normal 6 2 3 3 2 2 2 3" xfId="14556"/>
    <cellStyle name="Normal 6 2 3 3 2 2 3" xfId="10320"/>
    <cellStyle name="Normal 6 2 3 3 2 2 3 2" xfId="15780"/>
    <cellStyle name="Normal 6 2 3 3 2 2 4" xfId="13296"/>
    <cellStyle name="Normal 6 2 3 3 2 3" xfId="8341"/>
    <cellStyle name="Normal 6 2 3 3 2 3 2" xfId="10922"/>
    <cellStyle name="Normal 6 2 3 3 2 3 2 2" xfId="16381"/>
    <cellStyle name="Normal 6 2 3 3 2 3 3" xfId="13897"/>
    <cellStyle name="Normal 6 2 3 3 2 4" xfId="9658"/>
    <cellStyle name="Normal 6 2 3 3 2 4 2" xfId="15118"/>
    <cellStyle name="Normal 6 2 3 3 2 5" xfId="12637"/>
    <cellStyle name="Normal 6 2 3 3 3" xfId="7448"/>
    <cellStyle name="Normal 6 2 3 3 3 2" xfId="8708"/>
    <cellStyle name="Normal 6 2 3 3 3 2 2" xfId="11290"/>
    <cellStyle name="Normal 6 2 3 3 3 2 2 2" xfId="16749"/>
    <cellStyle name="Normal 6 2 3 3 3 2 3" xfId="14265"/>
    <cellStyle name="Normal 6 2 3 3 3 3" xfId="10029"/>
    <cellStyle name="Normal 6 2 3 3 3 3 2" xfId="15489"/>
    <cellStyle name="Normal 6 2 3 3 3 4" xfId="13005"/>
    <cellStyle name="Normal 6 2 3 3 4" xfId="8050"/>
    <cellStyle name="Normal 6 2 3 3 4 2" xfId="10631"/>
    <cellStyle name="Normal 6 2 3 3 4 2 2" xfId="16090"/>
    <cellStyle name="Normal 6 2 3 3 4 3" xfId="13606"/>
    <cellStyle name="Normal 6 2 3 3 5" xfId="9349"/>
    <cellStyle name="Normal 6 2 3 3 5 2" xfId="14808"/>
    <cellStyle name="Normal 6 2 3 3 6" xfId="12343"/>
    <cellStyle name="Normal 6 2 3 4" xfId="6874"/>
    <cellStyle name="Normal 6 2 3 4 2" xfId="7593"/>
    <cellStyle name="Normal 6 2 3 4 2 2" xfId="8853"/>
    <cellStyle name="Normal 6 2 3 4 2 2 2" xfId="11435"/>
    <cellStyle name="Normal 6 2 3 4 2 2 2 2" xfId="16894"/>
    <cellStyle name="Normal 6 2 3 4 2 2 3" xfId="14410"/>
    <cellStyle name="Normal 6 2 3 4 2 3" xfId="10174"/>
    <cellStyle name="Normal 6 2 3 4 2 3 2" xfId="15634"/>
    <cellStyle name="Normal 6 2 3 4 2 4" xfId="13150"/>
    <cellStyle name="Normal 6 2 3 4 3" xfId="8195"/>
    <cellStyle name="Normal 6 2 3 4 3 2" xfId="10776"/>
    <cellStyle name="Normal 6 2 3 4 3 2 2" xfId="16235"/>
    <cellStyle name="Normal 6 2 3 4 3 3" xfId="13751"/>
    <cellStyle name="Normal 6 2 3 4 4" xfId="9508"/>
    <cellStyle name="Normal 6 2 3 4 4 2" xfId="14968"/>
    <cellStyle name="Normal 6 2 3 4 5" xfId="12491"/>
    <cellStyle name="Normal 6 2 3 5" xfId="7313"/>
    <cellStyle name="Normal 6 2 3 5 2" xfId="8576"/>
    <cellStyle name="Normal 6 2 3 5 2 2" xfId="11157"/>
    <cellStyle name="Normal 6 2 3 5 2 2 2" xfId="16616"/>
    <cellStyle name="Normal 6 2 3 5 2 3" xfId="14132"/>
    <cellStyle name="Normal 6 2 3 5 3" xfId="9896"/>
    <cellStyle name="Normal 6 2 3 5 3 2" xfId="15356"/>
    <cellStyle name="Normal 6 2 3 5 4" xfId="12872"/>
    <cellStyle name="Normal 6 2 3 6" xfId="7905"/>
    <cellStyle name="Normal 6 2 3 6 2" xfId="10485"/>
    <cellStyle name="Normal 6 2 3 6 2 2" xfId="15944"/>
    <cellStyle name="Normal 6 2 3 6 3" xfId="13460"/>
    <cellStyle name="Normal 6 2 3 7" xfId="9194"/>
    <cellStyle name="Normal 6 2 3 7 2" xfId="12158"/>
    <cellStyle name="Normal 6 2 3 8" xfId="12023"/>
    <cellStyle name="Normal 6 2 4" xfId="6872"/>
    <cellStyle name="Normal 6 2 5" xfId="7202"/>
    <cellStyle name="Normal 6 2 5 2" xfId="8488"/>
    <cellStyle name="Normal 6 2 5 2 2" xfId="11069"/>
    <cellStyle name="Normal 6 2 5 2 2 2" xfId="16528"/>
    <cellStyle name="Normal 6 2 5 2 3" xfId="14044"/>
    <cellStyle name="Normal 6 2 5 3" xfId="9805"/>
    <cellStyle name="Normal 6 2 5 3 2" xfId="15265"/>
    <cellStyle name="Normal 6 2 5 4" xfId="12784"/>
    <cellStyle name="Normal 6 2 6" xfId="7312"/>
    <cellStyle name="Normal 6 2 7" xfId="12156"/>
    <cellStyle name="Normal 6 2 8" xfId="6471"/>
    <cellStyle name="Normal 6 3" xfId="4058"/>
    <cellStyle name="Normal 6 3 2" xfId="6474"/>
    <cellStyle name="Normal 6 3 2 2" xfId="6876"/>
    <cellStyle name="Normal 6 3 2 3" xfId="12160"/>
    <cellStyle name="Normal 6 3 3" xfId="6475"/>
    <cellStyle name="Normal 6 3 3 2" xfId="6877"/>
    <cellStyle name="Normal 6 3 3 3" xfId="12161"/>
    <cellStyle name="Normal 6 3 4" xfId="6875"/>
    <cellStyle name="Normal 6 3 5" xfId="12159"/>
    <cellStyle name="Normal 6 4" xfId="4059"/>
    <cellStyle name="Normal 6 4 2" xfId="4060"/>
    <cellStyle name="Normal 6 4 2 2" xfId="6878"/>
    <cellStyle name="Normal 6 4 3" xfId="12162"/>
    <cellStyle name="Normal 6 4 4" xfId="6476"/>
    <cellStyle name="Normal 6 5" xfId="4061"/>
    <cellStyle name="Normal 6 5 2" xfId="6601"/>
    <cellStyle name="Normal 6 5 2 2" xfId="6747"/>
    <cellStyle name="Normal 6 5 2 2 2" xfId="7127"/>
    <cellStyle name="Normal 6 5 2 2 2 2" xfId="7812"/>
    <cellStyle name="Normal 6 5 2 2 2 2 2" xfId="9073"/>
    <cellStyle name="Normal 6 5 2 2 2 2 2 2" xfId="11655"/>
    <cellStyle name="Normal 6 5 2 2 2 2 2 2 2" xfId="17114"/>
    <cellStyle name="Normal 6 5 2 2 2 2 2 3" xfId="14630"/>
    <cellStyle name="Normal 6 5 2 2 2 2 3" xfId="10394"/>
    <cellStyle name="Normal 6 5 2 2 2 2 3 2" xfId="15854"/>
    <cellStyle name="Normal 6 5 2 2 2 2 4" xfId="13370"/>
    <cellStyle name="Normal 6 5 2 2 2 3" xfId="8415"/>
    <cellStyle name="Normal 6 5 2 2 2 3 2" xfId="10996"/>
    <cellStyle name="Normal 6 5 2 2 2 3 2 2" xfId="16455"/>
    <cellStyle name="Normal 6 5 2 2 2 3 3" xfId="13971"/>
    <cellStyle name="Normal 6 5 2 2 2 4" xfId="9732"/>
    <cellStyle name="Normal 6 5 2 2 2 4 2" xfId="15192"/>
    <cellStyle name="Normal 6 5 2 2 2 5" xfId="12711"/>
    <cellStyle name="Normal 6 5 2 2 3" xfId="7522"/>
    <cellStyle name="Normal 6 5 2 2 3 2" xfId="8782"/>
    <cellStyle name="Normal 6 5 2 2 3 2 2" xfId="11364"/>
    <cellStyle name="Normal 6 5 2 2 3 2 2 2" xfId="16823"/>
    <cellStyle name="Normal 6 5 2 2 3 2 3" xfId="14339"/>
    <cellStyle name="Normal 6 5 2 2 3 3" xfId="10103"/>
    <cellStyle name="Normal 6 5 2 2 3 3 2" xfId="15563"/>
    <cellStyle name="Normal 6 5 2 2 3 4" xfId="13079"/>
    <cellStyle name="Normal 6 5 2 2 4" xfId="8124"/>
    <cellStyle name="Normal 6 5 2 2 4 2" xfId="10705"/>
    <cellStyle name="Normal 6 5 2 2 4 2 2" xfId="16164"/>
    <cellStyle name="Normal 6 5 2 2 4 3" xfId="13680"/>
    <cellStyle name="Normal 6 5 2 2 5" xfId="9423"/>
    <cellStyle name="Normal 6 5 2 2 5 2" xfId="14882"/>
    <cellStyle name="Normal 6 5 2 2 6" xfId="12417"/>
    <cellStyle name="Normal 6 5 2 3" xfId="6982"/>
    <cellStyle name="Normal 6 5 2 3 2" xfId="7667"/>
    <cellStyle name="Normal 6 5 2 3 2 2" xfId="8927"/>
    <cellStyle name="Normal 6 5 2 3 2 2 2" xfId="11509"/>
    <cellStyle name="Normal 6 5 2 3 2 2 2 2" xfId="16968"/>
    <cellStyle name="Normal 6 5 2 3 2 2 3" xfId="14484"/>
    <cellStyle name="Normal 6 5 2 3 2 3" xfId="10248"/>
    <cellStyle name="Normal 6 5 2 3 2 3 2" xfId="15708"/>
    <cellStyle name="Normal 6 5 2 3 2 4" xfId="13224"/>
    <cellStyle name="Normal 6 5 2 3 3" xfId="8269"/>
    <cellStyle name="Normal 6 5 2 3 3 2" xfId="10850"/>
    <cellStyle name="Normal 6 5 2 3 3 2 2" xfId="16309"/>
    <cellStyle name="Normal 6 5 2 3 3 3" xfId="13825"/>
    <cellStyle name="Normal 6 5 2 3 4" xfId="9586"/>
    <cellStyle name="Normal 6 5 2 3 4 2" xfId="15046"/>
    <cellStyle name="Normal 6 5 2 3 5" xfId="12565"/>
    <cellStyle name="Normal 6 5 2 4" xfId="7377"/>
    <cellStyle name="Normal 6 5 2 4 2" xfId="8637"/>
    <cellStyle name="Normal 6 5 2 4 2 2" xfId="11218"/>
    <cellStyle name="Normal 6 5 2 4 2 2 2" xfId="16677"/>
    <cellStyle name="Normal 6 5 2 4 2 3" xfId="14193"/>
    <cellStyle name="Normal 6 5 2 4 3" xfId="9957"/>
    <cellStyle name="Normal 6 5 2 4 3 2" xfId="15417"/>
    <cellStyle name="Normal 6 5 2 4 4" xfId="12933"/>
    <cellStyle name="Normal 6 5 2 5" xfId="7979"/>
    <cellStyle name="Normal 6 5 2 5 2" xfId="10559"/>
    <cellStyle name="Normal 6 5 2 5 2 2" xfId="16018"/>
    <cellStyle name="Normal 6 5 2 5 3" xfId="13534"/>
    <cellStyle name="Normal 6 5 2 6" xfId="9277"/>
    <cellStyle name="Normal 6 5 2 6 2" xfId="14736"/>
    <cellStyle name="Normal 6 5 2 7" xfId="12271"/>
    <cellStyle name="Normal 6 5 3" xfId="6675"/>
    <cellStyle name="Normal 6 5 3 2" xfId="7054"/>
    <cellStyle name="Normal 6 5 3 2 2" xfId="7739"/>
    <cellStyle name="Normal 6 5 3 2 2 2" xfId="9000"/>
    <cellStyle name="Normal 6 5 3 2 2 2 2" xfId="11582"/>
    <cellStyle name="Normal 6 5 3 2 2 2 2 2" xfId="17041"/>
    <cellStyle name="Normal 6 5 3 2 2 2 3" xfId="14557"/>
    <cellStyle name="Normal 6 5 3 2 2 3" xfId="10321"/>
    <cellStyle name="Normal 6 5 3 2 2 3 2" xfId="15781"/>
    <cellStyle name="Normal 6 5 3 2 2 4" xfId="13297"/>
    <cellStyle name="Normal 6 5 3 2 3" xfId="8342"/>
    <cellStyle name="Normal 6 5 3 2 3 2" xfId="10923"/>
    <cellStyle name="Normal 6 5 3 2 3 2 2" xfId="16382"/>
    <cellStyle name="Normal 6 5 3 2 3 3" xfId="13898"/>
    <cellStyle name="Normal 6 5 3 2 4" xfId="9659"/>
    <cellStyle name="Normal 6 5 3 2 4 2" xfId="15119"/>
    <cellStyle name="Normal 6 5 3 2 5" xfId="12638"/>
    <cellStyle name="Normal 6 5 3 3" xfId="7449"/>
    <cellStyle name="Normal 6 5 3 3 2" xfId="8709"/>
    <cellStyle name="Normal 6 5 3 3 2 2" xfId="11291"/>
    <cellStyle name="Normal 6 5 3 3 2 2 2" xfId="16750"/>
    <cellStyle name="Normal 6 5 3 3 2 3" xfId="14266"/>
    <cellStyle name="Normal 6 5 3 3 3" xfId="10030"/>
    <cellStyle name="Normal 6 5 3 3 3 2" xfId="15490"/>
    <cellStyle name="Normal 6 5 3 3 4" xfId="13006"/>
    <cellStyle name="Normal 6 5 3 4" xfId="8051"/>
    <cellStyle name="Normal 6 5 3 4 2" xfId="10632"/>
    <cellStyle name="Normal 6 5 3 4 2 2" xfId="16091"/>
    <cellStyle name="Normal 6 5 3 4 3" xfId="13607"/>
    <cellStyle name="Normal 6 5 3 5" xfId="9350"/>
    <cellStyle name="Normal 6 5 3 5 2" xfId="14809"/>
    <cellStyle name="Normal 6 5 3 6" xfId="12344"/>
    <cellStyle name="Normal 6 5 4" xfId="6879"/>
    <cellStyle name="Normal 6 5 4 2" xfId="7594"/>
    <cellStyle name="Normal 6 5 4 2 2" xfId="8854"/>
    <cellStyle name="Normal 6 5 4 2 2 2" xfId="11436"/>
    <cellStyle name="Normal 6 5 4 2 2 2 2" xfId="16895"/>
    <cellStyle name="Normal 6 5 4 2 2 3" xfId="14411"/>
    <cellStyle name="Normal 6 5 4 2 3" xfId="10175"/>
    <cellStyle name="Normal 6 5 4 2 3 2" xfId="15635"/>
    <cellStyle name="Normal 6 5 4 2 4" xfId="13151"/>
    <cellStyle name="Normal 6 5 4 3" xfId="8196"/>
    <cellStyle name="Normal 6 5 4 3 2" xfId="10777"/>
    <cellStyle name="Normal 6 5 4 3 2 2" xfId="16236"/>
    <cellStyle name="Normal 6 5 4 3 3" xfId="13752"/>
    <cellStyle name="Normal 6 5 4 4" xfId="9509"/>
    <cellStyle name="Normal 6 5 4 4 2" xfId="14969"/>
    <cellStyle name="Normal 6 5 4 5" xfId="12492"/>
    <cellStyle name="Normal 6 5 5" xfId="7314"/>
    <cellStyle name="Normal 6 5 5 2" xfId="8577"/>
    <cellStyle name="Normal 6 5 5 2 2" xfId="11158"/>
    <cellStyle name="Normal 6 5 5 2 2 2" xfId="16617"/>
    <cellStyle name="Normal 6 5 5 2 3" xfId="14133"/>
    <cellStyle name="Normal 6 5 5 3" xfId="9897"/>
    <cellStyle name="Normal 6 5 5 3 2" xfId="15357"/>
    <cellStyle name="Normal 6 5 5 4" xfId="12873"/>
    <cellStyle name="Normal 6 5 6" xfId="7906"/>
    <cellStyle name="Normal 6 5 6 2" xfId="10486"/>
    <cellStyle name="Normal 6 5 6 2 2" xfId="15945"/>
    <cellStyle name="Normal 6 5 6 3" xfId="13461"/>
    <cellStyle name="Normal 6 5 7" xfId="9195"/>
    <cellStyle name="Normal 6 5 7 2" xfId="12163"/>
    <cellStyle name="Normal 6 5 8" xfId="12024"/>
    <cellStyle name="Normal 6 6" xfId="4062"/>
    <cellStyle name="Normal 6 6 2" xfId="6871"/>
    <cellStyle name="Normal 6 7" xfId="7167"/>
    <cellStyle name="Normal 6 7 2" xfId="8453"/>
    <cellStyle name="Normal 6 7 2 2" xfId="11034"/>
    <cellStyle name="Normal 6 7 2 2 2" xfId="16493"/>
    <cellStyle name="Normal 6 7 2 3" xfId="14009"/>
    <cellStyle name="Normal 6 7 3" xfId="9770"/>
    <cellStyle name="Normal 6 7 3 2" xfId="15230"/>
    <cellStyle name="Normal 6 7 4" xfId="12749"/>
    <cellStyle name="Normal 6 8" xfId="7311"/>
    <cellStyle name="Normal 6 9" xfId="12155"/>
    <cellStyle name="Normal 7" xfId="4063"/>
    <cellStyle name="Normal 7 2" xfId="4064"/>
    <cellStyle name="Normal 7 2 2" xfId="4065"/>
    <cellStyle name="Normal 7 2 2 2" xfId="6748"/>
    <cellStyle name="Normal 7 2 2 2 2" xfId="7128"/>
    <cellStyle name="Normal 7 2 2 2 2 2" xfId="7813"/>
    <cellStyle name="Normal 7 2 2 2 2 2 2" xfId="9074"/>
    <cellStyle name="Normal 7 2 2 2 2 2 2 2" xfId="11656"/>
    <cellStyle name="Normal 7 2 2 2 2 2 2 2 2" xfId="17115"/>
    <cellStyle name="Normal 7 2 2 2 2 2 2 3" xfId="14631"/>
    <cellStyle name="Normal 7 2 2 2 2 2 3" xfId="10395"/>
    <cellStyle name="Normal 7 2 2 2 2 2 3 2" xfId="15855"/>
    <cellStyle name="Normal 7 2 2 2 2 2 4" xfId="13371"/>
    <cellStyle name="Normal 7 2 2 2 2 3" xfId="8416"/>
    <cellStyle name="Normal 7 2 2 2 2 3 2" xfId="10997"/>
    <cellStyle name="Normal 7 2 2 2 2 3 2 2" xfId="16456"/>
    <cellStyle name="Normal 7 2 2 2 2 3 3" xfId="13972"/>
    <cellStyle name="Normal 7 2 2 2 2 4" xfId="9733"/>
    <cellStyle name="Normal 7 2 2 2 2 4 2" xfId="15193"/>
    <cellStyle name="Normal 7 2 2 2 2 5" xfId="12712"/>
    <cellStyle name="Normal 7 2 2 2 3" xfId="7523"/>
    <cellStyle name="Normal 7 2 2 2 3 2" xfId="8783"/>
    <cellStyle name="Normal 7 2 2 2 3 2 2" xfId="11365"/>
    <cellStyle name="Normal 7 2 2 2 3 2 2 2" xfId="16824"/>
    <cellStyle name="Normal 7 2 2 2 3 2 3" xfId="14340"/>
    <cellStyle name="Normal 7 2 2 2 3 3" xfId="10104"/>
    <cellStyle name="Normal 7 2 2 2 3 3 2" xfId="15564"/>
    <cellStyle name="Normal 7 2 2 2 3 4" xfId="13080"/>
    <cellStyle name="Normal 7 2 2 2 4" xfId="8125"/>
    <cellStyle name="Normal 7 2 2 2 4 2" xfId="10706"/>
    <cellStyle name="Normal 7 2 2 2 4 2 2" xfId="16165"/>
    <cellStyle name="Normal 7 2 2 2 4 3" xfId="13681"/>
    <cellStyle name="Normal 7 2 2 2 5" xfId="9424"/>
    <cellStyle name="Normal 7 2 2 2 5 2" xfId="14883"/>
    <cellStyle name="Normal 7 2 2 2 6" xfId="12418"/>
    <cellStyle name="Normal 7 2 2 3" xfId="6983"/>
    <cellStyle name="Normal 7 2 2 3 2" xfId="7668"/>
    <cellStyle name="Normal 7 2 2 3 2 2" xfId="8928"/>
    <cellStyle name="Normal 7 2 2 3 2 2 2" xfId="11510"/>
    <cellStyle name="Normal 7 2 2 3 2 2 2 2" xfId="16969"/>
    <cellStyle name="Normal 7 2 2 3 2 2 3" xfId="14485"/>
    <cellStyle name="Normal 7 2 2 3 2 3" xfId="10249"/>
    <cellStyle name="Normal 7 2 2 3 2 3 2" xfId="15709"/>
    <cellStyle name="Normal 7 2 2 3 2 4" xfId="13225"/>
    <cellStyle name="Normal 7 2 2 3 3" xfId="8270"/>
    <cellStyle name="Normal 7 2 2 3 3 2" xfId="10851"/>
    <cellStyle name="Normal 7 2 2 3 3 2 2" xfId="16310"/>
    <cellStyle name="Normal 7 2 2 3 3 3" xfId="13826"/>
    <cellStyle name="Normal 7 2 2 3 4" xfId="9587"/>
    <cellStyle name="Normal 7 2 2 3 4 2" xfId="15047"/>
    <cellStyle name="Normal 7 2 2 3 5" xfId="12566"/>
    <cellStyle name="Normal 7 2 2 4" xfId="7378"/>
    <cellStyle name="Normal 7 2 2 4 2" xfId="8638"/>
    <cellStyle name="Normal 7 2 2 4 2 2" xfId="11219"/>
    <cellStyle name="Normal 7 2 2 4 2 2 2" xfId="16678"/>
    <cellStyle name="Normal 7 2 2 4 2 3" xfId="14194"/>
    <cellStyle name="Normal 7 2 2 4 3" xfId="9958"/>
    <cellStyle name="Normal 7 2 2 4 3 2" xfId="15418"/>
    <cellStyle name="Normal 7 2 2 4 4" xfId="12934"/>
    <cellStyle name="Normal 7 2 2 5" xfId="7980"/>
    <cellStyle name="Normal 7 2 2 5 2" xfId="10560"/>
    <cellStyle name="Normal 7 2 2 5 2 2" xfId="16019"/>
    <cellStyle name="Normal 7 2 2 5 3" xfId="13535"/>
    <cellStyle name="Normal 7 2 2 6" xfId="9278"/>
    <cellStyle name="Normal 7 2 2 6 2" xfId="14737"/>
    <cellStyle name="Normal 7 2 2 7" xfId="12272"/>
    <cellStyle name="Normal 7 2 2 8" xfId="6602"/>
    <cellStyle name="Normal 7 2 3" xfId="6676"/>
    <cellStyle name="Normal 7 2 3 2" xfId="7055"/>
    <cellStyle name="Normal 7 2 3 2 2" xfId="7740"/>
    <cellStyle name="Normal 7 2 3 2 2 2" xfId="9001"/>
    <cellStyle name="Normal 7 2 3 2 2 2 2" xfId="11583"/>
    <cellStyle name="Normal 7 2 3 2 2 2 2 2" xfId="17042"/>
    <cellStyle name="Normal 7 2 3 2 2 2 3" xfId="14558"/>
    <cellStyle name="Normal 7 2 3 2 2 3" xfId="10322"/>
    <cellStyle name="Normal 7 2 3 2 2 3 2" xfId="15782"/>
    <cellStyle name="Normal 7 2 3 2 2 4" xfId="13298"/>
    <cellStyle name="Normal 7 2 3 2 3" xfId="8343"/>
    <cellStyle name="Normal 7 2 3 2 3 2" xfId="10924"/>
    <cellStyle name="Normal 7 2 3 2 3 2 2" xfId="16383"/>
    <cellStyle name="Normal 7 2 3 2 3 3" xfId="13899"/>
    <cellStyle name="Normal 7 2 3 2 4" xfId="9660"/>
    <cellStyle name="Normal 7 2 3 2 4 2" xfId="15120"/>
    <cellStyle name="Normal 7 2 3 2 5" xfId="12639"/>
    <cellStyle name="Normal 7 2 3 3" xfId="7450"/>
    <cellStyle name="Normal 7 2 3 3 2" xfId="8710"/>
    <cellStyle name="Normal 7 2 3 3 2 2" xfId="11292"/>
    <cellStyle name="Normal 7 2 3 3 2 2 2" xfId="16751"/>
    <cellStyle name="Normal 7 2 3 3 2 3" xfId="14267"/>
    <cellStyle name="Normal 7 2 3 3 3" xfId="10031"/>
    <cellStyle name="Normal 7 2 3 3 3 2" xfId="15491"/>
    <cellStyle name="Normal 7 2 3 3 4" xfId="13007"/>
    <cellStyle name="Normal 7 2 3 4" xfId="8052"/>
    <cellStyle name="Normal 7 2 3 4 2" xfId="10633"/>
    <cellStyle name="Normal 7 2 3 4 2 2" xfId="16092"/>
    <cellStyle name="Normal 7 2 3 4 3" xfId="13608"/>
    <cellStyle name="Normal 7 2 3 5" xfId="9351"/>
    <cellStyle name="Normal 7 2 3 5 2" xfId="14810"/>
    <cellStyle name="Normal 7 2 3 6" xfId="12345"/>
    <cellStyle name="Normal 7 2 4" xfId="6880"/>
    <cellStyle name="Normal 7 2 4 2" xfId="7595"/>
    <cellStyle name="Normal 7 2 4 2 2" xfId="8855"/>
    <cellStyle name="Normal 7 2 4 2 2 2" xfId="11437"/>
    <cellStyle name="Normal 7 2 4 2 2 2 2" xfId="16896"/>
    <cellStyle name="Normal 7 2 4 2 2 3" xfId="14412"/>
    <cellStyle name="Normal 7 2 4 2 3" xfId="10176"/>
    <cellStyle name="Normal 7 2 4 2 3 2" xfId="15636"/>
    <cellStyle name="Normal 7 2 4 2 4" xfId="13152"/>
    <cellStyle name="Normal 7 2 4 3" xfId="8197"/>
    <cellStyle name="Normal 7 2 4 3 2" xfId="10778"/>
    <cellStyle name="Normal 7 2 4 3 2 2" xfId="16237"/>
    <cellStyle name="Normal 7 2 4 3 3" xfId="13753"/>
    <cellStyle name="Normal 7 2 4 4" xfId="9510"/>
    <cellStyle name="Normal 7 2 4 4 2" xfId="14970"/>
    <cellStyle name="Normal 7 2 4 5" xfId="12493"/>
    <cellStyle name="Normal 7 2 5" xfId="7316"/>
    <cellStyle name="Normal 7 2 5 2" xfId="8578"/>
    <cellStyle name="Normal 7 2 5 2 2" xfId="11159"/>
    <cellStyle name="Normal 7 2 5 2 2 2" xfId="16618"/>
    <cellStyle name="Normal 7 2 5 2 3" xfId="14134"/>
    <cellStyle name="Normal 7 2 5 3" xfId="9898"/>
    <cellStyle name="Normal 7 2 5 3 2" xfId="15358"/>
    <cellStyle name="Normal 7 2 5 4" xfId="12874"/>
    <cellStyle name="Normal 7 2 6" xfId="7907"/>
    <cellStyle name="Normal 7 2 6 2" xfId="10487"/>
    <cellStyle name="Normal 7 2 6 2 2" xfId="15946"/>
    <cellStyle name="Normal 7 2 6 3" xfId="13462"/>
    <cellStyle name="Normal 7 2 7" xfId="9196"/>
    <cellStyle name="Normal 7 2 7 2" xfId="12164"/>
    <cellStyle name="Normal 7 2 8" xfId="12025"/>
    <cellStyle name="Normal 7 2 9" xfId="6478"/>
    <cellStyle name="Normal 7 3" xfId="7186"/>
    <cellStyle name="Normal 7 3 2" xfId="8472"/>
    <cellStyle name="Normal 7 3 2 2" xfId="11053"/>
    <cellStyle name="Normal 7 3 2 2 2" xfId="16512"/>
    <cellStyle name="Normal 7 3 2 3" xfId="14028"/>
    <cellStyle name="Normal 7 3 3" xfId="9789"/>
    <cellStyle name="Normal 7 3 3 2" xfId="15249"/>
    <cellStyle name="Normal 7 3 4" xfId="12768"/>
    <cellStyle name="Normal 7 4" xfId="7315"/>
    <cellStyle name="Normal 7 5" xfId="6477"/>
    <cellStyle name="Normal 7 6" xfId="6236"/>
    <cellStyle name="Normal 8" xfId="4066"/>
    <cellStyle name="Normal 8 2" xfId="4067"/>
    <cellStyle name="Normal 8 2 2" xfId="4068"/>
    <cellStyle name="Normal 8 2 3" xfId="12166"/>
    <cellStyle name="Normal 8 3" xfId="4069"/>
    <cellStyle name="Normal 8 3 2" xfId="4070"/>
    <cellStyle name="Normal 8 3 2 2" xfId="6749"/>
    <cellStyle name="Normal 8 3 2 2 2" xfId="7129"/>
    <cellStyle name="Normal 8 3 2 2 2 2" xfId="7814"/>
    <cellStyle name="Normal 8 3 2 2 2 2 2" xfId="9075"/>
    <cellStyle name="Normal 8 3 2 2 2 2 2 2" xfId="11657"/>
    <cellStyle name="Normal 8 3 2 2 2 2 2 2 2" xfId="17116"/>
    <cellStyle name="Normal 8 3 2 2 2 2 2 3" xfId="14632"/>
    <cellStyle name="Normal 8 3 2 2 2 2 3" xfId="10396"/>
    <cellStyle name="Normal 8 3 2 2 2 2 3 2" xfId="15856"/>
    <cellStyle name="Normal 8 3 2 2 2 2 4" xfId="13372"/>
    <cellStyle name="Normal 8 3 2 2 2 3" xfId="8417"/>
    <cellStyle name="Normal 8 3 2 2 2 3 2" xfId="10998"/>
    <cellStyle name="Normal 8 3 2 2 2 3 2 2" xfId="16457"/>
    <cellStyle name="Normal 8 3 2 2 2 3 3" xfId="13973"/>
    <cellStyle name="Normal 8 3 2 2 2 4" xfId="9734"/>
    <cellStyle name="Normal 8 3 2 2 2 4 2" xfId="15194"/>
    <cellStyle name="Normal 8 3 2 2 2 5" xfId="12713"/>
    <cellStyle name="Normal 8 3 2 2 3" xfId="7524"/>
    <cellStyle name="Normal 8 3 2 2 3 2" xfId="8784"/>
    <cellStyle name="Normal 8 3 2 2 3 2 2" xfId="11366"/>
    <cellStyle name="Normal 8 3 2 2 3 2 2 2" xfId="16825"/>
    <cellStyle name="Normal 8 3 2 2 3 2 3" xfId="14341"/>
    <cellStyle name="Normal 8 3 2 2 3 3" xfId="10105"/>
    <cellStyle name="Normal 8 3 2 2 3 3 2" xfId="15565"/>
    <cellStyle name="Normal 8 3 2 2 3 4" xfId="13081"/>
    <cellStyle name="Normal 8 3 2 2 4" xfId="8126"/>
    <cellStyle name="Normal 8 3 2 2 4 2" xfId="10707"/>
    <cellStyle name="Normal 8 3 2 2 4 2 2" xfId="16166"/>
    <cellStyle name="Normal 8 3 2 2 4 3" xfId="13682"/>
    <cellStyle name="Normal 8 3 2 2 5" xfId="9425"/>
    <cellStyle name="Normal 8 3 2 2 5 2" xfId="14884"/>
    <cellStyle name="Normal 8 3 2 2 6" xfId="12419"/>
    <cellStyle name="Normal 8 3 2 3" xfId="6984"/>
    <cellStyle name="Normal 8 3 2 3 2" xfId="7669"/>
    <cellStyle name="Normal 8 3 2 3 2 2" xfId="8929"/>
    <cellStyle name="Normal 8 3 2 3 2 2 2" xfId="11511"/>
    <cellStyle name="Normal 8 3 2 3 2 2 2 2" xfId="16970"/>
    <cellStyle name="Normal 8 3 2 3 2 2 3" xfId="14486"/>
    <cellStyle name="Normal 8 3 2 3 2 3" xfId="10250"/>
    <cellStyle name="Normal 8 3 2 3 2 3 2" xfId="15710"/>
    <cellStyle name="Normal 8 3 2 3 2 4" xfId="13226"/>
    <cellStyle name="Normal 8 3 2 3 3" xfId="8271"/>
    <cellStyle name="Normal 8 3 2 3 3 2" xfId="10852"/>
    <cellStyle name="Normal 8 3 2 3 3 2 2" xfId="16311"/>
    <cellStyle name="Normal 8 3 2 3 3 3" xfId="13827"/>
    <cellStyle name="Normal 8 3 2 3 4" xfId="9588"/>
    <cellStyle name="Normal 8 3 2 3 4 2" xfId="15048"/>
    <cellStyle name="Normal 8 3 2 3 5" xfId="12567"/>
    <cellStyle name="Normal 8 3 2 4" xfId="7379"/>
    <cellStyle name="Normal 8 3 2 4 2" xfId="8639"/>
    <cellStyle name="Normal 8 3 2 4 2 2" xfId="11220"/>
    <cellStyle name="Normal 8 3 2 4 2 2 2" xfId="16679"/>
    <cellStyle name="Normal 8 3 2 4 2 3" xfId="14195"/>
    <cellStyle name="Normal 8 3 2 4 3" xfId="9959"/>
    <cellStyle name="Normal 8 3 2 4 3 2" xfId="15419"/>
    <cellStyle name="Normal 8 3 2 4 4" xfId="12935"/>
    <cellStyle name="Normal 8 3 2 5" xfId="7981"/>
    <cellStyle name="Normal 8 3 2 5 2" xfId="10561"/>
    <cellStyle name="Normal 8 3 2 5 2 2" xfId="16020"/>
    <cellStyle name="Normal 8 3 2 5 3" xfId="13536"/>
    <cellStyle name="Normal 8 3 2 6" xfId="9279"/>
    <cellStyle name="Normal 8 3 2 6 2" xfId="14738"/>
    <cellStyle name="Normal 8 3 2 7" xfId="12273"/>
    <cellStyle name="Normal 8 3 2 8" xfId="6603"/>
    <cellStyle name="Normal 8 3 3" xfId="6677"/>
    <cellStyle name="Normal 8 3 3 2" xfId="7056"/>
    <cellStyle name="Normal 8 3 3 2 2" xfId="7741"/>
    <cellStyle name="Normal 8 3 3 2 2 2" xfId="9002"/>
    <cellStyle name="Normal 8 3 3 2 2 2 2" xfId="11584"/>
    <cellStyle name="Normal 8 3 3 2 2 2 2 2" xfId="17043"/>
    <cellStyle name="Normal 8 3 3 2 2 2 3" xfId="14559"/>
    <cellStyle name="Normal 8 3 3 2 2 3" xfId="10323"/>
    <cellStyle name="Normal 8 3 3 2 2 3 2" xfId="15783"/>
    <cellStyle name="Normal 8 3 3 2 2 4" xfId="13299"/>
    <cellStyle name="Normal 8 3 3 2 3" xfId="8344"/>
    <cellStyle name="Normal 8 3 3 2 3 2" xfId="10925"/>
    <cellStyle name="Normal 8 3 3 2 3 2 2" xfId="16384"/>
    <cellStyle name="Normal 8 3 3 2 3 3" xfId="13900"/>
    <cellStyle name="Normal 8 3 3 2 4" xfId="9661"/>
    <cellStyle name="Normal 8 3 3 2 4 2" xfId="15121"/>
    <cellStyle name="Normal 8 3 3 2 5" xfId="12640"/>
    <cellStyle name="Normal 8 3 3 3" xfId="7451"/>
    <cellStyle name="Normal 8 3 3 3 2" xfId="8711"/>
    <cellStyle name="Normal 8 3 3 3 2 2" xfId="11293"/>
    <cellStyle name="Normal 8 3 3 3 2 2 2" xfId="16752"/>
    <cellStyle name="Normal 8 3 3 3 2 3" xfId="14268"/>
    <cellStyle name="Normal 8 3 3 3 3" xfId="10032"/>
    <cellStyle name="Normal 8 3 3 3 3 2" xfId="15492"/>
    <cellStyle name="Normal 8 3 3 3 4" xfId="13008"/>
    <cellStyle name="Normal 8 3 3 4" xfId="8053"/>
    <cellStyle name="Normal 8 3 3 4 2" xfId="10634"/>
    <cellStyle name="Normal 8 3 3 4 2 2" xfId="16093"/>
    <cellStyle name="Normal 8 3 3 4 3" xfId="13609"/>
    <cellStyle name="Normal 8 3 3 5" xfId="9352"/>
    <cellStyle name="Normal 8 3 3 5 2" xfId="14811"/>
    <cellStyle name="Normal 8 3 3 6" xfId="12346"/>
    <cellStyle name="Normal 8 3 4" xfId="6881"/>
    <cellStyle name="Normal 8 3 4 2" xfId="7596"/>
    <cellStyle name="Normal 8 3 4 2 2" xfId="8856"/>
    <cellStyle name="Normal 8 3 4 2 2 2" xfId="11438"/>
    <cellStyle name="Normal 8 3 4 2 2 2 2" xfId="16897"/>
    <cellStyle name="Normal 8 3 4 2 2 3" xfId="14413"/>
    <cellStyle name="Normal 8 3 4 2 3" xfId="10177"/>
    <cellStyle name="Normal 8 3 4 2 3 2" xfId="15637"/>
    <cellStyle name="Normal 8 3 4 2 4" xfId="13153"/>
    <cellStyle name="Normal 8 3 4 3" xfId="8198"/>
    <cellStyle name="Normal 8 3 4 3 2" xfId="10779"/>
    <cellStyle name="Normal 8 3 4 3 2 2" xfId="16238"/>
    <cellStyle name="Normal 8 3 4 3 3" xfId="13754"/>
    <cellStyle name="Normal 8 3 4 4" xfId="9511"/>
    <cellStyle name="Normal 8 3 4 4 2" xfId="14971"/>
    <cellStyle name="Normal 8 3 4 5" xfId="12494"/>
    <cellStyle name="Normal 8 3 5" xfId="7318"/>
    <cellStyle name="Normal 8 3 5 2" xfId="8579"/>
    <cellStyle name="Normal 8 3 5 2 2" xfId="11160"/>
    <cellStyle name="Normal 8 3 5 2 2 2" xfId="16619"/>
    <cellStyle name="Normal 8 3 5 2 3" xfId="14135"/>
    <cellStyle name="Normal 8 3 5 3" xfId="9899"/>
    <cellStyle name="Normal 8 3 5 3 2" xfId="15359"/>
    <cellStyle name="Normal 8 3 5 4" xfId="12875"/>
    <cellStyle name="Normal 8 3 6" xfId="7908"/>
    <cellStyle name="Normal 8 3 6 2" xfId="10488"/>
    <cellStyle name="Normal 8 3 6 2 2" xfId="15947"/>
    <cellStyle name="Normal 8 3 6 3" xfId="13463"/>
    <cellStyle name="Normal 8 3 7" xfId="9197"/>
    <cellStyle name="Normal 8 3 7 2" xfId="12167"/>
    <cellStyle name="Normal 8 3 8" xfId="12026"/>
    <cellStyle name="Normal 8 3 9" xfId="6480"/>
    <cellStyle name="Normal 8 4" xfId="4071"/>
    <cellStyle name="Normal 8 5" xfId="7188"/>
    <cellStyle name="Normal 8 5 2" xfId="8474"/>
    <cellStyle name="Normal 8 5 2 2" xfId="11055"/>
    <cellStyle name="Normal 8 5 2 2 2" xfId="16514"/>
    <cellStyle name="Normal 8 5 2 3" xfId="14030"/>
    <cellStyle name="Normal 8 5 3" xfId="9791"/>
    <cellStyle name="Normal 8 5 3 2" xfId="15251"/>
    <cellStyle name="Normal 8 5 4" xfId="12770"/>
    <cellStyle name="Normal 8 6" xfId="7317"/>
    <cellStyle name="Normal 8 7" xfId="12165"/>
    <cellStyle name="Normal 8 8" xfId="6479"/>
    <cellStyle name="Normal 8 9" xfId="6238"/>
    <cellStyle name="Normal 9" xfId="4072"/>
    <cellStyle name="Normal 9 2" xfId="4073"/>
    <cellStyle name="Normal 9 2 2" xfId="4074"/>
    <cellStyle name="Normal 9 3" xfId="4075"/>
    <cellStyle name="Normal 9 3 2" xfId="4076"/>
    <cellStyle name="Normal 9 3 2 2" xfId="11088"/>
    <cellStyle name="Normal 9 3 2 2 2" xfId="16547"/>
    <cellStyle name="Normal 9 3 2 3" xfId="14063"/>
    <cellStyle name="Normal 9 3 2 4" xfId="8507"/>
    <cellStyle name="Normal 9 3 3" xfId="9824"/>
    <cellStyle name="Normal 9 3 3 2" xfId="15284"/>
    <cellStyle name="Normal 9 3 4" xfId="12803"/>
    <cellStyle name="Normal 9 3 5" xfId="7221"/>
    <cellStyle name="Normal 9 4" xfId="4077"/>
    <cellStyle name="Normal 9 5" xfId="12168"/>
    <cellStyle name="Output" xfId="6172" builtinId="21" customBuiltin="1"/>
    <cellStyle name="Output 2" xfId="4078"/>
    <cellStyle name="Output 2 10" xfId="4079"/>
    <cellStyle name="Output 2 10 10" xfId="4080"/>
    <cellStyle name="Output 2 10 10 2" xfId="4081"/>
    <cellStyle name="Output 2 10 11" xfId="4082"/>
    <cellStyle name="Output 2 10 11 2" xfId="4083"/>
    <cellStyle name="Output 2 10 12" xfId="4084"/>
    <cellStyle name="Output 2 10 12 2" xfId="4085"/>
    <cellStyle name="Output 2 10 13" xfId="4086"/>
    <cellStyle name="Output 2 10 13 2" xfId="4087"/>
    <cellStyle name="Output 2 10 14" xfId="4088"/>
    <cellStyle name="Output 2 10 14 2" xfId="4089"/>
    <cellStyle name="Output 2 10 15" xfId="4090"/>
    <cellStyle name="Output 2 10 15 2" xfId="4091"/>
    <cellStyle name="Output 2 10 16" xfId="4092"/>
    <cellStyle name="Output 2 10 16 2" xfId="4093"/>
    <cellStyle name="Output 2 10 17" xfId="4094"/>
    <cellStyle name="Output 2 10 17 2" xfId="4095"/>
    <cellStyle name="Output 2 10 18" xfId="4096"/>
    <cellStyle name="Output 2 10 18 2" xfId="4097"/>
    <cellStyle name="Output 2 10 19" xfId="4098"/>
    <cellStyle name="Output 2 10 19 2" xfId="4099"/>
    <cellStyle name="Output 2 10 2" xfId="4100"/>
    <cellStyle name="Output 2 10 2 2" xfId="4101"/>
    <cellStyle name="Output 2 10 20" xfId="4102"/>
    <cellStyle name="Output 2 10 20 2" xfId="4103"/>
    <cellStyle name="Output 2 10 21" xfId="4104"/>
    <cellStyle name="Output 2 10 21 2" xfId="4105"/>
    <cellStyle name="Output 2 10 22" xfId="4106"/>
    <cellStyle name="Output 2 10 22 2" xfId="4107"/>
    <cellStyle name="Output 2 10 23" xfId="4108"/>
    <cellStyle name="Output 2 10 23 2" xfId="4109"/>
    <cellStyle name="Output 2 10 24" xfId="4110"/>
    <cellStyle name="Output 2 10 24 2" xfId="4111"/>
    <cellStyle name="Output 2 10 25" xfId="4112"/>
    <cellStyle name="Output 2 10 25 2" xfId="4113"/>
    <cellStyle name="Output 2 10 26" xfId="4114"/>
    <cellStyle name="Output 2 10 26 2" xfId="4115"/>
    <cellStyle name="Output 2 10 27" xfId="4116"/>
    <cellStyle name="Output 2 10 27 2" xfId="4117"/>
    <cellStyle name="Output 2 10 28" xfId="4118"/>
    <cellStyle name="Output 2 10 28 2" xfId="4119"/>
    <cellStyle name="Output 2 10 29" xfId="4120"/>
    <cellStyle name="Output 2 10 29 2" xfId="4121"/>
    <cellStyle name="Output 2 10 3" xfId="4122"/>
    <cellStyle name="Output 2 10 3 2" xfId="4123"/>
    <cellStyle name="Output 2 10 30" xfId="4124"/>
    <cellStyle name="Output 2 10 30 2" xfId="4125"/>
    <cellStyle name="Output 2 10 31" xfId="4126"/>
    <cellStyle name="Output 2 10 31 2" xfId="4127"/>
    <cellStyle name="Output 2 10 32" xfId="4128"/>
    <cellStyle name="Output 2 10 32 2" xfId="4129"/>
    <cellStyle name="Output 2 10 33" xfId="4130"/>
    <cellStyle name="Output 2 10 33 2" xfId="4131"/>
    <cellStyle name="Output 2 10 34" xfId="4132"/>
    <cellStyle name="Output 2 10 34 2" xfId="4133"/>
    <cellStyle name="Output 2 10 35" xfId="4134"/>
    <cellStyle name="Output 2 10 35 2" xfId="4135"/>
    <cellStyle name="Output 2 10 36" xfId="4136"/>
    <cellStyle name="Output 2 10 36 2" xfId="4137"/>
    <cellStyle name="Output 2 10 37" xfId="4138"/>
    <cellStyle name="Output 2 10 37 2" xfId="4139"/>
    <cellStyle name="Output 2 10 38" xfId="4140"/>
    <cellStyle name="Output 2 10 4" xfId="4141"/>
    <cellStyle name="Output 2 10 4 2" xfId="4142"/>
    <cellStyle name="Output 2 10 5" xfId="4143"/>
    <cellStyle name="Output 2 10 5 2" xfId="4144"/>
    <cellStyle name="Output 2 10 6" xfId="4145"/>
    <cellStyle name="Output 2 10 6 2" xfId="4146"/>
    <cellStyle name="Output 2 10 7" xfId="4147"/>
    <cellStyle name="Output 2 10 7 2" xfId="4148"/>
    <cellStyle name="Output 2 10 8" xfId="4149"/>
    <cellStyle name="Output 2 10 8 2" xfId="4150"/>
    <cellStyle name="Output 2 10 9" xfId="4151"/>
    <cellStyle name="Output 2 10 9 2" xfId="4152"/>
    <cellStyle name="Output 2 11" xfId="4153"/>
    <cellStyle name="Output 2 11 10" xfId="4154"/>
    <cellStyle name="Output 2 11 10 2" xfId="4155"/>
    <cellStyle name="Output 2 11 11" xfId="4156"/>
    <cellStyle name="Output 2 11 11 2" xfId="4157"/>
    <cellStyle name="Output 2 11 12" xfId="4158"/>
    <cellStyle name="Output 2 11 12 2" xfId="4159"/>
    <cellStyle name="Output 2 11 13" xfId="4160"/>
    <cellStyle name="Output 2 11 13 2" xfId="4161"/>
    <cellStyle name="Output 2 11 14" xfId="4162"/>
    <cellStyle name="Output 2 11 14 2" xfId="4163"/>
    <cellStyle name="Output 2 11 15" xfId="4164"/>
    <cellStyle name="Output 2 11 15 2" xfId="4165"/>
    <cellStyle name="Output 2 11 16" xfId="4166"/>
    <cellStyle name="Output 2 11 16 2" xfId="4167"/>
    <cellStyle name="Output 2 11 17" xfId="4168"/>
    <cellStyle name="Output 2 11 17 2" xfId="4169"/>
    <cellStyle name="Output 2 11 18" xfId="4170"/>
    <cellStyle name="Output 2 11 18 2" xfId="4171"/>
    <cellStyle name="Output 2 11 19" xfId="4172"/>
    <cellStyle name="Output 2 11 19 2" xfId="4173"/>
    <cellStyle name="Output 2 11 2" xfId="4174"/>
    <cellStyle name="Output 2 11 2 2" xfId="4175"/>
    <cellStyle name="Output 2 11 20" xfId="4176"/>
    <cellStyle name="Output 2 11 20 2" xfId="4177"/>
    <cellStyle name="Output 2 11 21" xfId="4178"/>
    <cellStyle name="Output 2 11 21 2" xfId="4179"/>
    <cellStyle name="Output 2 11 22" xfId="4180"/>
    <cellStyle name="Output 2 11 22 2" xfId="4181"/>
    <cellStyle name="Output 2 11 23" xfId="4182"/>
    <cellStyle name="Output 2 11 23 2" xfId="4183"/>
    <cellStyle name="Output 2 11 24" xfId="4184"/>
    <cellStyle name="Output 2 11 24 2" xfId="4185"/>
    <cellStyle name="Output 2 11 25" xfId="4186"/>
    <cellStyle name="Output 2 11 25 2" xfId="4187"/>
    <cellStyle name="Output 2 11 26" xfId="4188"/>
    <cellStyle name="Output 2 11 26 2" xfId="4189"/>
    <cellStyle name="Output 2 11 27" xfId="4190"/>
    <cellStyle name="Output 2 11 27 2" xfId="4191"/>
    <cellStyle name="Output 2 11 28" xfId="4192"/>
    <cellStyle name="Output 2 11 28 2" xfId="4193"/>
    <cellStyle name="Output 2 11 29" xfId="4194"/>
    <cellStyle name="Output 2 11 29 2" xfId="4195"/>
    <cellStyle name="Output 2 11 3" xfId="4196"/>
    <cellStyle name="Output 2 11 3 2" xfId="4197"/>
    <cellStyle name="Output 2 11 30" xfId="4198"/>
    <cellStyle name="Output 2 11 30 2" xfId="4199"/>
    <cellStyle name="Output 2 11 31" xfId="4200"/>
    <cellStyle name="Output 2 11 31 2" xfId="4201"/>
    <cellStyle name="Output 2 11 32" xfId="4202"/>
    <cellStyle name="Output 2 11 32 2" xfId="4203"/>
    <cellStyle name="Output 2 11 33" xfId="4204"/>
    <cellStyle name="Output 2 11 33 2" xfId="4205"/>
    <cellStyle name="Output 2 11 34" xfId="4206"/>
    <cellStyle name="Output 2 11 34 2" xfId="4207"/>
    <cellStyle name="Output 2 11 35" xfId="4208"/>
    <cellStyle name="Output 2 11 35 2" xfId="4209"/>
    <cellStyle name="Output 2 11 36" xfId="4210"/>
    <cellStyle name="Output 2 11 36 2" xfId="4211"/>
    <cellStyle name="Output 2 11 37" xfId="4212"/>
    <cellStyle name="Output 2 11 37 2" xfId="4213"/>
    <cellStyle name="Output 2 11 38" xfId="4214"/>
    <cellStyle name="Output 2 11 4" xfId="4215"/>
    <cellStyle name="Output 2 11 4 2" xfId="4216"/>
    <cellStyle name="Output 2 11 5" xfId="4217"/>
    <cellStyle name="Output 2 11 5 2" xfId="4218"/>
    <cellStyle name="Output 2 11 6" xfId="4219"/>
    <cellStyle name="Output 2 11 6 2" xfId="4220"/>
    <cellStyle name="Output 2 11 7" xfId="4221"/>
    <cellStyle name="Output 2 11 7 2" xfId="4222"/>
    <cellStyle name="Output 2 11 8" xfId="4223"/>
    <cellStyle name="Output 2 11 8 2" xfId="4224"/>
    <cellStyle name="Output 2 11 9" xfId="4225"/>
    <cellStyle name="Output 2 11 9 2" xfId="4226"/>
    <cellStyle name="Output 2 12" xfId="4227"/>
    <cellStyle name="Output 2 12 10" xfId="4228"/>
    <cellStyle name="Output 2 12 10 2" xfId="4229"/>
    <cellStyle name="Output 2 12 11" xfId="4230"/>
    <cellStyle name="Output 2 12 11 2" xfId="4231"/>
    <cellStyle name="Output 2 12 12" xfId="4232"/>
    <cellStyle name="Output 2 12 12 2" xfId="4233"/>
    <cellStyle name="Output 2 12 13" xfId="4234"/>
    <cellStyle name="Output 2 12 13 2" xfId="4235"/>
    <cellStyle name="Output 2 12 14" xfId="4236"/>
    <cellStyle name="Output 2 12 14 2" xfId="4237"/>
    <cellStyle name="Output 2 12 15" xfId="4238"/>
    <cellStyle name="Output 2 12 15 2" xfId="4239"/>
    <cellStyle name="Output 2 12 16" xfId="4240"/>
    <cellStyle name="Output 2 12 16 2" xfId="4241"/>
    <cellStyle name="Output 2 12 17" xfId="4242"/>
    <cellStyle name="Output 2 12 17 2" xfId="4243"/>
    <cellStyle name="Output 2 12 18" xfId="4244"/>
    <cellStyle name="Output 2 12 18 2" xfId="4245"/>
    <cellStyle name="Output 2 12 19" xfId="4246"/>
    <cellStyle name="Output 2 12 19 2" xfId="4247"/>
    <cellStyle name="Output 2 12 2" xfId="4248"/>
    <cellStyle name="Output 2 12 2 2" xfId="4249"/>
    <cellStyle name="Output 2 12 20" xfId="4250"/>
    <cellStyle name="Output 2 12 20 2" xfId="4251"/>
    <cellStyle name="Output 2 12 21" xfId="4252"/>
    <cellStyle name="Output 2 12 21 2" xfId="4253"/>
    <cellStyle name="Output 2 12 22" xfId="4254"/>
    <cellStyle name="Output 2 12 22 2" xfId="4255"/>
    <cellStyle name="Output 2 12 23" xfId="4256"/>
    <cellStyle name="Output 2 12 23 2" xfId="4257"/>
    <cellStyle name="Output 2 12 24" xfId="4258"/>
    <cellStyle name="Output 2 12 24 2" xfId="4259"/>
    <cellStyle name="Output 2 12 25" xfId="4260"/>
    <cellStyle name="Output 2 12 25 2" xfId="4261"/>
    <cellStyle name="Output 2 12 26" xfId="4262"/>
    <cellStyle name="Output 2 12 26 2" xfId="4263"/>
    <cellStyle name="Output 2 12 27" xfId="4264"/>
    <cellStyle name="Output 2 12 27 2" xfId="4265"/>
    <cellStyle name="Output 2 12 28" xfId="4266"/>
    <cellStyle name="Output 2 12 28 2" xfId="4267"/>
    <cellStyle name="Output 2 12 29" xfId="4268"/>
    <cellStyle name="Output 2 12 29 2" xfId="4269"/>
    <cellStyle name="Output 2 12 3" xfId="4270"/>
    <cellStyle name="Output 2 12 3 2" xfId="4271"/>
    <cellStyle name="Output 2 12 30" xfId="4272"/>
    <cellStyle name="Output 2 12 30 2" xfId="4273"/>
    <cellStyle name="Output 2 12 31" xfId="4274"/>
    <cellStyle name="Output 2 12 31 2" xfId="4275"/>
    <cellStyle name="Output 2 12 32" xfId="4276"/>
    <cellStyle name="Output 2 12 32 2" xfId="4277"/>
    <cellStyle name="Output 2 12 33" xfId="4278"/>
    <cellStyle name="Output 2 12 33 2" xfId="4279"/>
    <cellStyle name="Output 2 12 34" xfId="4280"/>
    <cellStyle name="Output 2 12 34 2" xfId="4281"/>
    <cellStyle name="Output 2 12 35" xfId="4282"/>
    <cellStyle name="Output 2 12 35 2" xfId="4283"/>
    <cellStyle name="Output 2 12 36" xfId="4284"/>
    <cellStyle name="Output 2 12 36 2" xfId="4285"/>
    <cellStyle name="Output 2 12 37" xfId="4286"/>
    <cellStyle name="Output 2 12 37 2" xfId="4287"/>
    <cellStyle name="Output 2 12 38" xfId="4288"/>
    <cellStyle name="Output 2 12 4" xfId="4289"/>
    <cellStyle name="Output 2 12 4 2" xfId="4290"/>
    <cellStyle name="Output 2 12 5" xfId="4291"/>
    <cellStyle name="Output 2 12 5 2" xfId="4292"/>
    <cellStyle name="Output 2 12 6" xfId="4293"/>
    <cellStyle name="Output 2 12 6 2" xfId="4294"/>
    <cellStyle name="Output 2 12 7" xfId="4295"/>
    <cellStyle name="Output 2 12 7 2" xfId="4296"/>
    <cellStyle name="Output 2 12 8" xfId="4297"/>
    <cellStyle name="Output 2 12 8 2" xfId="4298"/>
    <cellStyle name="Output 2 12 9" xfId="4299"/>
    <cellStyle name="Output 2 12 9 2" xfId="4300"/>
    <cellStyle name="Output 2 13" xfId="4301"/>
    <cellStyle name="Output 2 13 10" xfId="4302"/>
    <cellStyle name="Output 2 13 10 2" xfId="4303"/>
    <cellStyle name="Output 2 13 11" xfId="4304"/>
    <cellStyle name="Output 2 13 11 2" xfId="4305"/>
    <cellStyle name="Output 2 13 12" xfId="4306"/>
    <cellStyle name="Output 2 13 12 2" xfId="4307"/>
    <cellStyle name="Output 2 13 13" xfId="4308"/>
    <cellStyle name="Output 2 13 13 2" xfId="4309"/>
    <cellStyle name="Output 2 13 14" xfId="4310"/>
    <cellStyle name="Output 2 13 14 2" xfId="4311"/>
    <cellStyle name="Output 2 13 15" xfId="4312"/>
    <cellStyle name="Output 2 13 15 2" xfId="4313"/>
    <cellStyle name="Output 2 13 16" xfId="4314"/>
    <cellStyle name="Output 2 13 16 2" xfId="4315"/>
    <cellStyle name="Output 2 13 17" xfId="4316"/>
    <cellStyle name="Output 2 13 17 2" xfId="4317"/>
    <cellStyle name="Output 2 13 18" xfId="4318"/>
    <cellStyle name="Output 2 13 18 2" xfId="4319"/>
    <cellStyle name="Output 2 13 19" xfId="4320"/>
    <cellStyle name="Output 2 13 19 2" xfId="4321"/>
    <cellStyle name="Output 2 13 2" xfId="4322"/>
    <cellStyle name="Output 2 13 2 2" xfId="4323"/>
    <cellStyle name="Output 2 13 20" xfId="4324"/>
    <cellStyle name="Output 2 13 20 2" xfId="4325"/>
    <cellStyle name="Output 2 13 21" xfId="4326"/>
    <cellStyle name="Output 2 13 21 2" xfId="4327"/>
    <cellStyle name="Output 2 13 22" xfId="4328"/>
    <cellStyle name="Output 2 13 22 2" xfId="4329"/>
    <cellStyle name="Output 2 13 23" xfId="4330"/>
    <cellStyle name="Output 2 13 23 2" xfId="4331"/>
    <cellStyle name="Output 2 13 24" xfId="4332"/>
    <cellStyle name="Output 2 13 24 2" xfId="4333"/>
    <cellStyle name="Output 2 13 25" xfId="4334"/>
    <cellStyle name="Output 2 13 25 2" xfId="4335"/>
    <cellStyle name="Output 2 13 26" xfId="4336"/>
    <cellStyle name="Output 2 13 26 2" xfId="4337"/>
    <cellStyle name="Output 2 13 27" xfId="4338"/>
    <cellStyle name="Output 2 13 27 2" xfId="4339"/>
    <cellStyle name="Output 2 13 28" xfId="4340"/>
    <cellStyle name="Output 2 13 28 2" xfId="4341"/>
    <cellStyle name="Output 2 13 29" xfId="4342"/>
    <cellStyle name="Output 2 13 29 2" xfId="4343"/>
    <cellStyle name="Output 2 13 3" xfId="4344"/>
    <cellStyle name="Output 2 13 3 2" xfId="4345"/>
    <cellStyle name="Output 2 13 30" xfId="4346"/>
    <cellStyle name="Output 2 13 30 2" xfId="4347"/>
    <cellStyle name="Output 2 13 31" xfId="4348"/>
    <cellStyle name="Output 2 13 31 2" xfId="4349"/>
    <cellStyle name="Output 2 13 32" xfId="4350"/>
    <cellStyle name="Output 2 13 32 2" xfId="4351"/>
    <cellStyle name="Output 2 13 33" xfId="4352"/>
    <cellStyle name="Output 2 13 33 2" xfId="4353"/>
    <cellStyle name="Output 2 13 34" xfId="4354"/>
    <cellStyle name="Output 2 13 34 2" xfId="4355"/>
    <cellStyle name="Output 2 13 35" xfId="4356"/>
    <cellStyle name="Output 2 13 35 2" xfId="4357"/>
    <cellStyle name="Output 2 13 36" xfId="4358"/>
    <cellStyle name="Output 2 13 36 2" xfId="4359"/>
    <cellStyle name="Output 2 13 37" xfId="4360"/>
    <cellStyle name="Output 2 13 37 2" xfId="4361"/>
    <cellStyle name="Output 2 13 38" xfId="4362"/>
    <cellStyle name="Output 2 13 4" xfId="4363"/>
    <cellStyle name="Output 2 13 4 2" xfId="4364"/>
    <cellStyle name="Output 2 13 5" xfId="4365"/>
    <cellStyle name="Output 2 13 5 2" xfId="4366"/>
    <cellStyle name="Output 2 13 6" xfId="4367"/>
    <cellStyle name="Output 2 13 6 2" xfId="4368"/>
    <cellStyle name="Output 2 13 7" xfId="4369"/>
    <cellStyle name="Output 2 13 7 2" xfId="4370"/>
    <cellStyle name="Output 2 13 8" xfId="4371"/>
    <cellStyle name="Output 2 13 8 2" xfId="4372"/>
    <cellStyle name="Output 2 13 9" xfId="4373"/>
    <cellStyle name="Output 2 13 9 2" xfId="4374"/>
    <cellStyle name="Output 2 14" xfId="4375"/>
    <cellStyle name="Output 2 14 2" xfId="4376"/>
    <cellStyle name="Output 2 15" xfId="4377"/>
    <cellStyle name="Output 2 15 2" xfId="4378"/>
    <cellStyle name="Output 2 16" xfId="4379"/>
    <cellStyle name="Output 2 16 2" xfId="4380"/>
    <cellStyle name="Output 2 17" xfId="4381"/>
    <cellStyle name="Output 2 17 2" xfId="4382"/>
    <cellStyle name="Output 2 18" xfId="4383"/>
    <cellStyle name="Output 2 18 2" xfId="4384"/>
    <cellStyle name="Output 2 19" xfId="4385"/>
    <cellStyle name="Output 2 19 2" xfId="4386"/>
    <cellStyle name="Output 2 2" xfId="4387"/>
    <cellStyle name="Output 2 2 10" xfId="4388"/>
    <cellStyle name="Output 2 2 10 2" xfId="4389"/>
    <cellStyle name="Output 2 2 10 2 2" xfId="17231"/>
    <cellStyle name="Output 2 2 10 3" xfId="11781"/>
    <cellStyle name="Output 2 2 11" xfId="4390"/>
    <cellStyle name="Output 2 2 11 2" xfId="4391"/>
    <cellStyle name="Output 2 2 11 3" xfId="11861"/>
    <cellStyle name="Output 2 2 12" xfId="4392"/>
    <cellStyle name="Output 2 2 12 2" xfId="4393"/>
    <cellStyle name="Output 2 2 13" xfId="4394"/>
    <cellStyle name="Output 2 2 13 2" xfId="4395"/>
    <cellStyle name="Output 2 2 14" xfId="4396"/>
    <cellStyle name="Output 2 2 14 2" xfId="4397"/>
    <cellStyle name="Output 2 2 15" xfId="4398"/>
    <cellStyle name="Output 2 2 15 2" xfId="4399"/>
    <cellStyle name="Output 2 2 16" xfId="4400"/>
    <cellStyle name="Output 2 2 16 2" xfId="4401"/>
    <cellStyle name="Output 2 2 17" xfId="4402"/>
    <cellStyle name="Output 2 2 17 2" xfId="4403"/>
    <cellStyle name="Output 2 2 18" xfId="4404"/>
    <cellStyle name="Output 2 2 18 2" xfId="4405"/>
    <cellStyle name="Output 2 2 19" xfId="4406"/>
    <cellStyle name="Output 2 2 19 2" xfId="4407"/>
    <cellStyle name="Output 2 2 2" xfId="4408"/>
    <cellStyle name="Output 2 2 2 2" xfId="4409"/>
    <cellStyle name="Output 2 2 2 2 2" xfId="14716"/>
    <cellStyle name="Output 2 2 2 3" xfId="9198"/>
    <cellStyle name="Output 2 2 20" xfId="4410"/>
    <cellStyle name="Output 2 2 20 2" xfId="4411"/>
    <cellStyle name="Output 2 2 21" xfId="4412"/>
    <cellStyle name="Output 2 2 21 2" xfId="4413"/>
    <cellStyle name="Output 2 2 22" xfId="4414"/>
    <cellStyle name="Output 2 2 22 2" xfId="4415"/>
    <cellStyle name="Output 2 2 23" xfId="4416"/>
    <cellStyle name="Output 2 2 23 2" xfId="4417"/>
    <cellStyle name="Output 2 2 24" xfId="4418"/>
    <cellStyle name="Output 2 2 24 2" xfId="4419"/>
    <cellStyle name="Output 2 2 25" xfId="4420"/>
    <cellStyle name="Output 2 2 25 2" xfId="4421"/>
    <cellStyle name="Output 2 2 26" xfId="4422"/>
    <cellStyle name="Output 2 2 26 2" xfId="4423"/>
    <cellStyle name="Output 2 2 27" xfId="4424"/>
    <cellStyle name="Output 2 2 27 2" xfId="4425"/>
    <cellStyle name="Output 2 2 28" xfId="4426"/>
    <cellStyle name="Output 2 2 28 2" xfId="4427"/>
    <cellStyle name="Output 2 2 29" xfId="4428"/>
    <cellStyle name="Output 2 2 29 2" xfId="4429"/>
    <cellStyle name="Output 2 2 3" xfId="4430"/>
    <cellStyle name="Output 2 2 3 2" xfId="4431"/>
    <cellStyle name="Output 2 2 3 2 2" xfId="17181"/>
    <cellStyle name="Output 2 2 3 3" xfId="11728"/>
    <cellStyle name="Output 2 2 30" xfId="4432"/>
    <cellStyle name="Output 2 2 30 2" xfId="4433"/>
    <cellStyle name="Output 2 2 31" xfId="4434"/>
    <cellStyle name="Output 2 2 31 2" xfId="4435"/>
    <cellStyle name="Output 2 2 32" xfId="4436"/>
    <cellStyle name="Output 2 2 32 2" xfId="4437"/>
    <cellStyle name="Output 2 2 33" xfId="4438"/>
    <cellStyle name="Output 2 2 33 2" xfId="4439"/>
    <cellStyle name="Output 2 2 34" xfId="4440"/>
    <cellStyle name="Output 2 2 34 2" xfId="4441"/>
    <cellStyle name="Output 2 2 35" xfId="4442"/>
    <cellStyle name="Output 2 2 35 2" xfId="4443"/>
    <cellStyle name="Output 2 2 36" xfId="4444"/>
    <cellStyle name="Output 2 2 36 2" xfId="4445"/>
    <cellStyle name="Output 2 2 37" xfId="4446"/>
    <cellStyle name="Output 2 2 37 2" xfId="4447"/>
    <cellStyle name="Output 2 2 38" xfId="4448"/>
    <cellStyle name="Output 2 2 39" xfId="4449"/>
    <cellStyle name="Output 2 2 4" xfId="4450"/>
    <cellStyle name="Output 2 2 4 2" xfId="4451"/>
    <cellStyle name="Output 2 2 4 2 2" xfId="14965"/>
    <cellStyle name="Output 2 2 4 3" xfId="9505"/>
    <cellStyle name="Output 2 2 40" xfId="4452"/>
    <cellStyle name="Output 2 2 41" xfId="4453"/>
    <cellStyle name="Output 2 2 42" xfId="4454"/>
    <cellStyle name="Output 2 2 43" xfId="4455"/>
    <cellStyle name="Output 2 2 44" xfId="4456"/>
    <cellStyle name="Output 2 2 45" xfId="4457"/>
    <cellStyle name="Output 2 2 46" xfId="6482"/>
    <cellStyle name="Output 2 2 5" xfId="4458"/>
    <cellStyle name="Output 2 2 5 2" xfId="4459"/>
    <cellStyle name="Output 2 2 5 2 2" xfId="17149"/>
    <cellStyle name="Output 2 2 5 3" xfId="11690"/>
    <cellStyle name="Output 2 2 6" xfId="4460"/>
    <cellStyle name="Output 2 2 6 2" xfId="4461"/>
    <cellStyle name="Output 2 2 6 2 2" xfId="17300"/>
    <cellStyle name="Output 2 2 6 3" xfId="11859"/>
    <cellStyle name="Output 2 2 7" xfId="4462"/>
    <cellStyle name="Output 2 2 7 2" xfId="4463"/>
    <cellStyle name="Output 2 2 7 2 2" xfId="17244"/>
    <cellStyle name="Output 2 2 7 3" xfId="11795"/>
    <cellStyle name="Output 2 2 8" xfId="4464"/>
    <cellStyle name="Output 2 2 8 2" xfId="4465"/>
    <cellStyle name="Output 2 2 8 2 2" xfId="17221"/>
    <cellStyle name="Output 2 2 8 3" xfId="11770"/>
    <cellStyle name="Output 2 2 9" xfId="4466"/>
    <cellStyle name="Output 2 2 9 2" xfId="4467"/>
    <cellStyle name="Output 2 2 9 2 2" xfId="17196"/>
    <cellStyle name="Output 2 2 9 3" xfId="11744"/>
    <cellStyle name="Output 2 20" xfId="4468"/>
    <cellStyle name="Output 2 20 2" xfId="4469"/>
    <cellStyle name="Output 2 21" xfId="4470"/>
    <cellStyle name="Output 2 21 2" xfId="4471"/>
    <cellStyle name="Output 2 22" xfId="4472"/>
    <cellStyle name="Output 2 22 2" xfId="4473"/>
    <cellStyle name="Output 2 23" xfId="4474"/>
    <cellStyle name="Output 2 23 2" xfId="4475"/>
    <cellStyle name="Output 2 24" xfId="4476"/>
    <cellStyle name="Output 2 24 2" xfId="4477"/>
    <cellStyle name="Output 2 25" xfId="4478"/>
    <cellStyle name="Output 2 25 2" xfId="4479"/>
    <cellStyle name="Output 2 26" xfId="4480"/>
    <cellStyle name="Output 2 26 2" xfId="4481"/>
    <cellStyle name="Output 2 27" xfId="4482"/>
    <cellStyle name="Output 2 27 2" xfId="4483"/>
    <cellStyle name="Output 2 28" xfId="4484"/>
    <cellStyle name="Output 2 28 2" xfId="4485"/>
    <cellStyle name="Output 2 29" xfId="4486"/>
    <cellStyle name="Output 2 29 2" xfId="4487"/>
    <cellStyle name="Output 2 3" xfId="4488"/>
    <cellStyle name="Output 2 3 10" xfId="4489"/>
    <cellStyle name="Output 2 3 10 2" xfId="4490"/>
    <cellStyle name="Output 2 3 11" xfId="4491"/>
    <cellStyle name="Output 2 3 11 2" xfId="4492"/>
    <cellStyle name="Output 2 3 12" xfId="4493"/>
    <cellStyle name="Output 2 3 12 2" xfId="4494"/>
    <cellStyle name="Output 2 3 13" xfId="4495"/>
    <cellStyle name="Output 2 3 13 2" xfId="4496"/>
    <cellStyle name="Output 2 3 14" xfId="4497"/>
    <cellStyle name="Output 2 3 14 2" xfId="4498"/>
    <cellStyle name="Output 2 3 15" xfId="4499"/>
    <cellStyle name="Output 2 3 15 2" xfId="4500"/>
    <cellStyle name="Output 2 3 16" xfId="4501"/>
    <cellStyle name="Output 2 3 16 2" xfId="4502"/>
    <cellStyle name="Output 2 3 17" xfId="4503"/>
    <cellStyle name="Output 2 3 17 2" xfId="4504"/>
    <cellStyle name="Output 2 3 18" xfId="4505"/>
    <cellStyle name="Output 2 3 18 2" xfId="4506"/>
    <cellStyle name="Output 2 3 19" xfId="4507"/>
    <cellStyle name="Output 2 3 19 2" xfId="4508"/>
    <cellStyle name="Output 2 3 2" xfId="4509"/>
    <cellStyle name="Output 2 3 2 2" xfId="4510"/>
    <cellStyle name="Output 2 3 20" xfId="4511"/>
    <cellStyle name="Output 2 3 20 2" xfId="4512"/>
    <cellStyle name="Output 2 3 21" xfId="4513"/>
    <cellStyle name="Output 2 3 21 2" xfId="4514"/>
    <cellStyle name="Output 2 3 22" xfId="4515"/>
    <cellStyle name="Output 2 3 22 2" xfId="4516"/>
    <cellStyle name="Output 2 3 23" xfId="4517"/>
    <cellStyle name="Output 2 3 23 2" xfId="4518"/>
    <cellStyle name="Output 2 3 24" xfId="4519"/>
    <cellStyle name="Output 2 3 24 2" xfId="4520"/>
    <cellStyle name="Output 2 3 25" xfId="4521"/>
    <cellStyle name="Output 2 3 25 2" xfId="4522"/>
    <cellStyle name="Output 2 3 26" xfId="4523"/>
    <cellStyle name="Output 2 3 26 2" xfId="4524"/>
    <cellStyle name="Output 2 3 27" xfId="4525"/>
    <cellStyle name="Output 2 3 27 2" xfId="4526"/>
    <cellStyle name="Output 2 3 28" xfId="4527"/>
    <cellStyle name="Output 2 3 28 2" xfId="4528"/>
    <cellStyle name="Output 2 3 29" xfId="4529"/>
    <cellStyle name="Output 2 3 29 2" xfId="4530"/>
    <cellStyle name="Output 2 3 3" xfId="4531"/>
    <cellStyle name="Output 2 3 3 2" xfId="4532"/>
    <cellStyle name="Output 2 3 30" xfId="4533"/>
    <cellStyle name="Output 2 3 30 2" xfId="4534"/>
    <cellStyle name="Output 2 3 31" xfId="4535"/>
    <cellStyle name="Output 2 3 31 2" xfId="4536"/>
    <cellStyle name="Output 2 3 32" xfId="4537"/>
    <cellStyle name="Output 2 3 32 2" xfId="4538"/>
    <cellStyle name="Output 2 3 33" xfId="4539"/>
    <cellStyle name="Output 2 3 33 2" xfId="4540"/>
    <cellStyle name="Output 2 3 34" xfId="4541"/>
    <cellStyle name="Output 2 3 34 2" xfId="4542"/>
    <cellStyle name="Output 2 3 35" xfId="4543"/>
    <cellStyle name="Output 2 3 35 2" xfId="4544"/>
    <cellStyle name="Output 2 3 36" xfId="4545"/>
    <cellStyle name="Output 2 3 36 2" xfId="4546"/>
    <cellStyle name="Output 2 3 37" xfId="4547"/>
    <cellStyle name="Output 2 3 37 2" xfId="4548"/>
    <cellStyle name="Output 2 3 38" xfId="4549"/>
    <cellStyle name="Output 2 3 39" xfId="4550"/>
    <cellStyle name="Output 2 3 4" xfId="4551"/>
    <cellStyle name="Output 2 3 4 2" xfId="4552"/>
    <cellStyle name="Output 2 3 40" xfId="4553"/>
    <cellStyle name="Output 2 3 41" xfId="4554"/>
    <cellStyle name="Output 2 3 42" xfId="4555"/>
    <cellStyle name="Output 2 3 43" xfId="4556"/>
    <cellStyle name="Output 2 3 44" xfId="4557"/>
    <cellStyle name="Output 2 3 45" xfId="4558"/>
    <cellStyle name="Output 2 3 46" xfId="4559"/>
    <cellStyle name="Output 2 3 47" xfId="4560"/>
    <cellStyle name="Output 2 3 48" xfId="4561"/>
    <cellStyle name="Output 2 3 5" xfId="4562"/>
    <cellStyle name="Output 2 3 5 2" xfId="4563"/>
    <cellStyle name="Output 2 3 6" xfId="4564"/>
    <cellStyle name="Output 2 3 6 2" xfId="4565"/>
    <cellStyle name="Output 2 3 7" xfId="4566"/>
    <cellStyle name="Output 2 3 7 2" xfId="4567"/>
    <cellStyle name="Output 2 3 8" xfId="4568"/>
    <cellStyle name="Output 2 3 8 2" xfId="4569"/>
    <cellStyle name="Output 2 3 9" xfId="4570"/>
    <cellStyle name="Output 2 3 9 2" xfId="4571"/>
    <cellStyle name="Output 2 30" xfId="4572"/>
    <cellStyle name="Output 2 30 2" xfId="4573"/>
    <cellStyle name="Output 2 31" xfId="4574"/>
    <cellStyle name="Output 2 31 2" xfId="4575"/>
    <cellStyle name="Output 2 32" xfId="4576"/>
    <cellStyle name="Output 2 32 2" xfId="4577"/>
    <cellStyle name="Output 2 33" xfId="4578"/>
    <cellStyle name="Output 2 33 2" xfId="4579"/>
    <cellStyle name="Output 2 34" xfId="4580"/>
    <cellStyle name="Output 2 34 2" xfId="4581"/>
    <cellStyle name="Output 2 35" xfId="4582"/>
    <cellStyle name="Output 2 35 2" xfId="4583"/>
    <cellStyle name="Output 2 36" xfId="4584"/>
    <cellStyle name="Output 2 36 2" xfId="4585"/>
    <cellStyle name="Output 2 37" xfId="4586"/>
    <cellStyle name="Output 2 37 2" xfId="4587"/>
    <cellStyle name="Output 2 38" xfId="4588"/>
    <cellStyle name="Output 2 38 2" xfId="4589"/>
    <cellStyle name="Output 2 39" xfId="4590"/>
    <cellStyle name="Output 2 39 2" xfId="4591"/>
    <cellStyle name="Output 2 4" xfId="4592"/>
    <cellStyle name="Output 2 4 10" xfId="4593"/>
    <cellStyle name="Output 2 4 10 2" xfId="4594"/>
    <cellStyle name="Output 2 4 11" xfId="4595"/>
    <cellStyle name="Output 2 4 11 2" xfId="4596"/>
    <cellStyle name="Output 2 4 12" xfId="4597"/>
    <cellStyle name="Output 2 4 12 2" xfId="4598"/>
    <cellStyle name="Output 2 4 13" xfId="4599"/>
    <cellStyle name="Output 2 4 13 2" xfId="4600"/>
    <cellStyle name="Output 2 4 14" xfId="4601"/>
    <cellStyle name="Output 2 4 14 2" xfId="4602"/>
    <cellStyle name="Output 2 4 15" xfId="4603"/>
    <cellStyle name="Output 2 4 15 2" xfId="4604"/>
    <cellStyle name="Output 2 4 16" xfId="4605"/>
    <cellStyle name="Output 2 4 16 2" xfId="4606"/>
    <cellStyle name="Output 2 4 17" xfId="4607"/>
    <cellStyle name="Output 2 4 17 2" xfId="4608"/>
    <cellStyle name="Output 2 4 18" xfId="4609"/>
    <cellStyle name="Output 2 4 18 2" xfId="4610"/>
    <cellStyle name="Output 2 4 19" xfId="4611"/>
    <cellStyle name="Output 2 4 19 2" xfId="4612"/>
    <cellStyle name="Output 2 4 2" xfId="4613"/>
    <cellStyle name="Output 2 4 2 2" xfId="4614"/>
    <cellStyle name="Output 2 4 20" xfId="4615"/>
    <cellStyle name="Output 2 4 20 2" xfId="4616"/>
    <cellStyle name="Output 2 4 21" xfId="4617"/>
    <cellStyle name="Output 2 4 21 2" xfId="4618"/>
    <cellStyle name="Output 2 4 22" xfId="4619"/>
    <cellStyle name="Output 2 4 22 2" xfId="4620"/>
    <cellStyle name="Output 2 4 23" xfId="4621"/>
    <cellStyle name="Output 2 4 23 2" xfId="4622"/>
    <cellStyle name="Output 2 4 24" xfId="4623"/>
    <cellStyle name="Output 2 4 24 2" xfId="4624"/>
    <cellStyle name="Output 2 4 25" xfId="4625"/>
    <cellStyle name="Output 2 4 25 2" xfId="4626"/>
    <cellStyle name="Output 2 4 26" xfId="4627"/>
    <cellStyle name="Output 2 4 26 2" xfId="4628"/>
    <cellStyle name="Output 2 4 27" xfId="4629"/>
    <cellStyle name="Output 2 4 27 2" xfId="4630"/>
    <cellStyle name="Output 2 4 28" xfId="4631"/>
    <cellStyle name="Output 2 4 28 2" xfId="4632"/>
    <cellStyle name="Output 2 4 29" xfId="4633"/>
    <cellStyle name="Output 2 4 29 2" xfId="4634"/>
    <cellStyle name="Output 2 4 3" xfId="4635"/>
    <cellStyle name="Output 2 4 3 2" xfId="4636"/>
    <cellStyle name="Output 2 4 30" xfId="4637"/>
    <cellStyle name="Output 2 4 30 2" xfId="4638"/>
    <cellStyle name="Output 2 4 31" xfId="4639"/>
    <cellStyle name="Output 2 4 31 2" xfId="4640"/>
    <cellStyle name="Output 2 4 32" xfId="4641"/>
    <cellStyle name="Output 2 4 32 2" xfId="4642"/>
    <cellStyle name="Output 2 4 33" xfId="4643"/>
    <cellStyle name="Output 2 4 33 2" xfId="4644"/>
    <cellStyle name="Output 2 4 34" xfId="4645"/>
    <cellStyle name="Output 2 4 34 2" xfId="4646"/>
    <cellStyle name="Output 2 4 35" xfId="4647"/>
    <cellStyle name="Output 2 4 35 2" xfId="4648"/>
    <cellStyle name="Output 2 4 36" xfId="4649"/>
    <cellStyle name="Output 2 4 36 2" xfId="4650"/>
    <cellStyle name="Output 2 4 37" xfId="4651"/>
    <cellStyle name="Output 2 4 37 2" xfId="4652"/>
    <cellStyle name="Output 2 4 38" xfId="4653"/>
    <cellStyle name="Output 2 4 39" xfId="4654"/>
    <cellStyle name="Output 2 4 4" xfId="4655"/>
    <cellStyle name="Output 2 4 4 2" xfId="4656"/>
    <cellStyle name="Output 2 4 40" xfId="4657"/>
    <cellStyle name="Output 2 4 41" xfId="4658"/>
    <cellStyle name="Output 2 4 42" xfId="4659"/>
    <cellStyle name="Output 2 4 43" xfId="4660"/>
    <cellStyle name="Output 2 4 44" xfId="4661"/>
    <cellStyle name="Output 2 4 45" xfId="4662"/>
    <cellStyle name="Output 2 4 46" xfId="4663"/>
    <cellStyle name="Output 2 4 47" xfId="4664"/>
    <cellStyle name="Output 2 4 48" xfId="4665"/>
    <cellStyle name="Output 2 4 5" xfId="4666"/>
    <cellStyle name="Output 2 4 5 2" xfId="4667"/>
    <cellStyle name="Output 2 4 6" xfId="4668"/>
    <cellStyle name="Output 2 4 6 2" xfId="4669"/>
    <cellStyle name="Output 2 4 7" xfId="4670"/>
    <cellStyle name="Output 2 4 7 2" xfId="4671"/>
    <cellStyle name="Output 2 4 8" xfId="4672"/>
    <cellStyle name="Output 2 4 8 2" xfId="4673"/>
    <cellStyle name="Output 2 4 9" xfId="4674"/>
    <cellStyle name="Output 2 4 9 2" xfId="4675"/>
    <cellStyle name="Output 2 40" xfId="4676"/>
    <cellStyle name="Output 2 40 2" xfId="4677"/>
    <cellStyle name="Output 2 41" xfId="4678"/>
    <cellStyle name="Output 2 41 2" xfId="4679"/>
    <cellStyle name="Output 2 42" xfId="4680"/>
    <cellStyle name="Output 2 42 2" xfId="4681"/>
    <cellStyle name="Output 2 43" xfId="4682"/>
    <cellStyle name="Output 2 43 2" xfId="4683"/>
    <cellStyle name="Output 2 44" xfId="4684"/>
    <cellStyle name="Output 2 44 2" xfId="4685"/>
    <cellStyle name="Output 2 45" xfId="4686"/>
    <cellStyle name="Output 2 45 2" xfId="4687"/>
    <cellStyle name="Output 2 46" xfId="4688"/>
    <cellStyle name="Output 2 46 2" xfId="4689"/>
    <cellStyle name="Output 2 47" xfId="4690"/>
    <cellStyle name="Output 2 47 2" xfId="4691"/>
    <cellStyle name="Output 2 48" xfId="4692"/>
    <cellStyle name="Output 2 48 2" xfId="4693"/>
    <cellStyle name="Output 2 49" xfId="4694"/>
    <cellStyle name="Output 2 49 2" xfId="4695"/>
    <cellStyle name="Output 2 5" xfId="4696"/>
    <cellStyle name="Output 2 5 10" xfId="4697"/>
    <cellStyle name="Output 2 5 10 2" xfId="4698"/>
    <cellStyle name="Output 2 5 11" xfId="4699"/>
    <cellStyle name="Output 2 5 11 2" xfId="4700"/>
    <cellStyle name="Output 2 5 12" xfId="4701"/>
    <cellStyle name="Output 2 5 12 2" xfId="4702"/>
    <cellStyle name="Output 2 5 13" xfId="4703"/>
    <cellStyle name="Output 2 5 13 2" xfId="4704"/>
    <cellStyle name="Output 2 5 14" xfId="4705"/>
    <cellStyle name="Output 2 5 14 2" xfId="4706"/>
    <cellStyle name="Output 2 5 15" xfId="4707"/>
    <cellStyle name="Output 2 5 15 2" xfId="4708"/>
    <cellStyle name="Output 2 5 16" xfId="4709"/>
    <cellStyle name="Output 2 5 16 2" xfId="4710"/>
    <cellStyle name="Output 2 5 17" xfId="4711"/>
    <cellStyle name="Output 2 5 17 2" xfId="4712"/>
    <cellStyle name="Output 2 5 18" xfId="4713"/>
    <cellStyle name="Output 2 5 18 2" xfId="4714"/>
    <cellStyle name="Output 2 5 19" xfId="4715"/>
    <cellStyle name="Output 2 5 19 2" xfId="4716"/>
    <cellStyle name="Output 2 5 2" xfId="4717"/>
    <cellStyle name="Output 2 5 2 2" xfId="4718"/>
    <cellStyle name="Output 2 5 20" xfId="4719"/>
    <cellStyle name="Output 2 5 20 2" xfId="4720"/>
    <cellStyle name="Output 2 5 21" xfId="4721"/>
    <cellStyle name="Output 2 5 21 2" xfId="4722"/>
    <cellStyle name="Output 2 5 22" xfId="4723"/>
    <cellStyle name="Output 2 5 22 2" xfId="4724"/>
    <cellStyle name="Output 2 5 23" xfId="4725"/>
    <cellStyle name="Output 2 5 23 2" xfId="4726"/>
    <cellStyle name="Output 2 5 24" xfId="4727"/>
    <cellStyle name="Output 2 5 24 2" xfId="4728"/>
    <cellStyle name="Output 2 5 25" xfId="4729"/>
    <cellStyle name="Output 2 5 25 2" xfId="4730"/>
    <cellStyle name="Output 2 5 26" xfId="4731"/>
    <cellStyle name="Output 2 5 26 2" xfId="4732"/>
    <cellStyle name="Output 2 5 27" xfId="4733"/>
    <cellStyle name="Output 2 5 27 2" xfId="4734"/>
    <cellStyle name="Output 2 5 28" xfId="4735"/>
    <cellStyle name="Output 2 5 28 2" xfId="4736"/>
    <cellStyle name="Output 2 5 29" xfId="4737"/>
    <cellStyle name="Output 2 5 29 2" xfId="4738"/>
    <cellStyle name="Output 2 5 3" xfId="4739"/>
    <cellStyle name="Output 2 5 3 2" xfId="4740"/>
    <cellStyle name="Output 2 5 30" xfId="4741"/>
    <cellStyle name="Output 2 5 30 2" xfId="4742"/>
    <cellStyle name="Output 2 5 31" xfId="4743"/>
    <cellStyle name="Output 2 5 31 2" xfId="4744"/>
    <cellStyle name="Output 2 5 32" xfId="4745"/>
    <cellStyle name="Output 2 5 32 2" xfId="4746"/>
    <cellStyle name="Output 2 5 33" xfId="4747"/>
    <cellStyle name="Output 2 5 33 2" xfId="4748"/>
    <cellStyle name="Output 2 5 34" xfId="4749"/>
    <cellStyle name="Output 2 5 34 2" xfId="4750"/>
    <cellStyle name="Output 2 5 35" xfId="4751"/>
    <cellStyle name="Output 2 5 35 2" xfId="4752"/>
    <cellStyle name="Output 2 5 36" xfId="4753"/>
    <cellStyle name="Output 2 5 36 2" xfId="4754"/>
    <cellStyle name="Output 2 5 37" xfId="4755"/>
    <cellStyle name="Output 2 5 37 2" xfId="4756"/>
    <cellStyle name="Output 2 5 38" xfId="4757"/>
    <cellStyle name="Output 2 5 39" xfId="4758"/>
    <cellStyle name="Output 2 5 4" xfId="4759"/>
    <cellStyle name="Output 2 5 4 2" xfId="4760"/>
    <cellStyle name="Output 2 5 40" xfId="4761"/>
    <cellStyle name="Output 2 5 41" xfId="4762"/>
    <cellStyle name="Output 2 5 42" xfId="4763"/>
    <cellStyle name="Output 2 5 43" xfId="4764"/>
    <cellStyle name="Output 2 5 44" xfId="4765"/>
    <cellStyle name="Output 2 5 45" xfId="4766"/>
    <cellStyle name="Output 2 5 46" xfId="4767"/>
    <cellStyle name="Output 2 5 47" xfId="4768"/>
    <cellStyle name="Output 2 5 48" xfId="4769"/>
    <cellStyle name="Output 2 5 5" xfId="4770"/>
    <cellStyle name="Output 2 5 5 2" xfId="4771"/>
    <cellStyle name="Output 2 5 6" xfId="4772"/>
    <cellStyle name="Output 2 5 6 2" xfId="4773"/>
    <cellStyle name="Output 2 5 7" xfId="4774"/>
    <cellStyle name="Output 2 5 7 2" xfId="4775"/>
    <cellStyle name="Output 2 5 8" xfId="4776"/>
    <cellStyle name="Output 2 5 8 2" xfId="4777"/>
    <cellStyle name="Output 2 5 9" xfId="4778"/>
    <cellStyle name="Output 2 5 9 2" xfId="4779"/>
    <cellStyle name="Output 2 50" xfId="4780"/>
    <cellStyle name="Output 2 51" xfId="4781"/>
    <cellStyle name="Output 2 52" xfId="4782"/>
    <cellStyle name="Output 2 53" xfId="4783"/>
    <cellStyle name="Output 2 54" xfId="6481"/>
    <cellStyle name="Output 2 6" xfId="4784"/>
    <cellStyle name="Output 2 6 10" xfId="4785"/>
    <cellStyle name="Output 2 6 10 2" xfId="4786"/>
    <cellStyle name="Output 2 6 11" xfId="4787"/>
    <cellStyle name="Output 2 6 11 2" xfId="4788"/>
    <cellStyle name="Output 2 6 12" xfId="4789"/>
    <cellStyle name="Output 2 6 12 2" xfId="4790"/>
    <cellStyle name="Output 2 6 13" xfId="4791"/>
    <cellStyle name="Output 2 6 13 2" xfId="4792"/>
    <cellStyle name="Output 2 6 14" xfId="4793"/>
    <cellStyle name="Output 2 6 14 2" xfId="4794"/>
    <cellStyle name="Output 2 6 15" xfId="4795"/>
    <cellStyle name="Output 2 6 15 2" xfId="4796"/>
    <cellStyle name="Output 2 6 16" xfId="4797"/>
    <cellStyle name="Output 2 6 16 2" xfId="4798"/>
    <cellStyle name="Output 2 6 17" xfId="4799"/>
    <cellStyle name="Output 2 6 17 2" xfId="4800"/>
    <cellStyle name="Output 2 6 18" xfId="4801"/>
    <cellStyle name="Output 2 6 18 2" xfId="4802"/>
    <cellStyle name="Output 2 6 19" xfId="4803"/>
    <cellStyle name="Output 2 6 19 2" xfId="4804"/>
    <cellStyle name="Output 2 6 2" xfId="4805"/>
    <cellStyle name="Output 2 6 2 2" xfId="4806"/>
    <cellStyle name="Output 2 6 20" xfId="4807"/>
    <cellStyle name="Output 2 6 20 2" xfId="4808"/>
    <cellStyle name="Output 2 6 21" xfId="4809"/>
    <cellStyle name="Output 2 6 21 2" xfId="4810"/>
    <cellStyle name="Output 2 6 22" xfId="4811"/>
    <cellStyle name="Output 2 6 22 2" xfId="4812"/>
    <cellStyle name="Output 2 6 23" xfId="4813"/>
    <cellStyle name="Output 2 6 23 2" xfId="4814"/>
    <cellStyle name="Output 2 6 24" xfId="4815"/>
    <cellStyle name="Output 2 6 24 2" xfId="4816"/>
    <cellStyle name="Output 2 6 25" xfId="4817"/>
    <cellStyle name="Output 2 6 25 2" xfId="4818"/>
    <cellStyle name="Output 2 6 26" xfId="4819"/>
    <cellStyle name="Output 2 6 26 2" xfId="4820"/>
    <cellStyle name="Output 2 6 27" xfId="4821"/>
    <cellStyle name="Output 2 6 27 2" xfId="4822"/>
    <cellStyle name="Output 2 6 28" xfId="4823"/>
    <cellStyle name="Output 2 6 28 2" xfId="4824"/>
    <cellStyle name="Output 2 6 29" xfId="4825"/>
    <cellStyle name="Output 2 6 29 2" xfId="4826"/>
    <cellStyle name="Output 2 6 3" xfId="4827"/>
    <cellStyle name="Output 2 6 3 2" xfId="4828"/>
    <cellStyle name="Output 2 6 30" xfId="4829"/>
    <cellStyle name="Output 2 6 30 2" xfId="4830"/>
    <cellStyle name="Output 2 6 31" xfId="4831"/>
    <cellStyle name="Output 2 6 31 2" xfId="4832"/>
    <cellStyle name="Output 2 6 32" xfId="4833"/>
    <cellStyle name="Output 2 6 32 2" xfId="4834"/>
    <cellStyle name="Output 2 6 33" xfId="4835"/>
    <cellStyle name="Output 2 6 33 2" xfId="4836"/>
    <cellStyle name="Output 2 6 34" xfId="4837"/>
    <cellStyle name="Output 2 6 34 2" xfId="4838"/>
    <cellStyle name="Output 2 6 35" xfId="4839"/>
    <cellStyle name="Output 2 6 35 2" xfId="4840"/>
    <cellStyle name="Output 2 6 36" xfId="4841"/>
    <cellStyle name="Output 2 6 36 2" xfId="4842"/>
    <cellStyle name="Output 2 6 37" xfId="4843"/>
    <cellStyle name="Output 2 6 37 2" xfId="4844"/>
    <cellStyle name="Output 2 6 38" xfId="4845"/>
    <cellStyle name="Output 2 6 39" xfId="4846"/>
    <cellStyle name="Output 2 6 4" xfId="4847"/>
    <cellStyle name="Output 2 6 4 2" xfId="4848"/>
    <cellStyle name="Output 2 6 40" xfId="4849"/>
    <cellStyle name="Output 2 6 41" xfId="4850"/>
    <cellStyle name="Output 2 6 42" xfId="4851"/>
    <cellStyle name="Output 2 6 43" xfId="4852"/>
    <cellStyle name="Output 2 6 44" xfId="4853"/>
    <cellStyle name="Output 2 6 45" xfId="4854"/>
    <cellStyle name="Output 2 6 46" xfId="4855"/>
    <cellStyle name="Output 2 6 47" xfId="4856"/>
    <cellStyle name="Output 2 6 48" xfId="4857"/>
    <cellStyle name="Output 2 6 5" xfId="4858"/>
    <cellStyle name="Output 2 6 5 2" xfId="4859"/>
    <cellStyle name="Output 2 6 6" xfId="4860"/>
    <cellStyle name="Output 2 6 6 2" xfId="4861"/>
    <cellStyle name="Output 2 6 7" xfId="4862"/>
    <cellStyle name="Output 2 6 7 2" xfId="4863"/>
    <cellStyle name="Output 2 6 8" xfId="4864"/>
    <cellStyle name="Output 2 6 8 2" xfId="4865"/>
    <cellStyle name="Output 2 6 9" xfId="4866"/>
    <cellStyle name="Output 2 6 9 2" xfId="4867"/>
    <cellStyle name="Output 2 7" xfId="4868"/>
    <cellStyle name="Output 2 7 10" xfId="4869"/>
    <cellStyle name="Output 2 7 10 2" xfId="4870"/>
    <cellStyle name="Output 2 7 11" xfId="4871"/>
    <cellStyle name="Output 2 7 11 2" xfId="4872"/>
    <cellStyle name="Output 2 7 12" xfId="4873"/>
    <cellStyle name="Output 2 7 12 2" xfId="4874"/>
    <cellStyle name="Output 2 7 13" xfId="4875"/>
    <cellStyle name="Output 2 7 13 2" xfId="4876"/>
    <cellStyle name="Output 2 7 14" xfId="4877"/>
    <cellStyle name="Output 2 7 14 2" xfId="4878"/>
    <cellStyle name="Output 2 7 15" xfId="4879"/>
    <cellStyle name="Output 2 7 15 2" xfId="4880"/>
    <cellStyle name="Output 2 7 16" xfId="4881"/>
    <cellStyle name="Output 2 7 16 2" xfId="4882"/>
    <cellStyle name="Output 2 7 17" xfId="4883"/>
    <cellStyle name="Output 2 7 17 2" xfId="4884"/>
    <cellStyle name="Output 2 7 18" xfId="4885"/>
    <cellStyle name="Output 2 7 18 2" xfId="4886"/>
    <cellStyle name="Output 2 7 19" xfId="4887"/>
    <cellStyle name="Output 2 7 19 2" xfId="4888"/>
    <cellStyle name="Output 2 7 2" xfId="4889"/>
    <cellStyle name="Output 2 7 2 2" xfId="4890"/>
    <cellStyle name="Output 2 7 20" xfId="4891"/>
    <cellStyle name="Output 2 7 20 2" xfId="4892"/>
    <cellStyle name="Output 2 7 21" xfId="4893"/>
    <cellStyle name="Output 2 7 21 2" xfId="4894"/>
    <cellStyle name="Output 2 7 22" xfId="4895"/>
    <cellStyle name="Output 2 7 22 2" xfId="4896"/>
    <cellStyle name="Output 2 7 23" xfId="4897"/>
    <cellStyle name="Output 2 7 23 2" xfId="4898"/>
    <cellStyle name="Output 2 7 24" xfId="4899"/>
    <cellStyle name="Output 2 7 24 2" xfId="4900"/>
    <cellStyle name="Output 2 7 25" xfId="4901"/>
    <cellStyle name="Output 2 7 25 2" xfId="4902"/>
    <cellStyle name="Output 2 7 26" xfId="4903"/>
    <cellStyle name="Output 2 7 26 2" xfId="4904"/>
    <cellStyle name="Output 2 7 27" xfId="4905"/>
    <cellStyle name="Output 2 7 27 2" xfId="4906"/>
    <cellStyle name="Output 2 7 28" xfId="4907"/>
    <cellStyle name="Output 2 7 28 2" xfId="4908"/>
    <cellStyle name="Output 2 7 29" xfId="4909"/>
    <cellStyle name="Output 2 7 29 2" xfId="4910"/>
    <cellStyle name="Output 2 7 3" xfId="4911"/>
    <cellStyle name="Output 2 7 3 2" xfId="4912"/>
    <cellStyle name="Output 2 7 30" xfId="4913"/>
    <cellStyle name="Output 2 7 30 2" xfId="4914"/>
    <cellStyle name="Output 2 7 31" xfId="4915"/>
    <cellStyle name="Output 2 7 31 2" xfId="4916"/>
    <cellStyle name="Output 2 7 32" xfId="4917"/>
    <cellStyle name="Output 2 7 32 2" xfId="4918"/>
    <cellStyle name="Output 2 7 33" xfId="4919"/>
    <cellStyle name="Output 2 7 33 2" xfId="4920"/>
    <cellStyle name="Output 2 7 34" xfId="4921"/>
    <cellStyle name="Output 2 7 34 2" xfId="4922"/>
    <cellStyle name="Output 2 7 35" xfId="4923"/>
    <cellStyle name="Output 2 7 35 2" xfId="4924"/>
    <cellStyle name="Output 2 7 36" xfId="4925"/>
    <cellStyle name="Output 2 7 36 2" xfId="4926"/>
    <cellStyle name="Output 2 7 37" xfId="4927"/>
    <cellStyle name="Output 2 7 37 2" xfId="4928"/>
    <cellStyle name="Output 2 7 38" xfId="4929"/>
    <cellStyle name="Output 2 7 39" xfId="4930"/>
    <cellStyle name="Output 2 7 4" xfId="4931"/>
    <cellStyle name="Output 2 7 4 2" xfId="4932"/>
    <cellStyle name="Output 2 7 40" xfId="4933"/>
    <cellStyle name="Output 2 7 41" xfId="4934"/>
    <cellStyle name="Output 2 7 42" xfId="4935"/>
    <cellStyle name="Output 2 7 43" xfId="4936"/>
    <cellStyle name="Output 2 7 44" xfId="4937"/>
    <cellStyle name="Output 2 7 45" xfId="4938"/>
    <cellStyle name="Output 2 7 46" xfId="4939"/>
    <cellStyle name="Output 2 7 47" xfId="4940"/>
    <cellStyle name="Output 2 7 5" xfId="4941"/>
    <cellStyle name="Output 2 7 5 2" xfId="4942"/>
    <cellStyle name="Output 2 7 6" xfId="4943"/>
    <cellStyle name="Output 2 7 6 2" xfId="4944"/>
    <cellStyle name="Output 2 7 7" xfId="4945"/>
    <cellStyle name="Output 2 7 7 2" xfId="4946"/>
    <cellStyle name="Output 2 7 8" xfId="4947"/>
    <cellStyle name="Output 2 7 8 2" xfId="4948"/>
    <cellStyle name="Output 2 7 9" xfId="4949"/>
    <cellStyle name="Output 2 7 9 2" xfId="4950"/>
    <cellStyle name="Output 2 8" xfId="4951"/>
    <cellStyle name="Output 2 8 10" xfId="4952"/>
    <cellStyle name="Output 2 8 10 2" xfId="4953"/>
    <cellStyle name="Output 2 8 11" xfId="4954"/>
    <cellStyle name="Output 2 8 11 2" xfId="4955"/>
    <cellStyle name="Output 2 8 12" xfId="4956"/>
    <cellStyle name="Output 2 8 12 2" xfId="4957"/>
    <cellStyle name="Output 2 8 13" xfId="4958"/>
    <cellStyle name="Output 2 8 13 2" xfId="4959"/>
    <cellStyle name="Output 2 8 14" xfId="4960"/>
    <cellStyle name="Output 2 8 14 2" xfId="4961"/>
    <cellStyle name="Output 2 8 15" xfId="4962"/>
    <cellStyle name="Output 2 8 15 2" xfId="4963"/>
    <cellStyle name="Output 2 8 16" xfId="4964"/>
    <cellStyle name="Output 2 8 16 2" xfId="4965"/>
    <cellStyle name="Output 2 8 17" xfId="4966"/>
    <cellStyle name="Output 2 8 17 2" xfId="4967"/>
    <cellStyle name="Output 2 8 18" xfId="4968"/>
    <cellStyle name="Output 2 8 18 2" xfId="4969"/>
    <cellStyle name="Output 2 8 19" xfId="4970"/>
    <cellStyle name="Output 2 8 19 2" xfId="4971"/>
    <cellStyle name="Output 2 8 2" xfId="4972"/>
    <cellStyle name="Output 2 8 2 2" xfId="4973"/>
    <cellStyle name="Output 2 8 20" xfId="4974"/>
    <cellStyle name="Output 2 8 20 2" xfId="4975"/>
    <cellStyle name="Output 2 8 21" xfId="4976"/>
    <cellStyle name="Output 2 8 21 2" xfId="4977"/>
    <cellStyle name="Output 2 8 22" xfId="4978"/>
    <cellStyle name="Output 2 8 22 2" xfId="4979"/>
    <cellStyle name="Output 2 8 23" xfId="4980"/>
    <cellStyle name="Output 2 8 23 2" xfId="4981"/>
    <cellStyle name="Output 2 8 24" xfId="4982"/>
    <cellStyle name="Output 2 8 24 2" xfId="4983"/>
    <cellStyle name="Output 2 8 25" xfId="4984"/>
    <cellStyle name="Output 2 8 25 2" xfId="4985"/>
    <cellStyle name="Output 2 8 26" xfId="4986"/>
    <cellStyle name="Output 2 8 26 2" xfId="4987"/>
    <cellStyle name="Output 2 8 27" xfId="4988"/>
    <cellStyle name="Output 2 8 27 2" xfId="4989"/>
    <cellStyle name="Output 2 8 28" xfId="4990"/>
    <cellStyle name="Output 2 8 28 2" xfId="4991"/>
    <cellStyle name="Output 2 8 29" xfId="4992"/>
    <cellStyle name="Output 2 8 29 2" xfId="4993"/>
    <cellStyle name="Output 2 8 3" xfId="4994"/>
    <cellStyle name="Output 2 8 3 2" xfId="4995"/>
    <cellStyle name="Output 2 8 30" xfId="4996"/>
    <cellStyle name="Output 2 8 30 2" xfId="4997"/>
    <cellStyle name="Output 2 8 31" xfId="4998"/>
    <cellStyle name="Output 2 8 31 2" xfId="4999"/>
    <cellStyle name="Output 2 8 32" xfId="5000"/>
    <cellStyle name="Output 2 8 32 2" xfId="5001"/>
    <cellStyle name="Output 2 8 33" xfId="5002"/>
    <cellStyle name="Output 2 8 33 2" xfId="5003"/>
    <cellStyle name="Output 2 8 34" xfId="5004"/>
    <cellStyle name="Output 2 8 34 2" xfId="5005"/>
    <cellStyle name="Output 2 8 35" xfId="5006"/>
    <cellStyle name="Output 2 8 35 2" xfId="5007"/>
    <cellStyle name="Output 2 8 36" xfId="5008"/>
    <cellStyle name="Output 2 8 36 2" xfId="5009"/>
    <cellStyle name="Output 2 8 37" xfId="5010"/>
    <cellStyle name="Output 2 8 37 2" xfId="5011"/>
    <cellStyle name="Output 2 8 38" xfId="5012"/>
    <cellStyle name="Output 2 8 39" xfId="5013"/>
    <cellStyle name="Output 2 8 4" xfId="5014"/>
    <cellStyle name="Output 2 8 4 2" xfId="5015"/>
    <cellStyle name="Output 2 8 40" xfId="5016"/>
    <cellStyle name="Output 2 8 41" xfId="5017"/>
    <cellStyle name="Output 2 8 42" xfId="5018"/>
    <cellStyle name="Output 2 8 43" xfId="5019"/>
    <cellStyle name="Output 2 8 44" xfId="5020"/>
    <cellStyle name="Output 2 8 45" xfId="5021"/>
    <cellStyle name="Output 2 8 46" xfId="5022"/>
    <cellStyle name="Output 2 8 47" xfId="5023"/>
    <cellStyle name="Output 2 8 5" xfId="5024"/>
    <cellStyle name="Output 2 8 5 2" xfId="5025"/>
    <cellStyle name="Output 2 8 6" xfId="5026"/>
    <cellStyle name="Output 2 8 6 2" xfId="5027"/>
    <cellStyle name="Output 2 8 7" xfId="5028"/>
    <cellStyle name="Output 2 8 7 2" xfId="5029"/>
    <cellStyle name="Output 2 8 8" xfId="5030"/>
    <cellStyle name="Output 2 8 8 2" xfId="5031"/>
    <cellStyle name="Output 2 8 9" xfId="5032"/>
    <cellStyle name="Output 2 8 9 2" xfId="5033"/>
    <cellStyle name="Output 2 9" xfId="5034"/>
    <cellStyle name="Output 2 9 10" xfId="5035"/>
    <cellStyle name="Output 2 9 10 2" xfId="5036"/>
    <cellStyle name="Output 2 9 11" xfId="5037"/>
    <cellStyle name="Output 2 9 11 2" xfId="5038"/>
    <cellStyle name="Output 2 9 12" xfId="5039"/>
    <cellStyle name="Output 2 9 12 2" xfId="5040"/>
    <cellStyle name="Output 2 9 13" xfId="5041"/>
    <cellStyle name="Output 2 9 13 2" xfId="5042"/>
    <cellStyle name="Output 2 9 14" xfId="5043"/>
    <cellStyle name="Output 2 9 14 2" xfId="5044"/>
    <cellStyle name="Output 2 9 15" xfId="5045"/>
    <cellStyle name="Output 2 9 15 2" xfId="5046"/>
    <cellStyle name="Output 2 9 16" xfId="5047"/>
    <cellStyle name="Output 2 9 16 2" xfId="5048"/>
    <cellStyle name="Output 2 9 17" xfId="5049"/>
    <cellStyle name="Output 2 9 17 2" xfId="5050"/>
    <cellStyle name="Output 2 9 18" xfId="5051"/>
    <cellStyle name="Output 2 9 18 2" xfId="5052"/>
    <cellStyle name="Output 2 9 19" xfId="5053"/>
    <cellStyle name="Output 2 9 19 2" xfId="5054"/>
    <cellStyle name="Output 2 9 2" xfId="5055"/>
    <cellStyle name="Output 2 9 2 2" xfId="5056"/>
    <cellStyle name="Output 2 9 20" xfId="5057"/>
    <cellStyle name="Output 2 9 20 2" xfId="5058"/>
    <cellStyle name="Output 2 9 21" xfId="5059"/>
    <cellStyle name="Output 2 9 21 2" xfId="5060"/>
    <cellStyle name="Output 2 9 22" xfId="5061"/>
    <cellStyle name="Output 2 9 22 2" xfId="5062"/>
    <cellStyle name="Output 2 9 23" xfId="5063"/>
    <cellStyle name="Output 2 9 23 2" xfId="5064"/>
    <cellStyle name="Output 2 9 24" xfId="5065"/>
    <cellStyle name="Output 2 9 24 2" xfId="5066"/>
    <cellStyle name="Output 2 9 25" xfId="5067"/>
    <cellStyle name="Output 2 9 25 2" xfId="5068"/>
    <cellStyle name="Output 2 9 26" xfId="5069"/>
    <cellStyle name="Output 2 9 26 2" xfId="5070"/>
    <cellStyle name="Output 2 9 27" xfId="5071"/>
    <cellStyle name="Output 2 9 27 2" xfId="5072"/>
    <cellStyle name="Output 2 9 28" xfId="5073"/>
    <cellStyle name="Output 2 9 28 2" xfId="5074"/>
    <cellStyle name="Output 2 9 29" xfId="5075"/>
    <cellStyle name="Output 2 9 29 2" xfId="5076"/>
    <cellStyle name="Output 2 9 3" xfId="5077"/>
    <cellStyle name="Output 2 9 3 2" xfId="5078"/>
    <cellStyle name="Output 2 9 30" xfId="5079"/>
    <cellStyle name="Output 2 9 30 2" xfId="5080"/>
    <cellStyle name="Output 2 9 31" xfId="5081"/>
    <cellStyle name="Output 2 9 31 2" xfId="5082"/>
    <cellStyle name="Output 2 9 32" xfId="5083"/>
    <cellStyle name="Output 2 9 32 2" xfId="5084"/>
    <cellStyle name="Output 2 9 33" xfId="5085"/>
    <cellStyle name="Output 2 9 33 2" xfId="5086"/>
    <cellStyle name="Output 2 9 34" xfId="5087"/>
    <cellStyle name="Output 2 9 34 2" xfId="5088"/>
    <cellStyle name="Output 2 9 35" xfId="5089"/>
    <cellStyle name="Output 2 9 35 2" xfId="5090"/>
    <cellStyle name="Output 2 9 36" xfId="5091"/>
    <cellStyle name="Output 2 9 36 2" xfId="5092"/>
    <cellStyle name="Output 2 9 37" xfId="5093"/>
    <cellStyle name="Output 2 9 37 2" xfId="5094"/>
    <cellStyle name="Output 2 9 38" xfId="5095"/>
    <cellStyle name="Output 2 9 4" xfId="5096"/>
    <cellStyle name="Output 2 9 4 2" xfId="5097"/>
    <cellStyle name="Output 2 9 5" xfId="5098"/>
    <cellStyle name="Output 2 9 5 2" xfId="5099"/>
    <cellStyle name="Output 2 9 6" xfId="5100"/>
    <cellStyle name="Output 2 9 6 2" xfId="5101"/>
    <cellStyle name="Output 2 9 7" xfId="5102"/>
    <cellStyle name="Output 2 9 7 2" xfId="5103"/>
    <cellStyle name="Output 2 9 8" xfId="5104"/>
    <cellStyle name="Output 2 9 8 2" xfId="5105"/>
    <cellStyle name="Output 2 9 9" xfId="5106"/>
    <cellStyle name="Output 2 9 9 2" xfId="5107"/>
    <cellStyle name="Output 3" xfId="5108"/>
    <cellStyle name="Output 3 10" xfId="9184"/>
    <cellStyle name="Output 3 10 2" xfId="14684"/>
    <cellStyle name="Output 3 11" xfId="11698"/>
    <cellStyle name="Output 3 12" xfId="6483"/>
    <cellStyle name="Output 3 2" xfId="9199"/>
    <cellStyle name="Output 3 2 2" xfId="14686"/>
    <cellStyle name="Output 3 3" xfId="11691"/>
    <cellStyle name="Output 3 3 2" xfId="17150"/>
    <cellStyle name="Output 3 4" xfId="11738"/>
    <cellStyle name="Output 3 4 2" xfId="17190"/>
    <cellStyle name="Output 3 5" xfId="11694"/>
    <cellStyle name="Output 3 5 2" xfId="17152"/>
    <cellStyle name="Output 3 6" xfId="11742"/>
    <cellStyle name="Output 3 6 2" xfId="17194"/>
    <cellStyle name="Output 3 7" xfId="11838"/>
    <cellStyle name="Output 3 7 2" xfId="17279"/>
    <cellStyle name="Output 3 8" xfId="11842"/>
    <cellStyle name="Output 3 8 2" xfId="17283"/>
    <cellStyle name="Output 3 9" xfId="11818"/>
    <cellStyle name="Output 3 9 2" xfId="17264"/>
    <cellStyle name="Overskrift 1" xfId="6164" builtinId="16" customBuiltin="1"/>
    <cellStyle name="Overskrift 1 2" xfId="5109"/>
    <cellStyle name="Overskrift 1 2 2" xfId="5110"/>
    <cellStyle name="Overskrift 1 2 2 2" xfId="6485"/>
    <cellStyle name="Overskrift 1 2 3" xfId="6484"/>
    <cellStyle name="Overskrift 1 3" xfId="6486"/>
    <cellStyle name="Overskrift 2" xfId="6165" builtinId="17" customBuiltin="1"/>
    <cellStyle name="Overskrift 2 2" xfId="5111"/>
    <cellStyle name="Overskrift 2 2 2" xfId="5112"/>
    <cellStyle name="Overskrift 2 2 2 2" xfId="6488"/>
    <cellStyle name="Overskrift 2 2 3" xfId="6487"/>
    <cellStyle name="Overskrift 2 3" xfId="6489"/>
    <cellStyle name="Overskrift 3" xfId="6166" builtinId="18" customBuiltin="1"/>
    <cellStyle name="Overskrift 3 2" xfId="5113"/>
    <cellStyle name="Overskrift 3 2 2" xfId="5114"/>
    <cellStyle name="Overskrift 3 2 2 2" xfId="6491"/>
    <cellStyle name="Overskrift 3 2 3" xfId="6490"/>
    <cellStyle name="Overskrift 3 3" xfId="6492"/>
    <cellStyle name="Overskrift 4" xfId="6167" builtinId="19" customBuiltin="1"/>
    <cellStyle name="Overskrift 4 2" xfId="5115"/>
    <cellStyle name="Overskrift 4 2 2" xfId="5116"/>
    <cellStyle name="Overskrift 4 2 2 2" xfId="6494"/>
    <cellStyle name="Overskrift 4 2 3" xfId="6493"/>
    <cellStyle name="Overskrift 4 3" xfId="6495"/>
    <cellStyle name="Percent" xfId="5117"/>
    <cellStyle name="Procent" xfId="6162" builtinId="5"/>
    <cellStyle name="Procent 10" xfId="6496"/>
    <cellStyle name="Procent 10 2" xfId="6604"/>
    <cellStyle name="Procent 10 2 2" xfId="6750"/>
    <cellStyle name="Procent 10 2 2 2" xfId="7130"/>
    <cellStyle name="Procent 10 2 2 2 2" xfId="7815"/>
    <cellStyle name="Procent 10 2 2 2 2 2" xfId="9076"/>
    <cellStyle name="Procent 10 2 2 2 2 2 2" xfId="11658"/>
    <cellStyle name="Procent 10 2 2 2 2 2 2 2" xfId="17117"/>
    <cellStyle name="Procent 10 2 2 2 2 2 3" xfId="14633"/>
    <cellStyle name="Procent 10 2 2 2 2 3" xfId="10397"/>
    <cellStyle name="Procent 10 2 2 2 2 3 2" xfId="15857"/>
    <cellStyle name="Procent 10 2 2 2 2 4" xfId="13373"/>
    <cellStyle name="Procent 10 2 2 2 3" xfId="8418"/>
    <cellStyle name="Procent 10 2 2 2 3 2" xfId="10999"/>
    <cellStyle name="Procent 10 2 2 2 3 2 2" xfId="16458"/>
    <cellStyle name="Procent 10 2 2 2 3 3" xfId="13974"/>
    <cellStyle name="Procent 10 2 2 2 4" xfId="9735"/>
    <cellStyle name="Procent 10 2 2 2 4 2" xfId="15195"/>
    <cellStyle name="Procent 10 2 2 2 5" xfId="12714"/>
    <cellStyle name="Procent 10 2 2 3" xfId="7525"/>
    <cellStyle name="Procent 10 2 2 3 2" xfId="8785"/>
    <cellStyle name="Procent 10 2 2 3 2 2" xfId="11367"/>
    <cellStyle name="Procent 10 2 2 3 2 2 2" xfId="16826"/>
    <cellStyle name="Procent 10 2 2 3 2 3" xfId="14342"/>
    <cellStyle name="Procent 10 2 2 3 3" xfId="10106"/>
    <cellStyle name="Procent 10 2 2 3 3 2" xfId="15566"/>
    <cellStyle name="Procent 10 2 2 3 4" xfId="13082"/>
    <cellStyle name="Procent 10 2 2 4" xfId="8127"/>
    <cellStyle name="Procent 10 2 2 4 2" xfId="10708"/>
    <cellStyle name="Procent 10 2 2 4 2 2" xfId="16167"/>
    <cellStyle name="Procent 10 2 2 4 3" xfId="13683"/>
    <cellStyle name="Procent 10 2 2 5" xfId="9426"/>
    <cellStyle name="Procent 10 2 2 5 2" xfId="14885"/>
    <cellStyle name="Procent 10 2 2 6" xfId="12420"/>
    <cellStyle name="Procent 10 2 3" xfId="6985"/>
    <cellStyle name="Procent 10 2 3 2" xfId="7670"/>
    <cellStyle name="Procent 10 2 3 2 2" xfId="8930"/>
    <cellStyle name="Procent 10 2 3 2 2 2" xfId="11512"/>
    <cellStyle name="Procent 10 2 3 2 2 2 2" xfId="16971"/>
    <cellStyle name="Procent 10 2 3 2 2 3" xfId="14487"/>
    <cellStyle name="Procent 10 2 3 2 3" xfId="10251"/>
    <cellStyle name="Procent 10 2 3 2 3 2" xfId="15711"/>
    <cellStyle name="Procent 10 2 3 2 4" xfId="13227"/>
    <cellStyle name="Procent 10 2 3 3" xfId="8272"/>
    <cellStyle name="Procent 10 2 3 3 2" xfId="10853"/>
    <cellStyle name="Procent 10 2 3 3 2 2" xfId="16312"/>
    <cellStyle name="Procent 10 2 3 3 3" xfId="13828"/>
    <cellStyle name="Procent 10 2 3 4" xfId="9589"/>
    <cellStyle name="Procent 10 2 3 4 2" xfId="15049"/>
    <cellStyle name="Procent 10 2 3 5" xfId="12568"/>
    <cellStyle name="Procent 10 2 4" xfId="7380"/>
    <cellStyle name="Procent 10 2 4 2" xfId="8640"/>
    <cellStyle name="Procent 10 2 4 2 2" xfId="11221"/>
    <cellStyle name="Procent 10 2 4 2 2 2" xfId="16680"/>
    <cellStyle name="Procent 10 2 4 2 3" xfId="14196"/>
    <cellStyle name="Procent 10 2 4 3" xfId="9960"/>
    <cellStyle name="Procent 10 2 4 3 2" xfId="15420"/>
    <cellStyle name="Procent 10 2 4 4" xfId="12936"/>
    <cellStyle name="Procent 10 2 5" xfId="7982"/>
    <cellStyle name="Procent 10 2 5 2" xfId="10562"/>
    <cellStyle name="Procent 10 2 5 2 2" xfId="16021"/>
    <cellStyle name="Procent 10 2 5 3" xfId="13537"/>
    <cellStyle name="Procent 10 2 6" xfId="9280"/>
    <cellStyle name="Procent 10 2 6 2" xfId="14739"/>
    <cellStyle name="Procent 10 2 7" xfId="12274"/>
    <cellStyle name="Procent 10 3" xfId="6678"/>
    <cellStyle name="Procent 10 3 2" xfId="7057"/>
    <cellStyle name="Procent 10 3 2 2" xfId="7742"/>
    <cellStyle name="Procent 10 3 2 2 2" xfId="9003"/>
    <cellStyle name="Procent 10 3 2 2 2 2" xfId="11585"/>
    <cellStyle name="Procent 10 3 2 2 2 2 2" xfId="17044"/>
    <cellStyle name="Procent 10 3 2 2 2 3" xfId="14560"/>
    <cellStyle name="Procent 10 3 2 2 3" xfId="10324"/>
    <cellStyle name="Procent 10 3 2 2 3 2" xfId="15784"/>
    <cellStyle name="Procent 10 3 2 2 4" xfId="13300"/>
    <cellStyle name="Procent 10 3 2 3" xfId="8345"/>
    <cellStyle name="Procent 10 3 2 3 2" xfId="10926"/>
    <cellStyle name="Procent 10 3 2 3 2 2" xfId="16385"/>
    <cellStyle name="Procent 10 3 2 3 3" xfId="13901"/>
    <cellStyle name="Procent 10 3 2 4" xfId="9662"/>
    <cellStyle name="Procent 10 3 2 4 2" xfId="15122"/>
    <cellStyle name="Procent 10 3 2 5" xfId="12641"/>
    <cellStyle name="Procent 10 3 3" xfId="7452"/>
    <cellStyle name="Procent 10 3 3 2" xfId="8712"/>
    <cellStyle name="Procent 10 3 3 2 2" xfId="11294"/>
    <cellStyle name="Procent 10 3 3 2 2 2" xfId="16753"/>
    <cellStyle name="Procent 10 3 3 2 3" xfId="14269"/>
    <cellStyle name="Procent 10 3 3 3" xfId="10033"/>
    <cellStyle name="Procent 10 3 3 3 2" xfId="15493"/>
    <cellStyle name="Procent 10 3 3 4" xfId="13009"/>
    <cellStyle name="Procent 10 3 4" xfId="8054"/>
    <cellStyle name="Procent 10 3 4 2" xfId="10635"/>
    <cellStyle name="Procent 10 3 4 2 2" xfId="16094"/>
    <cellStyle name="Procent 10 3 4 3" xfId="13610"/>
    <cellStyle name="Procent 10 3 5" xfId="9353"/>
    <cellStyle name="Procent 10 3 5 2" xfId="14812"/>
    <cellStyle name="Procent 10 3 6" xfId="12347"/>
    <cellStyle name="Procent 10 4" xfId="6882"/>
    <cellStyle name="Procent 10 4 2" xfId="7597"/>
    <cellStyle name="Procent 10 4 2 2" xfId="8857"/>
    <cellStyle name="Procent 10 4 2 2 2" xfId="11439"/>
    <cellStyle name="Procent 10 4 2 2 2 2" xfId="16898"/>
    <cellStyle name="Procent 10 4 2 2 3" xfId="14414"/>
    <cellStyle name="Procent 10 4 2 3" xfId="10178"/>
    <cellStyle name="Procent 10 4 2 3 2" xfId="15638"/>
    <cellStyle name="Procent 10 4 2 4" xfId="13154"/>
    <cellStyle name="Procent 10 4 3" xfId="8199"/>
    <cellStyle name="Procent 10 4 3 2" xfId="10780"/>
    <cellStyle name="Procent 10 4 3 2 2" xfId="16239"/>
    <cellStyle name="Procent 10 4 3 3" xfId="13755"/>
    <cellStyle name="Procent 10 4 4" xfId="9512"/>
    <cellStyle name="Procent 10 4 4 2" xfId="14972"/>
    <cellStyle name="Procent 10 4 5" xfId="12495"/>
    <cellStyle name="Procent 10 5" xfId="7319"/>
    <cellStyle name="Procent 10 5 2" xfId="8580"/>
    <cellStyle name="Procent 10 5 2 2" xfId="11161"/>
    <cellStyle name="Procent 10 5 2 2 2" xfId="16620"/>
    <cellStyle name="Procent 10 5 2 3" xfId="14136"/>
    <cellStyle name="Procent 10 5 3" xfId="9900"/>
    <cellStyle name="Procent 10 5 3 2" xfId="15360"/>
    <cellStyle name="Procent 10 5 4" xfId="12876"/>
    <cellStyle name="Procent 10 6" xfId="7909"/>
    <cellStyle name="Procent 10 6 2" xfId="10489"/>
    <cellStyle name="Procent 10 6 2 2" xfId="15948"/>
    <cellStyle name="Procent 10 6 3" xfId="13464"/>
    <cellStyle name="Procent 10 7" xfId="9203"/>
    <cellStyle name="Procent 10 7 2" xfId="12169"/>
    <cellStyle name="Procent 10 8" xfId="12027"/>
    <cellStyle name="Procent 11" xfId="6497"/>
    <cellStyle name="Procent 11 2" xfId="6498"/>
    <cellStyle name="Procent 11 2 2" xfId="6884"/>
    <cellStyle name="Procent 11 2 3" xfId="12171"/>
    <cellStyle name="Procent 11 3" xfId="6499"/>
    <cellStyle name="Procent 11 3 2" xfId="6885"/>
    <cellStyle name="Procent 11 3 3" xfId="12172"/>
    <cellStyle name="Procent 11 4" xfId="6883"/>
    <cellStyle name="Procent 11 5" xfId="12170"/>
    <cellStyle name="Procent 12" xfId="6500"/>
    <cellStyle name="Procent 12 2" xfId="6501"/>
    <cellStyle name="Procent 12 2 2" xfId="6887"/>
    <cellStyle name="Procent 12 2 3" xfId="12174"/>
    <cellStyle name="Procent 12 3" xfId="6886"/>
    <cellStyle name="Procent 12 4" xfId="12173"/>
    <cellStyle name="Procent 13" xfId="6502"/>
    <cellStyle name="Procent 13 2" xfId="6503"/>
    <cellStyle name="Procent 13 2 2" xfId="6889"/>
    <cellStyle name="Procent 13 2 3" xfId="12176"/>
    <cellStyle name="Procent 13 3" xfId="6888"/>
    <cellStyle name="Procent 13 4" xfId="12175"/>
    <cellStyle name="Procent 14" xfId="6504"/>
    <cellStyle name="Procent 14 2" xfId="6505"/>
    <cellStyle name="Procent 14 2 2" xfId="6891"/>
    <cellStyle name="Procent 14 2 3" xfId="12178"/>
    <cellStyle name="Procent 14 3" xfId="6890"/>
    <cellStyle name="Procent 14 4" xfId="12177"/>
    <cellStyle name="Procent 15" xfId="6506"/>
    <cellStyle name="Procent 15 2" xfId="6892"/>
    <cellStyle name="Procent 15 3" xfId="12179"/>
    <cellStyle name="Procent 16" xfId="6507"/>
    <cellStyle name="Procent 16 2" xfId="6893"/>
    <cellStyle name="Procent 16 3" xfId="12180"/>
    <cellStyle name="Procent 2" xfId="5118"/>
    <cellStyle name="Procent 2 2" xfId="5119"/>
    <cellStyle name="Procent 2 2 2" xfId="6895"/>
    <cellStyle name="Procent 2 2 3" xfId="12182"/>
    <cellStyle name="Procent 2 3" xfId="6894"/>
    <cellStyle name="Procent 2 4" xfId="12181"/>
    <cellStyle name="Procent 3" xfId="5120"/>
    <cellStyle name="Procent 3 2" xfId="5121"/>
    <cellStyle name="Procent 3 2 2" xfId="6897"/>
    <cellStyle name="Procent 3 2 3" xfId="12184"/>
    <cellStyle name="Procent 3 2 4" xfId="6219"/>
    <cellStyle name="Procent 3 3" xfId="6896"/>
    <cellStyle name="Procent 3 4" xfId="12183"/>
    <cellStyle name="Procent 3 5" xfId="6213"/>
    <cellStyle name="Procent 4" xfId="6214"/>
    <cellStyle name="Procent 4 2" xfId="6509"/>
    <cellStyle name="Procent 4 2 2" xfId="6899"/>
    <cellStyle name="Procent 4 2 3" xfId="12186"/>
    <cellStyle name="Procent 4 3" xfId="6510"/>
    <cellStyle name="Procent 4 3 2" xfId="6900"/>
    <cellStyle name="Procent 4 4" xfId="6511"/>
    <cellStyle name="Procent 4 4 2" xfId="6901"/>
    <cellStyle name="Procent 4 5" xfId="6898"/>
    <cellStyle name="Procent 4 6" xfId="7320"/>
    <cellStyle name="Procent 4 7" xfId="12185"/>
    <cellStyle name="Procent 4 8" xfId="6508"/>
    <cellStyle name="Procent 5" xfId="6512"/>
    <cellStyle name="Procent 5 2" xfId="6513"/>
    <cellStyle name="Procent 5 2 2" xfId="6903"/>
    <cellStyle name="Procent 5 2 3" xfId="12188"/>
    <cellStyle name="Procent 5 3" xfId="6902"/>
    <cellStyle name="Procent 5 4" xfId="12187"/>
    <cellStyle name="Procent 6" xfId="6514"/>
    <cellStyle name="Procent 6 2" xfId="6515"/>
    <cellStyle name="Procent 6 2 2" xfId="6516"/>
    <cellStyle name="Procent 6 2 2 2" xfId="6906"/>
    <cellStyle name="Procent 6 2 2 3" xfId="12191"/>
    <cellStyle name="Procent 6 2 3" xfId="6905"/>
    <cellStyle name="Procent 6 2 4" xfId="12190"/>
    <cellStyle name="Procent 6 3" xfId="6517"/>
    <cellStyle name="Procent 6 3 2" xfId="6518"/>
    <cellStyle name="Procent 6 3 2 2" xfId="6908"/>
    <cellStyle name="Procent 6 3 2 3" xfId="12193"/>
    <cellStyle name="Procent 6 3 3" xfId="6519"/>
    <cellStyle name="Procent 6 3 3 2" xfId="6909"/>
    <cellStyle name="Procent 6 3 3 3" xfId="12194"/>
    <cellStyle name="Procent 6 3 4" xfId="6907"/>
    <cellStyle name="Procent 6 3 5" xfId="12192"/>
    <cellStyle name="Procent 6 4" xfId="6520"/>
    <cellStyle name="Procent 6 4 2" xfId="6910"/>
    <cellStyle name="Procent 6 4 3" xfId="12195"/>
    <cellStyle name="Procent 6 5" xfId="6904"/>
    <cellStyle name="Procent 6 6" xfId="12189"/>
    <cellStyle name="Procent 7" xfId="6521"/>
    <cellStyle name="Procent 7 2" xfId="6911"/>
    <cellStyle name="Procent 7 3" xfId="12196"/>
    <cellStyle name="Procent 8" xfId="6522"/>
    <cellStyle name="Procent 8 2" xfId="6523"/>
    <cellStyle name="Procent 8 2 2" xfId="6913"/>
    <cellStyle name="Procent 8 2 3" xfId="12198"/>
    <cellStyle name="Procent 8 3" xfId="6912"/>
    <cellStyle name="Procent 8 4" xfId="12197"/>
    <cellStyle name="Procent 9" xfId="6524"/>
    <cellStyle name="Procent 9 2" xfId="6525"/>
    <cellStyle name="Sammenkædet celle" xfId="6174" builtinId="24" customBuiltin="1"/>
    <cellStyle name="Sammenkædet celle 2" xfId="5122"/>
    <cellStyle name="Sammenkædet celle 2 2" xfId="5123"/>
    <cellStyle name="Sammenkædet celle 2 2 2" xfId="6527"/>
    <cellStyle name="Sammenkædet celle 2 3" xfId="6526"/>
    <cellStyle name="Sammenkædet celle 3" xfId="6528"/>
    <cellStyle name="Titel" xfId="6163" builtinId="15" customBuiltin="1"/>
    <cellStyle name="Titel 2" xfId="5124"/>
    <cellStyle name="Titel 2 2" xfId="5125"/>
    <cellStyle name="Titel 2 2 2" xfId="6529"/>
    <cellStyle name="Titel 2 3" xfId="5126"/>
    <cellStyle name="Titel 3" xfId="5127"/>
    <cellStyle name="Total" xfId="6177" builtinId="25" customBuiltin="1"/>
    <cellStyle name="Total 2" xfId="5128"/>
    <cellStyle name="Total 2 10" xfId="5129"/>
    <cellStyle name="Total 2 10 10" xfId="5130"/>
    <cellStyle name="Total 2 10 10 2" xfId="5131"/>
    <cellStyle name="Total 2 10 11" xfId="5132"/>
    <cellStyle name="Total 2 10 11 2" xfId="5133"/>
    <cellStyle name="Total 2 10 12" xfId="5134"/>
    <cellStyle name="Total 2 10 12 2" xfId="5135"/>
    <cellStyle name="Total 2 10 13" xfId="5136"/>
    <cellStyle name="Total 2 10 13 2" xfId="5137"/>
    <cellStyle name="Total 2 10 14" xfId="5138"/>
    <cellStyle name="Total 2 10 14 2" xfId="5139"/>
    <cellStyle name="Total 2 10 15" xfId="5140"/>
    <cellStyle name="Total 2 10 15 2" xfId="5141"/>
    <cellStyle name="Total 2 10 16" xfId="5142"/>
    <cellStyle name="Total 2 10 16 2" xfId="5143"/>
    <cellStyle name="Total 2 10 17" xfId="5144"/>
    <cellStyle name="Total 2 10 17 2" xfId="5145"/>
    <cellStyle name="Total 2 10 18" xfId="5146"/>
    <cellStyle name="Total 2 10 18 2" xfId="5147"/>
    <cellStyle name="Total 2 10 19" xfId="5148"/>
    <cellStyle name="Total 2 10 19 2" xfId="5149"/>
    <cellStyle name="Total 2 10 2" xfId="5150"/>
    <cellStyle name="Total 2 10 2 2" xfId="5151"/>
    <cellStyle name="Total 2 10 20" xfId="5152"/>
    <cellStyle name="Total 2 10 20 2" xfId="5153"/>
    <cellStyle name="Total 2 10 21" xfId="5154"/>
    <cellStyle name="Total 2 10 21 2" xfId="5155"/>
    <cellStyle name="Total 2 10 22" xfId="5156"/>
    <cellStyle name="Total 2 10 22 2" xfId="5157"/>
    <cellStyle name="Total 2 10 23" xfId="5158"/>
    <cellStyle name="Total 2 10 23 2" xfId="5159"/>
    <cellStyle name="Total 2 10 24" xfId="5160"/>
    <cellStyle name="Total 2 10 24 2" xfId="5161"/>
    <cellStyle name="Total 2 10 25" xfId="5162"/>
    <cellStyle name="Total 2 10 25 2" xfId="5163"/>
    <cellStyle name="Total 2 10 26" xfId="5164"/>
    <cellStyle name="Total 2 10 26 2" xfId="5165"/>
    <cellStyle name="Total 2 10 27" xfId="5166"/>
    <cellStyle name="Total 2 10 27 2" xfId="5167"/>
    <cellStyle name="Total 2 10 28" xfId="5168"/>
    <cellStyle name="Total 2 10 28 2" xfId="5169"/>
    <cellStyle name="Total 2 10 29" xfId="5170"/>
    <cellStyle name="Total 2 10 29 2" xfId="5171"/>
    <cellStyle name="Total 2 10 3" xfId="5172"/>
    <cellStyle name="Total 2 10 3 2" xfId="5173"/>
    <cellStyle name="Total 2 10 30" xfId="5174"/>
    <cellStyle name="Total 2 10 30 2" xfId="5175"/>
    <cellStyle name="Total 2 10 31" xfId="5176"/>
    <cellStyle name="Total 2 10 31 2" xfId="5177"/>
    <cellStyle name="Total 2 10 32" xfId="5178"/>
    <cellStyle name="Total 2 10 32 2" xfId="5179"/>
    <cellStyle name="Total 2 10 33" xfId="5180"/>
    <cellStyle name="Total 2 10 33 2" xfId="5181"/>
    <cellStyle name="Total 2 10 34" xfId="5182"/>
    <cellStyle name="Total 2 10 34 2" xfId="5183"/>
    <cellStyle name="Total 2 10 35" xfId="5184"/>
    <cellStyle name="Total 2 10 35 2" xfId="5185"/>
    <cellStyle name="Total 2 10 36" xfId="5186"/>
    <cellStyle name="Total 2 10 36 2" xfId="5187"/>
    <cellStyle name="Total 2 10 37" xfId="5188"/>
    <cellStyle name="Total 2 10 37 2" xfId="5189"/>
    <cellStyle name="Total 2 10 38" xfId="5190"/>
    <cellStyle name="Total 2 10 4" xfId="5191"/>
    <cellStyle name="Total 2 10 4 2" xfId="5192"/>
    <cellStyle name="Total 2 10 5" xfId="5193"/>
    <cellStyle name="Total 2 10 5 2" xfId="5194"/>
    <cellStyle name="Total 2 10 6" xfId="5195"/>
    <cellStyle name="Total 2 10 6 2" xfId="5196"/>
    <cellStyle name="Total 2 10 7" xfId="5197"/>
    <cellStyle name="Total 2 10 7 2" xfId="5198"/>
    <cellStyle name="Total 2 10 8" xfId="5199"/>
    <cellStyle name="Total 2 10 8 2" xfId="5200"/>
    <cellStyle name="Total 2 10 9" xfId="5201"/>
    <cellStyle name="Total 2 10 9 2" xfId="5202"/>
    <cellStyle name="Total 2 11" xfId="5203"/>
    <cellStyle name="Total 2 11 10" xfId="5204"/>
    <cellStyle name="Total 2 11 10 2" xfId="5205"/>
    <cellStyle name="Total 2 11 11" xfId="5206"/>
    <cellStyle name="Total 2 11 11 2" xfId="5207"/>
    <cellStyle name="Total 2 11 12" xfId="5208"/>
    <cellStyle name="Total 2 11 12 2" xfId="5209"/>
    <cellStyle name="Total 2 11 13" xfId="5210"/>
    <cellStyle name="Total 2 11 13 2" xfId="5211"/>
    <cellStyle name="Total 2 11 14" xfId="5212"/>
    <cellStyle name="Total 2 11 14 2" xfId="5213"/>
    <cellStyle name="Total 2 11 15" xfId="5214"/>
    <cellStyle name="Total 2 11 15 2" xfId="5215"/>
    <cellStyle name="Total 2 11 16" xfId="5216"/>
    <cellStyle name="Total 2 11 16 2" xfId="5217"/>
    <cellStyle name="Total 2 11 17" xfId="5218"/>
    <cellStyle name="Total 2 11 17 2" xfId="5219"/>
    <cellStyle name="Total 2 11 18" xfId="5220"/>
    <cellStyle name="Total 2 11 18 2" xfId="5221"/>
    <cellStyle name="Total 2 11 19" xfId="5222"/>
    <cellStyle name="Total 2 11 19 2" xfId="5223"/>
    <cellStyle name="Total 2 11 2" xfId="5224"/>
    <cellStyle name="Total 2 11 2 2" xfId="5225"/>
    <cellStyle name="Total 2 11 20" xfId="5226"/>
    <cellStyle name="Total 2 11 20 2" xfId="5227"/>
    <cellStyle name="Total 2 11 21" xfId="5228"/>
    <cellStyle name="Total 2 11 21 2" xfId="5229"/>
    <cellStyle name="Total 2 11 22" xfId="5230"/>
    <cellStyle name="Total 2 11 22 2" xfId="5231"/>
    <cellStyle name="Total 2 11 23" xfId="5232"/>
    <cellStyle name="Total 2 11 23 2" xfId="5233"/>
    <cellStyle name="Total 2 11 24" xfId="5234"/>
    <cellStyle name="Total 2 11 24 2" xfId="5235"/>
    <cellStyle name="Total 2 11 25" xfId="5236"/>
    <cellStyle name="Total 2 11 25 2" xfId="5237"/>
    <cellStyle name="Total 2 11 26" xfId="5238"/>
    <cellStyle name="Total 2 11 26 2" xfId="5239"/>
    <cellStyle name="Total 2 11 27" xfId="5240"/>
    <cellStyle name="Total 2 11 27 2" xfId="5241"/>
    <cellStyle name="Total 2 11 28" xfId="5242"/>
    <cellStyle name="Total 2 11 28 2" xfId="5243"/>
    <cellStyle name="Total 2 11 29" xfId="5244"/>
    <cellStyle name="Total 2 11 29 2" xfId="5245"/>
    <cellStyle name="Total 2 11 3" xfId="5246"/>
    <cellStyle name="Total 2 11 3 2" xfId="5247"/>
    <cellStyle name="Total 2 11 30" xfId="5248"/>
    <cellStyle name="Total 2 11 30 2" xfId="5249"/>
    <cellStyle name="Total 2 11 31" xfId="5250"/>
    <cellStyle name="Total 2 11 31 2" xfId="5251"/>
    <cellStyle name="Total 2 11 32" xfId="5252"/>
    <cellStyle name="Total 2 11 32 2" xfId="5253"/>
    <cellStyle name="Total 2 11 33" xfId="5254"/>
    <cellStyle name="Total 2 11 33 2" xfId="5255"/>
    <cellStyle name="Total 2 11 34" xfId="5256"/>
    <cellStyle name="Total 2 11 34 2" xfId="5257"/>
    <cellStyle name="Total 2 11 35" xfId="5258"/>
    <cellStyle name="Total 2 11 35 2" xfId="5259"/>
    <cellStyle name="Total 2 11 36" xfId="5260"/>
    <cellStyle name="Total 2 11 36 2" xfId="5261"/>
    <cellStyle name="Total 2 11 37" xfId="5262"/>
    <cellStyle name="Total 2 11 37 2" xfId="5263"/>
    <cellStyle name="Total 2 11 38" xfId="5264"/>
    <cellStyle name="Total 2 11 4" xfId="5265"/>
    <cellStyle name="Total 2 11 4 2" xfId="5266"/>
    <cellStyle name="Total 2 11 5" xfId="5267"/>
    <cellStyle name="Total 2 11 5 2" xfId="5268"/>
    <cellStyle name="Total 2 11 6" xfId="5269"/>
    <cellStyle name="Total 2 11 6 2" xfId="5270"/>
    <cellStyle name="Total 2 11 7" xfId="5271"/>
    <cellStyle name="Total 2 11 7 2" xfId="5272"/>
    <cellStyle name="Total 2 11 8" xfId="5273"/>
    <cellStyle name="Total 2 11 8 2" xfId="5274"/>
    <cellStyle name="Total 2 11 9" xfId="5275"/>
    <cellStyle name="Total 2 11 9 2" xfId="5276"/>
    <cellStyle name="Total 2 12" xfId="5277"/>
    <cellStyle name="Total 2 12 10" xfId="5278"/>
    <cellStyle name="Total 2 12 10 2" xfId="5279"/>
    <cellStyle name="Total 2 12 11" xfId="5280"/>
    <cellStyle name="Total 2 12 11 2" xfId="5281"/>
    <cellStyle name="Total 2 12 12" xfId="5282"/>
    <cellStyle name="Total 2 12 12 2" xfId="5283"/>
    <cellStyle name="Total 2 12 13" xfId="5284"/>
    <cellStyle name="Total 2 12 13 2" xfId="5285"/>
    <cellStyle name="Total 2 12 14" xfId="5286"/>
    <cellStyle name="Total 2 12 14 2" xfId="5287"/>
    <cellStyle name="Total 2 12 15" xfId="5288"/>
    <cellStyle name="Total 2 12 15 2" xfId="5289"/>
    <cellStyle name="Total 2 12 16" xfId="5290"/>
    <cellStyle name="Total 2 12 16 2" xfId="5291"/>
    <cellStyle name="Total 2 12 17" xfId="5292"/>
    <cellStyle name="Total 2 12 17 2" xfId="5293"/>
    <cellStyle name="Total 2 12 18" xfId="5294"/>
    <cellStyle name="Total 2 12 18 2" xfId="5295"/>
    <cellStyle name="Total 2 12 19" xfId="5296"/>
    <cellStyle name="Total 2 12 19 2" xfId="5297"/>
    <cellStyle name="Total 2 12 2" xfId="5298"/>
    <cellStyle name="Total 2 12 2 2" xfId="5299"/>
    <cellStyle name="Total 2 12 20" xfId="5300"/>
    <cellStyle name="Total 2 12 20 2" xfId="5301"/>
    <cellStyle name="Total 2 12 21" xfId="5302"/>
    <cellStyle name="Total 2 12 21 2" xfId="5303"/>
    <cellStyle name="Total 2 12 22" xfId="5304"/>
    <cellStyle name="Total 2 12 22 2" xfId="5305"/>
    <cellStyle name="Total 2 12 23" xfId="5306"/>
    <cellStyle name="Total 2 12 23 2" xfId="5307"/>
    <cellStyle name="Total 2 12 24" xfId="5308"/>
    <cellStyle name="Total 2 12 24 2" xfId="5309"/>
    <cellStyle name="Total 2 12 25" xfId="5310"/>
    <cellStyle name="Total 2 12 25 2" xfId="5311"/>
    <cellStyle name="Total 2 12 26" xfId="5312"/>
    <cellStyle name="Total 2 12 26 2" xfId="5313"/>
    <cellStyle name="Total 2 12 27" xfId="5314"/>
    <cellStyle name="Total 2 12 27 2" xfId="5315"/>
    <cellStyle name="Total 2 12 28" xfId="5316"/>
    <cellStyle name="Total 2 12 28 2" xfId="5317"/>
    <cellStyle name="Total 2 12 29" xfId="5318"/>
    <cellStyle name="Total 2 12 29 2" xfId="5319"/>
    <cellStyle name="Total 2 12 3" xfId="5320"/>
    <cellStyle name="Total 2 12 3 2" xfId="5321"/>
    <cellStyle name="Total 2 12 30" xfId="5322"/>
    <cellStyle name="Total 2 12 30 2" xfId="5323"/>
    <cellStyle name="Total 2 12 31" xfId="5324"/>
    <cellStyle name="Total 2 12 31 2" xfId="5325"/>
    <cellStyle name="Total 2 12 32" xfId="5326"/>
    <cellStyle name="Total 2 12 32 2" xfId="5327"/>
    <cellStyle name="Total 2 12 33" xfId="5328"/>
    <cellStyle name="Total 2 12 33 2" xfId="5329"/>
    <cellStyle name="Total 2 12 34" xfId="5330"/>
    <cellStyle name="Total 2 12 34 2" xfId="5331"/>
    <cellStyle name="Total 2 12 35" xfId="5332"/>
    <cellStyle name="Total 2 12 35 2" xfId="5333"/>
    <cellStyle name="Total 2 12 36" xfId="5334"/>
    <cellStyle name="Total 2 12 36 2" xfId="5335"/>
    <cellStyle name="Total 2 12 37" xfId="5336"/>
    <cellStyle name="Total 2 12 37 2" xfId="5337"/>
    <cellStyle name="Total 2 12 38" xfId="5338"/>
    <cellStyle name="Total 2 12 4" xfId="5339"/>
    <cellStyle name="Total 2 12 4 2" xfId="5340"/>
    <cellStyle name="Total 2 12 5" xfId="5341"/>
    <cellStyle name="Total 2 12 5 2" xfId="5342"/>
    <cellStyle name="Total 2 12 6" xfId="5343"/>
    <cellStyle name="Total 2 12 6 2" xfId="5344"/>
    <cellStyle name="Total 2 12 7" xfId="5345"/>
    <cellStyle name="Total 2 12 7 2" xfId="5346"/>
    <cellStyle name="Total 2 12 8" xfId="5347"/>
    <cellStyle name="Total 2 12 8 2" xfId="5348"/>
    <cellStyle name="Total 2 12 9" xfId="5349"/>
    <cellStyle name="Total 2 12 9 2" xfId="5350"/>
    <cellStyle name="Total 2 13" xfId="5351"/>
    <cellStyle name="Total 2 13 10" xfId="5352"/>
    <cellStyle name="Total 2 13 10 2" xfId="5353"/>
    <cellStyle name="Total 2 13 11" xfId="5354"/>
    <cellStyle name="Total 2 13 11 2" xfId="5355"/>
    <cellStyle name="Total 2 13 12" xfId="5356"/>
    <cellStyle name="Total 2 13 12 2" xfId="5357"/>
    <cellStyle name="Total 2 13 13" xfId="5358"/>
    <cellStyle name="Total 2 13 13 2" xfId="5359"/>
    <cellStyle name="Total 2 13 14" xfId="5360"/>
    <cellStyle name="Total 2 13 14 2" xfId="5361"/>
    <cellStyle name="Total 2 13 15" xfId="5362"/>
    <cellStyle name="Total 2 13 15 2" xfId="5363"/>
    <cellStyle name="Total 2 13 16" xfId="5364"/>
    <cellStyle name="Total 2 13 16 2" xfId="5365"/>
    <cellStyle name="Total 2 13 17" xfId="5366"/>
    <cellStyle name="Total 2 13 17 2" xfId="5367"/>
    <cellStyle name="Total 2 13 18" xfId="5368"/>
    <cellStyle name="Total 2 13 18 2" xfId="5369"/>
    <cellStyle name="Total 2 13 19" xfId="5370"/>
    <cellStyle name="Total 2 13 19 2" xfId="5371"/>
    <cellStyle name="Total 2 13 2" xfId="5372"/>
    <cellStyle name="Total 2 13 2 2" xfId="5373"/>
    <cellStyle name="Total 2 13 20" xfId="5374"/>
    <cellStyle name="Total 2 13 20 2" xfId="5375"/>
    <cellStyle name="Total 2 13 21" xfId="5376"/>
    <cellStyle name="Total 2 13 21 2" xfId="5377"/>
    <cellStyle name="Total 2 13 22" xfId="5378"/>
    <cellStyle name="Total 2 13 22 2" xfId="5379"/>
    <cellStyle name="Total 2 13 23" xfId="5380"/>
    <cellStyle name="Total 2 13 23 2" xfId="5381"/>
    <cellStyle name="Total 2 13 24" xfId="5382"/>
    <cellStyle name="Total 2 13 24 2" xfId="5383"/>
    <cellStyle name="Total 2 13 25" xfId="5384"/>
    <cellStyle name="Total 2 13 25 2" xfId="5385"/>
    <cellStyle name="Total 2 13 26" xfId="5386"/>
    <cellStyle name="Total 2 13 26 2" xfId="5387"/>
    <cellStyle name="Total 2 13 27" xfId="5388"/>
    <cellStyle name="Total 2 13 27 2" xfId="5389"/>
    <cellStyle name="Total 2 13 28" xfId="5390"/>
    <cellStyle name="Total 2 13 28 2" xfId="5391"/>
    <cellStyle name="Total 2 13 29" xfId="5392"/>
    <cellStyle name="Total 2 13 29 2" xfId="5393"/>
    <cellStyle name="Total 2 13 3" xfId="5394"/>
    <cellStyle name="Total 2 13 3 2" xfId="5395"/>
    <cellStyle name="Total 2 13 30" xfId="5396"/>
    <cellStyle name="Total 2 13 30 2" xfId="5397"/>
    <cellStyle name="Total 2 13 31" xfId="5398"/>
    <cellStyle name="Total 2 13 31 2" xfId="5399"/>
    <cellStyle name="Total 2 13 32" xfId="5400"/>
    <cellStyle name="Total 2 13 32 2" xfId="5401"/>
    <cellStyle name="Total 2 13 33" xfId="5402"/>
    <cellStyle name="Total 2 13 33 2" xfId="5403"/>
    <cellStyle name="Total 2 13 34" xfId="5404"/>
    <cellStyle name="Total 2 13 34 2" xfId="5405"/>
    <cellStyle name="Total 2 13 35" xfId="5406"/>
    <cellStyle name="Total 2 13 35 2" xfId="5407"/>
    <cellStyle name="Total 2 13 36" xfId="5408"/>
    <cellStyle name="Total 2 13 36 2" xfId="5409"/>
    <cellStyle name="Total 2 13 37" xfId="5410"/>
    <cellStyle name="Total 2 13 37 2" xfId="5411"/>
    <cellStyle name="Total 2 13 38" xfId="5412"/>
    <cellStyle name="Total 2 13 4" xfId="5413"/>
    <cellStyle name="Total 2 13 4 2" xfId="5414"/>
    <cellStyle name="Total 2 13 5" xfId="5415"/>
    <cellStyle name="Total 2 13 5 2" xfId="5416"/>
    <cellStyle name="Total 2 13 6" xfId="5417"/>
    <cellStyle name="Total 2 13 6 2" xfId="5418"/>
    <cellStyle name="Total 2 13 7" xfId="5419"/>
    <cellStyle name="Total 2 13 7 2" xfId="5420"/>
    <cellStyle name="Total 2 13 8" xfId="5421"/>
    <cellStyle name="Total 2 13 8 2" xfId="5422"/>
    <cellStyle name="Total 2 13 9" xfId="5423"/>
    <cellStyle name="Total 2 13 9 2" xfId="5424"/>
    <cellStyle name="Total 2 14" xfId="5425"/>
    <cellStyle name="Total 2 14 2" xfId="5426"/>
    <cellStyle name="Total 2 15" xfId="5427"/>
    <cellStyle name="Total 2 15 2" xfId="5428"/>
    <cellStyle name="Total 2 16" xfId="5429"/>
    <cellStyle name="Total 2 16 2" xfId="5430"/>
    <cellStyle name="Total 2 17" xfId="5431"/>
    <cellStyle name="Total 2 17 2" xfId="5432"/>
    <cellStyle name="Total 2 18" xfId="5433"/>
    <cellStyle name="Total 2 18 2" xfId="5434"/>
    <cellStyle name="Total 2 19" xfId="5435"/>
    <cellStyle name="Total 2 19 2" xfId="5436"/>
    <cellStyle name="Total 2 2" xfId="5437"/>
    <cellStyle name="Total 2 2 10" xfId="5438"/>
    <cellStyle name="Total 2 2 10 2" xfId="5439"/>
    <cellStyle name="Total 2 2 10 2 2" xfId="17333"/>
    <cellStyle name="Total 2 2 10 3" xfId="11900"/>
    <cellStyle name="Total 2 2 11" xfId="5440"/>
    <cellStyle name="Total 2 2 11 2" xfId="5441"/>
    <cellStyle name="Total 2 2 11 3" xfId="11832"/>
    <cellStyle name="Total 2 2 12" xfId="5442"/>
    <cellStyle name="Total 2 2 12 2" xfId="5443"/>
    <cellStyle name="Total 2 2 13" xfId="5444"/>
    <cellStyle name="Total 2 2 13 2" xfId="5445"/>
    <cellStyle name="Total 2 2 14" xfId="5446"/>
    <cellStyle name="Total 2 2 14 2" xfId="5447"/>
    <cellStyle name="Total 2 2 15" xfId="5448"/>
    <cellStyle name="Total 2 2 15 2" xfId="5449"/>
    <cellStyle name="Total 2 2 16" xfId="5450"/>
    <cellStyle name="Total 2 2 16 2" xfId="5451"/>
    <cellStyle name="Total 2 2 17" xfId="5452"/>
    <cellStyle name="Total 2 2 17 2" xfId="5453"/>
    <cellStyle name="Total 2 2 18" xfId="5454"/>
    <cellStyle name="Total 2 2 18 2" xfId="5455"/>
    <cellStyle name="Total 2 2 19" xfId="5456"/>
    <cellStyle name="Total 2 2 19 2" xfId="5457"/>
    <cellStyle name="Total 2 2 2" xfId="5458"/>
    <cellStyle name="Total 2 2 2 2" xfId="5459"/>
    <cellStyle name="Total 2 2 2 2 2" xfId="14690"/>
    <cellStyle name="Total 2 2 2 3" xfId="9206"/>
    <cellStyle name="Total 2 2 20" xfId="5460"/>
    <cellStyle name="Total 2 2 20 2" xfId="5461"/>
    <cellStyle name="Total 2 2 21" xfId="5462"/>
    <cellStyle name="Total 2 2 21 2" xfId="5463"/>
    <cellStyle name="Total 2 2 22" xfId="5464"/>
    <cellStyle name="Total 2 2 22 2" xfId="5465"/>
    <cellStyle name="Total 2 2 23" xfId="5466"/>
    <cellStyle name="Total 2 2 23 2" xfId="5467"/>
    <cellStyle name="Total 2 2 24" xfId="5468"/>
    <cellStyle name="Total 2 2 24 2" xfId="5469"/>
    <cellStyle name="Total 2 2 25" xfId="5470"/>
    <cellStyle name="Total 2 2 25 2" xfId="5471"/>
    <cellStyle name="Total 2 2 26" xfId="5472"/>
    <cellStyle name="Total 2 2 26 2" xfId="5473"/>
    <cellStyle name="Total 2 2 27" xfId="5474"/>
    <cellStyle name="Total 2 2 27 2" xfId="5475"/>
    <cellStyle name="Total 2 2 28" xfId="5476"/>
    <cellStyle name="Total 2 2 28 2" xfId="5477"/>
    <cellStyle name="Total 2 2 29" xfId="5478"/>
    <cellStyle name="Total 2 2 29 2" xfId="5479"/>
    <cellStyle name="Total 2 2 3" xfId="5480"/>
    <cellStyle name="Total 2 2 3 2" xfId="5481"/>
    <cellStyle name="Total 2 2 3 2 2" xfId="17261"/>
    <cellStyle name="Total 2 2 3 3" xfId="11815"/>
    <cellStyle name="Total 2 2 30" xfId="5482"/>
    <cellStyle name="Total 2 2 30 2" xfId="5483"/>
    <cellStyle name="Total 2 2 31" xfId="5484"/>
    <cellStyle name="Total 2 2 31 2" xfId="5485"/>
    <cellStyle name="Total 2 2 32" xfId="5486"/>
    <cellStyle name="Total 2 2 32 2" xfId="5487"/>
    <cellStyle name="Total 2 2 33" xfId="5488"/>
    <cellStyle name="Total 2 2 33 2" xfId="5489"/>
    <cellStyle name="Total 2 2 34" xfId="5490"/>
    <cellStyle name="Total 2 2 34 2" xfId="5491"/>
    <cellStyle name="Total 2 2 35" xfId="5492"/>
    <cellStyle name="Total 2 2 35 2" xfId="5493"/>
    <cellStyle name="Total 2 2 36" xfId="5494"/>
    <cellStyle name="Total 2 2 36 2" xfId="5495"/>
    <cellStyle name="Total 2 2 37" xfId="5496"/>
    <cellStyle name="Total 2 2 37 2" xfId="5497"/>
    <cellStyle name="Total 2 2 38" xfId="5498"/>
    <cellStyle name="Total 2 2 39" xfId="5499"/>
    <cellStyle name="Total 2 2 4" xfId="5500"/>
    <cellStyle name="Total 2 2 4 2" xfId="5501"/>
    <cellStyle name="Total 2 2 4 2 2" xfId="17308"/>
    <cellStyle name="Total 2 2 4 3" xfId="11870"/>
    <cellStyle name="Total 2 2 40" xfId="5502"/>
    <cellStyle name="Total 2 2 41" xfId="5503"/>
    <cellStyle name="Total 2 2 42" xfId="5504"/>
    <cellStyle name="Total 2 2 43" xfId="5505"/>
    <cellStyle name="Total 2 2 44" xfId="5506"/>
    <cellStyle name="Total 2 2 45" xfId="5507"/>
    <cellStyle name="Total 2 2 46" xfId="6531"/>
    <cellStyle name="Total 2 2 5" xfId="5508"/>
    <cellStyle name="Total 2 2 5 2" xfId="5509"/>
    <cellStyle name="Total 2 2 5 2 2" xfId="17250"/>
    <cellStyle name="Total 2 2 5 3" xfId="11804"/>
    <cellStyle name="Total 2 2 6" xfId="5510"/>
    <cellStyle name="Total 2 2 6 2" xfId="5511"/>
    <cellStyle name="Total 2 2 6 2 2" xfId="17262"/>
    <cellStyle name="Total 2 2 6 3" xfId="11816"/>
    <cellStyle name="Total 2 2 7" xfId="5512"/>
    <cellStyle name="Total 2 2 7 2" xfId="5513"/>
    <cellStyle name="Total 2 2 7 2 2" xfId="17200"/>
    <cellStyle name="Total 2 2 7 3" xfId="11748"/>
    <cellStyle name="Total 2 2 8" xfId="5514"/>
    <cellStyle name="Total 2 2 8 2" xfId="5515"/>
    <cellStyle name="Total 2 2 8 2 2" xfId="17161"/>
    <cellStyle name="Total 2 2 8 3" xfId="11706"/>
    <cellStyle name="Total 2 2 9" xfId="5516"/>
    <cellStyle name="Total 2 2 9 2" xfId="5517"/>
    <cellStyle name="Total 2 2 9 2 2" xfId="17355"/>
    <cellStyle name="Total 2 2 9 3" xfId="11924"/>
    <cellStyle name="Total 2 20" xfId="5518"/>
    <cellStyle name="Total 2 20 2" xfId="5519"/>
    <cellStyle name="Total 2 21" xfId="5520"/>
    <cellStyle name="Total 2 21 2" xfId="5521"/>
    <cellStyle name="Total 2 22" xfId="5522"/>
    <cellStyle name="Total 2 22 2" xfId="5523"/>
    <cellStyle name="Total 2 23" xfId="5524"/>
    <cellStyle name="Total 2 23 2" xfId="5525"/>
    <cellStyle name="Total 2 24" xfId="5526"/>
    <cellStyle name="Total 2 24 2" xfId="5527"/>
    <cellStyle name="Total 2 25" xfId="5528"/>
    <cellStyle name="Total 2 25 2" xfId="5529"/>
    <cellStyle name="Total 2 26" xfId="5530"/>
    <cellStyle name="Total 2 26 2" xfId="5531"/>
    <cellStyle name="Total 2 27" xfId="5532"/>
    <cellStyle name="Total 2 27 2" xfId="5533"/>
    <cellStyle name="Total 2 28" xfId="5534"/>
    <cellStyle name="Total 2 28 2" xfId="5535"/>
    <cellStyle name="Total 2 29" xfId="5536"/>
    <cellStyle name="Total 2 29 2" xfId="5537"/>
    <cellStyle name="Total 2 3" xfId="5538"/>
    <cellStyle name="Total 2 3 10" xfId="5539"/>
    <cellStyle name="Total 2 3 10 2" xfId="5540"/>
    <cellStyle name="Total 2 3 11" xfId="5541"/>
    <cellStyle name="Total 2 3 11 2" xfId="5542"/>
    <cellStyle name="Total 2 3 12" xfId="5543"/>
    <cellStyle name="Total 2 3 12 2" xfId="5544"/>
    <cellStyle name="Total 2 3 13" xfId="5545"/>
    <cellStyle name="Total 2 3 13 2" xfId="5546"/>
    <cellStyle name="Total 2 3 14" xfId="5547"/>
    <cellStyle name="Total 2 3 14 2" xfId="5548"/>
    <cellStyle name="Total 2 3 15" xfId="5549"/>
    <cellStyle name="Total 2 3 15 2" xfId="5550"/>
    <cellStyle name="Total 2 3 16" xfId="5551"/>
    <cellStyle name="Total 2 3 16 2" xfId="5552"/>
    <cellStyle name="Total 2 3 17" xfId="5553"/>
    <cellStyle name="Total 2 3 17 2" xfId="5554"/>
    <cellStyle name="Total 2 3 18" xfId="5555"/>
    <cellStyle name="Total 2 3 18 2" xfId="5556"/>
    <cellStyle name="Total 2 3 19" xfId="5557"/>
    <cellStyle name="Total 2 3 19 2" xfId="5558"/>
    <cellStyle name="Total 2 3 2" xfId="5559"/>
    <cellStyle name="Total 2 3 2 2" xfId="5560"/>
    <cellStyle name="Total 2 3 20" xfId="5561"/>
    <cellStyle name="Total 2 3 20 2" xfId="5562"/>
    <cellStyle name="Total 2 3 21" xfId="5563"/>
    <cellStyle name="Total 2 3 21 2" xfId="5564"/>
    <cellStyle name="Total 2 3 22" xfId="5565"/>
    <cellStyle name="Total 2 3 22 2" xfId="5566"/>
    <cellStyle name="Total 2 3 23" xfId="5567"/>
    <cellStyle name="Total 2 3 23 2" xfId="5568"/>
    <cellStyle name="Total 2 3 24" xfId="5569"/>
    <cellStyle name="Total 2 3 24 2" xfId="5570"/>
    <cellStyle name="Total 2 3 25" xfId="5571"/>
    <cellStyle name="Total 2 3 25 2" xfId="5572"/>
    <cellStyle name="Total 2 3 26" xfId="5573"/>
    <cellStyle name="Total 2 3 26 2" xfId="5574"/>
    <cellStyle name="Total 2 3 27" xfId="5575"/>
    <cellStyle name="Total 2 3 27 2" xfId="5576"/>
    <cellStyle name="Total 2 3 28" xfId="5577"/>
    <cellStyle name="Total 2 3 28 2" xfId="5578"/>
    <cellStyle name="Total 2 3 29" xfId="5579"/>
    <cellStyle name="Total 2 3 29 2" xfId="5580"/>
    <cellStyle name="Total 2 3 3" xfId="5581"/>
    <cellStyle name="Total 2 3 3 2" xfId="5582"/>
    <cellStyle name="Total 2 3 30" xfId="5583"/>
    <cellStyle name="Total 2 3 30 2" xfId="5584"/>
    <cellStyle name="Total 2 3 31" xfId="5585"/>
    <cellStyle name="Total 2 3 31 2" xfId="5586"/>
    <cellStyle name="Total 2 3 32" xfId="5587"/>
    <cellStyle name="Total 2 3 32 2" xfId="5588"/>
    <cellStyle name="Total 2 3 33" xfId="5589"/>
    <cellStyle name="Total 2 3 33 2" xfId="5590"/>
    <cellStyle name="Total 2 3 34" xfId="5591"/>
    <cellStyle name="Total 2 3 34 2" xfId="5592"/>
    <cellStyle name="Total 2 3 35" xfId="5593"/>
    <cellStyle name="Total 2 3 35 2" xfId="5594"/>
    <cellStyle name="Total 2 3 36" xfId="5595"/>
    <cellStyle name="Total 2 3 36 2" xfId="5596"/>
    <cellStyle name="Total 2 3 37" xfId="5597"/>
    <cellStyle name="Total 2 3 37 2" xfId="5598"/>
    <cellStyle name="Total 2 3 38" xfId="5599"/>
    <cellStyle name="Total 2 3 39" xfId="5600"/>
    <cellStyle name="Total 2 3 4" xfId="5601"/>
    <cellStyle name="Total 2 3 4 2" xfId="5602"/>
    <cellStyle name="Total 2 3 40" xfId="5603"/>
    <cellStyle name="Total 2 3 41" xfId="5604"/>
    <cellStyle name="Total 2 3 42" xfId="5605"/>
    <cellStyle name="Total 2 3 43" xfId="5606"/>
    <cellStyle name="Total 2 3 44" xfId="5607"/>
    <cellStyle name="Total 2 3 45" xfId="5608"/>
    <cellStyle name="Total 2 3 46" xfId="5609"/>
    <cellStyle name="Total 2 3 47" xfId="5610"/>
    <cellStyle name="Total 2 3 48" xfId="5611"/>
    <cellStyle name="Total 2 3 5" xfId="5612"/>
    <cellStyle name="Total 2 3 5 2" xfId="5613"/>
    <cellStyle name="Total 2 3 6" xfId="5614"/>
    <cellStyle name="Total 2 3 6 2" xfId="5615"/>
    <cellStyle name="Total 2 3 7" xfId="5616"/>
    <cellStyle name="Total 2 3 7 2" xfId="5617"/>
    <cellStyle name="Total 2 3 8" xfId="5618"/>
    <cellStyle name="Total 2 3 8 2" xfId="5619"/>
    <cellStyle name="Total 2 3 9" xfId="5620"/>
    <cellStyle name="Total 2 3 9 2" xfId="5621"/>
    <cellStyle name="Total 2 30" xfId="5622"/>
    <cellStyle name="Total 2 30 2" xfId="5623"/>
    <cellStyle name="Total 2 31" xfId="5624"/>
    <cellStyle name="Total 2 31 2" xfId="5625"/>
    <cellStyle name="Total 2 32" xfId="5626"/>
    <cellStyle name="Total 2 32 2" xfId="5627"/>
    <cellStyle name="Total 2 33" xfId="5628"/>
    <cellStyle name="Total 2 33 2" xfId="5629"/>
    <cellStyle name="Total 2 34" xfId="5630"/>
    <cellStyle name="Total 2 34 2" xfId="5631"/>
    <cellStyle name="Total 2 35" xfId="5632"/>
    <cellStyle name="Total 2 35 2" xfId="5633"/>
    <cellStyle name="Total 2 36" xfId="5634"/>
    <cellStyle name="Total 2 36 2" xfId="5635"/>
    <cellStyle name="Total 2 37" xfId="5636"/>
    <cellStyle name="Total 2 37 2" xfId="5637"/>
    <cellStyle name="Total 2 38" xfId="5638"/>
    <cellStyle name="Total 2 38 2" xfId="5639"/>
    <cellStyle name="Total 2 39" xfId="5640"/>
    <cellStyle name="Total 2 39 2" xfId="5641"/>
    <cellStyle name="Total 2 4" xfId="5642"/>
    <cellStyle name="Total 2 4 10" xfId="5643"/>
    <cellStyle name="Total 2 4 10 2" xfId="5644"/>
    <cellStyle name="Total 2 4 11" xfId="5645"/>
    <cellStyle name="Total 2 4 11 2" xfId="5646"/>
    <cellStyle name="Total 2 4 12" xfId="5647"/>
    <cellStyle name="Total 2 4 12 2" xfId="5648"/>
    <cellStyle name="Total 2 4 13" xfId="5649"/>
    <cellStyle name="Total 2 4 13 2" xfId="5650"/>
    <cellStyle name="Total 2 4 14" xfId="5651"/>
    <cellStyle name="Total 2 4 14 2" xfId="5652"/>
    <cellStyle name="Total 2 4 15" xfId="5653"/>
    <cellStyle name="Total 2 4 15 2" xfId="5654"/>
    <cellStyle name="Total 2 4 16" xfId="5655"/>
    <cellStyle name="Total 2 4 16 2" xfId="5656"/>
    <cellStyle name="Total 2 4 17" xfId="5657"/>
    <cellStyle name="Total 2 4 17 2" xfId="5658"/>
    <cellStyle name="Total 2 4 18" xfId="5659"/>
    <cellStyle name="Total 2 4 18 2" xfId="5660"/>
    <cellStyle name="Total 2 4 19" xfId="5661"/>
    <cellStyle name="Total 2 4 19 2" xfId="5662"/>
    <cellStyle name="Total 2 4 2" xfId="5663"/>
    <cellStyle name="Total 2 4 2 2" xfId="5664"/>
    <cellStyle name="Total 2 4 20" xfId="5665"/>
    <cellStyle name="Total 2 4 20 2" xfId="5666"/>
    <cellStyle name="Total 2 4 21" xfId="5667"/>
    <cellStyle name="Total 2 4 21 2" xfId="5668"/>
    <cellStyle name="Total 2 4 22" xfId="5669"/>
    <cellStyle name="Total 2 4 22 2" xfId="5670"/>
    <cellStyle name="Total 2 4 23" xfId="5671"/>
    <cellStyle name="Total 2 4 23 2" xfId="5672"/>
    <cellStyle name="Total 2 4 24" xfId="5673"/>
    <cellStyle name="Total 2 4 24 2" xfId="5674"/>
    <cellStyle name="Total 2 4 25" xfId="5675"/>
    <cellStyle name="Total 2 4 25 2" xfId="5676"/>
    <cellStyle name="Total 2 4 26" xfId="5677"/>
    <cellStyle name="Total 2 4 26 2" xfId="5678"/>
    <cellStyle name="Total 2 4 27" xfId="5679"/>
    <cellStyle name="Total 2 4 27 2" xfId="5680"/>
    <cellStyle name="Total 2 4 28" xfId="5681"/>
    <cellStyle name="Total 2 4 28 2" xfId="5682"/>
    <cellStyle name="Total 2 4 29" xfId="5683"/>
    <cellStyle name="Total 2 4 29 2" xfId="5684"/>
    <cellStyle name="Total 2 4 3" xfId="5685"/>
    <cellStyle name="Total 2 4 3 2" xfId="5686"/>
    <cellStyle name="Total 2 4 30" xfId="5687"/>
    <cellStyle name="Total 2 4 30 2" xfId="5688"/>
    <cellStyle name="Total 2 4 31" xfId="5689"/>
    <cellStyle name="Total 2 4 31 2" xfId="5690"/>
    <cellStyle name="Total 2 4 32" xfId="5691"/>
    <cellStyle name="Total 2 4 32 2" xfId="5692"/>
    <cellStyle name="Total 2 4 33" xfId="5693"/>
    <cellStyle name="Total 2 4 33 2" xfId="5694"/>
    <cellStyle name="Total 2 4 34" xfId="5695"/>
    <cellStyle name="Total 2 4 34 2" xfId="5696"/>
    <cellStyle name="Total 2 4 35" xfId="5697"/>
    <cellStyle name="Total 2 4 35 2" xfId="5698"/>
    <cellStyle name="Total 2 4 36" xfId="5699"/>
    <cellStyle name="Total 2 4 36 2" xfId="5700"/>
    <cellStyle name="Total 2 4 37" xfId="5701"/>
    <cellStyle name="Total 2 4 37 2" xfId="5702"/>
    <cellStyle name="Total 2 4 38" xfId="5703"/>
    <cellStyle name="Total 2 4 39" xfId="5704"/>
    <cellStyle name="Total 2 4 4" xfId="5705"/>
    <cellStyle name="Total 2 4 4 2" xfId="5706"/>
    <cellStyle name="Total 2 4 40" xfId="5707"/>
    <cellStyle name="Total 2 4 41" xfId="5708"/>
    <cellStyle name="Total 2 4 42" xfId="5709"/>
    <cellStyle name="Total 2 4 43" xfId="5710"/>
    <cellStyle name="Total 2 4 44" xfId="5711"/>
    <cellStyle name="Total 2 4 45" xfId="5712"/>
    <cellStyle name="Total 2 4 46" xfId="5713"/>
    <cellStyle name="Total 2 4 47" xfId="5714"/>
    <cellStyle name="Total 2 4 48" xfId="5715"/>
    <cellStyle name="Total 2 4 5" xfId="5716"/>
    <cellStyle name="Total 2 4 5 2" xfId="5717"/>
    <cellStyle name="Total 2 4 6" xfId="5718"/>
    <cellStyle name="Total 2 4 6 2" xfId="5719"/>
    <cellStyle name="Total 2 4 7" xfId="5720"/>
    <cellStyle name="Total 2 4 7 2" xfId="5721"/>
    <cellStyle name="Total 2 4 8" xfId="5722"/>
    <cellStyle name="Total 2 4 8 2" xfId="5723"/>
    <cellStyle name="Total 2 4 9" xfId="5724"/>
    <cellStyle name="Total 2 4 9 2" xfId="5725"/>
    <cellStyle name="Total 2 40" xfId="5726"/>
    <cellStyle name="Total 2 40 2" xfId="5727"/>
    <cellStyle name="Total 2 41" xfId="5728"/>
    <cellStyle name="Total 2 41 2" xfId="5729"/>
    <cellStyle name="Total 2 42" xfId="5730"/>
    <cellStyle name="Total 2 42 2" xfId="5731"/>
    <cellStyle name="Total 2 43" xfId="5732"/>
    <cellStyle name="Total 2 43 2" xfId="5733"/>
    <cellStyle name="Total 2 44" xfId="5734"/>
    <cellStyle name="Total 2 44 2" xfId="5735"/>
    <cellStyle name="Total 2 45" xfId="5736"/>
    <cellStyle name="Total 2 45 2" xfId="5737"/>
    <cellStyle name="Total 2 46" xfId="5738"/>
    <cellStyle name="Total 2 46 2" xfId="5739"/>
    <cellStyle name="Total 2 47" xfId="5740"/>
    <cellStyle name="Total 2 47 2" xfId="5741"/>
    <cellStyle name="Total 2 48" xfId="5742"/>
    <cellStyle name="Total 2 48 2" xfId="5743"/>
    <cellStyle name="Total 2 49" xfId="5744"/>
    <cellStyle name="Total 2 49 2" xfId="5745"/>
    <cellStyle name="Total 2 5" xfId="5746"/>
    <cellStyle name="Total 2 5 10" xfId="5747"/>
    <cellStyle name="Total 2 5 10 2" xfId="5748"/>
    <cellStyle name="Total 2 5 11" xfId="5749"/>
    <cellStyle name="Total 2 5 11 2" xfId="5750"/>
    <cellStyle name="Total 2 5 12" xfId="5751"/>
    <cellStyle name="Total 2 5 12 2" xfId="5752"/>
    <cellStyle name="Total 2 5 13" xfId="5753"/>
    <cellStyle name="Total 2 5 13 2" xfId="5754"/>
    <cellStyle name="Total 2 5 14" xfId="5755"/>
    <cellStyle name="Total 2 5 14 2" xfId="5756"/>
    <cellStyle name="Total 2 5 15" xfId="5757"/>
    <cellStyle name="Total 2 5 15 2" xfId="5758"/>
    <cellStyle name="Total 2 5 16" xfId="5759"/>
    <cellStyle name="Total 2 5 16 2" xfId="5760"/>
    <cellStyle name="Total 2 5 17" xfId="5761"/>
    <cellStyle name="Total 2 5 17 2" xfId="5762"/>
    <cellStyle name="Total 2 5 18" xfId="5763"/>
    <cellStyle name="Total 2 5 18 2" xfId="5764"/>
    <cellStyle name="Total 2 5 19" xfId="5765"/>
    <cellStyle name="Total 2 5 19 2" xfId="5766"/>
    <cellStyle name="Total 2 5 2" xfId="5767"/>
    <cellStyle name="Total 2 5 2 2" xfId="5768"/>
    <cellStyle name="Total 2 5 20" xfId="5769"/>
    <cellStyle name="Total 2 5 20 2" xfId="5770"/>
    <cellStyle name="Total 2 5 21" xfId="5771"/>
    <cellStyle name="Total 2 5 21 2" xfId="5772"/>
    <cellStyle name="Total 2 5 22" xfId="5773"/>
    <cellStyle name="Total 2 5 22 2" xfId="5774"/>
    <cellStyle name="Total 2 5 23" xfId="5775"/>
    <cellStyle name="Total 2 5 23 2" xfId="5776"/>
    <cellStyle name="Total 2 5 24" xfId="5777"/>
    <cellStyle name="Total 2 5 24 2" xfId="5778"/>
    <cellStyle name="Total 2 5 25" xfId="5779"/>
    <cellStyle name="Total 2 5 25 2" xfId="5780"/>
    <cellStyle name="Total 2 5 26" xfId="5781"/>
    <cellStyle name="Total 2 5 26 2" xfId="5782"/>
    <cellStyle name="Total 2 5 27" xfId="5783"/>
    <cellStyle name="Total 2 5 27 2" xfId="5784"/>
    <cellStyle name="Total 2 5 28" xfId="5785"/>
    <cellStyle name="Total 2 5 28 2" xfId="5786"/>
    <cellStyle name="Total 2 5 29" xfId="5787"/>
    <cellStyle name="Total 2 5 29 2" xfId="5788"/>
    <cellStyle name="Total 2 5 3" xfId="5789"/>
    <cellStyle name="Total 2 5 3 2" xfId="5790"/>
    <cellStyle name="Total 2 5 30" xfId="5791"/>
    <cellStyle name="Total 2 5 30 2" xfId="5792"/>
    <cellStyle name="Total 2 5 31" xfId="5793"/>
    <cellStyle name="Total 2 5 31 2" xfId="5794"/>
    <cellStyle name="Total 2 5 32" xfId="5795"/>
    <cellStyle name="Total 2 5 32 2" xfId="5796"/>
    <cellStyle name="Total 2 5 33" xfId="5797"/>
    <cellStyle name="Total 2 5 33 2" xfId="5798"/>
    <cellStyle name="Total 2 5 34" xfId="5799"/>
    <cellStyle name="Total 2 5 34 2" xfId="5800"/>
    <cellStyle name="Total 2 5 35" xfId="5801"/>
    <cellStyle name="Total 2 5 35 2" xfId="5802"/>
    <cellStyle name="Total 2 5 36" xfId="5803"/>
    <cellStyle name="Total 2 5 36 2" xfId="5804"/>
    <cellStyle name="Total 2 5 37" xfId="5805"/>
    <cellStyle name="Total 2 5 37 2" xfId="5806"/>
    <cellStyle name="Total 2 5 38" xfId="5807"/>
    <cellStyle name="Total 2 5 39" xfId="5808"/>
    <cellStyle name="Total 2 5 4" xfId="5809"/>
    <cellStyle name="Total 2 5 4 2" xfId="5810"/>
    <cellStyle name="Total 2 5 40" xfId="5811"/>
    <cellStyle name="Total 2 5 41" xfId="5812"/>
    <cellStyle name="Total 2 5 42" xfId="5813"/>
    <cellStyle name="Total 2 5 43" xfId="5814"/>
    <cellStyle name="Total 2 5 44" xfId="5815"/>
    <cellStyle name="Total 2 5 45" xfId="5816"/>
    <cellStyle name="Total 2 5 46" xfId="5817"/>
    <cellStyle name="Total 2 5 47" xfId="5818"/>
    <cellStyle name="Total 2 5 48" xfId="5819"/>
    <cellStyle name="Total 2 5 5" xfId="5820"/>
    <cellStyle name="Total 2 5 5 2" xfId="5821"/>
    <cellStyle name="Total 2 5 6" xfId="5822"/>
    <cellStyle name="Total 2 5 6 2" xfId="5823"/>
    <cellStyle name="Total 2 5 7" xfId="5824"/>
    <cellStyle name="Total 2 5 7 2" xfId="5825"/>
    <cellStyle name="Total 2 5 8" xfId="5826"/>
    <cellStyle name="Total 2 5 8 2" xfId="5827"/>
    <cellStyle name="Total 2 5 9" xfId="5828"/>
    <cellStyle name="Total 2 5 9 2" xfId="5829"/>
    <cellStyle name="Total 2 50" xfId="5830"/>
    <cellStyle name="Total 2 51" xfId="5831"/>
    <cellStyle name="Total 2 52" xfId="5832"/>
    <cellStyle name="Total 2 53" xfId="5833"/>
    <cellStyle name="Total 2 54" xfId="6530"/>
    <cellStyle name="Total 2 6" xfId="5834"/>
    <cellStyle name="Total 2 6 10" xfId="5835"/>
    <cellStyle name="Total 2 6 10 2" xfId="5836"/>
    <cellStyle name="Total 2 6 11" xfId="5837"/>
    <cellStyle name="Total 2 6 11 2" xfId="5838"/>
    <cellStyle name="Total 2 6 12" xfId="5839"/>
    <cellStyle name="Total 2 6 12 2" xfId="5840"/>
    <cellStyle name="Total 2 6 13" xfId="5841"/>
    <cellStyle name="Total 2 6 13 2" xfId="5842"/>
    <cellStyle name="Total 2 6 14" xfId="5843"/>
    <cellStyle name="Total 2 6 14 2" xfId="5844"/>
    <cellStyle name="Total 2 6 15" xfId="5845"/>
    <cellStyle name="Total 2 6 15 2" xfId="5846"/>
    <cellStyle name="Total 2 6 16" xfId="5847"/>
    <cellStyle name="Total 2 6 16 2" xfId="5848"/>
    <cellStyle name="Total 2 6 17" xfId="5849"/>
    <cellStyle name="Total 2 6 17 2" xfId="5850"/>
    <cellStyle name="Total 2 6 18" xfId="5851"/>
    <cellStyle name="Total 2 6 18 2" xfId="5852"/>
    <cellStyle name="Total 2 6 19" xfId="5853"/>
    <cellStyle name="Total 2 6 19 2" xfId="5854"/>
    <cellStyle name="Total 2 6 2" xfId="5855"/>
    <cellStyle name="Total 2 6 2 2" xfId="5856"/>
    <cellStyle name="Total 2 6 20" xfId="5857"/>
    <cellStyle name="Total 2 6 20 2" xfId="5858"/>
    <cellStyle name="Total 2 6 21" xfId="5859"/>
    <cellStyle name="Total 2 6 21 2" xfId="5860"/>
    <cellStyle name="Total 2 6 22" xfId="5861"/>
    <cellStyle name="Total 2 6 22 2" xfId="5862"/>
    <cellStyle name="Total 2 6 23" xfId="5863"/>
    <cellStyle name="Total 2 6 23 2" xfId="5864"/>
    <cellStyle name="Total 2 6 24" xfId="5865"/>
    <cellStyle name="Total 2 6 24 2" xfId="5866"/>
    <cellStyle name="Total 2 6 25" xfId="5867"/>
    <cellStyle name="Total 2 6 25 2" xfId="5868"/>
    <cellStyle name="Total 2 6 26" xfId="5869"/>
    <cellStyle name="Total 2 6 26 2" xfId="5870"/>
    <cellStyle name="Total 2 6 27" xfId="5871"/>
    <cellStyle name="Total 2 6 27 2" xfId="5872"/>
    <cellStyle name="Total 2 6 28" xfId="5873"/>
    <cellStyle name="Total 2 6 28 2" xfId="5874"/>
    <cellStyle name="Total 2 6 29" xfId="5875"/>
    <cellStyle name="Total 2 6 29 2" xfId="5876"/>
    <cellStyle name="Total 2 6 3" xfId="5877"/>
    <cellStyle name="Total 2 6 3 2" xfId="5878"/>
    <cellStyle name="Total 2 6 30" xfId="5879"/>
    <cellStyle name="Total 2 6 30 2" xfId="5880"/>
    <cellStyle name="Total 2 6 31" xfId="5881"/>
    <cellStyle name="Total 2 6 31 2" xfId="5882"/>
    <cellStyle name="Total 2 6 32" xfId="5883"/>
    <cellStyle name="Total 2 6 32 2" xfId="5884"/>
    <cellStyle name="Total 2 6 33" xfId="5885"/>
    <cellStyle name="Total 2 6 33 2" xfId="5886"/>
    <cellStyle name="Total 2 6 34" xfId="5887"/>
    <cellStyle name="Total 2 6 34 2" xfId="5888"/>
    <cellStyle name="Total 2 6 35" xfId="5889"/>
    <cellStyle name="Total 2 6 35 2" xfId="5890"/>
    <cellStyle name="Total 2 6 36" xfId="5891"/>
    <cellStyle name="Total 2 6 36 2" xfId="5892"/>
    <cellStyle name="Total 2 6 37" xfId="5893"/>
    <cellStyle name="Total 2 6 37 2" xfId="5894"/>
    <cellStyle name="Total 2 6 38" xfId="5895"/>
    <cellStyle name="Total 2 6 39" xfId="5896"/>
    <cellStyle name="Total 2 6 4" xfId="5897"/>
    <cellStyle name="Total 2 6 4 2" xfId="5898"/>
    <cellStyle name="Total 2 6 40" xfId="5899"/>
    <cellStyle name="Total 2 6 41" xfId="5900"/>
    <cellStyle name="Total 2 6 42" xfId="5901"/>
    <cellStyle name="Total 2 6 43" xfId="5902"/>
    <cellStyle name="Total 2 6 44" xfId="5903"/>
    <cellStyle name="Total 2 6 45" xfId="5904"/>
    <cellStyle name="Total 2 6 46" xfId="5905"/>
    <cellStyle name="Total 2 6 47" xfId="5906"/>
    <cellStyle name="Total 2 6 48" xfId="5907"/>
    <cellStyle name="Total 2 6 5" xfId="5908"/>
    <cellStyle name="Total 2 6 5 2" xfId="5909"/>
    <cellStyle name="Total 2 6 6" xfId="5910"/>
    <cellStyle name="Total 2 6 6 2" xfId="5911"/>
    <cellStyle name="Total 2 6 7" xfId="5912"/>
    <cellStyle name="Total 2 6 7 2" xfId="5913"/>
    <cellStyle name="Total 2 6 8" xfId="5914"/>
    <cellStyle name="Total 2 6 8 2" xfId="5915"/>
    <cellStyle name="Total 2 6 9" xfId="5916"/>
    <cellStyle name="Total 2 6 9 2" xfId="5917"/>
    <cellStyle name="Total 2 7" xfId="5918"/>
    <cellStyle name="Total 2 7 10" xfId="5919"/>
    <cellStyle name="Total 2 7 10 2" xfId="5920"/>
    <cellStyle name="Total 2 7 11" xfId="5921"/>
    <cellStyle name="Total 2 7 11 2" xfId="5922"/>
    <cellStyle name="Total 2 7 12" xfId="5923"/>
    <cellStyle name="Total 2 7 12 2" xfId="5924"/>
    <cellStyle name="Total 2 7 13" xfId="5925"/>
    <cellStyle name="Total 2 7 13 2" xfId="5926"/>
    <cellStyle name="Total 2 7 14" xfId="5927"/>
    <cellStyle name="Total 2 7 14 2" xfId="5928"/>
    <cellStyle name="Total 2 7 15" xfId="5929"/>
    <cellStyle name="Total 2 7 15 2" xfId="5930"/>
    <cellStyle name="Total 2 7 16" xfId="5931"/>
    <cellStyle name="Total 2 7 16 2" xfId="5932"/>
    <cellStyle name="Total 2 7 17" xfId="5933"/>
    <cellStyle name="Total 2 7 17 2" xfId="5934"/>
    <cellStyle name="Total 2 7 18" xfId="5935"/>
    <cellStyle name="Total 2 7 18 2" xfId="5936"/>
    <cellStyle name="Total 2 7 19" xfId="5937"/>
    <cellStyle name="Total 2 7 19 2" xfId="5938"/>
    <cellStyle name="Total 2 7 2" xfId="5939"/>
    <cellStyle name="Total 2 7 2 2" xfId="5940"/>
    <cellStyle name="Total 2 7 20" xfId="5941"/>
    <cellStyle name="Total 2 7 20 2" xfId="5942"/>
    <cellStyle name="Total 2 7 21" xfId="5943"/>
    <cellStyle name="Total 2 7 21 2" xfId="5944"/>
    <cellStyle name="Total 2 7 22" xfId="5945"/>
    <cellStyle name="Total 2 7 22 2" xfId="5946"/>
    <cellStyle name="Total 2 7 23" xfId="5947"/>
    <cellStyle name="Total 2 7 23 2" xfId="5948"/>
    <cellStyle name="Total 2 7 24" xfId="5949"/>
    <cellStyle name="Total 2 7 24 2" xfId="5950"/>
    <cellStyle name="Total 2 7 25" xfId="5951"/>
    <cellStyle name="Total 2 7 25 2" xfId="5952"/>
    <cellStyle name="Total 2 7 26" xfId="5953"/>
    <cellStyle name="Total 2 7 26 2" xfId="5954"/>
    <cellStyle name="Total 2 7 27" xfId="5955"/>
    <cellStyle name="Total 2 7 27 2" xfId="5956"/>
    <cellStyle name="Total 2 7 28" xfId="5957"/>
    <cellStyle name="Total 2 7 28 2" xfId="5958"/>
    <cellStyle name="Total 2 7 29" xfId="5959"/>
    <cellStyle name="Total 2 7 29 2" xfId="5960"/>
    <cellStyle name="Total 2 7 3" xfId="5961"/>
    <cellStyle name="Total 2 7 3 2" xfId="5962"/>
    <cellStyle name="Total 2 7 30" xfId="5963"/>
    <cellStyle name="Total 2 7 30 2" xfId="5964"/>
    <cellStyle name="Total 2 7 31" xfId="5965"/>
    <cellStyle name="Total 2 7 31 2" xfId="5966"/>
    <cellStyle name="Total 2 7 32" xfId="5967"/>
    <cellStyle name="Total 2 7 32 2" xfId="5968"/>
    <cellStyle name="Total 2 7 33" xfId="5969"/>
    <cellStyle name="Total 2 7 33 2" xfId="5970"/>
    <cellStyle name="Total 2 7 34" xfId="5971"/>
    <cellStyle name="Total 2 7 34 2" xfId="5972"/>
    <cellStyle name="Total 2 7 35" xfId="5973"/>
    <cellStyle name="Total 2 7 35 2" xfId="5974"/>
    <cellStyle name="Total 2 7 36" xfId="5975"/>
    <cellStyle name="Total 2 7 36 2" xfId="5976"/>
    <cellStyle name="Total 2 7 37" xfId="5977"/>
    <cellStyle name="Total 2 7 37 2" xfId="5978"/>
    <cellStyle name="Total 2 7 38" xfId="5979"/>
    <cellStyle name="Total 2 7 39" xfId="5980"/>
    <cellStyle name="Total 2 7 4" xfId="5981"/>
    <cellStyle name="Total 2 7 4 2" xfId="5982"/>
    <cellStyle name="Total 2 7 40" xfId="5983"/>
    <cellStyle name="Total 2 7 41" xfId="5984"/>
    <cellStyle name="Total 2 7 42" xfId="5985"/>
    <cellStyle name="Total 2 7 43" xfId="5986"/>
    <cellStyle name="Total 2 7 44" xfId="5987"/>
    <cellStyle name="Total 2 7 45" xfId="5988"/>
    <cellStyle name="Total 2 7 46" xfId="5989"/>
    <cellStyle name="Total 2 7 47" xfId="5990"/>
    <cellStyle name="Total 2 7 5" xfId="5991"/>
    <cellStyle name="Total 2 7 5 2" xfId="5992"/>
    <cellStyle name="Total 2 7 6" xfId="5993"/>
    <cellStyle name="Total 2 7 6 2" xfId="5994"/>
    <cellStyle name="Total 2 7 7" xfId="5995"/>
    <cellStyle name="Total 2 7 7 2" xfId="5996"/>
    <cellStyle name="Total 2 7 8" xfId="5997"/>
    <cellStyle name="Total 2 7 8 2" xfId="5998"/>
    <cellStyle name="Total 2 7 9" xfId="5999"/>
    <cellStyle name="Total 2 7 9 2" xfId="6000"/>
    <cellStyle name="Total 2 8" xfId="6001"/>
    <cellStyle name="Total 2 8 10" xfId="6002"/>
    <cellStyle name="Total 2 8 10 2" xfId="6003"/>
    <cellStyle name="Total 2 8 11" xfId="6004"/>
    <cellStyle name="Total 2 8 11 2" xfId="6005"/>
    <cellStyle name="Total 2 8 12" xfId="6006"/>
    <cellStyle name="Total 2 8 12 2" xfId="6007"/>
    <cellStyle name="Total 2 8 13" xfId="6008"/>
    <cellStyle name="Total 2 8 13 2" xfId="6009"/>
    <cellStyle name="Total 2 8 14" xfId="6010"/>
    <cellStyle name="Total 2 8 14 2" xfId="6011"/>
    <cellStyle name="Total 2 8 15" xfId="6012"/>
    <cellStyle name="Total 2 8 15 2" xfId="6013"/>
    <cellStyle name="Total 2 8 16" xfId="6014"/>
    <cellStyle name="Total 2 8 16 2" xfId="6015"/>
    <cellStyle name="Total 2 8 17" xfId="6016"/>
    <cellStyle name="Total 2 8 17 2" xfId="6017"/>
    <cellStyle name="Total 2 8 18" xfId="6018"/>
    <cellStyle name="Total 2 8 18 2" xfId="6019"/>
    <cellStyle name="Total 2 8 19" xfId="6020"/>
    <cellStyle name="Total 2 8 19 2" xfId="6021"/>
    <cellStyle name="Total 2 8 2" xfId="6022"/>
    <cellStyle name="Total 2 8 2 2" xfId="6023"/>
    <cellStyle name="Total 2 8 20" xfId="6024"/>
    <cellStyle name="Total 2 8 20 2" xfId="6025"/>
    <cellStyle name="Total 2 8 21" xfId="6026"/>
    <cellStyle name="Total 2 8 21 2" xfId="6027"/>
    <cellStyle name="Total 2 8 22" xfId="6028"/>
    <cellStyle name="Total 2 8 22 2" xfId="6029"/>
    <cellStyle name="Total 2 8 23" xfId="6030"/>
    <cellStyle name="Total 2 8 23 2" xfId="6031"/>
    <cellStyle name="Total 2 8 24" xfId="6032"/>
    <cellStyle name="Total 2 8 24 2" xfId="6033"/>
    <cellStyle name="Total 2 8 25" xfId="6034"/>
    <cellStyle name="Total 2 8 25 2" xfId="6035"/>
    <cellStyle name="Total 2 8 26" xfId="6036"/>
    <cellStyle name="Total 2 8 26 2" xfId="6037"/>
    <cellStyle name="Total 2 8 27" xfId="6038"/>
    <cellStyle name="Total 2 8 27 2" xfId="6039"/>
    <cellStyle name="Total 2 8 28" xfId="6040"/>
    <cellStyle name="Total 2 8 28 2" xfId="6041"/>
    <cellStyle name="Total 2 8 29" xfId="6042"/>
    <cellStyle name="Total 2 8 29 2" xfId="6043"/>
    <cellStyle name="Total 2 8 3" xfId="6044"/>
    <cellStyle name="Total 2 8 3 2" xfId="6045"/>
    <cellStyle name="Total 2 8 30" xfId="6046"/>
    <cellStyle name="Total 2 8 30 2" xfId="6047"/>
    <cellStyle name="Total 2 8 31" xfId="6048"/>
    <cellStyle name="Total 2 8 31 2" xfId="6049"/>
    <cellStyle name="Total 2 8 32" xfId="6050"/>
    <cellStyle name="Total 2 8 32 2" xfId="6051"/>
    <cellStyle name="Total 2 8 33" xfId="6052"/>
    <cellStyle name="Total 2 8 33 2" xfId="6053"/>
    <cellStyle name="Total 2 8 34" xfId="6054"/>
    <cellStyle name="Total 2 8 34 2" xfId="6055"/>
    <cellStyle name="Total 2 8 35" xfId="6056"/>
    <cellStyle name="Total 2 8 35 2" xfId="6057"/>
    <cellStyle name="Total 2 8 36" xfId="6058"/>
    <cellStyle name="Total 2 8 36 2" xfId="6059"/>
    <cellStyle name="Total 2 8 37" xfId="6060"/>
    <cellStyle name="Total 2 8 37 2" xfId="6061"/>
    <cellStyle name="Total 2 8 38" xfId="6062"/>
    <cellStyle name="Total 2 8 39" xfId="6063"/>
    <cellStyle name="Total 2 8 4" xfId="6064"/>
    <cellStyle name="Total 2 8 4 2" xfId="6065"/>
    <cellStyle name="Total 2 8 40" xfId="6066"/>
    <cellStyle name="Total 2 8 41" xfId="6067"/>
    <cellStyle name="Total 2 8 42" xfId="6068"/>
    <cellStyle name="Total 2 8 43" xfId="6069"/>
    <cellStyle name="Total 2 8 44" xfId="6070"/>
    <cellStyle name="Total 2 8 45" xfId="6071"/>
    <cellStyle name="Total 2 8 46" xfId="6072"/>
    <cellStyle name="Total 2 8 47" xfId="6073"/>
    <cellStyle name="Total 2 8 5" xfId="6074"/>
    <cellStyle name="Total 2 8 5 2" xfId="6075"/>
    <cellStyle name="Total 2 8 6" xfId="6076"/>
    <cellStyle name="Total 2 8 6 2" xfId="6077"/>
    <cellStyle name="Total 2 8 7" xfId="6078"/>
    <cellStyle name="Total 2 8 7 2" xfId="6079"/>
    <cellStyle name="Total 2 8 8" xfId="6080"/>
    <cellStyle name="Total 2 8 8 2" xfId="6081"/>
    <cellStyle name="Total 2 8 9" xfId="6082"/>
    <cellStyle name="Total 2 8 9 2" xfId="6083"/>
    <cellStyle name="Total 2 9" xfId="6084"/>
    <cellStyle name="Total 2 9 10" xfId="6085"/>
    <cellStyle name="Total 2 9 10 2" xfId="6086"/>
    <cellStyle name="Total 2 9 11" xfId="6087"/>
    <cellStyle name="Total 2 9 11 2" xfId="6088"/>
    <cellStyle name="Total 2 9 12" xfId="6089"/>
    <cellStyle name="Total 2 9 12 2" xfId="6090"/>
    <cellStyle name="Total 2 9 13" xfId="6091"/>
    <cellStyle name="Total 2 9 13 2" xfId="6092"/>
    <cellStyle name="Total 2 9 14" xfId="6093"/>
    <cellStyle name="Total 2 9 14 2" xfId="6094"/>
    <cellStyle name="Total 2 9 15" xfId="6095"/>
    <cellStyle name="Total 2 9 15 2" xfId="6096"/>
    <cellStyle name="Total 2 9 16" xfId="6097"/>
    <cellStyle name="Total 2 9 16 2" xfId="6098"/>
    <cellStyle name="Total 2 9 17" xfId="6099"/>
    <cellStyle name="Total 2 9 17 2" xfId="6100"/>
    <cellStyle name="Total 2 9 18" xfId="6101"/>
    <cellStyle name="Total 2 9 18 2" xfId="6102"/>
    <cellStyle name="Total 2 9 19" xfId="6103"/>
    <cellStyle name="Total 2 9 19 2" xfId="6104"/>
    <cellStyle name="Total 2 9 2" xfId="6105"/>
    <cellStyle name="Total 2 9 2 2" xfId="6106"/>
    <cellStyle name="Total 2 9 20" xfId="6107"/>
    <cellStyle name="Total 2 9 20 2" xfId="6108"/>
    <cellStyle name="Total 2 9 21" xfId="6109"/>
    <cellStyle name="Total 2 9 21 2" xfId="6110"/>
    <cellStyle name="Total 2 9 22" xfId="6111"/>
    <cellStyle name="Total 2 9 22 2" xfId="6112"/>
    <cellStyle name="Total 2 9 23" xfId="6113"/>
    <cellStyle name="Total 2 9 23 2" xfId="6114"/>
    <cellStyle name="Total 2 9 24" xfId="6115"/>
    <cellStyle name="Total 2 9 24 2" xfId="6116"/>
    <cellStyle name="Total 2 9 25" xfId="6117"/>
    <cellStyle name="Total 2 9 25 2" xfId="6118"/>
    <cellStyle name="Total 2 9 26" xfId="6119"/>
    <cellStyle name="Total 2 9 26 2" xfId="6120"/>
    <cellStyle name="Total 2 9 27" xfId="6121"/>
    <cellStyle name="Total 2 9 27 2" xfId="6122"/>
    <cellStyle name="Total 2 9 28" xfId="6123"/>
    <cellStyle name="Total 2 9 28 2" xfId="6124"/>
    <cellStyle name="Total 2 9 29" xfId="6125"/>
    <cellStyle name="Total 2 9 29 2" xfId="6126"/>
    <cellStyle name="Total 2 9 3" xfId="6127"/>
    <cellStyle name="Total 2 9 3 2" xfId="6128"/>
    <cellStyle name="Total 2 9 30" xfId="6129"/>
    <cellStyle name="Total 2 9 30 2" xfId="6130"/>
    <cellStyle name="Total 2 9 31" xfId="6131"/>
    <cellStyle name="Total 2 9 31 2" xfId="6132"/>
    <cellStyle name="Total 2 9 32" xfId="6133"/>
    <cellStyle name="Total 2 9 32 2" xfId="6134"/>
    <cellStyle name="Total 2 9 33" xfId="6135"/>
    <cellStyle name="Total 2 9 33 2" xfId="6136"/>
    <cellStyle name="Total 2 9 34" xfId="6137"/>
    <cellStyle name="Total 2 9 34 2" xfId="6138"/>
    <cellStyle name="Total 2 9 35" xfId="6139"/>
    <cellStyle name="Total 2 9 35 2" xfId="6140"/>
    <cellStyle name="Total 2 9 36" xfId="6141"/>
    <cellStyle name="Total 2 9 36 2" xfId="6142"/>
    <cellStyle name="Total 2 9 37" xfId="6143"/>
    <cellStyle name="Total 2 9 37 2" xfId="6144"/>
    <cellStyle name="Total 2 9 38" xfId="6145"/>
    <cellStyle name="Total 2 9 4" xfId="6146"/>
    <cellStyle name="Total 2 9 4 2" xfId="6147"/>
    <cellStyle name="Total 2 9 5" xfId="6148"/>
    <cellStyle name="Total 2 9 5 2" xfId="6149"/>
    <cellStyle name="Total 2 9 6" xfId="6150"/>
    <cellStyle name="Total 2 9 6 2" xfId="6151"/>
    <cellStyle name="Total 2 9 7" xfId="6152"/>
    <cellStyle name="Total 2 9 7 2" xfId="6153"/>
    <cellStyle name="Total 2 9 8" xfId="6154"/>
    <cellStyle name="Total 2 9 8 2" xfId="6155"/>
    <cellStyle name="Total 2 9 9" xfId="6156"/>
    <cellStyle name="Total 2 9 9 2" xfId="6157"/>
    <cellStyle name="Total 3" xfId="6158"/>
    <cellStyle name="Total 3 10" xfId="11727"/>
    <cellStyle name="Total 3 10 2" xfId="17180"/>
    <cellStyle name="Total 3 11" xfId="11898"/>
    <cellStyle name="Total 3 12" xfId="6532"/>
    <cellStyle name="Total 3 2" xfId="9207"/>
    <cellStyle name="Total 3 2 2" xfId="14674"/>
    <cellStyle name="Total 3 3" xfId="11872"/>
    <cellStyle name="Total 3 3 2" xfId="17310"/>
    <cellStyle name="Total 3 4" xfId="11820"/>
    <cellStyle name="Total 3 4 2" xfId="17266"/>
    <cellStyle name="Total 3 5" xfId="11858"/>
    <cellStyle name="Total 3 5 2" xfId="17299"/>
    <cellStyle name="Total 3 6" xfId="11758"/>
    <cellStyle name="Total 3 6 2" xfId="17210"/>
    <cellStyle name="Total 3 7" xfId="11717"/>
    <cellStyle name="Total 3 7 2" xfId="17171"/>
    <cellStyle name="Total 3 8" xfId="11857"/>
    <cellStyle name="Total 3 8 2" xfId="17298"/>
    <cellStyle name="Total 3 9" xfId="11850"/>
    <cellStyle name="Total 3 9 2" xfId="17291"/>
    <cellStyle name="Ugyldig" xfId="6169" builtinId="27" customBuiltin="1"/>
    <cellStyle name="Ugyldig 2" xfId="6159"/>
    <cellStyle name="Valuta" xfId="17416" builtinId="4"/>
    <cellStyle name="Valuta 2" xfId="6160"/>
    <cellStyle name="Valuta 2 2" xfId="17430"/>
    <cellStyle name="Valuta 2 2 2" xfId="18535"/>
    <cellStyle name="Valuta 2 3" xfId="17441"/>
    <cellStyle name="Valuta 3" xfId="17421"/>
    <cellStyle name="Valuta 3 2" xfId="18526"/>
    <cellStyle name="Valuta 4" xfId="185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00B050"/>
  </sheetPr>
  <dimension ref="A1:C35"/>
  <sheetViews>
    <sheetView tabSelected="1" zoomScale="80" zoomScaleNormal="80" workbookViewId="0"/>
  </sheetViews>
  <sheetFormatPr defaultColWidth="9.140625" defaultRowHeight="15" x14ac:dyDescent="0.25"/>
  <cols>
    <col min="1" max="1" width="20.7109375" style="3" customWidth="1"/>
    <col min="2" max="2" width="20.140625" style="2" customWidth="1"/>
    <col min="3" max="16384" width="9.140625" style="1"/>
  </cols>
  <sheetData>
    <row r="1" spans="1:3" ht="33" x14ac:dyDescent="0.25">
      <c r="A1" s="5" t="s">
        <v>17</v>
      </c>
    </row>
    <row r="3" spans="1:3" x14ac:dyDescent="0.25">
      <c r="A3" s="3" t="s">
        <v>874</v>
      </c>
    </row>
    <row r="5" spans="1:3" x14ac:dyDescent="0.25">
      <c r="A5" s="3" t="s">
        <v>16</v>
      </c>
    </row>
    <row r="7" spans="1:3" x14ac:dyDescent="0.25">
      <c r="A7" s="3" t="s">
        <v>877</v>
      </c>
    </row>
    <row r="9" spans="1:3" x14ac:dyDescent="0.25">
      <c r="A9" s="3" t="s">
        <v>875</v>
      </c>
    </row>
    <row r="10" spans="1:3" x14ac:dyDescent="0.25">
      <c r="A10" s="3" t="s">
        <v>876</v>
      </c>
    </row>
    <row r="11" spans="1:3" x14ac:dyDescent="0.25">
      <c r="A11" s="3" t="s">
        <v>18</v>
      </c>
    </row>
    <row r="13" spans="1:3" ht="19.5" x14ac:dyDescent="0.25">
      <c r="A13" s="4" t="s">
        <v>15</v>
      </c>
    </row>
    <row r="14" spans="1:3" x14ac:dyDescent="0.25">
      <c r="A14" s="3" t="s">
        <v>1063</v>
      </c>
      <c r="C14" s="883"/>
    </row>
    <row r="15" spans="1:3" x14ac:dyDescent="0.25">
      <c r="A15" s="3" t="s">
        <v>14</v>
      </c>
    </row>
    <row r="16" spans="1:3" x14ac:dyDescent="0.25">
      <c r="A16" s="3" t="s">
        <v>13</v>
      </c>
    </row>
    <row r="17" spans="1:2" x14ac:dyDescent="0.25">
      <c r="A17" s="3" t="s">
        <v>12</v>
      </c>
    </row>
    <row r="18" spans="1:2" x14ac:dyDescent="0.25">
      <c r="A18" s="3" t="s">
        <v>11</v>
      </c>
    </row>
    <row r="19" spans="1:2" s="605" customFormat="1" x14ac:dyDescent="0.25">
      <c r="A19" s="3" t="s">
        <v>1069</v>
      </c>
      <c r="B19" s="666"/>
    </row>
    <row r="20" spans="1:2" x14ac:dyDescent="0.25">
      <c r="A20" s="3" t="s">
        <v>1065</v>
      </c>
    </row>
    <row r="21" spans="1:2" x14ac:dyDescent="0.25">
      <c r="A21" s="3" t="s">
        <v>1064</v>
      </c>
    </row>
    <row r="22" spans="1:2" x14ac:dyDescent="0.25">
      <c r="A22" s="3" t="s">
        <v>1066</v>
      </c>
    </row>
    <row r="23" spans="1:2" x14ac:dyDescent="0.25">
      <c r="A23" s="3" t="s">
        <v>1067</v>
      </c>
    </row>
    <row r="24" spans="1:2" x14ac:dyDescent="0.25">
      <c r="A24" s="3" t="s">
        <v>1068</v>
      </c>
    </row>
    <row r="25" spans="1:2" x14ac:dyDescent="0.25">
      <c r="A25" s="3" t="s">
        <v>10</v>
      </c>
    </row>
    <row r="26" spans="1:2" x14ac:dyDescent="0.25">
      <c r="A26" s="3" t="s">
        <v>9</v>
      </c>
    </row>
    <row r="27" spans="1:2" x14ac:dyDescent="0.25">
      <c r="A27" s="3" t="s">
        <v>8</v>
      </c>
    </row>
    <row r="28" spans="1:2" x14ac:dyDescent="0.25">
      <c r="A28" s="3" t="s">
        <v>7</v>
      </c>
    </row>
    <row r="29" spans="1:2" x14ac:dyDescent="0.25">
      <c r="A29" s="3" t="s">
        <v>6</v>
      </c>
    </row>
    <row r="30" spans="1:2" x14ac:dyDescent="0.25">
      <c r="A30" s="3" t="s">
        <v>5</v>
      </c>
    </row>
    <row r="31" spans="1:2" x14ac:dyDescent="0.25">
      <c r="A31" s="3" t="s">
        <v>4</v>
      </c>
    </row>
    <row r="32" spans="1:2" x14ac:dyDescent="0.25">
      <c r="A32" s="3" t="s">
        <v>3</v>
      </c>
    </row>
    <row r="33" spans="1:1" x14ac:dyDescent="0.25">
      <c r="A33" s="3" t="s">
        <v>2</v>
      </c>
    </row>
    <row r="34" spans="1:1" x14ac:dyDescent="0.25">
      <c r="A34" s="3" t="s">
        <v>1</v>
      </c>
    </row>
    <row r="35" spans="1:1" x14ac:dyDescent="0.25">
      <c r="A35" s="3" t="s">
        <v>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tabColor rgb="FF00B050"/>
  </sheetPr>
  <dimension ref="A1:N184"/>
  <sheetViews>
    <sheetView zoomScale="70" zoomScaleNormal="70" workbookViewId="0"/>
  </sheetViews>
  <sheetFormatPr defaultColWidth="9.140625" defaultRowHeight="15" x14ac:dyDescent="0.25"/>
  <cols>
    <col min="1" max="1" width="16.5703125" style="650" customWidth="1"/>
    <col min="2" max="2" width="59.7109375" style="650" customWidth="1"/>
    <col min="3" max="10" width="24.42578125" style="650" customWidth="1"/>
    <col min="11" max="16384" width="9.140625" style="650"/>
  </cols>
  <sheetData>
    <row r="1" spans="1:10" ht="34.5" x14ac:dyDescent="0.25">
      <c r="A1" s="626" t="s">
        <v>465</v>
      </c>
    </row>
    <row r="4" spans="1:10" x14ac:dyDescent="0.25">
      <c r="A4" s="693" t="s">
        <v>464</v>
      </c>
      <c r="B4" s="690" t="s">
        <v>801</v>
      </c>
      <c r="C4" s="690"/>
      <c r="D4" s="690"/>
    </row>
    <row r="5" spans="1:10" x14ac:dyDescent="0.25">
      <c r="B5" s="688"/>
      <c r="C5" s="691">
        <v>2014</v>
      </c>
      <c r="D5" s="691">
        <v>2015</v>
      </c>
      <c r="E5" s="691">
        <v>2016</v>
      </c>
      <c r="F5" s="691">
        <v>2017</v>
      </c>
    </row>
    <row r="6" spans="1:10" x14ac:dyDescent="0.25">
      <c r="A6" s="693"/>
      <c r="B6" s="689" t="s">
        <v>25</v>
      </c>
      <c r="C6" s="692">
        <v>130.26769208513278</v>
      </c>
      <c r="D6" s="692">
        <v>446.66537579597997</v>
      </c>
      <c r="E6" s="692">
        <v>1321.4668677619202</v>
      </c>
      <c r="F6" s="692">
        <v>1129.0867761300001</v>
      </c>
    </row>
    <row r="7" spans="1:10" x14ac:dyDescent="0.25">
      <c r="A7" s="693"/>
      <c r="B7" s="689" t="s">
        <v>26</v>
      </c>
      <c r="C7" s="692">
        <v>81.564001758082782</v>
      </c>
      <c r="D7" s="692">
        <v>114.61542561809999</v>
      </c>
      <c r="E7" s="692">
        <v>286.04902163200001</v>
      </c>
      <c r="F7" s="692">
        <v>267.34198407000002</v>
      </c>
    </row>
    <row r="8" spans="1:10" x14ac:dyDescent="0.25">
      <c r="B8" s="650" t="s">
        <v>347</v>
      </c>
    </row>
    <row r="9" spans="1:10" x14ac:dyDescent="0.25">
      <c r="I9" s="602"/>
      <c r="J9" s="602"/>
    </row>
    <row r="10" spans="1:10" x14ac:dyDescent="0.25">
      <c r="A10" s="693" t="s">
        <v>462</v>
      </c>
      <c r="B10" s="690" t="s">
        <v>461</v>
      </c>
      <c r="C10" s="690"/>
      <c r="D10" s="690"/>
      <c r="I10" s="602"/>
      <c r="J10" s="602"/>
    </row>
    <row r="11" spans="1:10" x14ac:dyDescent="0.25">
      <c r="B11" s="688"/>
      <c r="C11" s="691">
        <v>2014</v>
      </c>
      <c r="D11" s="691">
        <v>2015</v>
      </c>
      <c r="E11" s="691">
        <v>2016</v>
      </c>
      <c r="F11" s="691">
        <v>2017</v>
      </c>
      <c r="I11" s="690"/>
      <c r="J11" s="602"/>
    </row>
    <row r="12" spans="1:10" x14ac:dyDescent="0.25">
      <c r="A12" s="693"/>
      <c r="B12" s="689" t="s">
        <v>33</v>
      </c>
      <c r="C12" s="692">
        <v>941</v>
      </c>
      <c r="D12" s="692">
        <v>794</v>
      </c>
      <c r="E12" s="692">
        <v>1897</v>
      </c>
      <c r="F12" s="692">
        <v>1813</v>
      </c>
      <c r="I12" s="649"/>
      <c r="J12" s="378"/>
    </row>
    <row r="13" spans="1:10" x14ac:dyDescent="0.25">
      <c r="A13" s="693"/>
      <c r="B13" s="689" t="s">
        <v>34</v>
      </c>
      <c r="C13" s="692">
        <v>589</v>
      </c>
      <c r="D13" s="692">
        <v>295</v>
      </c>
      <c r="E13" s="692">
        <v>474</v>
      </c>
      <c r="F13" s="694">
        <v>483</v>
      </c>
    </row>
    <row r="14" spans="1:10" x14ac:dyDescent="0.25">
      <c r="B14" s="650" t="s">
        <v>347</v>
      </c>
    </row>
    <row r="16" spans="1:10" x14ac:dyDescent="0.25">
      <c r="A16" s="693" t="s">
        <v>460</v>
      </c>
      <c r="B16" s="376" t="s">
        <v>459</v>
      </c>
      <c r="C16" s="605"/>
      <c r="D16" s="605"/>
      <c r="E16" s="605"/>
      <c r="F16" s="605"/>
      <c r="G16" s="605"/>
      <c r="H16" s="605"/>
      <c r="I16" s="605"/>
      <c r="J16" s="605"/>
    </row>
    <row r="17" spans="1:10" ht="30" x14ac:dyDescent="0.25">
      <c r="B17" s="616"/>
      <c r="C17" s="625" t="s">
        <v>381</v>
      </c>
      <c r="D17" s="625" t="s">
        <v>380</v>
      </c>
      <c r="E17" s="625" t="s">
        <v>379</v>
      </c>
      <c r="F17" s="625" t="s">
        <v>378</v>
      </c>
      <c r="G17" s="625" t="s">
        <v>377</v>
      </c>
      <c r="H17" s="625" t="s">
        <v>376</v>
      </c>
      <c r="I17" s="625" t="s">
        <v>375</v>
      </c>
      <c r="J17" s="625" t="s">
        <v>24</v>
      </c>
    </row>
    <row r="18" spans="1:10" x14ac:dyDescent="0.25">
      <c r="B18" s="616" t="s">
        <v>458</v>
      </c>
      <c r="C18" s="410">
        <v>220.44747314</v>
      </c>
      <c r="D18" s="410">
        <v>156.26392014999999</v>
      </c>
      <c r="E18" s="410">
        <v>430.81620953999999</v>
      </c>
      <c r="F18" s="410">
        <v>61.708620400000001</v>
      </c>
      <c r="G18" s="410">
        <v>132.47419840000001</v>
      </c>
      <c r="H18" s="410">
        <v>52.551031500000001</v>
      </c>
      <c r="I18" s="410">
        <v>74.825322999999997</v>
      </c>
      <c r="J18" s="410">
        <v>1129.0867761299999</v>
      </c>
    </row>
    <row r="19" spans="1:10" x14ac:dyDescent="0.25">
      <c r="B19" s="616" t="s">
        <v>26</v>
      </c>
      <c r="C19" s="410">
        <v>53.419803999999999</v>
      </c>
      <c r="D19" s="410">
        <v>44.797385499999997</v>
      </c>
      <c r="E19" s="410">
        <v>108.62663057</v>
      </c>
      <c r="F19" s="410">
        <v>12.782067</v>
      </c>
      <c r="G19" s="410">
        <v>16.582961999999998</v>
      </c>
      <c r="H19" s="410">
        <v>18.034142500000002</v>
      </c>
      <c r="I19" s="410">
        <v>13.0989925</v>
      </c>
      <c r="J19" s="410">
        <v>267.34198407000002</v>
      </c>
    </row>
    <row r="20" spans="1:10" x14ac:dyDescent="0.25">
      <c r="B20" s="616" t="s">
        <v>457</v>
      </c>
      <c r="C20" s="597">
        <v>0.19981823725080428</v>
      </c>
      <c r="D20" s="597">
        <v>0.16756584513216743</v>
      </c>
      <c r="E20" s="597">
        <v>0.40632088127825644</v>
      </c>
      <c r="F20" s="597">
        <v>4.7811671049217554E-2</v>
      </c>
      <c r="G20" s="597">
        <v>6.2029022705457161E-2</v>
      </c>
      <c r="H20" s="597">
        <v>6.745720303803085E-2</v>
      </c>
      <c r="I20" s="597">
        <v>4.8997139546066208E-2</v>
      </c>
      <c r="J20" s="669">
        <v>0.99999999999999989</v>
      </c>
    </row>
    <row r="21" spans="1:10" x14ac:dyDescent="0.25">
      <c r="B21" s="650" t="s">
        <v>347</v>
      </c>
      <c r="C21" s="409"/>
      <c r="D21" s="409"/>
      <c r="E21" s="409"/>
      <c r="F21" s="409"/>
      <c r="G21" s="409"/>
      <c r="H21" s="409"/>
      <c r="I21" s="409"/>
      <c r="J21" s="409"/>
    </row>
    <row r="23" spans="1:10" x14ac:dyDescent="0.25">
      <c r="A23" s="693" t="s">
        <v>456</v>
      </c>
      <c r="B23" s="619" t="s">
        <v>455</v>
      </c>
      <c r="C23" s="605"/>
      <c r="D23" s="605"/>
      <c r="E23" s="605"/>
      <c r="F23" s="605"/>
      <c r="G23" s="605"/>
      <c r="H23" s="605"/>
      <c r="I23" s="605"/>
      <c r="J23" s="605"/>
    </row>
    <row r="24" spans="1:10" ht="30" x14ac:dyDescent="0.25">
      <c r="B24" s="616"/>
      <c r="C24" s="625" t="s">
        <v>381</v>
      </c>
      <c r="D24" s="625" t="s">
        <v>380</v>
      </c>
      <c r="E24" s="625" t="s">
        <v>379</v>
      </c>
      <c r="F24" s="625" t="s">
        <v>378</v>
      </c>
      <c r="G24" s="625" t="s">
        <v>377</v>
      </c>
      <c r="H24" s="625" t="s">
        <v>376</v>
      </c>
      <c r="I24" s="625" t="s">
        <v>375</v>
      </c>
      <c r="J24" s="625" t="s">
        <v>24</v>
      </c>
    </row>
    <row r="25" spans="1:10" x14ac:dyDescent="0.25">
      <c r="B25" s="616" t="s">
        <v>295</v>
      </c>
      <c r="C25" s="410">
        <v>266</v>
      </c>
      <c r="D25" s="410">
        <v>223</v>
      </c>
      <c r="E25" s="410">
        <v>699</v>
      </c>
      <c r="F25" s="410">
        <v>126</v>
      </c>
      <c r="G25" s="410">
        <v>253</v>
      </c>
      <c r="H25" s="410">
        <v>104</v>
      </c>
      <c r="I25" s="410">
        <v>142</v>
      </c>
      <c r="J25" s="410">
        <v>1813</v>
      </c>
    </row>
    <row r="26" spans="1:10" x14ac:dyDescent="0.25">
      <c r="B26" s="616" t="s">
        <v>34</v>
      </c>
      <c r="C26" s="410">
        <v>76</v>
      </c>
      <c r="D26" s="410">
        <v>70</v>
      </c>
      <c r="E26" s="410">
        <v>203</v>
      </c>
      <c r="F26" s="410">
        <v>37</v>
      </c>
      <c r="G26" s="410">
        <v>36</v>
      </c>
      <c r="H26" s="410">
        <v>34</v>
      </c>
      <c r="I26" s="410">
        <v>27</v>
      </c>
      <c r="J26" s="410">
        <v>483</v>
      </c>
    </row>
    <row r="27" spans="1:10" ht="15" customHeight="1" x14ac:dyDescent="0.25">
      <c r="B27" s="680" t="s">
        <v>454</v>
      </c>
      <c r="C27" s="409"/>
      <c r="D27" s="409"/>
      <c r="E27" s="409"/>
      <c r="F27" s="409"/>
      <c r="G27" s="409"/>
      <c r="H27" s="409"/>
      <c r="I27" s="409"/>
      <c r="J27" s="409"/>
    </row>
    <row r="28" spans="1:10" x14ac:dyDescent="0.25">
      <c r="B28" s="620"/>
      <c r="C28" s="605"/>
      <c r="D28" s="605"/>
      <c r="E28" s="605"/>
      <c r="F28" s="605"/>
      <c r="G28" s="605"/>
      <c r="H28" s="605"/>
      <c r="I28" s="605"/>
      <c r="J28" s="605"/>
    </row>
    <row r="29" spans="1:10" x14ac:dyDescent="0.25">
      <c r="B29" s="620"/>
      <c r="C29" s="605"/>
      <c r="D29" s="605"/>
      <c r="E29" s="605"/>
      <c r="F29" s="605"/>
      <c r="G29" s="605"/>
      <c r="H29" s="605"/>
      <c r="I29" s="605"/>
      <c r="J29" s="605"/>
    </row>
    <row r="30" spans="1:10" x14ac:dyDescent="0.25">
      <c r="A30" s="693" t="s">
        <v>453</v>
      </c>
      <c r="B30" s="408" t="s">
        <v>452</v>
      </c>
      <c r="C30" s="358"/>
      <c r="D30" s="358"/>
      <c r="E30" s="358"/>
      <c r="F30" s="358"/>
      <c r="G30" s="358"/>
      <c r="H30" s="358"/>
      <c r="I30" s="405"/>
      <c r="J30" s="366"/>
    </row>
    <row r="31" spans="1:10" x14ac:dyDescent="0.25">
      <c r="B31" s="407" t="s">
        <v>346</v>
      </c>
      <c r="C31" s="692">
        <v>1813</v>
      </c>
      <c r="D31" s="391"/>
      <c r="E31" s="391"/>
      <c r="F31" s="391"/>
      <c r="G31" s="391"/>
      <c r="H31" s="391"/>
      <c r="I31" s="391"/>
      <c r="J31" s="260"/>
    </row>
    <row r="32" spans="1:10" x14ac:dyDescent="0.25">
      <c r="B32" s="407" t="s">
        <v>451</v>
      </c>
      <c r="C32" s="692">
        <v>483</v>
      </c>
      <c r="D32" s="391"/>
      <c r="E32" s="406"/>
      <c r="F32" s="391"/>
      <c r="G32" s="391"/>
      <c r="H32" s="391"/>
      <c r="I32" s="391"/>
      <c r="J32" s="260"/>
    </row>
    <row r="33" spans="1:10" ht="15" customHeight="1" x14ac:dyDescent="0.25">
      <c r="B33" s="502" t="s">
        <v>450</v>
      </c>
      <c r="C33" s="723"/>
      <c r="D33" s="566"/>
      <c r="E33" s="358"/>
      <c r="F33" s="358"/>
      <c r="G33" s="358"/>
      <c r="H33" s="358"/>
      <c r="I33" s="405"/>
      <c r="J33" s="366"/>
    </row>
    <row r="34" spans="1:10" ht="15" customHeight="1" x14ac:dyDescent="0.25">
      <c r="B34" s="281" t="s">
        <v>347</v>
      </c>
      <c r="C34" s="698"/>
      <c r="D34" s="358"/>
      <c r="E34" s="358"/>
      <c r="F34" s="358"/>
      <c r="G34" s="358"/>
      <c r="H34" s="358"/>
      <c r="I34" s="405"/>
      <c r="J34" s="366"/>
    </row>
    <row r="35" spans="1:10" x14ac:dyDescent="0.25">
      <c r="B35" s="385"/>
      <c r="C35" s="358"/>
      <c r="D35" s="358"/>
      <c r="E35" s="358"/>
      <c r="F35" s="358"/>
      <c r="G35" s="358"/>
      <c r="H35" s="358"/>
      <c r="I35" s="405"/>
      <c r="J35" s="366"/>
    </row>
    <row r="36" spans="1:10" x14ac:dyDescent="0.25">
      <c r="A36" s="693" t="s">
        <v>449</v>
      </c>
      <c r="B36" s="367" t="s">
        <v>448</v>
      </c>
      <c r="C36" s="260"/>
      <c r="D36" s="366"/>
      <c r="E36" s="366"/>
      <c r="F36" s="366"/>
      <c r="G36" s="366"/>
      <c r="H36" s="366"/>
      <c r="I36" s="404"/>
      <c r="J36" s="366"/>
    </row>
    <row r="37" spans="1:10" x14ac:dyDescent="0.25">
      <c r="B37" s="607" t="s">
        <v>25</v>
      </c>
      <c r="C37" s="692">
        <v>1129.0867761300001</v>
      </c>
      <c r="D37" s="398"/>
      <c r="E37" s="366"/>
      <c r="F37" s="360"/>
      <c r="G37" s="360"/>
      <c r="H37" s="360"/>
      <c r="I37" s="401"/>
      <c r="J37" s="260"/>
    </row>
    <row r="38" spans="1:10" x14ac:dyDescent="0.25">
      <c r="B38" s="607" t="s">
        <v>447</v>
      </c>
      <c r="C38" s="724">
        <v>3597.0334308800002</v>
      </c>
      <c r="D38" s="366"/>
      <c r="E38" s="366"/>
      <c r="F38" s="360"/>
      <c r="G38" s="360"/>
      <c r="H38" s="360"/>
      <c r="I38" s="401"/>
      <c r="J38" s="260"/>
    </row>
    <row r="39" spans="1:10" x14ac:dyDescent="0.25">
      <c r="B39" s="607" t="s">
        <v>26</v>
      </c>
      <c r="C39" s="694">
        <v>267.34198407000002</v>
      </c>
      <c r="D39" s="366"/>
      <c r="E39" s="366"/>
      <c r="F39" s="360"/>
      <c r="G39" s="360"/>
      <c r="H39" s="360"/>
      <c r="I39" s="401"/>
      <c r="J39" s="260"/>
    </row>
    <row r="40" spans="1:10" x14ac:dyDescent="0.25">
      <c r="B40" s="607" t="s">
        <v>401</v>
      </c>
      <c r="C40" s="558">
        <v>856.21293500000002</v>
      </c>
      <c r="D40" s="403"/>
      <c r="E40" s="402"/>
      <c r="F40" s="360"/>
      <c r="G40" s="360"/>
      <c r="H40" s="360"/>
      <c r="I40" s="401"/>
      <c r="J40" s="260"/>
    </row>
    <row r="41" spans="1:10" x14ac:dyDescent="0.25">
      <c r="B41" s="385"/>
      <c r="C41" s="391"/>
      <c r="D41" s="260"/>
      <c r="E41" s="260"/>
      <c r="F41" s="260"/>
      <c r="G41" s="260"/>
      <c r="H41" s="260"/>
      <c r="I41" s="260"/>
      <c r="J41" s="366"/>
    </row>
    <row r="42" spans="1:10" x14ac:dyDescent="0.25">
      <c r="B42" s="385"/>
      <c r="C42" s="260"/>
      <c r="D42" s="260"/>
      <c r="E42" s="260"/>
      <c r="F42" s="260"/>
      <c r="G42" s="260"/>
      <c r="H42" s="260"/>
      <c r="I42" s="260"/>
      <c r="J42" s="366"/>
    </row>
    <row r="43" spans="1:10" x14ac:dyDescent="0.25">
      <c r="A43" s="693" t="s">
        <v>446</v>
      </c>
      <c r="B43" s="384" t="s">
        <v>445</v>
      </c>
      <c r="C43" s="366"/>
      <c r="D43" s="366"/>
      <c r="E43" s="366"/>
      <c r="F43" s="366"/>
      <c r="G43" s="366"/>
      <c r="H43" s="366"/>
      <c r="I43" s="366"/>
      <c r="J43" s="366"/>
    </row>
    <row r="44" spans="1:10" x14ac:dyDescent="0.25">
      <c r="B44" s="607" t="s">
        <v>256</v>
      </c>
      <c r="C44" s="654">
        <v>0.55350306999999999</v>
      </c>
      <c r="D44" s="397"/>
      <c r="E44" s="366"/>
      <c r="F44" s="365"/>
      <c r="G44" s="365"/>
      <c r="H44" s="365"/>
      <c r="I44" s="399"/>
      <c r="J44" s="366"/>
    </row>
    <row r="45" spans="1:10" x14ac:dyDescent="0.25">
      <c r="B45" s="281" t="s">
        <v>347</v>
      </c>
      <c r="C45" s="400"/>
      <c r="D45" s="397"/>
      <c r="E45" s="366"/>
      <c r="F45" s="365"/>
      <c r="G45" s="365"/>
      <c r="H45" s="365"/>
      <c r="I45" s="399"/>
      <c r="J45" s="366"/>
    </row>
    <row r="46" spans="1:10" x14ac:dyDescent="0.25">
      <c r="A46" s="693"/>
      <c r="B46" s="368"/>
      <c r="C46" s="365"/>
      <c r="D46" s="605"/>
      <c r="E46" s="605"/>
      <c r="F46" s="649"/>
      <c r="G46" s="649"/>
      <c r="H46" s="260"/>
      <c r="I46" s="366"/>
      <c r="J46" s="366"/>
    </row>
    <row r="47" spans="1:10" x14ac:dyDescent="0.25">
      <c r="A47" s="693" t="s">
        <v>444</v>
      </c>
      <c r="B47" s="601" t="s">
        <v>443</v>
      </c>
      <c r="C47" s="605"/>
      <c r="D47" s="649"/>
      <c r="E47" s="605"/>
      <c r="F47" s="605"/>
      <c r="G47" s="605"/>
      <c r="H47" s="366"/>
      <c r="I47" s="366"/>
      <c r="J47" s="366"/>
    </row>
    <row r="48" spans="1:10" x14ac:dyDescent="0.25">
      <c r="B48" s="689"/>
      <c r="C48" s="625" t="s">
        <v>394</v>
      </c>
      <c r="D48" s="625" t="s">
        <v>46</v>
      </c>
      <c r="E48" s="605"/>
      <c r="F48" s="605"/>
      <c r="G48" s="605"/>
      <c r="H48" s="260"/>
      <c r="I48" s="386"/>
      <c r="J48" s="366"/>
    </row>
    <row r="49" spans="1:14" x14ac:dyDescent="0.25">
      <c r="A49" s="601"/>
      <c r="B49" s="689" t="s">
        <v>205</v>
      </c>
      <c r="C49" s="689">
        <v>43</v>
      </c>
      <c r="D49" s="669">
        <v>2.3717595146166576E-2</v>
      </c>
      <c r="E49" s="605"/>
      <c r="F49" s="605"/>
      <c r="G49" s="605"/>
      <c r="H49" s="260"/>
      <c r="I49" s="386"/>
      <c r="J49" s="366"/>
    </row>
    <row r="50" spans="1:14" x14ac:dyDescent="0.25">
      <c r="A50" s="601"/>
      <c r="B50" s="689" t="s">
        <v>204</v>
      </c>
      <c r="C50" s="689">
        <v>1420</v>
      </c>
      <c r="D50" s="669">
        <v>0.78323221180364033</v>
      </c>
      <c r="E50" s="605"/>
      <c r="F50" s="605"/>
      <c r="G50" s="605"/>
      <c r="H50" s="260"/>
      <c r="I50" s="260"/>
      <c r="J50" s="366"/>
    </row>
    <row r="51" spans="1:14" x14ac:dyDescent="0.25">
      <c r="A51" s="601"/>
      <c r="B51" s="689" t="s">
        <v>203</v>
      </c>
      <c r="C51" s="689">
        <v>120</v>
      </c>
      <c r="D51" s="669">
        <v>6.6188637617209042E-2</v>
      </c>
      <c r="E51" s="605"/>
      <c r="F51" s="605"/>
      <c r="G51" s="605"/>
      <c r="H51" s="260"/>
      <c r="I51" s="260"/>
      <c r="J51" s="366"/>
    </row>
    <row r="52" spans="1:14" x14ac:dyDescent="0.25">
      <c r="A52" s="601"/>
      <c r="B52" s="689" t="s">
        <v>202</v>
      </c>
      <c r="C52" s="689">
        <v>224</v>
      </c>
      <c r="D52" s="669">
        <v>0.12355212355212356</v>
      </c>
      <c r="E52" s="605"/>
      <c r="F52" s="605"/>
      <c r="G52" s="605"/>
      <c r="H52" s="366"/>
      <c r="I52" s="366"/>
      <c r="J52" s="366"/>
    </row>
    <row r="53" spans="1:14" x14ac:dyDescent="0.25">
      <c r="A53" s="601"/>
      <c r="B53" s="689" t="s">
        <v>201</v>
      </c>
      <c r="C53" s="689">
        <v>6</v>
      </c>
      <c r="D53" s="669">
        <v>3.3094318808604521E-3</v>
      </c>
      <c r="E53" s="605"/>
      <c r="F53" s="605"/>
      <c r="G53" s="605"/>
      <c r="H53" s="366"/>
      <c r="I53" s="366"/>
      <c r="J53" s="366"/>
    </row>
    <row r="54" spans="1:14" x14ac:dyDescent="0.25">
      <c r="A54" s="601"/>
      <c r="B54" s="689" t="s">
        <v>200</v>
      </c>
      <c r="C54" s="689">
        <v>0</v>
      </c>
      <c r="D54" s="669">
        <v>0</v>
      </c>
      <c r="E54" s="605"/>
      <c r="F54" s="605"/>
      <c r="G54" s="605"/>
      <c r="H54" s="366"/>
      <c r="I54" s="366"/>
      <c r="J54" s="366"/>
    </row>
    <row r="55" spans="1:14" x14ac:dyDescent="0.25">
      <c r="A55" s="601"/>
      <c r="B55" s="688" t="s">
        <v>24</v>
      </c>
      <c r="C55" s="688">
        <v>1813</v>
      </c>
      <c r="D55" s="670">
        <v>0.99999999999999989</v>
      </c>
      <c r="E55" s="605"/>
      <c r="F55" s="605"/>
      <c r="G55" s="605"/>
      <c r="H55" s="366"/>
      <c r="I55" s="366"/>
      <c r="J55" s="366"/>
    </row>
    <row r="56" spans="1:14" x14ac:dyDescent="0.25">
      <c r="A56" s="601"/>
      <c r="B56" s="281" t="s">
        <v>347</v>
      </c>
      <c r="D56" s="649"/>
      <c r="E56" s="605"/>
      <c r="F56" s="605"/>
      <c r="G56" s="605"/>
      <c r="H56" s="366"/>
      <c r="I56" s="366"/>
      <c r="J56" s="366"/>
      <c r="K56" s="366"/>
      <c r="L56" s="366"/>
      <c r="M56" s="366"/>
      <c r="N56" s="366"/>
    </row>
    <row r="57" spans="1:14" x14ac:dyDescent="0.25">
      <c r="A57" s="601"/>
      <c r="B57" s="43"/>
      <c r="E57" s="605"/>
      <c r="F57" s="605"/>
      <c r="G57" s="605"/>
      <c r="H57" s="366"/>
      <c r="I57" s="366"/>
      <c r="J57" s="366"/>
      <c r="K57" s="366"/>
      <c r="L57" s="366"/>
      <c r="M57" s="366"/>
      <c r="N57" s="366"/>
    </row>
    <row r="58" spans="1:14" x14ac:dyDescent="0.25">
      <c r="A58" s="693" t="s">
        <v>442</v>
      </c>
      <c r="B58" s="601" t="s">
        <v>441</v>
      </c>
      <c r="E58" s="605"/>
      <c r="F58" s="605"/>
      <c r="G58" s="605"/>
      <c r="H58" s="366"/>
      <c r="I58" s="366"/>
      <c r="J58" s="366"/>
      <c r="K58" s="366"/>
      <c r="L58" s="366"/>
      <c r="M58" s="366"/>
      <c r="N58" s="366"/>
    </row>
    <row r="59" spans="1:14" x14ac:dyDescent="0.25">
      <c r="A59" s="601"/>
      <c r="B59" s="689"/>
      <c r="C59" s="625" t="s">
        <v>394</v>
      </c>
      <c r="D59" s="625" t="s">
        <v>46</v>
      </c>
      <c r="E59" s="605"/>
      <c r="F59" s="605"/>
      <c r="G59" s="605"/>
      <c r="H59" s="366"/>
      <c r="I59" s="366"/>
      <c r="J59" s="366"/>
      <c r="K59" s="366"/>
      <c r="L59" s="366"/>
      <c r="M59" s="366"/>
      <c r="N59" s="366"/>
    </row>
    <row r="60" spans="1:14" x14ac:dyDescent="0.25">
      <c r="A60" s="601"/>
      <c r="B60" s="689" t="s">
        <v>205</v>
      </c>
      <c r="C60" s="689">
        <v>13</v>
      </c>
      <c r="D60" s="669">
        <v>2.6915113871635612E-2</v>
      </c>
      <c r="E60" s="605"/>
      <c r="F60" s="605"/>
      <c r="G60" s="605"/>
      <c r="H60" s="366"/>
      <c r="I60" s="366"/>
      <c r="J60" s="366"/>
      <c r="K60" s="366"/>
      <c r="L60" s="366"/>
      <c r="M60" s="366"/>
      <c r="N60" s="366"/>
    </row>
    <row r="61" spans="1:14" x14ac:dyDescent="0.25">
      <c r="A61" s="601"/>
      <c r="B61" s="689" t="s">
        <v>204</v>
      </c>
      <c r="C61" s="689">
        <v>394</v>
      </c>
      <c r="D61" s="669">
        <v>0.81573498964803315</v>
      </c>
      <c r="E61" s="605"/>
      <c r="F61" s="605"/>
      <c r="G61" s="605"/>
      <c r="H61" s="366"/>
      <c r="I61" s="366"/>
      <c r="J61" s="366"/>
      <c r="K61" s="366"/>
      <c r="L61" s="366"/>
      <c r="M61" s="366"/>
      <c r="N61" s="366"/>
    </row>
    <row r="62" spans="1:14" x14ac:dyDescent="0.25">
      <c r="A62" s="601"/>
      <c r="B62" s="689" t="s">
        <v>203</v>
      </c>
      <c r="C62" s="689">
        <v>23</v>
      </c>
      <c r="D62" s="669">
        <v>4.7619047619047616E-2</v>
      </c>
      <c r="E62" s="605"/>
      <c r="F62" s="605"/>
      <c r="G62" s="605"/>
      <c r="H62" s="366"/>
      <c r="I62" s="366"/>
      <c r="J62" s="366"/>
      <c r="K62" s="366"/>
      <c r="L62" s="366"/>
      <c r="M62" s="366"/>
      <c r="N62" s="366"/>
    </row>
    <row r="63" spans="1:14" x14ac:dyDescent="0.25">
      <c r="A63" s="601"/>
      <c r="B63" s="689" t="s">
        <v>202</v>
      </c>
      <c r="C63" s="689">
        <v>53</v>
      </c>
      <c r="D63" s="669">
        <v>0.10973084886128365</v>
      </c>
      <c r="E63" s="605"/>
      <c r="F63" s="605"/>
      <c r="G63" s="605"/>
      <c r="H63" s="366"/>
      <c r="I63" s="366"/>
      <c r="J63" s="366"/>
      <c r="K63" s="366"/>
      <c r="L63" s="366"/>
      <c r="M63" s="366"/>
      <c r="N63" s="366"/>
    </row>
    <row r="64" spans="1:14" x14ac:dyDescent="0.25">
      <c r="A64" s="601"/>
      <c r="B64" s="689" t="s">
        <v>201</v>
      </c>
      <c r="C64" s="689">
        <v>0</v>
      </c>
      <c r="D64" s="669">
        <v>0</v>
      </c>
      <c r="E64" s="605"/>
      <c r="F64" s="605"/>
      <c r="G64" s="605"/>
      <c r="H64" s="366"/>
      <c r="I64" s="366"/>
      <c r="J64" s="366"/>
      <c r="K64" s="366"/>
      <c r="L64" s="366"/>
      <c r="M64" s="366"/>
      <c r="N64" s="366"/>
    </row>
    <row r="65" spans="1:14" x14ac:dyDescent="0.25">
      <c r="A65" s="601"/>
      <c r="B65" s="689" t="s">
        <v>200</v>
      </c>
      <c r="C65" s="689">
        <v>0</v>
      </c>
      <c r="D65" s="669">
        <v>0</v>
      </c>
      <c r="E65" s="605"/>
      <c r="F65" s="605"/>
      <c r="G65" s="605"/>
      <c r="H65" s="366"/>
      <c r="I65" s="366"/>
      <c r="J65" s="366"/>
      <c r="K65" s="366"/>
      <c r="L65" s="366"/>
      <c r="M65" s="366"/>
      <c r="N65" s="366"/>
    </row>
    <row r="66" spans="1:14" x14ac:dyDescent="0.25">
      <c r="A66" s="601"/>
      <c r="B66" s="688" t="s">
        <v>24</v>
      </c>
      <c r="C66" s="688">
        <v>483</v>
      </c>
      <c r="D66" s="346">
        <v>1</v>
      </c>
      <c r="E66" s="605"/>
      <c r="F66" s="605"/>
      <c r="G66" s="605"/>
      <c r="H66" s="366"/>
      <c r="I66" s="366"/>
      <c r="J66" s="366"/>
      <c r="K66" s="366"/>
      <c r="L66" s="366"/>
      <c r="M66" s="366"/>
      <c r="N66" s="366"/>
    </row>
    <row r="67" spans="1:14" x14ac:dyDescent="0.25">
      <c r="A67" s="601"/>
      <c r="B67" s="281" t="s">
        <v>347</v>
      </c>
      <c r="E67" s="605"/>
      <c r="F67" s="605"/>
      <c r="G67" s="605"/>
      <c r="H67" s="366"/>
      <c r="I67" s="366"/>
      <c r="J67" s="366"/>
      <c r="K67" s="366"/>
      <c r="L67" s="366"/>
      <c r="M67" s="366"/>
      <c r="N67" s="366"/>
    </row>
    <row r="68" spans="1:14" x14ac:dyDescent="0.25">
      <c r="A68" s="601"/>
      <c r="B68" s="602"/>
      <c r="E68" s="605"/>
      <c r="F68" s="605"/>
      <c r="G68" s="605"/>
      <c r="H68" s="366"/>
      <c r="I68" s="366"/>
      <c r="J68" s="366"/>
      <c r="K68" s="366"/>
      <c r="L68" s="366"/>
      <c r="M68" s="366"/>
      <c r="N68" s="366"/>
    </row>
    <row r="69" spans="1:14" x14ac:dyDescent="0.25">
      <c r="A69" s="693" t="s">
        <v>440</v>
      </c>
      <c r="B69" s="601" t="s">
        <v>439</v>
      </c>
      <c r="E69" s="605"/>
      <c r="F69" s="605"/>
      <c r="G69" s="605"/>
      <c r="H69" s="366"/>
      <c r="I69" s="366"/>
      <c r="J69" s="366"/>
      <c r="K69" s="366"/>
      <c r="L69" s="366"/>
      <c r="M69" s="366"/>
      <c r="N69" s="366"/>
    </row>
    <row r="70" spans="1:14" x14ac:dyDescent="0.25">
      <c r="A70" s="601"/>
      <c r="B70" s="689"/>
      <c r="C70" s="625" t="s">
        <v>389</v>
      </c>
      <c r="D70" s="625" t="s">
        <v>46</v>
      </c>
      <c r="E70" s="605"/>
      <c r="F70" s="605"/>
      <c r="G70" s="605"/>
      <c r="H70" s="366"/>
      <c r="I70" s="366"/>
      <c r="J70" s="366"/>
      <c r="K70" s="366"/>
      <c r="L70" s="366"/>
      <c r="M70" s="366"/>
      <c r="N70" s="366"/>
    </row>
    <row r="71" spans="1:14" x14ac:dyDescent="0.25">
      <c r="A71" s="601"/>
      <c r="B71" s="689" t="s">
        <v>205</v>
      </c>
      <c r="C71" s="689">
        <v>2.4542660000000001</v>
      </c>
      <c r="D71" s="669">
        <v>2.1736734960373164E-3</v>
      </c>
      <c r="E71" s="605"/>
      <c r="F71" s="605"/>
      <c r="G71" s="605"/>
      <c r="H71" s="366"/>
      <c r="I71" s="366"/>
      <c r="J71" s="366"/>
      <c r="K71" s="366"/>
      <c r="L71" s="366"/>
      <c r="M71" s="366"/>
      <c r="N71" s="366"/>
    </row>
    <row r="72" spans="1:14" x14ac:dyDescent="0.25">
      <c r="A72" s="601"/>
      <c r="B72" s="689" t="s">
        <v>204</v>
      </c>
      <c r="C72" s="689">
        <v>531.45133269999997</v>
      </c>
      <c r="D72" s="669">
        <v>0.47069130906091672</v>
      </c>
      <c r="E72" s="605"/>
      <c r="F72" s="605"/>
      <c r="G72" s="605"/>
      <c r="H72" s="366"/>
      <c r="I72" s="366"/>
      <c r="J72" s="366"/>
      <c r="K72" s="366"/>
      <c r="L72" s="366"/>
      <c r="M72" s="366"/>
      <c r="N72" s="366"/>
    </row>
    <row r="73" spans="1:14" x14ac:dyDescent="0.25">
      <c r="A73" s="601"/>
      <c r="B73" s="689" t="s">
        <v>203</v>
      </c>
      <c r="C73" s="689">
        <v>74.387270999999998</v>
      </c>
      <c r="D73" s="669">
        <v>6.5882687294386705E-2</v>
      </c>
      <c r="E73" s="605"/>
      <c r="F73" s="605"/>
      <c r="G73" s="605"/>
      <c r="H73" s="366"/>
      <c r="I73" s="366"/>
      <c r="J73" s="366"/>
      <c r="K73" s="366"/>
      <c r="L73" s="366"/>
      <c r="M73" s="366"/>
      <c r="N73" s="366"/>
    </row>
    <row r="74" spans="1:14" x14ac:dyDescent="0.25">
      <c r="A74" s="601"/>
      <c r="B74" s="689" t="s">
        <v>202</v>
      </c>
      <c r="C74" s="689">
        <v>490.79390642999999</v>
      </c>
      <c r="D74" s="669">
        <v>0.43468218458125957</v>
      </c>
      <c r="E74" s="605"/>
      <c r="F74" s="605"/>
      <c r="G74" s="605"/>
      <c r="H74" s="366"/>
      <c r="I74" s="366"/>
      <c r="J74" s="366"/>
      <c r="K74" s="366"/>
      <c r="L74" s="366"/>
      <c r="M74" s="366"/>
      <c r="N74" s="366"/>
    </row>
    <row r="75" spans="1:14" x14ac:dyDescent="0.25">
      <c r="A75" s="601"/>
      <c r="B75" s="689" t="s">
        <v>201</v>
      </c>
      <c r="C75" s="689">
        <v>30</v>
      </c>
      <c r="D75" s="669">
        <v>2.6570145567399575E-2</v>
      </c>
      <c r="E75" s="605"/>
      <c r="F75" s="605"/>
      <c r="G75" s="605"/>
      <c r="H75" s="366"/>
      <c r="I75" s="366"/>
      <c r="J75" s="366"/>
      <c r="K75" s="366"/>
      <c r="L75" s="366"/>
      <c r="M75" s="366"/>
      <c r="N75" s="366"/>
    </row>
    <row r="76" spans="1:14" x14ac:dyDescent="0.25">
      <c r="A76" s="601"/>
      <c r="B76" s="689" t="s">
        <v>200</v>
      </c>
      <c r="C76" s="689">
        <v>0</v>
      </c>
      <c r="D76" s="669">
        <v>0</v>
      </c>
      <c r="E76" s="605"/>
      <c r="F76" s="605"/>
      <c r="G76" s="605"/>
      <c r="H76" s="366"/>
      <c r="I76" s="366"/>
      <c r="J76" s="366"/>
      <c r="K76" s="366"/>
      <c r="L76" s="366"/>
      <c r="M76" s="366"/>
      <c r="N76" s="366"/>
    </row>
    <row r="77" spans="1:14" x14ac:dyDescent="0.25">
      <c r="A77" s="601"/>
      <c r="B77" s="688" t="s">
        <v>24</v>
      </c>
      <c r="C77" s="688">
        <v>1129.0867761300001</v>
      </c>
      <c r="D77" s="670">
        <v>0.99999999999999989</v>
      </c>
      <c r="E77" s="605"/>
      <c r="F77" s="605"/>
      <c r="G77" s="605"/>
      <c r="H77" s="366"/>
      <c r="I77" s="366"/>
      <c r="J77" s="366"/>
      <c r="K77" s="366"/>
      <c r="L77" s="366"/>
      <c r="M77" s="366"/>
      <c r="N77" s="366"/>
    </row>
    <row r="78" spans="1:14" x14ac:dyDescent="0.25">
      <c r="A78" s="601"/>
      <c r="B78" s="281" t="s">
        <v>347</v>
      </c>
      <c r="E78" s="605"/>
      <c r="F78" s="605"/>
      <c r="G78" s="605"/>
      <c r="H78" s="366"/>
      <c r="I78" s="366"/>
      <c r="J78" s="366"/>
      <c r="K78" s="366"/>
      <c r="L78" s="366"/>
      <c r="M78" s="366"/>
      <c r="N78" s="366"/>
    </row>
    <row r="79" spans="1:14" x14ac:dyDescent="0.25">
      <c r="A79" s="601"/>
      <c r="B79" s="43"/>
      <c r="E79" s="605"/>
      <c r="F79" s="605"/>
      <c r="G79" s="605"/>
      <c r="H79" s="366"/>
      <c r="I79" s="366"/>
      <c r="J79" s="366"/>
      <c r="K79" s="366"/>
      <c r="L79" s="366"/>
      <c r="M79" s="366"/>
      <c r="N79" s="366"/>
    </row>
    <row r="80" spans="1:14" x14ac:dyDescent="0.25">
      <c r="A80" s="693" t="s">
        <v>438</v>
      </c>
      <c r="B80" s="601" t="s">
        <v>437</v>
      </c>
      <c r="E80" s="605"/>
      <c r="F80" s="605"/>
      <c r="G80" s="605"/>
      <c r="H80" s="366"/>
      <c r="I80" s="366"/>
      <c r="J80" s="366"/>
      <c r="K80" s="366"/>
      <c r="L80" s="366"/>
      <c r="M80" s="366"/>
      <c r="N80" s="366"/>
    </row>
    <row r="81" spans="1:14" x14ac:dyDescent="0.25">
      <c r="A81" s="601"/>
      <c r="B81" s="689"/>
      <c r="C81" s="625" t="s">
        <v>389</v>
      </c>
      <c r="D81" s="625" t="s">
        <v>46</v>
      </c>
      <c r="E81" s="605"/>
      <c r="F81" s="605"/>
      <c r="G81" s="605"/>
      <c r="H81" s="366"/>
      <c r="I81" s="366"/>
      <c r="J81" s="366"/>
      <c r="K81" s="366"/>
      <c r="L81" s="366"/>
      <c r="M81" s="366"/>
      <c r="N81" s="366"/>
    </row>
    <row r="82" spans="1:14" x14ac:dyDescent="0.25">
      <c r="A82" s="601"/>
      <c r="B82" s="689" t="s">
        <v>205</v>
      </c>
      <c r="C82" s="689">
        <v>1.058854</v>
      </c>
      <c r="D82" s="669">
        <v>3.9606723339150234E-3</v>
      </c>
      <c r="E82" s="605"/>
      <c r="F82" s="605"/>
      <c r="G82" s="605"/>
      <c r="H82" s="366"/>
      <c r="I82" s="366"/>
      <c r="J82" s="366"/>
      <c r="K82" s="366"/>
      <c r="L82" s="366"/>
      <c r="M82" s="366"/>
      <c r="N82" s="366"/>
    </row>
    <row r="83" spans="1:14" x14ac:dyDescent="0.25">
      <c r="A83" s="601"/>
      <c r="B83" s="689" t="s">
        <v>204</v>
      </c>
      <c r="C83" s="689">
        <v>136.14154357000001</v>
      </c>
      <c r="D83" s="669">
        <v>0.50924116555652221</v>
      </c>
      <c r="E83" s="605"/>
      <c r="F83" s="605"/>
      <c r="G83" s="605"/>
      <c r="H83" s="366"/>
      <c r="I83" s="366"/>
      <c r="J83" s="366"/>
      <c r="K83" s="366"/>
      <c r="L83" s="366"/>
      <c r="M83" s="366"/>
      <c r="N83" s="366"/>
    </row>
    <row r="84" spans="1:14" x14ac:dyDescent="0.25">
      <c r="A84" s="601"/>
      <c r="B84" s="689" t="s">
        <v>203</v>
      </c>
      <c r="C84" s="689">
        <v>16.031206000000001</v>
      </c>
      <c r="D84" s="669">
        <v>5.9965164303570212E-2</v>
      </c>
      <c r="E84" s="605"/>
      <c r="F84" s="605"/>
      <c r="G84" s="605"/>
      <c r="H84" s="366"/>
      <c r="I84" s="366"/>
      <c r="J84" s="366"/>
    </row>
    <row r="85" spans="1:14" x14ac:dyDescent="0.25">
      <c r="A85" s="601"/>
      <c r="B85" s="689" t="s">
        <v>202</v>
      </c>
      <c r="C85" s="689">
        <v>114.11038050000001</v>
      </c>
      <c r="D85" s="669">
        <v>0.42683299780599249</v>
      </c>
      <c r="E85" s="605"/>
      <c r="F85" s="605"/>
      <c r="G85" s="605"/>
      <c r="H85" s="366"/>
      <c r="I85" s="366"/>
      <c r="J85" s="366"/>
    </row>
    <row r="86" spans="1:14" x14ac:dyDescent="0.25">
      <c r="A86" s="601"/>
      <c r="B86" s="689" t="s">
        <v>201</v>
      </c>
      <c r="C86" s="689"/>
      <c r="D86" s="669">
        <v>0</v>
      </c>
      <c r="E86" s="605"/>
      <c r="F86" s="605"/>
      <c r="G86" s="605"/>
      <c r="H86" s="366"/>
      <c r="I86" s="366"/>
      <c r="J86" s="366"/>
    </row>
    <row r="87" spans="1:14" x14ac:dyDescent="0.25">
      <c r="A87" s="601"/>
      <c r="B87" s="689" t="s">
        <v>200</v>
      </c>
      <c r="C87" s="689"/>
      <c r="D87" s="669">
        <v>0</v>
      </c>
      <c r="E87" s="605"/>
      <c r="F87" s="605"/>
      <c r="G87" s="605"/>
      <c r="H87" s="366"/>
      <c r="I87" s="366"/>
      <c r="J87" s="366"/>
    </row>
    <row r="88" spans="1:14" x14ac:dyDescent="0.25">
      <c r="A88" s="601"/>
      <c r="B88" s="688" t="s">
        <v>24</v>
      </c>
      <c r="C88" s="688">
        <v>267.34198407000002</v>
      </c>
      <c r="D88" s="346">
        <v>1</v>
      </c>
      <c r="E88" s="605"/>
      <c r="F88" s="605"/>
      <c r="G88" s="605"/>
      <c r="H88" s="366"/>
      <c r="I88" s="366"/>
      <c r="J88" s="366"/>
    </row>
    <row r="89" spans="1:14" x14ac:dyDescent="0.25">
      <c r="A89" s="601"/>
      <c r="B89" s="281" t="s">
        <v>347</v>
      </c>
      <c r="D89" s="649"/>
      <c r="E89" s="605"/>
      <c r="F89" s="605"/>
      <c r="G89" s="605"/>
      <c r="H89" s="366"/>
      <c r="I89" s="366"/>
      <c r="J89" s="366"/>
    </row>
    <row r="90" spans="1:14" x14ac:dyDescent="0.25">
      <c r="B90" s="385"/>
      <c r="C90" s="260"/>
      <c r="D90" s="366"/>
      <c r="E90" s="366"/>
      <c r="F90" s="260"/>
      <c r="G90" s="260"/>
      <c r="H90" s="366"/>
      <c r="I90" s="366"/>
      <c r="J90" s="366"/>
    </row>
    <row r="91" spans="1:14" x14ac:dyDescent="0.25">
      <c r="A91" s="693" t="s">
        <v>436</v>
      </c>
      <c r="B91" s="384" t="s">
        <v>435</v>
      </c>
      <c r="C91" s="366"/>
      <c r="D91" s="366"/>
      <c r="E91" s="366"/>
      <c r="F91" s="366"/>
      <c r="G91" s="366"/>
      <c r="H91" s="260"/>
      <c r="I91" s="260"/>
      <c r="J91" s="260"/>
    </row>
    <row r="92" spans="1:14" x14ac:dyDescent="0.25">
      <c r="B92" s="612" t="s">
        <v>101</v>
      </c>
      <c r="C92" s="597">
        <v>0.26640926640926643</v>
      </c>
      <c r="D92" s="366"/>
      <c r="E92" s="366"/>
      <c r="F92" s="260"/>
      <c r="G92" s="260"/>
      <c r="H92" s="255"/>
      <c r="I92" s="372"/>
      <c r="J92" s="372"/>
    </row>
    <row r="93" spans="1:14" x14ac:dyDescent="0.25">
      <c r="B93" s="612" t="s">
        <v>100</v>
      </c>
      <c r="C93" s="597">
        <v>0.2367771811005773</v>
      </c>
      <c r="D93" s="366"/>
      <c r="E93" s="366"/>
      <c r="F93" s="260"/>
      <c r="G93" s="260"/>
      <c r="H93" s="255"/>
      <c r="I93" s="396"/>
      <c r="J93" s="372"/>
    </row>
    <row r="94" spans="1:14" x14ac:dyDescent="0.25">
      <c r="B94" s="281" t="s">
        <v>347</v>
      </c>
      <c r="C94" s="260"/>
      <c r="D94" s="260"/>
      <c r="E94" s="260"/>
      <c r="F94" s="260"/>
      <c r="G94" s="260"/>
      <c r="H94" s="255"/>
      <c r="I94" s="396"/>
      <c r="J94" s="372"/>
    </row>
    <row r="95" spans="1:14" x14ac:dyDescent="0.25">
      <c r="B95" s="385"/>
      <c r="C95" s="260"/>
      <c r="D95" s="260"/>
      <c r="E95" s="260"/>
      <c r="F95" s="260"/>
      <c r="G95" s="260"/>
      <c r="H95" s="255"/>
      <c r="I95" s="396"/>
      <c r="J95" s="372"/>
    </row>
    <row r="96" spans="1:14" x14ac:dyDescent="0.25">
      <c r="A96" s="693" t="s">
        <v>434</v>
      </c>
      <c r="B96" s="384" t="s">
        <v>433</v>
      </c>
      <c r="C96" s="366"/>
      <c r="D96" s="366"/>
      <c r="E96" s="366"/>
      <c r="F96" s="366"/>
      <c r="G96" s="366"/>
      <c r="H96" s="255"/>
      <c r="I96" s="396"/>
      <c r="J96" s="372"/>
    </row>
    <row r="97" spans="1:10" x14ac:dyDescent="0.25">
      <c r="B97" s="607" t="s">
        <v>432</v>
      </c>
      <c r="C97" s="532">
        <v>0.68903983195497986</v>
      </c>
      <c r="D97" s="398"/>
      <c r="E97" s="397"/>
      <c r="F97" s="366"/>
      <c r="G97" s="366"/>
      <c r="H97" s="255"/>
      <c r="I97" s="396"/>
      <c r="J97" s="372"/>
    </row>
    <row r="98" spans="1:10" x14ac:dyDescent="0.25">
      <c r="B98" s="281" t="s">
        <v>347</v>
      </c>
      <c r="C98" s="260"/>
      <c r="D98" s="366"/>
      <c r="E98" s="366"/>
      <c r="F98" s="366"/>
      <c r="G98" s="366"/>
      <c r="H98" s="255"/>
      <c r="I98" s="396"/>
      <c r="J98" s="372"/>
    </row>
    <row r="99" spans="1:10" x14ac:dyDescent="0.25">
      <c r="B99" s="385"/>
      <c r="C99" s="394"/>
      <c r="D99" s="366"/>
      <c r="E99" s="366"/>
      <c r="F99" s="366"/>
      <c r="G99" s="366"/>
      <c r="H99" s="255"/>
      <c r="I99" s="396"/>
      <c r="J99" s="372"/>
    </row>
    <row r="100" spans="1:10" x14ac:dyDescent="0.25">
      <c r="A100" s="693" t="s">
        <v>431</v>
      </c>
      <c r="B100" s="393" t="s">
        <v>430</v>
      </c>
      <c r="C100" s="366"/>
      <c r="D100" s="366"/>
      <c r="F100" s="385"/>
      <c r="G100" s="394"/>
      <c r="H100" s="260"/>
      <c r="I100" s="395"/>
      <c r="J100" s="372"/>
    </row>
    <row r="101" spans="1:10" x14ac:dyDescent="0.25">
      <c r="A101" s="693"/>
      <c r="B101" s="356" t="s">
        <v>370</v>
      </c>
      <c r="C101" s="625" t="s">
        <v>26</v>
      </c>
      <c r="D101" s="625" t="s">
        <v>197</v>
      </c>
      <c r="F101" s="385"/>
      <c r="G101" s="394"/>
      <c r="H101" s="391"/>
      <c r="I101" s="391"/>
      <c r="J101" s="391"/>
    </row>
    <row r="102" spans="1:10" x14ac:dyDescent="0.25">
      <c r="A102" s="693"/>
      <c r="B102" s="612" t="s">
        <v>172</v>
      </c>
      <c r="C102" s="713">
        <v>0</v>
      </c>
      <c r="D102" s="609">
        <v>0</v>
      </c>
      <c r="F102" s="385"/>
      <c r="G102" s="394"/>
      <c r="H102" s="391"/>
      <c r="I102" s="391"/>
      <c r="J102" s="391"/>
    </row>
    <row r="103" spans="1:10" x14ac:dyDescent="0.25">
      <c r="A103" s="693"/>
      <c r="B103" s="612" t="s">
        <v>171</v>
      </c>
      <c r="C103" s="713">
        <v>0</v>
      </c>
      <c r="D103" s="609">
        <v>0</v>
      </c>
      <c r="F103" s="385"/>
      <c r="G103" s="394"/>
      <c r="H103" s="391"/>
      <c r="I103" s="391"/>
      <c r="J103" s="391"/>
    </row>
    <row r="104" spans="1:10" x14ac:dyDescent="0.25">
      <c r="A104" s="693"/>
      <c r="B104" s="612" t="s">
        <v>170</v>
      </c>
      <c r="C104" s="713">
        <v>0</v>
      </c>
      <c r="D104" s="609">
        <v>0</v>
      </c>
      <c r="F104" s="385"/>
      <c r="G104" s="394"/>
    </row>
    <row r="105" spans="1:10" x14ac:dyDescent="0.25">
      <c r="A105" s="693"/>
      <c r="B105" s="612" t="s">
        <v>169</v>
      </c>
      <c r="C105" s="713">
        <v>0</v>
      </c>
      <c r="D105" s="609">
        <v>0</v>
      </c>
      <c r="F105" s="385"/>
      <c r="G105" s="394"/>
    </row>
    <row r="106" spans="1:10" x14ac:dyDescent="0.25">
      <c r="A106" s="693"/>
      <c r="B106" s="612" t="s">
        <v>168</v>
      </c>
      <c r="C106" s="713">
        <v>0</v>
      </c>
      <c r="D106" s="609">
        <v>0</v>
      </c>
      <c r="F106" s="385"/>
      <c r="G106" s="394"/>
    </row>
    <row r="107" spans="1:10" x14ac:dyDescent="0.25">
      <c r="A107" s="693"/>
      <c r="B107" s="612" t="s">
        <v>369</v>
      </c>
      <c r="C107" s="713">
        <v>0</v>
      </c>
      <c r="D107" s="609">
        <v>0</v>
      </c>
      <c r="F107" s="385"/>
      <c r="G107" s="394"/>
    </row>
    <row r="108" spans="1:10" x14ac:dyDescent="0.25">
      <c r="A108" s="693"/>
      <c r="B108" s="612" t="s">
        <v>166</v>
      </c>
      <c r="C108" s="713">
        <v>0</v>
      </c>
      <c r="D108" s="609">
        <v>0</v>
      </c>
      <c r="F108" s="385"/>
      <c r="G108" s="394"/>
    </row>
    <row r="109" spans="1:10" x14ac:dyDescent="0.25">
      <c r="A109" s="693"/>
      <c r="B109" s="612" t="s">
        <v>368</v>
      </c>
      <c r="C109" s="713">
        <v>0</v>
      </c>
      <c r="D109" s="609">
        <v>0</v>
      </c>
      <c r="F109" s="385"/>
      <c r="G109" s="394"/>
    </row>
    <row r="110" spans="1:10" x14ac:dyDescent="0.25">
      <c r="A110" s="693"/>
      <c r="B110" s="612" t="s">
        <v>367</v>
      </c>
      <c r="C110" s="713">
        <v>0</v>
      </c>
      <c r="D110" s="609">
        <v>0</v>
      </c>
      <c r="F110" s="385"/>
      <c r="G110" s="394"/>
    </row>
    <row r="111" spans="1:10" x14ac:dyDescent="0.25">
      <c r="A111" s="693"/>
      <c r="B111" s="612" t="s">
        <v>196</v>
      </c>
      <c r="C111" s="713">
        <v>0</v>
      </c>
      <c r="D111" s="609">
        <v>0</v>
      </c>
      <c r="F111" s="385"/>
      <c r="G111" s="394"/>
    </row>
    <row r="112" spans="1:10" x14ac:dyDescent="0.25">
      <c r="A112" s="693"/>
      <c r="B112" s="612" t="s">
        <v>366</v>
      </c>
      <c r="C112" s="713">
        <v>0</v>
      </c>
      <c r="D112" s="609">
        <v>0</v>
      </c>
      <c r="F112" s="385"/>
      <c r="G112" s="394"/>
    </row>
    <row r="113" spans="1:7" x14ac:dyDescent="0.25">
      <c r="A113" s="693"/>
      <c r="B113" s="612" t="s">
        <v>365</v>
      </c>
      <c r="C113" s="713">
        <v>0</v>
      </c>
      <c r="D113" s="609">
        <v>0</v>
      </c>
      <c r="F113" s="385"/>
      <c r="G113" s="394"/>
    </row>
    <row r="114" spans="1:7" x14ac:dyDescent="0.25">
      <c r="A114" s="693"/>
      <c r="B114" s="612" t="s">
        <v>194</v>
      </c>
      <c r="C114" s="713">
        <v>0</v>
      </c>
      <c r="D114" s="609">
        <v>0</v>
      </c>
      <c r="F114" s="385"/>
      <c r="G114" s="394"/>
    </row>
    <row r="115" spans="1:7" x14ac:dyDescent="0.25">
      <c r="A115" s="693"/>
      <c r="B115" s="612" t="s">
        <v>193</v>
      </c>
      <c r="C115" s="713">
        <v>0</v>
      </c>
      <c r="D115" s="609">
        <v>0</v>
      </c>
      <c r="F115" s="385"/>
      <c r="G115" s="394"/>
    </row>
    <row r="116" spans="1:7" x14ac:dyDescent="0.25">
      <c r="A116" s="693"/>
      <c r="B116" s="612" t="s">
        <v>192</v>
      </c>
      <c r="C116" s="713">
        <v>0</v>
      </c>
      <c r="D116" s="609">
        <v>0</v>
      </c>
      <c r="F116" s="385"/>
      <c r="G116" s="394"/>
    </row>
    <row r="117" spans="1:7" x14ac:dyDescent="0.25">
      <c r="A117" s="693"/>
      <c r="B117" s="612" t="s">
        <v>364</v>
      </c>
      <c r="C117" s="713">
        <v>0</v>
      </c>
      <c r="D117" s="609">
        <v>0</v>
      </c>
      <c r="F117" s="385"/>
      <c r="G117" s="394"/>
    </row>
    <row r="118" spans="1:7" x14ac:dyDescent="0.25">
      <c r="A118" s="693"/>
      <c r="B118" s="612" t="s">
        <v>363</v>
      </c>
      <c r="C118" s="713">
        <v>0</v>
      </c>
      <c r="D118" s="609">
        <v>0</v>
      </c>
      <c r="F118" s="385"/>
      <c r="G118" s="394"/>
    </row>
    <row r="119" spans="1:7" x14ac:dyDescent="0.25">
      <c r="A119" s="693"/>
      <c r="B119" s="612" t="s">
        <v>362</v>
      </c>
      <c r="C119" s="713">
        <v>0</v>
      </c>
      <c r="D119" s="609">
        <v>0</v>
      </c>
      <c r="F119" s="385"/>
      <c r="G119" s="394"/>
    </row>
    <row r="120" spans="1:7" x14ac:dyDescent="0.25">
      <c r="A120" s="693"/>
      <c r="B120" s="612" t="s">
        <v>361</v>
      </c>
      <c r="C120" s="713">
        <v>0</v>
      </c>
      <c r="D120" s="609">
        <v>0</v>
      </c>
      <c r="F120" s="385"/>
      <c r="G120" s="394"/>
    </row>
    <row r="121" spans="1:7" x14ac:dyDescent="0.25">
      <c r="A121" s="693"/>
      <c r="B121" s="612" t="s">
        <v>360</v>
      </c>
      <c r="C121" s="411">
        <v>267.34198407000002</v>
      </c>
      <c r="D121" s="609">
        <v>1</v>
      </c>
      <c r="F121" s="385"/>
      <c r="G121" s="394"/>
    </row>
    <row r="122" spans="1:7" x14ac:dyDescent="0.25">
      <c r="A122" s="693"/>
      <c r="B122" s="612" t="s">
        <v>181</v>
      </c>
      <c r="C122" s="327">
        <v>0</v>
      </c>
      <c r="D122" s="609">
        <v>0</v>
      </c>
      <c r="F122" s="385"/>
      <c r="G122" s="394"/>
    </row>
    <row r="123" spans="1:7" x14ac:dyDescent="0.25">
      <c r="A123" s="693"/>
      <c r="B123" s="612" t="s">
        <v>359</v>
      </c>
      <c r="C123" s="327">
        <v>0</v>
      </c>
      <c r="D123" s="609">
        <v>0</v>
      </c>
      <c r="F123" s="385"/>
      <c r="G123" s="394"/>
    </row>
    <row r="124" spans="1:7" x14ac:dyDescent="0.25">
      <c r="A124" s="693"/>
      <c r="B124" s="612" t="s">
        <v>187</v>
      </c>
      <c r="C124" s="327">
        <v>0</v>
      </c>
      <c r="D124" s="609">
        <v>0</v>
      </c>
      <c r="F124" s="385"/>
      <c r="G124" s="394"/>
    </row>
    <row r="125" spans="1:7" x14ac:dyDescent="0.25">
      <c r="A125" s="693"/>
      <c r="B125" s="612" t="s">
        <v>186</v>
      </c>
      <c r="C125" s="327">
        <v>0</v>
      </c>
      <c r="D125" s="609">
        <v>0</v>
      </c>
      <c r="F125" s="385"/>
      <c r="G125" s="394"/>
    </row>
    <row r="126" spans="1:7" x14ac:dyDescent="0.25">
      <c r="A126" s="693"/>
      <c r="B126" s="611" t="s">
        <v>175</v>
      </c>
      <c r="C126" s="327">
        <v>0</v>
      </c>
      <c r="D126" s="609">
        <v>0</v>
      </c>
      <c r="F126" s="385"/>
      <c r="G126" s="394"/>
    </row>
    <row r="127" spans="1:7" x14ac:dyDescent="0.25">
      <c r="A127" s="693"/>
      <c r="B127" s="610" t="s">
        <v>24</v>
      </c>
      <c r="C127" s="390">
        <v>267.34198407000002</v>
      </c>
      <c r="D127" s="833">
        <v>1</v>
      </c>
      <c r="F127" s="385"/>
      <c r="G127" s="394"/>
    </row>
    <row r="128" spans="1:7" x14ac:dyDescent="0.25">
      <c r="B128" s="385" t="s">
        <v>427</v>
      </c>
      <c r="C128" s="394"/>
      <c r="D128" s="366"/>
      <c r="E128" s="366"/>
      <c r="F128" s="366"/>
      <c r="G128" s="366"/>
    </row>
    <row r="129" spans="1:7" x14ac:dyDescent="0.25">
      <c r="B129" s="281" t="s">
        <v>347</v>
      </c>
      <c r="C129" s="366"/>
      <c r="D129" s="366"/>
      <c r="E129" s="366"/>
      <c r="F129" s="366"/>
      <c r="G129" s="366"/>
    </row>
    <row r="130" spans="1:7" x14ac:dyDescent="0.25">
      <c r="B130" s="281"/>
      <c r="C130" s="366"/>
      <c r="D130" s="366"/>
      <c r="E130" s="366"/>
      <c r="F130" s="366"/>
      <c r="G130" s="366"/>
    </row>
    <row r="131" spans="1:7" x14ac:dyDescent="0.25">
      <c r="A131" s="693" t="s">
        <v>429</v>
      </c>
      <c r="B131" s="393" t="s">
        <v>428</v>
      </c>
      <c r="C131" s="366"/>
      <c r="D131" s="366"/>
      <c r="F131" s="366"/>
      <c r="G131" s="366"/>
    </row>
    <row r="132" spans="1:7" x14ac:dyDescent="0.25">
      <c r="A132" s="693"/>
      <c r="B132" s="356" t="s">
        <v>370</v>
      </c>
      <c r="C132" s="625" t="s">
        <v>26</v>
      </c>
      <c r="D132" s="625" t="s">
        <v>197</v>
      </c>
      <c r="F132" s="366"/>
      <c r="G132" s="366"/>
    </row>
    <row r="133" spans="1:7" x14ac:dyDescent="0.25">
      <c r="A133" s="693"/>
      <c r="B133" s="612" t="s">
        <v>172</v>
      </c>
      <c r="C133" s="713">
        <v>0</v>
      </c>
      <c r="D133" s="609">
        <v>0</v>
      </c>
      <c r="F133" s="366"/>
      <c r="G133" s="366"/>
    </row>
    <row r="134" spans="1:7" x14ac:dyDescent="0.25">
      <c r="A134" s="693"/>
      <c r="B134" s="612" t="s">
        <v>171</v>
      </c>
      <c r="C134" s="713">
        <v>0</v>
      </c>
      <c r="D134" s="609">
        <v>0</v>
      </c>
      <c r="F134" s="366"/>
      <c r="G134" s="366"/>
    </row>
    <row r="135" spans="1:7" x14ac:dyDescent="0.25">
      <c r="A135" s="693"/>
      <c r="B135" s="612" t="s">
        <v>170</v>
      </c>
      <c r="C135" s="713">
        <v>0</v>
      </c>
      <c r="D135" s="609">
        <v>0</v>
      </c>
      <c r="F135" s="366"/>
      <c r="G135" s="366"/>
    </row>
    <row r="136" spans="1:7" x14ac:dyDescent="0.25">
      <c r="A136" s="693"/>
      <c r="B136" s="612" t="s">
        <v>169</v>
      </c>
      <c r="C136" s="713">
        <v>0</v>
      </c>
      <c r="D136" s="609">
        <v>0</v>
      </c>
      <c r="F136" s="366"/>
      <c r="G136" s="366"/>
    </row>
    <row r="137" spans="1:7" x14ac:dyDescent="0.25">
      <c r="A137" s="693"/>
      <c r="B137" s="612" t="s">
        <v>168</v>
      </c>
      <c r="C137" s="713">
        <v>0</v>
      </c>
      <c r="D137" s="609">
        <v>0</v>
      </c>
      <c r="F137" s="366"/>
      <c r="G137" s="366"/>
    </row>
    <row r="138" spans="1:7" x14ac:dyDescent="0.25">
      <c r="A138" s="693"/>
      <c r="B138" s="612" t="s">
        <v>369</v>
      </c>
      <c r="C138" s="713">
        <v>0</v>
      </c>
      <c r="D138" s="609">
        <v>0</v>
      </c>
      <c r="F138" s="366"/>
      <c r="G138" s="366"/>
    </row>
    <row r="139" spans="1:7" x14ac:dyDescent="0.25">
      <c r="A139" s="693"/>
      <c r="B139" s="612" t="s">
        <v>166</v>
      </c>
      <c r="C139" s="713">
        <v>0</v>
      </c>
      <c r="D139" s="609">
        <v>0</v>
      </c>
      <c r="F139" s="366"/>
      <c r="G139" s="366"/>
    </row>
    <row r="140" spans="1:7" x14ac:dyDescent="0.25">
      <c r="A140" s="693"/>
      <c r="B140" s="612" t="s">
        <v>368</v>
      </c>
      <c r="C140" s="713">
        <v>0</v>
      </c>
      <c r="D140" s="609">
        <v>0</v>
      </c>
      <c r="F140" s="366"/>
      <c r="G140" s="366"/>
    </row>
    <row r="141" spans="1:7" x14ac:dyDescent="0.25">
      <c r="A141" s="693"/>
      <c r="B141" s="612" t="s">
        <v>367</v>
      </c>
      <c r="C141" s="713">
        <v>0</v>
      </c>
      <c r="D141" s="609">
        <v>0</v>
      </c>
      <c r="F141" s="366"/>
      <c r="G141" s="366"/>
    </row>
    <row r="142" spans="1:7" x14ac:dyDescent="0.25">
      <c r="A142" s="693"/>
      <c r="B142" s="612" t="s">
        <v>196</v>
      </c>
      <c r="C142" s="713">
        <v>0</v>
      </c>
      <c r="D142" s="609">
        <v>0</v>
      </c>
      <c r="F142" s="366"/>
      <c r="G142" s="366"/>
    </row>
    <row r="143" spans="1:7" x14ac:dyDescent="0.25">
      <c r="A143" s="693"/>
      <c r="B143" s="612" t="s">
        <v>366</v>
      </c>
      <c r="C143" s="713">
        <v>0</v>
      </c>
      <c r="D143" s="609">
        <v>0</v>
      </c>
      <c r="F143" s="366"/>
      <c r="G143" s="366"/>
    </row>
    <row r="144" spans="1:7" x14ac:dyDescent="0.25">
      <c r="A144" s="693"/>
      <c r="B144" s="612" t="s">
        <v>365</v>
      </c>
      <c r="C144" s="713">
        <v>0</v>
      </c>
      <c r="D144" s="609">
        <v>0</v>
      </c>
      <c r="F144" s="366"/>
      <c r="G144" s="366"/>
    </row>
    <row r="145" spans="1:7" x14ac:dyDescent="0.25">
      <c r="A145" s="693"/>
      <c r="B145" s="612" t="s">
        <v>194</v>
      </c>
      <c r="C145" s="713">
        <v>0</v>
      </c>
      <c r="D145" s="609">
        <v>0</v>
      </c>
      <c r="F145" s="366"/>
      <c r="G145" s="366"/>
    </row>
    <row r="146" spans="1:7" x14ac:dyDescent="0.25">
      <c r="A146" s="693"/>
      <c r="B146" s="612" t="s">
        <v>193</v>
      </c>
      <c r="C146" s="713">
        <v>0</v>
      </c>
      <c r="D146" s="609">
        <v>0</v>
      </c>
      <c r="F146" s="392"/>
      <c r="G146" s="392"/>
    </row>
    <row r="147" spans="1:7" x14ac:dyDescent="0.25">
      <c r="A147" s="693"/>
      <c r="B147" s="612" t="s">
        <v>192</v>
      </c>
      <c r="C147" s="713">
        <v>0</v>
      </c>
      <c r="D147" s="609">
        <v>0</v>
      </c>
      <c r="F147" s="391"/>
      <c r="G147" s="391"/>
    </row>
    <row r="148" spans="1:7" x14ac:dyDescent="0.25">
      <c r="A148" s="693"/>
      <c r="B148" s="612" t="s">
        <v>364</v>
      </c>
      <c r="C148" s="713">
        <v>0</v>
      </c>
      <c r="D148" s="609">
        <v>0</v>
      </c>
      <c r="F148" s="391"/>
      <c r="G148" s="391"/>
    </row>
    <row r="149" spans="1:7" x14ac:dyDescent="0.25">
      <c r="A149" s="693"/>
      <c r="B149" s="612" t="s">
        <v>363</v>
      </c>
      <c r="C149" s="713">
        <v>0</v>
      </c>
      <c r="D149" s="609">
        <v>0</v>
      </c>
      <c r="F149" s="391"/>
      <c r="G149" s="391"/>
    </row>
    <row r="150" spans="1:7" x14ac:dyDescent="0.25">
      <c r="A150" s="693"/>
      <c r="B150" s="612" t="s">
        <v>362</v>
      </c>
      <c r="C150" s="713">
        <v>0</v>
      </c>
      <c r="D150" s="609">
        <v>0</v>
      </c>
    </row>
    <row r="151" spans="1:7" x14ac:dyDescent="0.25">
      <c r="A151" s="693"/>
      <c r="B151" s="612" t="s">
        <v>361</v>
      </c>
      <c r="C151" s="713">
        <v>0</v>
      </c>
      <c r="D151" s="609">
        <v>0</v>
      </c>
    </row>
    <row r="152" spans="1:7" x14ac:dyDescent="0.25">
      <c r="A152" s="693"/>
      <c r="B152" s="612" t="s">
        <v>360</v>
      </c>
      <c r="C152" s="411">
        <v>267.34198407000002</v>
      </c>
      <c r="D152" s="609">
        <v>1</v>
      </c>
    </row>
    <row r="153" spans="1:7" x14ac:dyDescent="0.25">
      <c r="A153" s="693"/>
      <c r="B153" s="612" t="s">
        <v>181</v>
      </c>
      <c r="C153" s="713">
        <v>0</v>
      </c>
      <c r="D153" s="609">
        <v>0</v>
      </c>
    </row>
    <row r="154" spans="1:7" x14ac:dyDescent="0.25">
      <c r="A154" s="693"/>
      <c r="B154" s="612" t="s">
        <v>359</v>
      </c>
      <c r="C154" s="713">
        <v>0</v>
      </c>
      <c r="D154" s="609">
        <v>0</v>
      </c>
    </row>
    <row r="155" spans="1:7" x14ac:dyDescent="0.25">
      <c r="A155" s="693"/>
      <c r="B155" s="612" t="s">
        <v>187</v>
      </c>
      <c r="C155" s="713">
        <v>0</v>
      </c>
      <c r="D155" s="609">
        <v>0</v>
      </c>
    </row>
    <row r="156" spans="1:7" x14ac:dyDescent="0.25">
      <c r="A156" s="693"/>
      <c r="B156" s="612" t="s">
        <v>186</v>
      </c>
      <c r="C156" s="713">
        <v>0</v>
      </c>
      <c r="D156" s="609">
        <v>0</v>
      </c>
    </row>
    <row r="157" spans="1:7" x14ac:dyDescent="0.25">
      <c r="A157" s="693"/>
      <c r="B157" s="611" t="s">
        <v>175</v>
      </c>
      <c r="C157" s="713">
        <v>0</v>
      </c>
      <c r="D157" s="609">
        <v>0</v>
      </c>
    </row>
    <row r="158" spans="1:7" x14ac:dyDescent="0.25">
      <c r="A158" s="693"/>
      <c r="B158" s="610" t="s">
        <v>24</v>
      </c>
      <c r="C158" s="390">
        <v>267.34198407000002</v>
      </c>
      <c r="D158" s="671">
        <v>1</v>
      </c>
    </row>
    <row r="159" spans="1:7" x14ac:dyDescent="0.25">
      <c r="A159" s="693"/>
      <c r="B159" s="385" t="s">
        <v>427</v>
      </c>
      <c r="C159" s="360"/>
      <c r="D159" s="359"/>
    </row>
    <row r="160" spans="1:7" x14ac:dyDescent="0.25">
      <c r="A160" s="693"/>
      <c r="B160" s="281" t="s">
        <v>347</v>
      </c>
      <c r="C160" s="360"/>
      <c r="D160" s="359"/>
    </row>
    <row r="161" spans="1:6" x14ac:dyDescent="0.25">
      <c r="A161" s="693"/>
      <c r="B161" s="281"/>
      <c r="C161" s="360"/>
      <c r="D161" s="359"/>
    </row>
    <row r="162" spans="1:6" x14ac:dyDescent="0.25">
      <c r="A162" s="693" t="s">
        <v>426</v>
      </c>
      <c r="B162" s="389" t="s">
        <v>425</v>
      </c>
      <c r="C162" s="366"/>
      <c r="D162" s="366"/>
      <c r="E162" s="366"/>
    </row>
    <row r="163" spans="1:6" x14ac:dyDescent="0.25">
      <c r="B163" s="381"/>
      <c r="C163" s="625" t="s">
        <v>45</v>
      </c>
      <c r="D163" s="625" t="s">
        <v>197</v>
      </c>
      <c r="E163" s="625" t="s">
        <v>424</v>
      </c>
      <c r="F163" s="625" t="s">
        <v>197</v>
      </c>
    </row>
    <row r="164" spans="1:6" x14ac:dyDescent="0.25">
      <c r="B164" s="607" t="s">
        <v>353</v>
      </c>
      <c r="C164" s="588">
        <v>236</v>
      </c>
      <c r="D164" s="598">
        <v>0.48861283643892339</v>
      </c>
      <c r="E164" s="589">
        <v>148.78258707000001</v>
      </c>
      <c r="F164" s="598">
        <v>0.55652533434869411</v>
      </c>
    </row>
    <row r="165" spans="1:6" x14ac:dyDescent="0.25">
      <c r="B165" s="607" t="s">
        <v>352</v>
      </c>
      <c r="C165" s="588">
        <v>101</v>
      </c>
      <c r="D165" s="598">
        <v>0.20910973084886128</v>
      </c>
      <c r="E165" s="589">
        <v>47.125976999999999</v>
      </c>
      <c r="F165" s="598">
        <v>0.17627600529687351</v>
      </c>
    </row>
    <row r="166" spans="1:6" x14ac:dyDescent="0.25">
      <c r="B166" s="607" t="s">
        <v>351</v>
      </c>
      <c r="C166" s="588">
        <v>36</v>
      </c>
      <c r="D166" s="598">
        <v>7.4534161490683232E-2</v>
      </c>
      <c r="E166" s="589">
        <v>17.714264</v>
      </c>
      <c r="F166" s="598">
        <v>6.6260688763953177E-2</v>
      </c>
    </row>
    <row r="167" spans="1:6" x14ac:dyDescent="0.25">
      <c r="B167" s="607" t="s">
        <v>350</v>
      </c>
      <c r="C167" s="588">
        <v>29</v>
      </c>
      <c r="D167" s="598">
        <v>6.0041407867494824E-2</v>
      </c>
      <c r="E167" s="589">
        <v>12.0015605</v>
      </c>
      <c r="F167" s="598">
        <v>4.4892165148507121E-2</v>
      </c>
    </row>
    <row r="168" spans="1:6" x14ac:dyDescent="0.25">
      <c r="B168" s="607" t="s">
        <v>349</v>
      </c>
      <c r="C168" s="588">
        <v>81</v>
      </c>
      <c r="D168" s="598">
        <v>0.16770186335403728</v>
      </c>
      <c r="E168" s="589">
        <v>41.717595500000002</v>
      </c>
      <c r="F168" s="598">
        <v>0.15604580644197205</v>
      </c>
    </row>
    <row r="169" spans="1:6" x14ac:dyDescent="0.25">
      <c r="B169" s="607" t="s">
        <v>153</v>
      </c>
      <c r="C169" s="589">
        <v>0</v>
      </c>
      <c r="D169" s="598">
        <v>0</v>
      </c>
      <c r="E169" s="589">
        <v>0</v>
      </c>
      <c r="F169" s="598">
        <v>0</v>
      </c>
    </row>
    <row r="170" spans="1:6" x14ac:dyDescent="0.25">
      <c r="B170" s="607" t="s">
        <v>348</v>
      </c>
      <c r="C170" s="588">
        <v>0</v>
      </c>
      <c r="D170" s="598">
        <v>0</v>
      </c>
      <c r="E170" s="589">
        <v>0</v>
      </c>
      <c r="F170" s="598">
        <v>0</v>
      </c>
    </row>
    <row r="171" spans="1:6" x14ac:dyDescent="0.25">
      <c r="B171" s="381" t="s">
        <v>24</v>
      </c>
      <c r="C171" s="380">
        <v>483</v>
      </c>
      <c r="D171" s="379">
        <v>1</v>
      </c>
      <c r="E171" s="387">
        <v>267.34198407000002</v>
      </c>
      <c r="F171" s="379">
        <v>1</v>
      </c>
    </row>
    <row r="172" spans="1:6" x14ac:dyDescent="0.25">
      <c r="B172" s="281" t="s">
        <v>347</v>
      </c>
      <c r="C172" s="386"/>
      <c r="D172" s="386"/>
      <c r="E172" s="366"/>
    </row>
    <row r="173" spans="1:6" x14ac:dyDescent="0.25">
      <c r="B173" s="385"/>
      <c r="C173" s="260"/>
      <c r="D173" s="260"/>
      <c r="E173" s="366"/>
    </row>
    <row r="174" spans="1:6" x14ac:dyDescent="0.25">
      <c r="A174" s="693" t="s">
        <v>423</v>
      </c>
      <c r="B174" s="384" t="s">
        <v>422</v>
      </c>
      <c r="C174" s="366"/>
      <c r="D174" s="366"/>
      <c r="E174" s="366"/>
    </row>
    <row r="175" spans="1:6" x14ac:dyDescent="0.25">
      <c r="B175" s="381"/>
      <c r="C175" s="625" t="s">
        <v>45</v>
      </c>
      <c r="D175" s="625" t="s">
        <v>197</v>
      </c>
      <c r="E175" s="366"/>
    </row>
    <row r="176" spans="1:6" x14ac:dyDescent="0.25">
      <c r="B176" s="383" t="s">
        <v>421</v>
      </c>
      <c r="C176" s="588">
        <v>461</v>
      </c>
      <c r="D176" s="598">
        <v>0.95445134575569357</v>
      </c>
      <c r="E176" s="382"/>
    </row>
    <row r="177" spans="1:5" x14ac:dyDescent="0.25">
      <c r="B177" s="607" t="s">
        <v>420</v>
      </c>
      <c r="C177" s="588">
        <v>22</v>
      </c>
      <c r="D177" s="598">
        <v>4.5548654244306416E-2</v>
      </c>
      <c r="E177" s="366"/>
    </row>
    <row r="178" spans="1:5" x14ac:dyDescent="0.25">
      <c r="B178" s="607" t="s">
        <v>419</v>
      </c>
      <c r="C178" s="588">
        <v>0</v>
      </c>
      <c r="D178" s="598">
        <v>0</v>
      </c>
      <c r="E178" s="366"/>
    </row>
    <row r="179" spans="1:5" x14ac:dyDescent="0.25">
      <c r="B179" s="607" t="s">
        <v>348</v>
      </c>
      <c r="C179" s="588">
        <v>0</v>
      </c>
      <c r="D179" s="598">
        <v>0</v>
      </c>
      <c r="E179" s="366"/>
    </row>
    <row r="180" spans="1:5" x14ac:dyDescent="0.25">
      <c r="B180" s="381" t="s">
        <v>24</v>
      </c>
      <c r="C180" s="380">
        <v>483</v>
      </c>
      <c r="D180" s="379">
        <v>1</v>
      </c>
      <c r="E180" s="366"/>
    </row>
    <row r="181" spans="1:5" x14ac:dyDescent="0.25">
      <c r="B181" s="650" t="s">
        <v>418</v>
      </c>
    </row>
    <row r="182" spans="1:5" x14ac:dyDescent="0.25">
      <c r="B182" s="281" t="s">
        <v>347</v>
      </c>
    </row>
    <row r="184" spans="1:5" x14ac:dyDescent="0.25">
      <c r="A184" s="658"/>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tabColor rgb="FF00B050"/>
    <pageSetUpPr fitToPage="1"/>
  </sheetPr>
  <dimension ref="A1:T1059"/>
  <sheetViews>
    <sheetView zoomScale="70" zoomScaleNormal="70" workbookViewId="0"/>
  </sheetViews>
  <sheetFormatPr defaultColWidth="19.7109375" defaultRowHeight="15" x14ac:dyDescent="0.25"/>
  <cols>
    <col min="1" max="1" width="19.7109375" style="655"/>
    <col min="2" max="2" width="94.7109375" style="655" customWidth="1"/>
    <col min="3" max="16384" width="19.7109375" style="650"/>
  </cols>
  <sheetData>
    <row r="1" spans="1:13" s="562" customFormat="1" ht="33" x14ac:dyDescent="0.25">
      <c r="A1" s="5" t="s">
        <v>708</v>
      </c>
      <c r="D1" s="774"/>
      <c r="E1" s="775"/>
      <c r="F1" s="774"/>
    </row>
    <row r="2" spans="1:13" s="562" customFormat="1" ht="15" customHeight="1" x14ac:dyDescent="0.25">
      <c r="A2" s="5"/>
      <c r="D2" s="775"/>
      <c r="E2" s="775"/>
      <c r="F2" s="775"/>
    </row>
    <row r="4" spans="1:13" ht="21.75" thickBot="1" x14ac:dyDescent="0.3">
      <c r="A4" s="321" t="s">
        <v>883</v>
      </c>
      <c r="B4" s="322"/>
      <c r="C4" s="322"/>
      <c r="D4" s="322"/>
      <c r="E4" s="322"/>
      <c r="F4" s="322"/>
      <c r="G4" s="322"/>
      <c r="H4" s="322"/>
      <c r="I4" s="322"/>
      <c r="J4" s="322"/>
      <c r="K4" s="322"/>
    </row>
    <row r="6" spans="1:13" x14ac:dyDescent="0.25">
      <c r="A6" s="693" t="s">
        <v>549</v>
      </c>
      <c r="B6" s="690" t="s">
        <v>802</v>
      </c>
      <c r="C6" s="690"/>
      <c r="D6" s="690"/>
    </row>
    <row r="7" spans="1:13" x14ac:dyDescent="0.25">
      <c r="A7" s="497"/>
      <c r="B7" s="688"/>
      <c r="C7" s="559">
        <v>2014</v>
      </c>
      <c r="D7" s="559">
        <v>2015</v>
      </c>
      <c r="E7" s="559">
        <v>2016</v>
      </c>
      <c r="F7" s="559">
        <v>2017</v>
      </c>
    </row>
    <row r="8" spans="1:13" x14ac:dyDescent="0.25">
      <c r="A8" s="693"/>
      <c r="B8" s="689" t="s">
        <v>25</v>
      </c>
      <c r="C8" s="558">
        <v>206.47335059999997</v>
      </c>
      <c r="D8" s="558">
        <v>192.30570479999997</v>
      </c>
      <c r="E8" s="558">
        <v>288.80557199999998</v>
      </c>
      <c r="F8" s="558">
        <v>299.02999999999997</v>
      </c>
    </row>
    <row r="9" spans="1:13" x14ac:dyDescent="0.25">
      <c r="A9" s="693"/>
      <c r="B9" s="689" t="s">
        <v>26</v>
      </c>
      <c r="C9" s="558">
        <v>136.96747019999998</v>
      </c>
      <c r="D9" s="558">
        <v>117.05953775999998</v>
      </c>
      <c r="E9" s="558">
        <v>138.91622800000002</v>
      </c>
      <c r="F9" s="558">
        <v>125.24</v>
      </c>
    </row>
    <row r="10" spans="1:13" x14ac:dyDescent="0.25">
      <c r="B10" s="680" t="s">
        <v>1052</v>
      </c>
      <c r="E10" s="725"/>
      <c r="F10" s="725"/>
    </row>
    <row r="11" spans="1:13" x14ac:dyDescent="0.25">
      <c r="B11" s="655" t="s">
        <v>347</v>
      </c>
      <c r="E11" s="661"/>
      <c r="F11" s="661"/>
    </row>
    <row r="12" spans="1:13" x14ac:dyDescent="0.25">
      <c r="E12" s="568"/>
      <c r="F12" s="568"/>
      <c r="H12" s="655"/>
      <c r="I12" s="655"/>
      <c r="L12" s="661"/>
      <c r="M12" s="661"/>
    </row>
    <row r="13" spans="1:13" x14ac:dyDescent="0.25">
      <c r="A13" s="693" t="s">
        <v>548</v>
      </c>
      <c r="B13" s="561" t="s">
        <v>547</v>
      </c>
      <c r="C13" s="656"/>
      <c r="D13" s="656"/>
      <c r="E13" s="656"/>
      <c r="F13" s="656"/>
      <c r="G13" s="656"/>
      <c r="H13" s="656"/>
      <c r="I13" s="656"/>
      <c r="J13" s="656"/>
    </row>
    <row r="14" spans="1:13" x14ac:dyDescent="0.25">
      <c r="A14" s="650"/>
      <c r="B14" s="560"/>
      <c r="C14" s="559">
        <v>2010</v>
      </c>
      <c r="D14" s="559">
        <v>2011</v>
      </c>
      <c r="E14" s="559">
        <v>2012</v>
      </c>
      <c r="F14" s="559">
        <v>2013</v>
      </c>
      <c r="G14" s="559">
        <v>2014</v>
      </c>
      <c r="H14" s="559">
        <v>2015</v>
      </c>
      <c r="I14" s="559">
        <v>2016</v>
      </c>
      <c r="J14" s="665">
        <v>2017</v>
      </c>
    </row>
    <row r="15" spans="1:13" x14ac:dyDescent="0.25">
      <c r="A15" s="650"/>
      <c r="B15" s="540" t="s">
        <v>295</v>
      </c>
      <c r="C15" s="558">
        <v>210</v>
      </c>
      <c r="D15" s="558">
        <v>232</v>
      </c>
      <c r="E15" s="558">
        <v>211</v>
      </c>
      <c r="F15" s="558">
        <v>215</v>
      </c>
      <c r="G15" s="558">
        <v>202</v>
      </c>
      <c r="H15" s="558">
        <v>182</v>
      </c>
      <c r="I15" s="558">
        <v>274</v>
      </c>
      <c r="J15" s="692">
        <v>285</v>
      </c>
      <c r="L15" s="602"/>
      <c r="M15" s="602"/>
    </row>
    <row r="16" spans="1:13" x14ac:dyDescent="0.25">
      <c r="A16" s="650"/>
      <c r="B16" s="540" t="s">
        <v>34</v>
      </c>
      <c r="C16" s="558">
        <v>145</v>
      </c>
      <c r="D16" s="558">
        <v>129</v>
      </c>
      <c r="E16" s="558">
        <v>122</v>
      </c>
      <c r="F16" s="558">
        <v>120</v>
      </c>
      <c r="G16" s="558">
        <v>134</v>
      </c>
      <c r="H16" s="558">
        <v>111</v>
      </c>
      <c r="I16" s="558">
        <v>130</v>
      </c>
      <c r="J16" s="694">
        <v>120</v>
      </c>
      <c r="L16" s="602"/>
      <c r="M16" s="602"/>
    </row>
    <row r="17" spans="1:13" x14ac:dyDescent="0.25">
      <c r="A17" s="650"/>
      <c r="B17" s="557" t="s">
        <v>1053</v>
      </c>
      <c r="C17" s="556"/>
      <c r="D17" s="556"/>
      <c r="E17" s="556"/>
      <c r="F17" s="556"/>
      <c r="G17" s="556"/>
      <c r="H17" s="656"/>
      <c r="I17" s="656"/>
      <c r="J17" s="542"/>
      <c r="L17" s="690"/>
      <c r="M17" s="602"/>
    </row>
    <row r="18" spans="1:13" x14ac:dyDescent="0.25">
      <c r="B18" s="655" t="s">
        <v>347</v>
      </c>
      <c r="I18" s="38"/>
      <c r="J18" s="38"/>
      <c r="L18" s="649"/>
      <c r="M18" s="602"/>
    </row>
    <row r="19" spans="1:13" x14ac:dyDescent="0.25">
      <c r="A19" s="255"/>
      <c r="B19" s="534"/>
      <c r="C19" s="656"/>
      <c r="D19" s="656"/>
      <c r="E19" s="656"/>
      <c r="F19" s="656"/>
      <c r="G19" s="656"/>
      <c r="H19" s="656"/>
      <c r="I19" s="38"/>
      <c r="J19" s="38"/>
      <c r="K19" s="255"/>
      <c r="L19" s="661"/>
      <c r="M19" s="661"/>
    </row>
    <row r="20" spans="1:13" ht="21.75" thickBot="1" x14ac:dyDescent="0.3">
      <c r="A20" s="321" t="s">
        <v>707</v>
      </c>
      <c r="B20" s="322"/>
      <c r="C20" s="322"/>
      <c r="D20" s="322"/>
      <c r="E20" s="322"/>
      <c r="F20" s="322"/>
      <c r="G20" s="322"/>
      <c r="H20" s="322"/>
      <c r="I20" s="322"/>
      <c r="J20" s="322"/>
      <c r="K20" s="322"/>
    </row>
    <row r="22" spans="1:13" x14ac:dyDescent="0.25">
      <c r="A22" s="693" t="s">
        <v>884</v>
      </c>
      <c r="B22" s="690" t="s">
        <v>802</v>
      </c>
      <c r="C22" s="690"/>
      <c r="D22" s="690"/>
    </row>
    <row r="23" spans="1:13" x14ac:dyDescent="0.25">
      <c r="A23" s="497"/>
      <c r="B23" s="688"/>
      <c r="C23" s="691">
        <v>2014</v>
      </c>
      <c r="D23" s="691">
        <v>2015</v>
      </c>
      <c r="E23" s="691">
        <v>2016</v>
      </c>
      <c r="F23" s="691">
        <v>2017</v>
      </c>
    </row>
    <row r="24" spans="1:13" x14ac:dyDescent="0.25">
      <c r="A24" s="693"/>
      <c r="B24" s="689" t="s">
        <v>25</v>
      </c>
      <c r="C24" s="692">
        <v>206.47335059999997</v>
      </c>
      <c r="D24" s="692">
        <v>192.30570479999997</v>
      </c>
      <c r="E24" s="692">
        <v>242.50050000000002</v>
      </c>
      <c r="F24" s="692">
        <v>261.29599999999999</v>
      </c>
    </row>
    <row r="25" spans="1:13" x14ac:dyDescent="0.25">
      <c r="A25" s="693"/>
      <c r="B25" s="689" t="s">
        <v>26</v>
      </c>
      <c r="C25" s="692">
        <v>136.96747019999998</v>
      </c>
      <c r="D25" s="692">
        <v>117.05953775999998</v>
      </c>
      <c r="E25" s="692">
        <v>129.58963599999998</v>
      </c>
      <c r="F25" s="692">
        <v>117.312</v>
      </c>
    </row>
    <row r="26" spans="1:13" x14ac:dyDescent="0.25">
      <c r="B26" s="655" t="s">
        <v>347</v>
      </c>
    </row>
    <row r="27" spans="1:13" x14ac:dyDescent="0.25">
      <c r="L27" s="602"/>
      <c r="M27" s="602"/>
    </row>
    <row r="28" spans="1:13" x14ac:dyDescent="0.25">
      <c r="A28" s="693" t="s">
        <v>885</v>
      </c>
      <c r="B28" s="561" t="s">
        <v>547</v>
      </c>
      <c r="C28" s="656"/>
      <c r="D28" s="656"/>
      <c r="E28" s="656"/>
      <c r="F28" s="656"/>
      <c r="G28" s="656"/>
      <c r="H28" s="656"/>
      <c r="I28" s="656"/>
      <c r="J28" s="656"/>
      <c r="L28" s="602"/>
      <c r="M28" s="602"/>
    </row>
    <row r="29" spans="1:13" x14ac:dyDescent="0.25">
      <c r="A29" s="650"/>
      <c r="B29" s="560"/>
      <c r="C29" s="559">
        <v>2010</v>
      </c>
      <c r="D29" s="559">
        <v>2011</v>
      </c>
      <c r="E29" s="559">
        <v>2012</v>
      </c>
      <c r="F29" s="559">
        <v>2013</v>
      </c>
      <c r="G29" s="559">
        <v>2014</v>
      </c>
      <c r="H29" s="559">
        <v>2015</v>
      </c>
      <c r="I29" s="559">
        <v>2016</v>
      </c>
      <c r="J29" s="665">
        <v>2017</v>
      </c>
      <c r="L29" s="602"/>
      <c r="M29" s="602"/>
    </row>
    <row r="30" spans="1:13" x14ac:dyDescent="0.25">
      <c r="A30" s="650"/>
      <c r="B30" s="540" t="s">
        <v>295</v>
      </c>
      <c r="C30" s="558">
        <v>210</v>
      </c>
      <c r="D30" s="558">
        <v>232</v>
      </c>
      <c r="E30" s="558">
        <v>211</v>
      </c>
      <c r="F30" s="558">
        <v>215</v>
      </c>
      <c r="G30" s="558">
        <v>202</v>
      </c>
      <c r="H30" s="558">
        <v>182</v>
      </c>
      <c r="I30" s="558">
        <v>229</v>
      </c>
      <c r="J30" s="692">
        <v>248</v>
      </c>
      <c r="L30" s="602"/>
      <c r="M30" s="602"/>
    </row>
    <row r="31" spans="1:13" x14ac:dyDescent="0.25">
      <c r="A31" s="650"/>
      <c r="B31" s="540" t="s">
        <v>34</v>
      </c>
      <c r="C31" s="558">
        <v>145</v>
      </c>
      <c r="D31" s="558">
        <v>129</v>
      </c>
      <c r="E31" s="558">
        <v>122</v>
      </c>
      <c r="F31" s="558">
        <v>120</v>
      </c>
      <c r="G31" s="558">
        <v>134</v>
      </c>
      <c r="H31" s="558">
        <v>111</v>
      </c>
      <c r="I31" s="558">
        <v>121</v>
      </c>
      <c r="J31" s="694">
        <v>112</v>
      </c>
      <c r="L31" s="602"/>
      <c r="M31" s="602"/>
    </row>
    <row r="32" spans="1:13" x14ac:dyDescent="0.25">
      <c r="B32" s="655" t="s">
        <v>347</v>
      </c>
      <c r="L32" s="649"/>
      <c r="M32" s="602"/>
    </row>
    <row r="33" spans="1:13" x14ac:dyDescent="0.25">
      <c r="A33" s="255"/>
      <c r="B33" s="534"/>
      <c r="C33" s="656"/>
      <c r="D33" s="656"/>
      <c r="E33" s="656"/>
      <c r="F33" s="656"/>
      <c r="G33" s="656"/>
      <c r="H33" s="656"/>
      <c r="I33" s="656"/>
      <c r="J33" s="656"/>
      <c r="K33" s="255"/>
      <c r="L33" s="661"/>
      <c r="M33" s="661"/>
    </row>
    <row r="34" spans="1:13" x14ac:dyDescent="0.25">
      <c r="A34" s="693" t="s">
        <v>706</v>
      </c>
      <c r="B34" s="547" t="s">
        <v>544</v>
      </c>
      <c r="C34" s="255"/>
      <c r="D34" s="555"/>
      <c r="E34" s="555"/>
      <c r="F34" s="555"/>
      <c r="G34" s="555"/>
      <c r="H34" s="554"/>
      <c r="I34" s="656"/>
      <c r="J34" s="656"/>
      <c r="K34" s="255"/>
      <c r="L34" s="661"/>
      <c r="M34" s="661"/>
    </row>
    <row r="35" spans="1:13" x14ac:dyDescent="0.25">
      <c r="A35" s="650"/>
      <c r="B35" s="540" t="s">
        <v>25</v>
      </c>
      <c r="C35" s="558">
        <v>261.29599999999999</v>
      </c>
      <c r="D35" s="553"/>
      <c r="E35" s="255"/>
      <c r="F35" s="520"/>
      <c r="G35" s="520"/>
      <c r="H35" s="548"/>
      <c r="I35" s="656"/>
      <c r="J35" s="656"/>
      <c r="K35" s="255"/>
      <c r="L35" s="661"/>
      <c r="M35" s="661"/>
    </row>
    <row r="36" spans="1:13" x14ac:dyDescent="0.25">
      <c r="A36" s="650"/>
      <c r="B36" s="540" t="s">
        <v>447</v>
      </c>
      <c r="C36" s="558">
        <v>590.13574554000002</v>
      </c>
      <c r="D36" s="655"/>
      <c r="E36" s="255"/>
      <c r="F36" s="520"/>
      <c r="G36" s="520"/>
      <c r="H36" s="548"/>
      <c r="I36" s="656"/>
      <c r="J36" s="656"/>
      <c r="K36" s="255"/>
    </row>
    <row r="37" spans="1:13" x14ac:dyDescent="0.25">
      <c r="A37" s="255"/>
      <c r="B37" s="540" t="s">
        <v>26</v>
      </c>
      <c r="C37" s="558">
        <v>117.312</v>
      </c>
      <c r="D37" s="520"/>
      <c r="E37" s="255"/>
      <c r="F37" s="520"/>
      <c r="G37" s="520"/>
      <c r="H37" s="548"/>
      <c r="I37" s="656"/>
      <c r="J37" s="656"/>
      <c r="K37" s="255"/>
    </row>
    <row r="38" spans="1:13" x14ac:dyDescent="0.25">
      <c r="A38" s="255"/>
      <c r="B38" s="540" t="s">
        <v>401</v>
      </c>
      <c r="C38" s="558">
        <v>269.43828230000003</v>
      </c>
      <c r="D38" s="655"/>
      <c r="E38" s="255"/>
      <c r="F38" s="520"/>
      <c r="G38" s="520"/>
      <c r="H38" s="548"/>
      <c r="I38" s="656"/>
      <c r="J38" s="656"/>
      <c r="K38" s="255"/>
    </row>
    <row r="39" spans="1:13" x14ac:dyDescent="0.25">
      <c r="A39" s="255"/>
      <c r="B39" s="541" t="s">
        <v>543</v>
      </c>
      <c r="C39" s="553"/>
      <c r="D39" s="255"/>
      <c r="E39" s="255"/>
      <c r="F39" s="520"/>
      <c r="G39" s="520"/>
      <c r="H39" s="548"/>
      <c r="I39" s="656"/>
      <c r="J39" s="656"/>
      <c r="K39" s="255"/>
    </row>
    <row r="40" spans="1:13" x14ac:dyDescent="0.25">
      <c r="A40" s="255"/>
      <c r="B40" s="281" t="s">
        <v>347</v>
      </c>
      <c r="C40" s="553"/>
      <c r="D40" s="255"/>
      <c r="E40" s="255"/>
      <c r="F40" s="520"/>
      <c r="G40" s="520"/>
      <c r="H40" s="548"/>
      <c r="I40" s="656"/>
      <c r="J40" s="656"/>
      <c r="K40" s="255"/>
    </row>
    <row r="41" spans="1:13" x14ac:dyDescent="0.25">
      <c r="A41" s="255"/>
      <c r="B41" s="541"/>
      <c r="C41" s="553"/>
      <c r="D41" s="255"/>
      <c r="E41" s="255"/>
      <c r="F41" s="520"/>
      <c r="G41" s="520"/>
      <c r="H41" s="548"/>
      <c r="I41" s="656"/>
      <c r="J41" s="656"/>
      <c r="K41" s="255"/>
    </row>
    <row r="42" spans="1:13" x14ac:dyDescent="0.25">
      <c r="A42" s="693" t="s">
        <v>705</v>
      </c>
      <c r="B42" s="552" t="s">
        <v>541</v>
      </c>
      <c r="C42" s="551"/>
      <c r="D42" s="255"/>
      <c r="E42" s="255"/>
      <c r="G42" s="520"/>
      <c r="H42" s="548"/>
      <c r="I42" s="656"/>
      <c r="J42" s="656"/>
      <c r="K42" s="255"/>
    </row>
    <row r="43" spans="1:13" x14ac:dyDescent="0.25">
      <c r="A43" s="255"/>
      <c r="B43" s="527" t="s">
        <v>256</v>
      </c>
      <c r="C43" s="752">
        <v>1.0474285699999999</v>
      </c>
      <c r="D43" s="255"/>
      <c r="E43" s="255"/>
      <c r="F43" s="520"/>
      <c r="G43" s="520"/>
      <c r="H43" s="548"/>
      <c r="I43" s="656"/>
      <c r="J43" s="656"/>
      <c r="K43" s="255"/>
    </row>
    <row r="44" spans="1:13" x14ac:dyDescent="0.25">
      <c r="A44" s="255"/>
      <c r="B44" s="281" t="s">
        <v>347</v>
      </c>
      <c r="C44" s="520"/>
      <c r="D44" s="255"/>
      <c r="E44" s="255"/>
      <c r="F44" s="520"/>
      <c r="G44" s="520"/>
      <c r="H44" s="548"/>
      <c r="I44" s="656"/>
      <c r="J44" s="656"/>
      <c r="K44" s="255"/>
    </row>
    <row r="45" spans="1:13" x14ac:dyDescent="0.25">
      <c r="A45" s="255"/>
      <c r="B45" s="541"/>
      <c r="C45" s="520"/>
      <c r="D45" s="255"/>
      <c r="E45" s="255"/>
      <c r="F45" s="520"/>
      <c r="G45" s="520"/>
      <c r="H45" s="548"/>
      <c r="I45" s="656"/>
      <c r="J45" s="656"/>
      <c r="K45" s="255"/>
    </row>
    <row r="46" spans="1:13" x14ac:dyDescent="0.25">
      <c r="A46" s="693" t="s">
        <v>704</v>
      </c>
      <c r="B46" s="547" t="s">
        <v>539</v>
      </c>
      <c r="C46" s="391"/>
      <c r="D46" s="255"/>
      <c r="E46" s="550"/>
      <c r="F46" s="520"/>
      <c r="G46" s="520"/>
      <c r="H46" s="548"/>
      <c r="I46" s="656"/>
      <c r="J46" s="656"/>
      <c r="K46" s="255"/>
    </row>
    <row r="47" spans="1:13" x14ac:dyDescent="0.25">
      <c r="A47" s="255"/>
      <c r="B47" s="612" t="s">
        <v>101</v>
      </c>
      <c r="C47" s="753">
        <v>0.45161290322580644</v>
      </c>
      <c r="D47" s="255"/>
      <c r="E47" s="255"/>
      <c r="F47" s="520"/>
      <c r="G47" s="520"/>
      <c r="H47" s="548"/>
      <c r="I47" s="656"/>
      <c r="J47" s="656"/>
      <c r="K47" s="255"/>
    </row>
    <row r="48" spans="1:13" x14ac:dyDescent="0.25">
      <c r="A48" s="255"/>
      <c r="B48" s="281" t="s">
        <v>347</v>
      </c>
      <c r="C48" s="549"/>
      <c r="D48" s="255"/>
      <c r="E48" s="255"/>
      <c r="F48" s="520"/>
      <c r="G48" s="520"/>
      <c r="H48" s="548"/>
      <c r="I48" s="656"/>
      <c r="J48" s="656"/>
      <c r="K48" s="255"/>
    </row>
    <row r="49" spans="1:11" x14ac:dyDescent="0.25">
      <c r="A49" s="693"/>
      <c r="B49" s="541"/>
      <c r="C49" s="520"/>
      <c r="D49" s="255"/>
      <c r="E49" s="255"/>
      <c r="F49" s="520"/>
      <c r="G49" s="520"/>
      <c r="H49" s="548"/>
      <c r="I49" s="656"/>
      <c r="J49" s="656"/>
      <c r="K49" s="255"/>
    </row>
    <row r="50" spans="1:11" x14ac:dyDescent="0.25">
      <c r="A50" s="693" t="s">
        <v>703</v>
      </c>
      <c r="B50" s="547" t="s">
        <v>537</v>
      </c>
      <c r="C50" s="391"/>
      <c r="D50" s="260"/>
      <c r="E50" s="260"/>
      <c r="F50" s="260"/>
      <c r="G50" s="260"/>
      <c r="H50" s="386"/>
      <c r="I50" s="656"/>
      <c r="J50" s="656"/>
      <c r="K50" s="255"/>
    </row>
    <row r="51" spans="1:11" x14ac:dyDescent="0.25">
      <c r="A51" s="255"/>
      <c r="B51" s="540" t="s">
        <v>536</v>
      </c>
      <c r="C51" s="728">
        <v>2</v>
      </c>
      <c r="D51" s="587"/>
      <c r="E51" s="260"/>
      <c r="F51" s="260"/>
      <c r="G51" s="260"/>
      <c r="H51" s="386"/>
      <c r="I51" s="656"/>
      <c r="J51" s="656"/>
      <c r="K51" s="255"/>
    </row>
    <row r="52" spans="1:11" x14ac:dyDescent="0.25">
      <c r="A52" s="255"/>
      <c r="B52" s="281" t="s">
        <v>347</v>
      </c>
      <c r="C52" s="260"/>
      <c r="D52" s="260"/>
      <c r="E52" s="260"/>
      <c r="F52" s="260"/>
      <c r="G52" s="260"/>
      <c r="H52" s="386"/>
      <c r="I52" s="656"/>
      <c r="J52" s="656"/>
      <c r="K52" s="255"/>
    </row>
    <row r="53" spans="1:11" x14ac:dyDescent="0.25">
      <c r="A53" s="255"/>
      <c r="B53" s="534"/>
      <c r="C53" s="656"/>
      <c r="D53" s="656"/>
      <c r="E53" s="657"/>
      <c r="F53" s="656"/>
      <c r="G53" s="656"/>
      <c r="H53" s="656"/>
      <c r="I53" s="656"/>
      <c r="J53" s="656"/>
      <c r="K53" s="255"/>
    </row>
    <row r="54" spans="1:11" x14ac:dyDescent="0.25">
      <c r="A54" s="693" t="s">
        <v>702</v>
      </c>
      <c r="B54" s="389" t="s">
        <v>534</v>
      </c>
      <c r="C54" s="656"/>
      <c r="D54" s="418"/>
      <c r="E54" s="656"/>
      <c r="F54" s="657"/>
      <c r="G54" s="656"/>
      <c r="H54" s="656"/>
      <c r="I54" s="656"/>
      <c r="J54" s="656"/>
      <c r="K54" s="255"/>
    </row>
    <row r="55" spans="1:11" x14ac:dyDescent="0.25">
      <c r="A55" s="255"/>
      <c r="B55" s="540"/>
      <c r="C55" s="546" t="s">
        <v>528</v>
      </c>
      <c r="D55" s="546" t="s">
        <v>527</v>
      </c>
      <c r="E55" s="546" t="s">
        <v>526</v>
      </c>
      <c r="F55" s="656"/>
      <c r="G55" s="656"/>
      <c r="H55" s="656"/>
      <c r="I55" s="656"/>
      <c r="J55" s="656"/>
      <c r="K55" s="255"/>
    </row>
    <row r="56" spans="1:11" x14ac:dyDescent="0.25">
      <c r="A56" s="255"/>
      <c r="B56" s="540" t="s">
        <v>295</v>
      </c>
      <c r="C56" s="729">
        <v>99</v>
      </c>
      <c r="D56" s="729">
        <v>111</v>
      </c>
      <c r="E56" s="729">
        <v>38</v>
      </c>
      <c r="F56" s="542"/>
      <c r="G56" s="418"/>
      <c r="H56" s="656"/>
      <c r="I56" s="656"/>
      <c r="J56" s="656"/>
      <c r="K56" s="255"/>
    </row>
    <row r="57" spans="1:11" x14ac:dyDescent="0.25">
      <c r="A57" s="255"/>
      <c r="B57" s="540" t="s">
        <v>34</v>
      </c>
      <c r="C57" s="729">
        <v>44</v>
      </c>
      <c r="D57" s="729">
        <v>56</v>
      </c>
      <c r="E57" s="729">
        <v>12</v>
      </c>
      <c r="F57" s="542"/>
      <c r="G57" s="418"/>
      <c r="H57" s="656"/>
      <c r="I57" s="656"/>
      <c r="J57" s="656"/>
      <c r="K57" s="255"/>
    </row>
    <row r="58" spans="1:11" x14ac:dyDescent="0.25">
      <c r="A58" s="255"/>
      <c r="B58" s="541" t="s">
        <v>531</v>
      </c>
      <c r="C58" s="656"/>
      <c r="D58" s="656"/>
      <c r="E58" s="545"/>
      <c r="F58" s="657"/>
      <c r="G58" s="656"/>
      <c r="H58" s="656"/>
      <c r="I58" s="656"/>
      <c r="J58" s="656"/>
      <c r="K58" s="255"/>
    </row>
    <row r="59" spans="1:11" x14ac:dyDescent="0.25">
      <c r="A59" s="255"/>
      <c r="B59" s="281" t="s">
        <v>347</v>
      </c>
      <c r="C59" s="391"/>
      <c r="D59" s="418" t="s">
        <v>124</v>
      </c>
      <c r="E59" s="656"/>
      <c r="F59" s="657"/>
      <c r="G59" s="656"/>
      <c r="H59" s="656"/>
      <c r="I59" s="656"/>
      <c r="J59" s="656"/>
      <c r="K59" s="255"/>
    </row>
    <row r="60" spans="1:11" x14ac:dyDescent="0.25">
      <c r="A60" s="255"/>
      <c r="B60" s="544"/>
      <c r="C60" s="543"/>
      <c r="D60" s="656"/>
      <c r="E60" s="656"/>
      <c r="F60" s="657"/>
      <c r="G60" s="656"/>
      <c r="H60" s="656"/>
      <c r="I60" s="656"/>
      <c r="J60" s="656"/>
      <c r="K60" s="255"/>
    </row>
    <row r="61" spans="1:11" x14ac:dyDescent="0.25">
      <c r="A61" s="693" t="s">
        <v>701</v>
      </c>
      <c r="B61" s="389" t="s">
        <v>532</v>
      </c>
      <c r="C61" s="656"/>
      <c r="D61" s="418"/>
      <c r="E61" s="656"/>
      <c r="F61" s="657"/>
      <c r="G61" s="656"/>
      <c r="H61" s="656"/>
      <c r="I61" s="656"/>
      <c r="J61" s="656"/>
      <c r="K61" s="255"/>
    </row>
    <row r="62" spans="1:11" x14ac:dyDescent="0.25">
      <c r="A62" s="255"/>
      <c r="B62" s="540"/>
      <c r="C62" s="388" t="s">
        <v>528</v>
      </c>
      <c r="D62" s="388" t="s">
        <v>527</v>
      </c>
      <c r="E62" s="388" t="s">
        <v>526</v>
      </c>
      <c r="F62" s="656"/>
      <c r="G62" s="656"/>
      <c r="H62" s="656"/>
      <c r="I62" s="656"/>
      <c r="J62" s="656"/>
      <c r="K62" s="255"/>
    </row>
    <row r="63" spans="1:11" x14ac:dyDescent="0.25">
      <c r="A63" s="255"/>
      <c r="B63" s="540" t="s">
        <v>25</v>
      </c>
      <c r="C63" s="729">
        <v>103.01</v>
      </c>
      <c r="D63" s="729">
        <v>117.306</v>
      </c>
      <c r="E63" s="729">
        <v>40.98</v>
      </c>
      <c r="F63" s="542"/>
      <c r="G63" s="418"/>
      <c r="H63" s="542"/>
      <c r="I63" s="656"/>
      <c r="J63" s="656"/>
      <c r="K63" s="255"/>
    </row>
    <row r="64" spans="1:11" x14ac:dyDescent="0.25">
      <c r="A64" s="255"/>
      <c r="B64" s="540" t="s">
        <v>26</v>
      </c>
      <c r="C64" s="558">
        <v>45.454000000000001</v>
      </c>
      <c r="D64" s="558">
        <v>58.872</v>
      </c>
      <c r="E64" s="558">
        <v>12.986000000000001</v>
      </c>
      <c r="F64" s="542"/>
      <c r="G64" s="418"/>
      <c r="H64" s="542"/>
      <c r="I64" s="656"/>
      <c r="J64" s="656"/>
      <c r="K64" s="255"/>
    </row>
    <row r="65" spans="1:11" x14ac:dyDescent="0.25">
      <c r="A65" s="255"/>
      <c r="B65" s="541" t="s">
        <v>700</v>
      </c>
      <c r="C65" s="656"/>
      <c r="D65" s="656"/>
      <c r="E65" s="656"/>
      <c r="F65" s="657"/>
      <c r="G65" s="656"/>
      <c r="H65" s="656"/>
      <c r="I65" s="656"/>
      <c r="J65" s="656"/>
      <c r="K65" s="255"/>
    </row>
    <row r="66" spans="1:11" x14ac:dyDescent="0.25">
      <c r="A66" s="255"/>
      <c r="B66" s="281" t="s">
        <v>347</v>
      </c>
      <c r="C66" s="656"/>
      <c r="D66" s="520"/>
      <c r="E66" s="657"/>
      <c r="F66" s="657"/>
      <c r="G66" s="656"/>
      <c r="H66" s="656"/>
      <c r="I66" s="656"/>
      <c r="J66" s="656"/>
      <c r="K66" s="255"/>
    </row>
    <row r="67" spans="1:11" x14ac:dyDescent="0.25">
      <c r="A67" s="255"/>
      <c r="B67" s="281"/>
      <c r="C67" s="656"/>
      <c r="D67" s="520"/>
      <c r="E67" s="657"/>
      <c r="F67" s="657"/>
      <c r="G67" s="656"/>
      <c r="H67" s="656"/>
      <c r="I67" s="656"/>
      <c r="J67" s="656"/>
      <c r="K67" s="255"/>
    </row>
    <row r="68" spans="1:11" x14ac:dyDescent="0.25">
      <c r="A68" s="262" t="s">
        <v>699</v>
      </c>
      <c r="B68" s="389" t="s">
        <v>698</v>
      </c>
      <c r="C68" s="533"/>
      <c r="D68" s="418"/>
      <c r="E68" s="656"/>
      <c r="F68" s="657"/>
      <c r="G68" s="656"/>
      <c r="H68" s="656"/>
      <c r="I68" s="656"/>
      <c r="J68" s="656"/>
      <c r="K68" s="255"/>
    </row>
    <row r="69" spans="1:11" x14ac:dyDescent="0.25">
      <c r="A69" s="255"/>
      <c r="B69" s="540"/>
      <c r="C69" s="388" t="s">
        <v>528</v>
      </c>
      <c r="D69" s="388" t="s">
        <v>527</v>
      </c>
      <c r="E69" s="388" t="s">
        <v>526</v>
      </c>
      <c r="F69" s="656"/>
      <c r="G69" s="656"/>
      <c r="H69" s="656"/>
      <c r="I69" s="656"/>
      <c r="J69" s="656"/>
      <c r="K69" s="255"/>
    </row>
    <row r="70" spans="1:11" x14ac:dyDescent="0.25">
      <c r="A70" s="255"/>
      <c r="B70" s="540" t="s">
        <v>525</v>
      </c>
      <c r="C70" s="754">
        <v>0.44125813027861371</v>
      </c>
      <c r="D70" s="754">
        <v>0.50186691217840518</v>
      </c>
      <c r="E70" s="754">
        <v>0.31688628599316743</v>
      </c>
      <c r="F70" s="656"/>
      <c r="G70" s="656"/>
      <c r="H70" s="656"/>
      <c r="I70" s="656"/>
      <c r="J70" s="656"/>
      <c r="K70" s="255"/>
    </row>
    <row r="71" spans="1:11" x14ac:dyDescent="0.25">
      <c r="A71" s="255"/>
      <c r="B71" s="281" t="s">
        <v>347</v>
      </c>
      <c r="C71" s="656"/>
      <c r="D71" s="391"/>
      <c r="E71" s="657"/>
      <c r="F71" s="657"/>
      <c r="G71" s="656"/>
      <c r="H71" s="656"/>
      <c r="I71" s="656"/>
      <c r="J71" s="656"/>
      <c r="K71" s="255"/>
    </row>
    <row r="72" spans="1:11" x14ac:dyDescent="0.25">
      <c r="A72" s="255"/>
      <c r="B72" s="534"/>
      <c r="C72" s="656"/>
      <c r="D72" s="657"/>
      <c r="E72" s="657"/>
      <c r="F72" s="657"/>
      <c r="G72" s="656"/>
      <c r="H72" s="656"/>
      <c r="I72" s="656"/>
      <c r="J72" s="656"/>
      <c r="K72" s="255"/>
    </row>
    <row r="73" spans="1:11" x14ac:dyDescent="0.25">
      <c r="A73" s="693" t="s">
        <v>697</v>
      </c>
      <c r="B73" s="389" t="s">
        <v>523</v>
      </c>
      <c r="C73" s="656"/>
      <c r="D73" s="656"/>
      <c r="E73" s="656"/>
      <c r="F73" s="657"/>
      <c r="G73" s="656"/>
      <c r="H73" s="656"/>
      <c r="I73" s="656"/>
      <c r="J73" s="656"/>
      <c r="K73" s="255"/>
    </row>
    <row r="74" spans="1:11" ht="30" x14ac:dyDescent="0.25">
      <c r="A74" s="255"/>
      <c r="B74" s="537"/>
      <c r="C74" s="664" t="s">
        <v>522</v>
      </c>
      <c r="D74" s="664" t="s">
        <v>521</v>
      </c>
      <c r="E74" s="664" t="s">
        <v>520</v>
      </c>
      <c r="F74" s="656"/>
      <c r="G74" s="656"/>
      <c r="H74" s="656"/>
      <c r="I74" s="656"/>
      <c r="J74" s="656"/>
      <c r="K74" s="255"/>
    </row>
    <row r="75" spans="1:11" x14ac:dyDescent="0.25">
      <c r="A75" s="255"/>
      <c r="B75" s="537" t="s">
        <v>172</v>
      </c>
      <c r="C75" s="482">
        <v>31</v>
      </c>
      <c r="D75" s="730">
        <v>10.836</v>
      </c>
      <c r="E75" s="754">
        <v>9.2369067103109645E-2</v>
      </c>
      <c r="F75" s="656"/>
      <c r="G75" s="656"/>
      <c r="H75" s="656"/>
      <c r="I75" s="656"/>
      <c r="J75" s="656"/>
      <c r="K75" s="255"/>
    </row>
    <row r="76" spans="1:11" x14ac:dyDescent="0.25">
      <c r="A76" s="255"/>
      <c r="B76" s="537" t="s">
        <v>171</v>
      </c>
      <c r="C76" s="482">
        <v>5</v>
      </c>
      <c r="D76" s="730">
        <v>1.3680000000000001</v>
      </c>
      <c r="E76" s="754">
        <v>1.1661211129296235E-2</v>
      </c>
      <c r="F76" s="656"/>
      <c r="G76" s="656"/>
      <c r="H76" s="656"/>
      <c r="I76" s="656"/>
      <c r="J76" s="656"/>
      <c r="K76" s="255"/>
    </row>
    <row r="77" spans="1:11" x14ac:dyDescent="0.25">
      <c r="A77" s="255"/>
      <c r="B77" s="537" t="s">
        <v>519</v>
      </c>
      <c r="C77" s="482">
        <v>25</v>
      </c>
      <c r="D77" s="730">
        <v>8.6760000000000002</v>
      </c>
      <c r="E77" s="754">
        <v>7.3956628477905073E-2</v>
      </c>
      <c r="F77" s="656"/>
      <c r="G77" s="656"/>
      <c r="H77" s="656"/>
      <c r="I77" s="656"/>
      <c r="J77" s="656"/>
      <c r="K77" s="255"/>
    </row>
    <row r="78" spans="1:11" x14ac:dyDescent="0.25">
      <c r="A78" s="255"/>
      <c r="B78" s="537" t="s">
        <v>169</v>
      </c>
      <c r="C78" s="482">
        <v>22</v>
      </c>
      <c r="D78" s="730">
        <v>6.84</v>
      </c>
      <c r="E78" s="754">
        <v>5.830605564648117E-2</v>
      </c>
      <c r="F78" s="656"/>
      <c r="G78" s="656"/>
      <c r="H78" s="656"/>
      <c r="I78" s="656"/>
      <c r="J78" s="656"/>
      <c r="K78" s="255"/>
    </row>
    <row r="79" spans="1:11" x14ac:dyDescent="0.25">
      <c r="A79" s="255"/>
      <c r="B79" s="537" t="s">
        <v>168</v>
      </c>
      <c r="C79" s="482">
        <v>13</v>
      </c>
      <c r="D79" s="730">
        <v>4.5720000000000001</v>
      </c>
      <c r="E79" s="754">
        <v>3.8972995090016366E-2</v>
      </c>
      <c r="F79" s="656"/>
      <c r="G79" s="656"/>
      <c r="H79" s="656"/>
      <c r="I79" s="656"/>
      <c r="J79" s="656"/>
      <c r="K79" s="255"/>
    </row>
    <row r="80" spans="1:11" x14ac:dyDescent="0.25">
      <c r="A80" s="255"/>
      <c r="B80" s="539" t="s">
        <v>369</v>
      </c>
      <c r="C80" s="482">
        <v>1</v>
      </c>
      <c r="D80" s="730">
        <v>0.252</v>
      </c>
      <c r="E80" s="754">
        <v>2.1481178396072012E-3</v>
      </c>
      <c r="F80" s="656"/>
      <c r="G80" s="656"/>
      <c r="H80" s="656"/>
      <c r="I80" s="656"/>
      <c r="J80" s="656"/>
      <c r="K80" s="255"/>
    </row>
    <row r="81" spans="1:11" x14ac:dyDescent="0.25">
      <c r="A81" s="255"/>
      <c r="B81" s="537" t="s">
        <v>166</v>
      </c>
      <c r="C81" s="482">
        <v>4</v>
      </c>
      <c r="D81" s="730">
        <v>1.44</v>
      </c>
      <c r="E81" s="754">
        <v>1.2274959083469721E-2</v>
      </c>
      <c r="F81" s="656"/>
      <c r="G81" s="656"/>
      <c r="H81" s="656"/>
      <c r="I81" s="656"/>
      <c r="J81" s="656"/>
      <c r="K81" s="255"/>
    </row>
    <row r="82" spans="1:11" x14ac:dyDescent="0.25">
      <c r="A82" s="255"/>
      <c r="B82" s="537" t="s">
        <v>518</v>
      </c>
      <c r="C82" s="482">
        <v>3</v>
      </c>
      <c r="D82" s="730">
        <v>0.86399999999999999</v>
      </c>
      <c r="E82" s="754">
        <v>7.3649754500818322E-3</v>
      </c>
      <c r="F82" s="656"/>
      <c r="G82" s="656"/>
      <c r="H82" s="656"/>
      <c r="I82" s="656"/>
      <c r="J82" s="656"/>
      <c r="K82" s="255"/>
    </row>
    <row r="83" spans="1:11" x14ac:dyDescent="0.25">
      <c r="A83" s="255"/>
      <c r="B83" s="537" t="s">
        <v>517</v>
      </c>
      <c r="C83" s="482">
        <v>1</v>
      </c>
      <c r="D83" s="730">
        <v>0.36</v>
      </c>
      <c r="E83" s="754">
        <v>3.0687397708674302E-3</v>
      </c>
      <c r="F83" s="656"/>
      <c r="G83" s="656"/>
      <c r="H83" s="656"/>
      <c r="I83" s="656"/>
      <c r="J83" s="656"/>
      <c r="K83" s="255"/>
    </row>
    <row r="84" spans="1:11" x14ac:dyDescent="0.25">
      <c r="A84" s="255"/>
      <c r="B84" s="538" t="s">
        <v>516</v>
      </c>
      <c r="C84" s="482">
        <v>3</v>
      </c>
      <c r="D84" s="730">
        <v>0.75600000000000001</v>
      </c>
      <c r="E84" s="754">
        <v>6.4443535188216036E-3</v>
      </c>
      <c r="F84" s="656"/>
      <c r="G84" s="656"/>
      <c r="H84" s="656"/>
      <c r="I84" s="656"/>
      <c r="J84" s="656"/>
      <c r="K84" s="255"/>
    </row>
    <row r="85" spans="1:11" x14ac:dyDescent="0.25">
      <c r="A85" s="255"/>
      <c r="B85" s="537" t="s">
        <v>196</v>
      </c>
      <c r="C85" s="482"/>
      <c r="D85" s="730"/>
      <c r="E85" s="754">
        <v>0</v>
      </c>
      <c r="F85" s="656"/>
      <c r="G85" s="656"/>
      <c r="H85" s="656"/>
      <c r="I85" s="656"/>
      <c r="J85" s="656"/>
      <c r="K85" s="255"/>
    </row>
    <row r="86" spans="1:11" x14ac:dyDescent="0.25">
      <c r="A86" s="255"/>
      <c r="B86" s="537" t="s">
        <v>365</v>
      </c>
      <c r="C86" s="482"/>
      <c r="D86" s="730"/>
      <c r="E86" s="754">
        <v>0</v>
      </c>
      <c r="F86" s="656"/>
      <c r="G86" s="656"/>
      <c r="H86" s="656"/>
      <c r="I86" s="656"/>
      <c r="J86" s="656"/>
      <c r="K86" s="255"/>
    </row>
    <row r="87" spans="1:11" x14ac:dyDescent="0.25">
      <c r="A87" s="255"/>
      <c r="B87" s="537" t="s">
        <v>194</v>
      </c>
      <c r="C87" s="482"/>
      <c r="D87" s="730"/>
      <c r="E87" s="754">
        <v>0</v>
      </c>
      <c r="F87" s="656"/>
      <c r="G87" s="656"/>
      <c r="H87" s="656"/>
      <c r="I87" s="656"/>
      <c r="J87" s="656"/>
      <c r="K87" s="255"/>
    </row>
    <row r="88" spans="1:11" x14ac:dyDescent="0.25">
      <c r="A88" s="255"/>
      <c r="B88" s="537" t="s">
        <v>193</v>
      </c>
      <c r="C88" s="482"/>
      <c r="D88" s="730"/>
      <c r="E88" s="754">
        <v>0</v>
      </c>
      <c r="F88" s="656"/>
      <c r="G88" s="656"/>
      <c r="H88" s="656"/>
      <c r="I88" s="656"/>
      <c r="J88" s="656"/>
      <c r="K88" s="255"/>
    </row>
    <row r="89" spans="1:11" x14ac:dyDescent="0.25">
      <c r="A89" s="255"/>
      <c r="B89" s="537" t="s">
        <v>192</v>
      </c>
      <c r="C89" s="482"/>
      <c r="D89" s="730"/>
      <c r="E89" s="754">
        <v>0</v>
      </c>
      <c r="F89" s="656"/>
      <c r="G89" s="656"/>
      <c r="H89" s="656"/>
      <c r="I89" s="656"/>
      <c r="J89" s="656"/>
      <c r="K89" s="255"/>
    </row>
    <row r="90" spans="1:11" x14ac:dyDescent="0.25">
      <c r="A90" s="255"/>
      <c r="B90" s="537" t="s">
        <v>191</v>
      </c>
      <c r="C90" s="482"/>
      <c r="D90" s="730"/>
      <c r="E90" s="754">
        <v>0</v>
      </c>
      <c r="F90" s="656"/>
      <c r="G90" s="656"/>
      <c r="H90" s="656"/>
      <c r="I90" s="656"/>
      <c r="J90" s="656"/>
      <c r="K90" s="255"/>
    </row>
    <row r="91" spans="1:11" x14ac:dyDescent="0.25">
      <c r="A91" s="255"/>
      <c r="B91" s="537" t="s">
        <v>515</v>
      </c>
      <c r="C91" s="482"/>
      <c r="D91" s="730"/>
      <c r="E91" s="754">
        <v>0</v>
      </c>
      <c r="F91" s="656"/>
      <c r="G91" s="656"/>
      <c r="H91" s="656"/>
      <c r="I91" s="656"/>
      <c r="J91" s="656"/>
      <c r="K91" s="255"/>
    </row>
    <row r="92" spans="1:11" x14ac:dyDescent="0.25">
      <c r="A92" s="255"/>
      <c r="B92" s="537" t="s">
        <v>696</v>
      </c>
      <c r="C92" s="482"/>
      <c r="D92" s="731"/>
      <c r="E92" s="754">
        <v>0</v>
      </c>
      <c r="F92" s="656"/>
      <c r="G92" s="656"/>
      <c r="H92" s="656"/>
      <c r="I92" s="656"/>
      <c r="J92" s="656"/>
      <c r="K92" s="255"/>
    </row>
    <row r="93" spans="1:11" x14ac:dyDescent="0.25">
      <c r="A93" s="255"/>
      <c r="B93" s="537" t="s">
        <v>513</v>
      </c>
      <c r="C93" s="482">
        <v>1</v>
      </c>
      <c r="D93" s="730">
        <v>0.71199999999999997</v>
      </c>
      <c r="E93" s="753">
        <v>6.0692853246044724E-3</v>
      </c>
      <c r="F93" s="656"/>
      <c r="G93" s="656"/>
      <c r="H93" s="656"/>
      <c r="I93" s="656"/>
      <c r="J93" s="656"/>
      <c r="K93" s="255"/>
    </row>
    <row r="94" spans="1:11" x14ac:dyDescent="0.25">
      <c r="A94" s="255"/>
      <c r="B94" s="537" t="s">
        <v>512</v>
      </c>
      <c r="C94" s="482">
        <v>111</v>
      </c>
      <c r="D94" s="730">
        <v>79.412000000000006</v>
      </c>
      <c r="E94" s="754">
        <v>0.67692989634478995</v>
      </c>
      <c r="F94" s="656"/>
      <c r="G94" s="656"/>
      <c r="H94" s="656"/>
      <c r="I94" s="656"/>
      <c r="J94" s="656"/>
      <c r="K94" s="255"/>
    </row>
    <row r="95" spans="1:11" x14ac:dyDescent="0.25">
      <c r="A95" s="255"/>
      <c r="B95" s="537" t="s">
        <v>181</v>
      </c>
      <c r="C95" s="482"/>
      <c r="D95" s="730"/>
      <c r="E95" s="754">
        <v>0</v>
      </c>
      <c r="F95" s="656"/>
      <c r="G95" s="656"/>
      <c r="H95" s="656"/>
      <c r="I95" s="656"/>
      <c r="J95" s="656"/>
      <c r="K95" s="255"/>
    </row>
    <row r="96" spans="1:11" x14ac:dyDescent="0.25">
      <c r="A96" s="255"/>
      <c r="B96" s="537" t="s">
        <v>511</v>
      </c>
      <c r="C96" s="482"/>
      <c r="D96" s="730"/>
      <c r="E96" s="754">
        <v>0</v>
      </c>
      <c r="F96" s="656"/>
      <c r="G96" s="655"/>
      <c r="H96" s="655"/>
      <c r="I96" s="656"/>
      <c r="J96" s="656"/>
      <c r="K96" s="255"/>
    </row>
    <row r="97" spans="1:11" x14ac:dyDescent="0.25">
      <c r="A97" s="255"/>
      <c r="B97" s="537" t="s">
        <v>359</v>
      </c>
      <c r="C97" s="482"/>
      <c r="D97" s="731"/>
      <c r="E97" s="754">
        <v>0</v>
      </c>
      <c r="F97" s="656"/>
      <c r="G97" s="656"/>
      <c r="H97" s="656"/>
      <c r="I97" s="656"/>
      <c r="J97" s="656"/>
      <c r="K97" s="255"/>
    </row>
    <row r="98" spans="1:11" x14ac:dyDescent="0.25">
      <c r="A98" s="255"/>
      <c r="B98" s="537" t="s">
        <v>187</v>
      </c>
      <c r="C98" s="482">
        <v>4</v>
      </c>
      <c r="D98" s="730">
        <v>1.224</v>
      </c>
      <c r="E98" s="754">
        <v>1.0433715220949262E-2</v>
      </c>
      <c r="F98" s="656"/>
      <c r="G98" s="655"/>
      <c r="H98" s="655"/>
      <c r="I98" s="656"/>
      <c r="J98" s="656"/>
      <c r="K98" s="255"/>
    </row>
    <row r="99" spans="1:11" x14ac:dyDescent="0.25">
      <c r="A99" s="255"/>
      <c r="B99" s="537" t="s">
        <v>186</v>
      </c>
      <c r="C99" s="482"/>
      <c r="D99" s="730"/>
      <c r="E99" s="754">
        <v>0</v>
      </c>
      <c r="F99" s="656"/>
      <c r="G99" s="655"/>
      <c r="H99" s="655"/>
      <c r="I99" s="656"/>
      <c r="J99" s="656"/>
      <c r="K99" s="255"/>
    </row>
    <row r="100" spans="1:11" x14ac:dyDescent="0.25">
      <c r="A100" s="255"/>
      <c r="B100" s="537" t="s">
        <v>510</v>
      </c>
      <c r="C100" s="482"/>
      <c r="D100" s="730"/>
      <c r="E100" s="754">
        <v>0</v>
      </c>
      <c r="F100" s="656"/>
      <c r="G100" s="656"/>
      <c r="H100" s="656"/>
      <c r="I100" s="656"/>
      <c r="J100" s="656"/>
      <c r="K100" s="255"/>
    </row>
    <row r="101" spans="1:11" x14ac:dyDescent="0.25">
      <c r="A101" s="255"/>
      <c r="B101" s="525" t="s">
        <v>24</v>
      </c>
      <c r="C101" s="414">
        <v>224</v>
      </c>
      <c r="D101" s="536">
        <v>117.31200000000001</v>
      </c>
      <c r="E101" s="413">
        <v>1</v>
      </c>
      <c r="F101" s="418"/>
      <c r="G101" s="656"/>
      <c r="H101" s="656"/>
      <c r="I101" s="656"/>
      <c r="J101" s="656"/>
      <c r="K101" s="255"/>
    </row>
    <row r="102" spans="1:11" x14ac:dyDescent="0.25">
      <c r="A102" s="255"/>
      <c r="B102" s="535" t="s">
        <v>509</v>
      </c>
      <c r="C102" s="656"/>
      <c r="D102" s="656"/>
      <c r="E102" s="656"/>
      <c r="F102" s="656"/>
      <c r="G102" s="656"/>
      <c r="H102" s="656"/>
      <c r="I102" s="656"/>
      <c r="J102" s="656"/>
      <c r="K102" s="255"/>
    </row>
    <row r="103" spans="1:11" x14ac:dyDescent="0.25">
      <c r="A103" s="255"/>
      <c r="B103" s="281" t="s">
        <v>347</v>
      </c>
      <c r="C103" s="656"/>
      <c r="D103" s="656"/>
      <c r="E103" s="656"/>
      <c r="F103" s="656"/>
      <c r="G103" s="656"/>
      <c r="H103" s="656"/>
      <c r="I103" s="656"/>
      <c r="J103" s="656"/>
      <c r="K103" s="255"/>
    </row>
    <row r="104" spans="1:11" x14ac:dyDescent="0.25">
      <c r="A104" s="255"/>
      <c r="B104" s="534"/>
      <c r="C104" s="656"/>
      <c r="D104" s="656"/>
      <c r="E104" s="656"/>
      <c r="F104" s="656"/>
      <c r="G104" s="656"/>
      <c r="H104" s="656"/>
      <c r="I104" s="656"/>
      <c r="J104" s="656"/>
      <c r="K104" s="255"/>
    </row>
    <row r="105" spans="1:11" x14ac:dyDescent="0.25">
      <c r="A105" s="693" t="s">
        <v>695</v>
      </c>
      <c r="B105" s="389" t="s">
        <v>507</v>
      </c>
      <c r="C105" s="656"/>
      <c r="D105" s="656"/>
      <c r="E105" s="656"/>
      <c r="F105" s="656"/>
      <c r="G105" s="656"/>
      <c r="H105" s="656"/>
      <c r="I105" s="656"/>
      <c r="J105" s="656"/>
      <c r="K105" s="255"/>
    </row>
    <row r="106" spans="1:11" x14ac:dyDescent="0.25">
      <c r="A106" s="255"/>
      <c r="B106" s="381"/>
      <c r="C106" s="664" t="s">
        <v>45</v>
      </c>
      <c r="D106" s="664" t="s">
        <v>197</v>
      </c>
      <c r="E106" s="664" t="s">
        <v>424</v>
      </c>
      <c r="F106" s="664" t="s">
        <v>197</v>
      </c>
      <c r="G106" s="533"/>
      <c r="H106" s="656"/>
      <c r="I106" s="656"/>
      <c r="J106" s="656"/>
      <c r="K106" s="255"/>
    </row>
    <row r="107" spans="1:11" x14ac:dyDescent="0.25">
      <c r="A107" s="255"/>
      <c r="B107" s="607" t="s">
        <v>353</v>
      </c>
      <c r="C107" s="588">
        <v>79</v>
      </c>
      <c r="D107" s="532">
        <v>0.7053571428571429</v>
      </c>
      <c r="E107" s="732">
        <v>82.908000000000001</v>
      </c>
      <c r="F107" s="532">
        <v>0.70733372009691853</v>
      </c>
      <c r="G107" s="656"/>
      <c r="H107" s="656"/>
      <c r="I107" s="656"/>
      <c r="J107" s="656"/>
      <c r="K107" s="255"/>
    </row>
    <row r="108" spans="1:11" x14ac:dyDescent="0.25">
      <c r="A108" s="255"/>
      <c r="B108" s="607" t="s">
        <v>352</v>
      </c>
      <c r="C108" s="588">
        <v>14</v>
      </c>
      <c r="D108" s="532">
        <v>0.125</v>
      </c>
      <c r="E108" s="732">
        <v>14.368</v>
      </c>
      <c r="F108" s="532">
        <v>0.12258130566836162</v>
      </c>
      <c r="G108" s="656"/>
      <c r="H108" s="656"/>
      <c r="I108" s="656"/>
      <c r="J108" s="656"/>
      <c r="K108" s="255"/>
    </row>
    <row r="109" spans="1:11" x14ac:dyDescent="0.25">
      <c r="A109" s="255"/>
      <c r="B109" s="607" t="s">
        <v>351</v>
      </c>
      <c r="C109" s="588">
        <v>5</v>
      </c>
      <c r="D109" s="532">
        <v>4.4642857142857144E-2</v>
      </c>
      <c r="E109" s="732">
        <v>5.2519999999999998</v>
      </c>
      <c r="F109" s="532">
        <v>4.4807698870422824E-2</v>
      </c>
      <c r="G109" s="656"/>
      <c r="H109" s="656"/>
      <c r="I109" s="656"/>
      <c r="J109" s="656"/>
      <c r="K109" s="255"/>
    </row>
    <row r="110" spans="1:11" x14ac:dyDescent="0.25">
      <c r="A110" s="255"/>
      <c r="B110" s="607" t="s">
        <v>350</v>
      </c>
      <c r="C110" s="588">
        <v>4</v>
      </c>
      <c r="D110" s="532">
        <v>3.5714285714285712E-2</v>
      </c>
      <c r="E110" s="732">
        <v>4.0720000000000001</v>
      </c>
      <c r="F110" s="532">
        <v>3.4740470259017851E-2</v>
      </c>
      <c r="G110" s="656"/>
      <c r="H110" s="656"/>
      <c r="I110" s="656"/>
      <c r="J110" s="656"/>
      <c r="K110" s="255"/>
    </row>
    <row r="111" spans="1:11" x14ac:dyDescent="0.25">
      <c r="A111" s="255"/>
      <c r="B111" s="607" t="s">
        <v>349</v>
      </c>
      <c r="C111" s="588">
        <v>10</v>
      </c>
      <c r="D111" s="532">
        <v>8.9285714285714288E-2</v>
      </c>
      <c r="E111" s="732">
        <v>10.612</v>
      </c>
      <c r="F111" s="532">
        <v>9.0536805105279339E-2</v>
      </c>
      <c r="G111" s="656"/>
      <c r="H111" s="656"/>
      <c r="I111" s="656"/>
      <c r="J111" s="656"/>
      <c r="K111" s="255"/>
    </row>
    <row r="112" spans="1:11" x14ac:dyDescent="0.25">
      <c r="A112" s="255"/>
      <c r="B112" s="607" t="s">
        <v>153</v>
      </c>
      <c r="C112" s="589"/>
      <c r="D112" s="532">
        <v>0</v>
      </c>
      <c r="E112" s="732"/>
      <c r="F112" s="532">
        <v>0</v>
      </c>
      <c r="G112" s="656"/>
      <c r="H112" s="656"/>
      <c r="I112" s="656"/>
      <c r="J112" s="656"/>
      <c r="K112" s="255"/>
    </row>
    <row r="113" spans="1:11" x14ac:dyDescent="0.25">
      <c r="A113" s="255"/>
      <c r="B113" s="607" t="s">
        <v>348</v>
      </c>
      <c r="C113" s="588"/>
      <c r="D113" s="532">
        <v>0</v>
      </c>
      <c r="E113" s="732"/>
      <c r="F113" s="532">
        <v>0</v>
      </c>
      <c r="G113" s="656"/>
      <c r="H113" s="656"/>
      <c r="I113" s="656"/>
      <c r="J113" s="656"/>
      <c r="K113" s="255"/>
    </row>
    <row r="114" spans="1:11" x14ac:dyDescent="0.25">
      <c r="A114" s="255"/>
      <c r="B114" s="381" t="s">
        <v>24</v>
      </c>
      <c r="C114" s="380">
        <v>112</v>
      </c>
      <c r="D114" s="484">
        <v>1</v>
      </c>
      <c r="E114" s="380">
        <v>117.21199999999999</v>
      </c>
      <c r="F114" s="484">
        <v>1</v>
      </c>
      <c r="G114" s="531"/>
      <c r="H114" s="656"/>
      <c r="I114" s="656"/>
      <c r="J114" s="656"/>
      <c r="K114" s="255"/>
    </row>
    <row r="115" spans="1:11" x14ac:dyDescent="0.25">
      <c r="A115" s="255"/>
      <c r="B115" s="524" t="s">
        <v>694</v>
      </c>
      <c r="C115" s="657"/>
      <c r="D115" s="477"/>
      <c r="E115" s="656"/>
      <c r="F115" s="656"/>
      <c r="G115" s="656"/>
      <c r="H115" s="656"/>
      <c r="I115" s="656"/>
      <c r="J115" s="656"/>
      <c r="K115" s="255"/>
    </row>
    <row r="116" spans="1:11" x14ac:dyDescent="0.25">
      <c r="A116" s="255"/>
      <c r="B116" s="281" t="s">
        <v>347</v>
      </c>
      <c r="C116" s="657"/>
      <c r="D116" s="477"/>
      <c r="E116" s="656"/>
      <c r="F116" s="656"/>
      <c r="G116" s="656"/>
      <c r="H116" s="656"/>
      <c r="I116" s="656"/>
      <c r="J116" s="656"/>
      <c r="K116" s="255"/>
    </row>
    <row r="117" spans="1:11" x14ac:dyDescent="0.25">
      <c r="A117" s="255"/>
      <c r="B117" s="281"/>
      <c r="C117" s="657"/>
      <c r="D117" s="477"/>
      <c r="E117" s="656"/>
      <c r="F117" s="656"/>
      <c r="G117" s="656"/>
      <c r="H117" s="656"/>
      <c r="I117" s="656"/>
      <c r="J117" s="656"/>
      <c r="K117" s="255"/>
    </row>
    <row r="118" spans="1:11" x14ac:dyDescent="0.25">
      <c r="A118" s="693" t="s">
        <v>693</v>
      </c>
      <c r="B118" s="601" t="s">
        <v>504</v>
      </c>
      <c r="C118" s="601"/>
      <c r="D118" s="733"/>
      <c r="E118" s="656"/>
      <c r="F118" s="656"/>
      <c r="G118" s="656"/>
      <c r="H118" s="656"/>
      <c r="I118" s="656"/>
      <c r="J118" s="656"/>
      <c r="K118" s="255"/>
    </row>
    <row r="119" spans="1:11" x14ac:dyDescent="0.25">
      <c r="A119" s="255"/>
      <c r="B119" s="689" t="s">
        <v>138</v>
      </c>
      <c r="C119" s="143"/>
      <c r="D119" s="664" t="s">
        <v>45</v>
      </c>
      <c r="E119" s="664" t="s">
        <v>197</v>
      </c>
      <c r="F119" s="656"/>
      <c r="G119" s="656"/>
      <c r="H119" s="656"/>
      <c r="I119" s="656"/>
      <c r="J119" s="656"/>
      <c r="K119" s="255"/>
    </row>
    <row r="120" spans="1:11" x14ac:dyDescent="0.25">
      <c r="A120" s="255"/>
      <c r="B120" s="953" t="s">
        <v>137</v>
      </c>
      <c r="C120" s="689" t="s">
        <v>346</v>
      </c>
      <c r="D120" s="479">
        <v>130</v>
      </c>
      <c r="E120" s="754">
        <v>0.52419354838709675</v>
      </c>
      <c r="F120" s="656"/>
      <c r="G120" s="656"/>
      <c r="H120" s="656"/>
      <c r="I120" s="656"/>
      <c r="J120" s="656"/>
      <c r="K120" s="255"/>
    </row>
    <row r="121" spans="1:11" x14ac:dyDescent="0.25">
      <c r="A121" s="255"/>
      <c r="B121" s="954"/>
      <c r="C121" s="689" t="s">
        <v>451</v>
      </c>
      <c r="D121" s="479">
        <v>70</v>
      </c>
      <c r="E121" s="754">
        <v>0.625</v>
      </c>
      <c r="F121" s="656"/>
      <c r="G121" s="656"/>
      <c r="H121" s="656"/>
      <c r="I121" s="656"/>
      <c r="J121" s="656"/>
      <c r="K121" s="255"/>
    </row>
    <row r="122" spans="1:11" x14ac:dyDescent="0.25">
      <c r="A122" s="255"/>
      <c r="B122" s="953" t="s">
        <v>136</v>
      </c>
      <c r="C122" s="689" t="s">
        <v>346</v>
      </c>
      <c r="D122" s="479">
        <v>58</v>
      </c>
      <c r="E122" s="754">
        <v>0.23387096774193547</v>
      </c>
      <c r="F122" s="656"/>
      <c r="G122" s="656"/>
      <c r="H122" s="656"/>
      <c r="I122" s="656"/>
      <c r="J122" s="656"/>
      <c r="K122" s="255"/>
    </row>
    <row r="123" spans="1:11" x14ac:dyDescent="0.25">
      <c r="A123" s="255"/>
      <c r="B123" s="954"/>
      <c r="C123" s="689" t="s">
        <v>451</v>
      </c>
      <c r="D123" s="479">
        <v>24</v>
      </c>
      <c r="E123" s="754">
        <v>0.21428571428571427</v>
      </c>
      <c r="F123" s="656"/>
      <c r="G123" s="656"/>
      <c r="H123" s="656"/>
      <c r="I123" s="656"/>
      <c r="J123" s="656"/>
      <c r="K123" s="255"/>
    </row>
    <row r="124" spans="1:11" x14ac:dyDescent="0.25">
      <c r="A124" s="255"/>
      <c r="B124" s="953" t="s">
        <v>135</v>
      </c>
      <c r="C124" s="689" t="s">
        <v>346</v>
      </c>
      <c r="D124" s="479">
        <v>14</v>
      </c>
      <c r="E124" s="754">
        <v>5.6451612903225805E-2</v>
      </c>
      <c r="F124" s="656"/>
      <c r="G124" s="656"/>
      <c r="H124" s="656"/>
      <c r="I124" s="656"/>
      <c r="J124" s="656"/>
      <c r="K124" s="255"/>
    </row>
    <row r="125" spans="1:11" x14ac:dyDescent="0.25">
      <c r="A125" s="255"/>
      <c r="B125" s="954"/>
      <c r="C125" s="689" t="s">
        <v>451</v>
      </c>
      <c r="D125" s="479">
        <v>4</v>
      </c>
      <c r="E125" s="754">
        <v>3.5714285714285712E-2</v>
      </c>
      <c r="F125" s="656"/>
      <c r="G125" s="656"/>
      <c r="H125" s="656"/>
      <c r="I125" s="656"/>
      <c r="J125" s="656"/>
      <c r="K125" s="255"/>
    </row>
    <row r="126" spans="1:11" x14ac:dyDescent="0.25">
      <c r="A126" s="255"/>
      <c r="B126" s="953" t="s">
        <v>134</v>
      </c>
      <c r="C126" s="689" t="s">
        <v>346</v>
      </c>
      <c r="D126" s="479">
        <v>6</v>
      </c>
      <c r="E126" s="754">
        <v>2.4193548387096774E-2</v>
      </c>
      <c r="F126" s="656"/>
      <c r="G126" s="656"/>
      <c r="H126" s="656"/>
      <c r="I126" s="656"/>
      <c r="J126" s="656"/>
      <c r="K126" s="255"/>
    </row>
    <row r="127" spans="1:11" x14ac:dyDescent="0.25">
      <c r="A127" s="255"/>
      <c r="B127" s="954"/>
      <c r="C127" s="689" t="s">
        <v>451</v>
      </c>
      <c r="D127" s="479">
        <v>1</v>
      </c>
      <c r="E127" s="754">
        <v>8.9285714285714281E-3</v>
      </c>
      <c r="F127" s="656"/>
      <c r="G127" s="656"/>
      <c r="H127" s="656"/>
      <c r="I127" s="656"/>
      <c r="J127" s="656"/>
      <c r="K127" s="255"/>
    </row>
    <row r="128" spans="1:11" x14ac:dyDescent="0.25">
      <c r="A128" s="255"/>
      <c r="B128" s="953" t="s">
        <v>133</v>
      </c>
      <c r="C128" s="689" t="s">
        <v>346</v>
      </c>
      <c r="D128" s="479"/>
      <c r="E128" s="754">
        <v>0</v>
      </c>
      <c r="F128" s="656"/>
      <c r="G128" s="656"/>
      <c r="H128" s="656"/>
      <c r="I128" s="656"/>
      <c r="J128" s="656"/>
      <c r="K128" s="255"/>
    </row>
    <row r="129" spans="1:11" x14ac:dyDescent="0.25">
      <c r="A129" s="255"/>
      <c r="B129" s="954"/>
      <c r="C129" s="689" t="s">
        <v>451</v>
      </c>
      <c r="D129" s="479"/>
      <c r="E129" s="754">
        <v>0</v>
      </c>
      <c r="F129" s="656"/>
      <c r="G129" s="656"/>
      <c r="H129" s="656"/>
      <c r="I129" s="656"/>
      <c r="J129" s="656"/>
      <c r="K129" s="255"/>
    </row>
    <row r="130" spans="1:11" x14ac:dyDescent="0.25">
      <c r="A130" s="255"/>
      <c r="B130" s="953" t="s">
        <v>493</v>
      </c>
      <c r="C130" s="689" t="s">
        <v>346</v>
      </c>
      <c r="D130" s="479">
        <v>40</v>
      </c>
      <c r="E130" s="754">
        <v>0.16129032258064516</v>
      </c>
      <c r="F130" s="656"/>
      <c r="G130" s="656"/>
      <c r="H130" s="656"/>
      <c r="I130" s="656"/>
      <c r="J130" s="656"/>
      <c r="K130" s="255"/>
    </row>
    <row r="131" spans="1:11" x14ac:dyDescent="0.25">
      <c r="A131" s="255"/>
      <c r="B131" s="954"/>
      <c r="C131" s="689" t="s">
        <v>451</v>
      </c>
      <c r="D131" s="479">
        <v>13</v>
      </c>
      <c r="E131" s="754">
        <v>0.11607142857142858</v>
      </c>
      <c r="F131" s="656"/>
      <c r="G131" s="656"/>
      <c r="H131" s="656"/>
      <c r="I131" s="656"/>
      <c r="J131" s="656"/>
      <c r="K131" s="255"/>
    </row>
    <row r="132" spans="1:11" x14ac:dyDescent="0.25">
      <c r="A132" s="255"/>
      <c r="B132" s="688" t="s">
        <v>503</v>
      </c>
      <c r="C132" s="688"/>
      <c r="D132" s="501">
        <v>248</v>
      </c>
      <c r="E132" s="413">
        <v>0.99999999999999989</v>
      </c>
      <c r="F132" s="656"/>
      <c r="G132" s="656"/>
      <c r="H132" s="656"/>
      <c r="I132" s="656"/>
      <c r="J132" s="656"/>
      <c r="K132" s="255"/>
    </row>
    <row r="133" spans="1:11" x14ac:dyDescent="0.25">
      <c r="A133" s="255"/>
      <c r="B133" s="688" t="s">
        <v>502</v>
      </c>
      <c r="C133" s="688"/>
      <c r="D133" s="501">
        <v>112</v>
      </c>
      <c r="E133" s="413">
        <v>1</v>
      </c>
      <c r="F133" s="656"/>
      <c r="G133" s="656"/>
      <c r="H133" s="656"/>
      <c r="I133" s="656"/>
      <c r="J133" s="656"/>
      <c r="K133" s="255"/>
    </row>
    <row r="134" spans="1:11" x14ac:dyDescent="0.25">
      <c r="A134" s="255"/>
      <c r="B134" s="281" t="s">
        <v>347</v>
      </c>
      <c r="C134" s="602"/>
      <c r="D134" s="477"/>
      <c r="E134" s="657"/>
      <c r="F134" s="656"/>
      <c r="G134" s="656"/>
      <c r="H134" s="656"/>
      <c r="I134" s="656"/>
      <c r="J134" s="656"/>
      <c r="K134" s="255"/>
    </row>
    <row r="135" spans="1:11" x14ac:dyDescent="0.25">
      <c r="A135" s="255"/>
      <c r="B135" s="690"/>
      <c r="C135" s="602"/>
      <c r="D135" s="477"/>
      <c r="E135" s="657"/>
      <c r="F135" s="656"/>
      <c r="G135" s="656"/>
      <c r="H135" s="656"/>
      <c r="I135" s="656"/>
      <c r="J135" s="656"/>
      <c r="K135" s="255"/>
    </row>
    <row r="136" spans="1:11" x14ac:dyDescent="0.25">
      <c r="A136" s="693" t="s">
        <v>692</v>
      </c>
      <c r="B136" s="601" t="s">
        <v>500</v>
      </c>
      <c r="C136" s="601"/>
      <c r="D136" s="733"/>
      <c r="E136" s="657"/>
      <c r="F136" s="656"/>
      <c r="G136" s="656"/>
      <c r="H136" s="656"/>
      <c r="I136" s="656"/>
      <c r="J136" s="656"/>
      <c r="K136" s="255"/>
    </row>
    <row r="137" spans="1:11" x14ac:dyDescent="0.25">
      <c r="A137" s="255"/>
      <c r="B137" s="689" t="s">
        <v>138</v>
      </c>
      <c r="C137" s="143"/>
      <c r="D137" s="664" t="s">
        <v>499</v>
      </c>
      <c r="E137" s="664" t="s">
        <v>197</v>
      </c>
      <c r="F137" s="656"/>
      <c r="H137" s="656"/>
      <c r="I137" s="656"/>
      <c r="J137" s="656"/>
      <c r="K137" s="255"/>
    </row>
    <row r="138" spans="1:11" x14ac:dyDescent="0.25">
      <c r="A138" s="255"/>
      <c r="B138" s="953" t="s">
        <v>137</v>
      </c>
      <c r="C138" s="689" t="s">
        <v>498</v>
      </c>
      <c r="D138" s="479">
        <v>138.19999999999999</v>
      </c>
      <c r="E138" s="754">
        <v>0.52890208805339534</v>
      </c>
      <c r="F138" s="656"/>
      <c r="G138" s="656"/>
      <c r="H138" s="656"/>
      <c r="I138" s="656"/>
      <c r="J138" s="656"/>
      <c r="K138" s="255"/>
    </row>
    <row r="139" spans="1:11" x14ac:dyDescent="0.25">
      <c r="A139" s="255"/>
      <c r="B139" s="954"/>
      <c r="C139" s="689" t="s">
        <v>26</v>
      </c>
      <c r="D139" s="479">
        <v>73.768000000000001</v>
      </c>
      <c r="E139" s="754">
        <v>0.62876527846439711</v>
      </c>
      <c r="F139" s="656"/>
      <c r="G139" s="656"/>
      <c r="H139" s="656"/>
      <c r="I139" s="656"/>
      <c r="J139" s="656"/>
      <c r="K139" s="255"/>
    </row>
    <row r="140" spans="1:11" x14ac:dyDescent="0.25">
      <c r="A140" s="255"/>
      <c r="B140" s="953" t="s">
        <v>136</v>
      </c>
      <c r="C140" s="689" t="s">
        <v>498</v>
      </c>
      <c r="D140" s="479">
        <v>59.921999999999997</v>
      </c>
      <c r="E140" s="754">
        <v>0.22932612822239912</v>
      </c>
      <c r="F140" s="656"/>
      <c r="G140" s="656"/>
      <c r="H140" s="656"/>
      <c r="I140" s="656"/>
      <c r="J140" s="656"/>
      <c r="K140" s="255"/>
    </row>
    <row r="141" spans="1:11" x14ac:dyDescent="0.25">
      <c r="A141" s="255"/>
      <c r="B141" s="954"/>
      <c r="C141" s="689" t="s">
        <v>26</v>
      </c>
      <c r="D141" s="479">
        <v>24.446000000000002</v>
      </c>
      <c r="E141" s="754">
        <v>0.20836671723973338</v>
      </c>
      <c r="F141" s="656"/>
      <c r="G141" s="656"/>
      <c r="H141" s="656"/>
      <c r="I141" s="656"/>
      <c r="J141" s="656"/>
      <c r="K141" s="255"/>
    </row>
    <row r="142" spans="1:11" x14ac:dyDescent="0.25">
      <c r="A142" s="255"/>
      <c r="B142" s="953" t="s">
        <v>135</v>
      </c>
      <c r="C142" s="689" t="s">
        <v>498</v>
      </c>
      <c r="D142" s="479">
        <v>14.05</v>
      </c>
      <c r="E142" s="754">
        <v>5.3770436592982675E-2</v>
      </c>
      <c r="F142" s="656"/>
      <c r="G142" s="656"/>
      <c r="H142" s="656"/>
      <c r="I142" s="656"/>
      <c r="J142" s="656"/>
      <c r="K142" s="255"/>
    </row>
    <row r="143" spans="1:11" x14ac:dyDescent="0.25">
      <c r="A143" s="255"/>
      <c r="B143" s="954"/>
      <c r="C143" s="689" t="s">
        <v>26</v>
      </c>
      <c r="D143" s="479">
        <v>4.0860000000000003</v>
      </c>
      <c r="E143" s="754">
        <v>3.4827227629941532E-2</v>
      </c>
      <c r="F143" s="656"/>
      <c r="G143" s="656"/>
      <c r="H143" s="656"/>
      <c r="I143" s="656"/>
      <c r="J143" s="656"/>
      <c r="K143" s="255"/>
    </row>
    <row r="144" spans="1:11" x14ac:dyDescent="0.25">
      <c r="A144" s="255"/>
      <c r="B144" s="953" t="s">
        <v>134</v>
      </c>
      <c r="C144" s="689" t="s">
        <v>498</v>
      </c>
      <c r="D144" s="479">
        <v>6.1079999999999997</v>
      </c>
      <c r="E144" s="754">
        <v>2.3375788377931542E-2</v>
      </c>
      <c r="F144" s="656"/>
      <c r="G144" s="656"/>
      <c r="H144" s="656"/>
      <c r="I144" s="656"/>
      <c r="J144" s="656"/>
      <c r="K144" s="255"/>
    </row>
    <row r="145" spans="1:11" x14ac:dyDescent="0.25">
      <c r="A145" s="255"/>
      <c r="B145" s="954"/>
      <c r="C145" s="689" t="s">
        <v>26</v>
      </c>
      <c r="D145" s="479">
        <v>0.96399999999999997</v>
      </c>
      <c r="E145" s="754">
        <v>8.2167027496974129E-3</v>
      </c>
      <c r="F145" s="656"/>
      <c r="G145" s="656"/>
      <c r="H145" s="656"/>
      <c r="I145" s="656"/>
      <c r="J145" s="656"/>
      <c r="K145" s="255"/>
    </row>
    <row r="146" spans="1:11" x14ac:dyDescent="0.25">
      <c r="A146" s="255"/>
      <c r="B146" s="953" t="s">
        <v>133</v>
      </c>
      <c r="C146" s="689" t="s">
        <v>498</v>
      </c>
      <c r="D146" s="479"/>
      <c r="E146" s="754">
        <v>0</v>
      </c>
      <c r="F146" s="656"/>
      <c r="G146" s="656"/>
      <c r="H146" s="656"/>
      <c r="I146" s="656"/>
      <c r="J146" s="656"/>
      <c r="K146" s="255"/>
    </row>
    <row r="147" spans="1:11" x14ac:dyDescent="0.25">
      <c r="A147" s="255"/>
      <c r="B147" s="954"/>
      <c r="C147" s="689" t="s">
        <v>26</v>
      </c>
      <c r="D147" s="479"/>
      <c r="E147" s="754">
        <v>0</v>
      </c>
      <c r="F147" s="656"/>
      <c r="G147" s="656"/>
      <c r="H147" s="656"/>
      <c r="I147" s="656"/>
      <c r="J147" s="656"/>
      <c r="K147" s="255"/>
    </row>
    <row r="148" spans="1:11" x14ac:dyDescent="0.25">
      <c r="A148" s="255"/>
      <c r="B148" s="953" t="s">
        <v>493</v>
      </c>
      <c r="C148" s="689" t="s">
        <v>498</v>
      </c>
      <c r="D148" s="479">
        <v>43.015999999999998</v>
      </c>
      <c r="E148" s="754">
        <v>0.1646255587532913</v>
      </c>
      <c r="F148" s="656"/>
      <c r="G148" s="656"/>
      <c r="H148" s="656"/>
      <c r="I148" s="656"/>
      <c r="J148" s="656"/>
      <c r="K148" s="255"/>
    </row>
    <row r="149" spans="1:11" x14ac:dyDescent="0.25">
      <c r="A149" s="255"/>
      <c r="B149" s="954"/>
      <c r="C149" s="689" t="s">
        <v>26</v>
      </c>
      <c r="D149" s="479">
        <v>14.058</v>
      </c>
      <c r="E149" s="754">
        <v>0.11982407391623054</v>
      </c>
      <c r="F149" s="656"/>
      <c r="G149" s="656"/>
      <c r="H149" s="656"/>
      <c r="I149" s="656"/>
      <c r="J149" s="656"/>
      <c r="K149" s="255"/>
    </row>
    <row r="150" spans="1:11" x14ac:dyDescent="0.25">
      <c r="A150" s="255"/>
      <c r="B150" s="688" t="s">
        <v>497</v>
      </c>
      <c r="C150" s="688"/>
      <c r="D150" s="501">
        <v>261.29599999999999</v>
      </c>
      <c r="E150" s="413">
        <v>1</v>
      </c>
      <c r="F150" s="656"/>
      <c r="G150" s="656"/>
      <c r="H150" s="656"/>
      <c r="I150" s="656"/>
      <c r="J150" s="656"/>
      <c r="K150" s="255"/>
    </row>
    <row r="151" spans="1:11" x14ac:dyDescent="0.25">
      <c r="A151" s="255"/>
      <c r="B151" s="688" t="s">
        <v>496</v>
      </c>
      <c r="C151" s="688"/>
      <c r="D151" s="501">
        <v>117.322</v>
      </c>
      <c r="E151" s="413">
        <v>1</v>
      </c>
      <c r="F151" s="656"/>
      <c r="G151" s="656"/>
      <c r="H151" s="656"/>
      <c r="I151" s="656"/>
      <c r="J151" s="656"/>
      <c r="K151" s="255"/>
    </row>
    <row r="152" spans="1:11" x14ac:dyDescent="0.25">
      <c r="A152" s="255"/>
      <c r="B152" s="281" t="s">
        <v>347</v>
      </c>
      <c r="C152" s="602"/>
      <c r="D152" s="477"/>
      <c r="E152" s="657"/>
      <c r="F152" s="656"/>
      <c r="G152" s="656"/>
      <c r="H152" s="656"/>
      <c r="I152" s="656"/>
      <c r="J152" s="656"/>
      <c r="K152" s="255"/>
    </row>
    <row r="153" spans="1:11" x14ac:dyDescent="0.25">
      <c r="A153" s="255"/>
      <c r="B153" s="690"/>
      <c r="C153" s="602"/>
      <c r="D153" s="477"/>
      <c r="E153" s="657"/>
      <c r="F153" s="656"/>
      <c r="G153" s="656"/>
      <c r="H153" s="656"/>
      <c r="I153" s="656"/>
      <c r="J153" s="656"/>
      <c r="K153" s="255"/>
    </row>
    <row r="154" spans="1:11" x14ac:dyDescent="0.25">
      <c r="A154" s="693" t="s">
        <v>691</v>
      </c>
      <c r="B154" s="601" t="s">
        <v>494</v>
      </c>
      <c r="C154" s="601"/>
      <c r="D154" s="733"/>
      <c r="E154" s="657"/>
      <c r="F154" s="656"/>
      <c r="G154" s="656"/>
      <c r="H154" s="656"/>
      <c r="I154" s="656"/>
      <c r="J154" s="656"/>
      <c r="K154" s="255"/>
    </row>
    <row r="155" spans="1:11" x14ac:dyDescent="0.25">
      <c r="A155" s="255"/>
      <c r="B155" s="689" t="s">
        <v>138</v>
      </c>
      <c r="C155" s="957"/>
      <c r="D155" s="957"/>
      <c r="E155" s="664" t="s">
        <v>197</v>
      </c>
      <c r="F155" s="656"/>
      <c r="G155" s="656"/>
      <c r="H155" s="656"/>
      <c r="I155" s="656"/>
      <c r="J155" s="656"/>
      <c r="K155" s="255"/>
    </row>
    <row r="156" spans="1:11" ht="31.9" customHeight="1" x14ac:dyDescent="0.25">
      <c r="A156" s="255"/>
      <c r="B156" s="955" t="s">
        <v>137</v>
      </c>
      <c r="C156" s="956" t="s">
        <v>898</v>
      </c>
      <c r="D156" s="956"/>
      <c r="E156" s="754">
        <v>0.53846153846153844</v>
      </c>
      <c r="F156" s="656"/>
      <c r="G156" s="656"/>
      <c r="H156" s="656"/>
      <c r="I156" s="656"/>
      <c r="J156" s="656"/>
      <c r="K156" s="255"/>
    </row>
    <row r="157" spans="1:11" ht="31.9" customHeight="1" x14ac:dyDescent="0.25">
      <c r="A157" s="255"/>
      <c r="B157" s="955"/>
      <c r="C157" s="956" t="s">
        <v>491</v>
      </c>
      <c r="D157" s="956"/>
      <c r="E157" s="754">
        <v>0.53377713458755427</v>
      </c>
      <c r="F157" s="656"/>
      <c r="G157" s="656"/>
      <c r="H157" s="656"/>
      <c r="I157" s="656"/>
      <c r="J157" s="656"/>
      <c r="K157" s="255"/>
    </row>
    <row r="158" spans="1:11" ht="31.9" customHeight="1" x14ac:dyDescent="0.25">
      <c r="A158" s="255"/>
      <c r="B158" s="955" t="s">
        <v>136</v>
      </c>
      <c r="C158" s="956" t="s">
        <v>898</v>
      </c>
      <c r="D158" s="956"/>
      <c r="E158" s="754">
        <v>0.41379310344827586</v>
      </c>
      <c r="F158" s="656"/>
      <c r="G158" s="656"/>
      <c r="H158" s="656"/>
      <c r="I158" s="656"/>
      <c r="J158" s="656"/>
      <c r="K158" s="255"/>
    </row>
    <row r="159" spans="1:11" ht="31.9" customHeight="1" x14ac:dyDescent="0.25">
      <c r="A159" s="255"/>
      <c r="B159" s="955"/>
      <c r="C159" s="956" t="s">
        <v>491</v>
      </c>
      <c r="D159" s="956"/>
      <c r="E159" s="754">
        <v>0.40796368612529627</v>
      </c>
      <c r="F159" s="656"/>
      <c r="G159" s="656"/>
      <c r="H159" s="656"/>
      <c r="I159" s="656"/>
      <c r="J159" s="656"/>
      <c r="K159" s="255"/>
    </row>
    <row r="160" spans="1:11" ht="31.9" customHeight="1" x14ac:dyDescent="0.25">
      <c r="A160" s="255"/>
      <c r="B160" s="955" t="s">
        <v>135</v>
      </c>
      <c r="C160" s="956" t="s">
        <v>898</v>
      </c>
      <c r="D160" s="956"/>
      <c r="E160" s="754">
        <v>0.2857142857142857</v>
      </c>
      <c r="F160" s="656"/>
      <c r="G160" s="656"/>
      <c r="H160" s="656"/>
      <c r="I160" s="656"/>
      <c r="J160" s="656"/>
      <c r="K160" s="255"/>
    </row>
    <row r="161" spans="1:11" ht="31.9" customHeight="1" x14ac:dyDescent="0.25">
      <c r="A161" s="255"/>
      <c r="B161" s="955"/>
      <c r="C161" s="956" t="s">
        <v>491</v>
      </c>
      <c r="D161" s="956"/>
      <c r="E161" s="754">
        <v>0.29081850533807829</v>
      </c>
      <c r="F161" s="656"/>
      <c r="G161" s="656"/>
      <c r="H161" s="656"/>
      <c r="I161" s="656"/>
      <c r="J161" s="656"/>
      <c r="K161" s="255"/>
    </row>
    <row r="162" spans="1:11" ht="31.9" customHeight="1" x14ac:dyDescent="0.25">
      <c r="A162" s="255"/>
      <c r="B162" s="955" t="s">
        <v>134</v>
      </c>
      <c r="C162" s="956" t="s">
        <v>898</v>
      </c>
      <c r="D162" s="956"/>
      <c r="E162" s="754">
        <v>0.16666666666666666</v>
      </c>
      <c r="F162" s="656"/>
      <c r="G162" s="656"/>
      <c r="H162" s="656"/>
      <c r="I162" s="656"/>
      <c r="J162" s="656"/>
      <c r="K162" s="255"/>
    </row>
    <row r="163" spans="1:11" ht="31.9" customHeight="1" x14ac:dyDescent="0.25">
      <c r="A163" s="255"/>
      <c r="B163" s="955"/>
      <c r="C163" s="956" t="s">
        <v>491</v>
      </c>
      <c r="D163" s="956"/>
      <c r="E163" s="754">
        <v>0.1578258022265881</v>
      </c>
      <c r="F163" s="656"/>
      <c r="G163" s="656"/>
      <c r="H163" s="656"/>
      <c r="I163" s="656"/>
      <c r="J163" s="656"/>
      <c r="K163" s="255"/>
    </row>
    <row r="164" spans="1:11" ht="31.9" customHeight="1" x14ac:dyDescent="0.25">
      <c r="A164" s="255"/>
      <c r="B164" s="955" t="s">
        <v>133</v>
      </c>
      <c r="C164" s="956" t="s">
        <v>898</v>
      </c>
      <c r="D164" s="956"/>
      <c r="E164" s="754">
        <v>0</v>
      </c>
      <c r="F164" s="656"/>
      <c r="G164" s="656"/>
      <c r="H164" s="656"/>
      <c r="I164" s="656"/>
      <c r="J164" s="656"/>
      <c r="K164" s="255"/>
    </row>
    <row r="165" spans="1:11" ht="31.9" customHeight="1" x14ac:dyDescent="0.25">
      <c r="A165" s="255"/>
      <c r="B165" s="955"/>
      <c r="C165" s="956" t="s">
        <v>491</v>
      </c>
      <c r="D165" s="956"/>
      <c r="E165" s="754">
        <v>0</v>
      </c>
      <c r="F165" s="656"/>
      <c r="G165" s="656"/>
      <c r="H165" s="656"/>
      <c r="I165" s="656"/>
      <c r="J165" s="656"/>
      <c r="K165" s="255"/>
    </row>
    <row r="166" spans="1:11" ht="31.9" customHeight="1" x14ac:dyDescent="0.25">
      <c r="A166" s="255"/>
      <c r="B166" s="955" t="s">
        <v>493</v>
      </c>
      <c r="C166" s="956" t="s">
        <v>898</v>
      </c>
      <c r="D166" s="956"/>
      <c r="E166" s="754">
        <v>0.32500000000000001</v>
      </c>
      <c r="F166" s="656"/>
      <c r="G166" s="656"/>
      <c r="H166" s="656"/>
      <c r="I166" s="656"/>
      <c r="J166" s="656"/>
      <c r="K166" s="255"/>
    </row>
    <row r="167" spans="1:11" ht="31.9" customHeight="1" x14ac:dyDescent="0.25">
      <c r="A167" s="255"/>
      <c r="B167" s="955"/>
      <c r="C167" s="956" t="s">
        <v>491</v>
      </c>
      <c r="D167" s="956"/>
      <c r="E167" s="754">
        <v>0.32680862934721966</v>
      </c>
      <c r="F167" s="656"/>
      <c r="G167" s="656"/>
      <c r="H167" s="656"/>
      <c r="I167" s="656"/>
      <c r="J167" s="656"/>
      <c r="K167" s="255"/>
    </row>
    <row r="168" spans="1:11" ht="30.6" customHeight="1" x14ac:dyDescent="0.25">
      <c r="A168" s="255"/>
      <c r="B168" s="688" t="s">
        <v>497</v>
      </c>
      <c r="C168" s="956" t="s">
        <v>898</v>
      </c>
      <c r="D168" s="956"/>
      <c r="E168" s="755">
        <v>0.45161290322580644</v>
      </c>
      <c r="F168" s="656"/>
      <c r="G168" s="656"/>
      <c r="H168" s="656"/>
      <c r="I168" s="656"/>
      <c r="J168" s="656"/>
      <c r="K168" s="255"/>
    </row>
    <row r="169" spans="1:11" ht="30.6" customHeight="1" x14ac:dyDescent="0.25">
      <c r="A169" s="255"/>
      <c r="B169" s="688" t="s">
        <v>496</v>
      </c>
      <c r="C169" s="956" t="s">
        <v>491</v>
      </c>
      <c r="D169" s="956"/>
      <c r="E169" s="755">
        <v>0.44900036739942445</v>
      </c>
      <c r="F169" s="656"/>
      <c r="G169" s="656"/>
      <c r="H169" s="656"/>
      <c r="I169" s="656"/>
      <c r="J169" s="656"/>
      <c r="K169" s="255"/>
    </row>
    <row r="170" spans="1:11" x14ac:dyDescent="0.25">
      <c r="A170" s="255"/>
      <c r="B170" s="281" t="s">
        <v>347</v>
      </c>
      <c r="C170" s="602"/>
      <c r="D170" s="477"/>
      <c r="E170" s="657"/>
      <c r="F170" s="656"/>
      <c r="G170" s="656"/>
      <c r="H170" s="656"/>
      <c r="I170" s="656"/>
      <c r="J170" s="656"/>
      <c r="K170" s="255"/>
    </row>
    <row r="171" spans="1:11" x14ac:dyDescent="0.25">
      <c r="A171" s="255"/>
      <c r="B171" s="530"/>
      <c r="C171" s="657"/>
      <c r="D171" s="477"/>
      <c r="F171" s="656"/>
      <c r="G171" s="656"/>
      <c r="H171" s="656"/>
      <c r="I171" s="656"/>
      <c r="J171" s="656"/>
      <c r="K171" s="255"/>
    </row>
    <row r="172" spans="1:11" x14ac:dyDescent="0.25">
      <c r="A172" s="693" t="s">
        <v>690</v>
      </c>
      <c r="B172" s="389" t="s">
        <v>689</v>
      </c>
      <c r="C172" s="656"/>
      <c r="D172" s="656"/>
      <c r="E172" s="656"/>
      <c r="F172" s="656"/>
      <c r="G172" s="656"/>
      <c r="H172" s="656"/>
      <c r="I172" s="656"/>
      <c r="J172" s="656"/>
      <c r="K172" s="255"/>
    </row>
    <row r="173" spans="1:11" x14ac:dyDescent="0.25">
      <c r="A173" s="255"/>
      <c r="B173" s="529" t="s">
        <v>421</v>
      </c>
      <c r="C173" s="754">
        <v>0.28571428570000001</v>
      </c>
      <c r="D173" s="528"/>
      <c r="E173" s="656"/>
      <c r="F173" s="656"/>
      <c r="G173" s="656"/>
      <c r="H173" s="656"/>
      <c r="I173" s="656"/>
      <c r="J173" s="656"/>
      <c r="K173" s="255"/>
    </row>
    <row r="174" spans="1:11" x14ac:dyDescent="0.25">
      <c r="A174" s="255"/>
      <c r="B174" s="527" t="s">
        <v>420</v>
      </c>
      <c r="C174" s="754">
        <v>0.196428571</v>
      </c>
      <c r="D174" s="526"/>
      <c r="E174" s="656"/>
      <c r="F174" s="656"/>
      <c r="G174" s="656"/>
      <c r="H174" s="656"/>
      <c r="I174" s="656"/>
      <c r="J174" s="656"/>
      <c r="K174" s="255"/>
    </row>
    <row r="175" spans="1:11" x14ac:dyDescent="0.25">
      <c r="A175" s="255"/>
      <c r="B175" s="527" t="s">
        <v>419</v>
      </c>
      <c r="C175" s="754">
        <v>0.51785714299999996</v>
      </c>
      <c r="D175" s="526"/>
      <c r="E175" s="656"/>
      <c r="F175" s="656"/>
      <c r="G175" s="656"/>
      <c r="H175" s="656"/>
      <c r="I175" s="656"/>
      <c r="J175" s="656"/>
      <c r="K175" s="255"/>
    </row>
    <row r="176" spans="1:11" x14ac:dyDescent="0.25">
      <c r="A176" s="255"/>
      <c r="B176" s="527" t="s">
        <v>348</v>
      </c>
      <c r="C176" s="754" t="s">
        <v>688</v>
      </c>
      <c r="D176" s="526"/>
      <c r="E176" s="656"/>
      <c r="F176" s="656"/>
      <c r="G176" s="656"/>
      <c r="H176" s="656"/>
      <c r="I176" s="656"/>
      <c r="J176" s="656"/>
      <c r="K176" s="255"/>
    </row>
    <row r="177" spans="1:20" x14ac:dyDescent="0.25">
      <c r="A177" s="255"/>
      <c r="B177" s="525" t="s">
        <v>24</v>
      </c>
      <c r="C177" s="756">
        <v>0.99999999969999998</v>
      </c>
      <c r="D177" s="656"/>
      <c r="E177" s="656"/>
      <c r="F177" s="656"/>
      <c r="G177" s="656"/>
      <c r="H177" s="656"/>
      <c r="I177" s="656"/>
      <c r="J177" s="656"/>
      <c r="K177" s="255"/>
    </row>
    <row r="178" spans="1:20" x14ac:dyDescent="0.25">
      <c r="A178" s="255"/>
      <c r="B178" s="524" t="s">
        <v>687</v>
      </c>
      <c r="C178" s="523"/>
      <c r="D178" s="656"/>
      <c r="E178" s="656"/>
      <c r="F178" s="656"/>
      <c r="G178" s="656"/>
      <c r="H178" s="656"/>
      <c r="I178" s="656"/>
      <c r="J178" s="656"/>
      <c r="K178" s="255"/>
    </row>
    <row r="179" spans="1:20" x14ac:dyDescent="0.25">
      <c r="A179" s="255"/>
      <c r="B179" s="281" t="s">
        <v>347</v>
      </c>
      <c r="C179" s="523"/>
      <c r="D179" s="656"/>
      <c r="E179" s="656"/>
      <c r="F179" s="656"/>
      <c r="G179" s="656"/>
      <c r="H179" s="656"/>
      <c r="I179" s="656"/>
      <c r="J179" s="656"/>
      <c r="K179" s="255"/>
    </row>
    <row r="180" spans="1:20" x14ac:dyDescent="0.25">
      <c r="A180" s="255"/>
      <c r="B180" s="281"/>
      <c r="C180" s="523"/>
      <c r="D180" s="656"/>
      <c r="E180" s="656"/>
      <c r="F180" s="656"/>
      <c r="G180" s="656"/>
      <c r="H180" s="656"/>
      <c r="I180" s="656"/>
      <c r="J180" s="656"/>
      <c r="K180" s="255"/>
    </row>
    <row r="181" spans="1:20" x14ac:dyDescent="0.25">
      <c r="A181" s="693" t="s">
        <v>686</v>
      </c>
      <c r="B181" s="619" t="s">
        <v>685</v>
      </c>
      <c r="C181" s="655"/>
      <c r="D181" s="522"/>
      <c r="E181" s="655"/>
      <c r="F181" s="655"/>
      <c r="G181" s="655"/>
      <c r="H181" s="655"/>
      <c r="I181" s="655"/>
      <c r="J181" s="655"/>
      <c r="K181" s="655"/>
      <c r="L181" s="655"/>
      <c r="M181" s="605"/>
      <c r="N181" s="605"/>
      <c r="O181" s="605"/>
      <c r="P181" s="605"/>
      <c r="Q181" s="605"/>
      <c r="R181" s="605"/>
      <c r="S181" s="605"/>
      <c r="T181" s="605"/>
    </row>
    <row r="182" spans="1:20" ht="45" x14ac:dyDescent="0.25">
      <c r="A182" s="605"/>
      <c r="B182" s="472"/>
      <c r="C182" s="664" t="s">
        <v>380</v>
      </c>
      <c r="D182" s="664" t="s">
        <v>379</v>
      </c>
      <c r="E182" s="664" t="s">
        <v>378</v>
      </c>
      <c r="F182" s="664" t="s">
        <v>377</v>
      </c>
      <c r="G182" s="664" t="s">
        <v>376</v>
      </c>
      <c r="H182" s="664" t="s">
        <v>474</v>
      </c>
      <c r="I182" s="664" t="s">
        <v>375</v>
      </c>
      <c r="J182" s="664" t="s">
        <v>24</v>
      </c>
      <c r="L182" s="655"/>
      <c r="M182" s="605"/>
      <c r="N182" s="605"/>
      <c r="O182" s="605"/>
      <c r="P182" s="605"/>
      <c r="Q182" s="605"/>
      <c r="R182" s="605"/>
      <c r="S182" s="605"/>
      <c r="T182" s="605"/>
    </row>
    <row r="183" spans="1:20" x14ac:dyDescent="0.25">
      <c r="A183" s="605"/>
      <c r="B183" s="472" t="s">
        <v>473</v>
      </c>
      <c r="C183" s="757"/>
      <c r="D183" s="757"/>
      <c r="E183" s="757"/>
      <c r="F183" s="757"/>
      <c r="G183" s="757"/>
      <c r="H183" s="757"/>
      <c r="I183" s="757"/>
      <c r="J183" s="758">
        <v>0</v>
      </c>
      <c r="L183" s="655"/>
      <c r="M183" s="605"/>
      <c r="N183" s="605"/>
      <c r="O183" s="605"/>
      <c r="P183" s="605"/>
      <c r="Q183" s="605"/>
      <c r="R183" s="605"/>
      <c r="S183" s="605"/>
      <c r="T183" s="605"/>
    </row>
    <row r="184" spans="1:20" x14ac:dyDescent="0.25">
      <c r="A184" s="605"/>
      <c r="B184" s="472" t="s">
        <v>472</v>
      </c>
      <c r="C184" s="757">
        <v>3</v>
      </c>
      <c r="D184" s="757">
        <v>9</v>
      </c>
      <c r="E184" s="757">
        <v>1</v>
      </c>
      <c r="F184" s="757">
        <v>7</v>
      </c>
      <c r="G184" s="757">
        <v>10</v>
      </c>
      <c r="H184" s="757">
        <v>1</v>
      </c>
      <c r="I184" s="757">
        <v>17</v>
      </c>
      <c r="J184" s="758">
        <v>48</v>
      </c>
      <c r="L184" s="655"/>
      <c r="M184" s="605"/>
      <c r="N184" s="605"/>
      <c r="O184" s="605"/>
      <c r="P184" s="605"/>
      <c r="Q184" s="605"/>
      <c r="R184" s="605"/>
      <c r="S184" s="605"/>
      <c r="T184" s="605"/>
    </row>
    <row r="185" spans="1:20" x14ac:dyDescent="0.25">
      <c r="A185" s="605"/>
      <c r="B185" s="472" t="s">
        <v>471</v>
      </c>
      <c r="C185" s="757">
        <v>34</v>
      </c>
      <c r="D185" s="757">
        <v>42</v>
      </c>
      <c r="E185" s="757">
        <v>19</v>
      </c>
      <c r="F185" s="757">
        <v>3</v>
      </c>
      <c r="G185" s="757">
        <v>19</v>
      </c>
      <c r="H185" s="757">
        <v>61</v>
      </c>
      <c r="I185" s="757">
        <v>22</v>
      </c>
      <c r="J185" s="758">
        <v>200</v>
      </c>
      <c r="L185" s="655"/>
      <c r="M185" s="605"/>
      <c r="N185" s="605"/>
      <c r="O185" s="605"/>
      <c r="P185" s="605"/>
      <c r="Q185" s="605"/>
      <c r="R185" s="605"/>
      <c r="S185" s="605"/>
      <c r="T185" s="605"/>
    </row>
    <row r="186" spans="1:20" x14ac:dyDescent="0.25">
      <c r="A186" s="605"/>
      <c r="B186" s="472" t="s">
        <v>470</v>
      </c>
      <c r="C186" s="757"/>
      <c r="D186" s="757"/>
      <c r="E186" s="757"/>
      <c r="F186" s="757"/>
      <c r="G186" s="757"/>
      <c r="H186" s="757"/>
      <c r="I186" s="757"/>
      <c r="J186" s="758">
        <v>0</v>
      </c>
      <c r="L186" s="655"/>
      <c r="M186" s="605"/>
      <c r="N186" s="605"/>
      <c r="O186" s="605"/>
      <c r="P186" s="605"/>
      <c r="Q186" s="605"/>
      <c r="R186" s="605"/>
      <c r="S186" s="605"/>
      <c r="T186" s="605"/>
    </row>
    <row r="187" spans="1:20" x14ac:dyDescent="0.25">
      <c r="A187" s="605"/>
      <c r="B187" s="472" t="s">
        <v>469</v>
      </c>
      <c r="C187" s="757"/>
      <c r="D187" s="757"/>
      <c r="E187" s="757"/>
      <c r="F187" s="757"/>
      <c r="G187" s="757"/>
      <c r="H187" s="757"/>
      <c r="I187" s="757"/>
      <c r="J187" s="758">
        <v>0</v>
      </c>
      <c r="L187" s="655"/>
      <c r="M187" s="605"/>
      <c r="N187" s="605"/>
      <c r="O187" s="605"/>
      <c r="P187" s="605"/>
      <c r="Q187" s="605"/>
      <c r="R187" s="605"/>
      <c r="S187" s="605"/>
      <c r="T187" s="605"/>
    </row>
    <row r="188" spans="1:20" x14ac:dyDescent="0.25">
      <c r="A188" s="605"/>
      <c r="B188" s="472" t="s">
        <v>468</v>
      </c>
      <c r="C188" s="757"/>
      <c r="D188" s="757"/>
      <c r="E188" s="757"/>
      <c r="F188" s="757"/>
      <c r="G188" s="757"/>
      <c r="H188" s="757"/>
      <c r="I188" s="757"/>
      <c r="J188" s="758">
        <v>0</v>
      </c>
      <c r="L188" s="655"/>
      <c r="M188" s="605"/>
      <c r="N188" s="605"/>
      <c r="O188" s="605"/>
      <c r="P188" s="605"/>
      <c r="Q188" s="605"/>
      <c r="R188" s="605"/>
      <c r="S188" s="605"/>
      <c r="T188" s="605"/>
    </row>
    <row r="189" spans="1:20" x14ac:dyDescent="0.25">
      <c r="A189" s="605"/>
      <c r="B189" s="472" t="s">
        <v>467</v>
      </c>
      <c r="C189" s="757"/>
      <c r="D189" s="757"/>
      <c r="E189" s="757"/>
      <c r="F189" s="757"/>
      <c r="G189" s="757"/>
      <c r="H189" s="757"/>
      <c r="I189" s="757"/>
      <c r="J189" s="758">
        <v>0</v>
      </c>
      <c r="L189" s="655"/>
      <c r="M189" s="605"/>
      <c r="N189" s="605"/>
      <c r="O189" s="605"/>
      <c r="P189" s="605"/>
      <c r="Q189" s="605"/>
      <c r="R189" s="605"/>
      <c r="S189" s="605"/>
      <c r="T189" s="605"/>
    </row>
    <row r="190" spans="1:20" x14ac:dyDescent="0.25">
      <c r="A190" s="605"/>
      <c r="B190" s="472" t="s">
        <v>466</v>
      </c>
      <c r="C190" s="757"/>
      <c r="D190" s="757"/>
      <c r="E190" s="757"/>
      <c r="F190" s="757"/>
      <c r="G190" s="757"/>
      <c r="H190" s="757"/>
      <c r="I190" s="757"/>
      <c r="J190" s="758">
        <v>0</v>
      </c>
      <c r="L190" s="655"/>
      <c r="M190" s="605"/>
      <c r="N190" s="605"/>
      <c r="O190" s="605"/>
      <c r="P190" s="605"/>
      <c r="Q190" s="605"/>
      <c r="R190" s="605"/>
      <c r="S190" s="605"/>
      <c r="T190" s="605"/>
    </row>
    <row r="191" spans="1:20" x14ac:dyDescent="0.25">
      <c r="A191" s="605"/>
      <c r="B191" s="341" t="s">
        <v>24</v>
      </c>
      <c r="C191" s="662">
        <v>37</v>
      </c>
      <c r="D191" s="662">
        <v>51</v>
      </c>
      <c r="E191" s="662">
        <v>20</v>
      </c>
      <c r="F191" s="662">
        <v>10</v>
      </c>
      <c r="G191" s="662">
        <v>29</v>
      </c>
      <c r="H191" s="662">
        <v>62</v>
      </c>
      <c r="I191" s="662">
        <v>39</v>
      </c>
      <c r="J191" s="662">
        <v>248</v>
      </c>
      <c r="L191" s="655"/>
      <c r="M191" s="605"/>
      <c r="N191" s="605"/>
      <c r="O191" s="605"/>
      <c r="P191" s="605"/>
      <c r="Q191" s="605"/>
      <c r="R191" s="605"/>
      <c r="S191" s="605"/>
      <c r="T191" s="605"/>
    </row>
    <row r="192" spans="1:20" x14ac:dyDescent="0.25">
      <c r="A192" s="605"/>
      <c r="B192" s="281" t="s">
        <v>347</v>
      </c>
      <c r="C192" s="343"/>
      <c r="D192" s="343"/>
      <c r="E192" s="343"/>
      <c r="F192" s="343"/>
      <c r="G192" s="343"/>
      <c r="H192" s="343"/>
      <c r="I192" s="343"/>
      <c r="J192" s="343"/>
      <c r="K192" s="343"/>
      <c r="L192" s="655"/>
      <c r="M192" s="605"/>
      <c r="N192" s="605"/>
      <c r="O192" s="605"/>
      <c r="P192" s="605"/>
      <c r="Q192" s="605"/>
      <c r="R192" s="605"/>
      <c r="S192" s="605"/>
      <c r="T192" s="605"/>
    </row>
    <row r="193" spans="1:20" x14ac:dyDescent="0.25">
      <c r="A193" s="605"/>
      <c r="B193" s="473"/>
      <c r="C193" s="655"/>
      <c r="D193" s="655"/>
      <c r="E193" s="655"/>
      <c r="F193" s="655"/>
      <c r="G193" s="655"/>
      <c r="H193" s="655"/>
      <c r="I193" s="655"/>
      <c r="J193" s="655"/>
      <c r="K193" s="655"/>
      <c r="L193" s="655"/>
      <c r="M193" s="605"/>
      <c r="N193" s="605"/>
      <c r="O193" s="605"/>
      <c r="P193" s="605"/>
      <c r="Q193" s="605"/>
      <c r="R193" s="605"/>
      <c r="S193" s="605"/>
      <c r="T193" s="605"/>
    </row>
    <row r="194" spans="1:20" x14ac:dyDescent="0.25">
      <c r="A194" s="693" t="s">
        <v>684</v>
      </c>
      <c r="B194" s="619" t="s">
        <v>487</v>
      </c>
      <c r="C194" s="655"/>
      <c r="D194" s="655"/>
      <c r="E194" s="655"/>
      <c r="F194" s="655"/>
      <c r="G194" s="655"/>
      <c r="H194" s="655"/>
      <c r="I194" s="655"/>
      <c r="J194" s="655"/>
      <c r="K194" s="655"/>
      <c r="L194" s="655"/>
      <c r="M194" s="605"/>
      <c r="N194" s="605"/>
      <c r="O194" s="605"/>
      <c r="P194" s="605"/>
      <c r="Q194" s="605"/>
      <c r="R194" s="605"/>
      <c r="S194" s="605"/>
      <c r="T194" s="605"/>
    </row>
    <row r="195" spans="1:20" ht="45" x14ac:dyDescent="0.25">
      <c r="A195" s="605"/>
      <c r="B195" s="472"/>
      <c r="C195" s="664" t="s">
        <v>380</v>
      </c>
      <c r="D195" s="664" t="s">
        <v>379</v>
      </c>
      <c r="E195" s="664" t="s">
        <v>378</v>
      </c>
      <c r="F195" s="664" t="s">
        <v>377</v>
      </c>
      <c r="G195" s="664" t="s">
        <v>376</v>
      </c>
      <c r="H195" s="664" t="s">
        <v>474</v>
      </c>
      <c r="I195" s="664" t="s">
        <v>375</v>
      </c>
      <c r="J195" s="664" t="s">
        <v>24</v>
      </c>
      <c r="L195" s="655"/>
      <c r="M195" s="605"/>
      <c r="N195" s="605"/>
      <c r="O195" s="605"/>
      <c r="P195" s="605"/>
      <c r="Q195" s="605"/>
      <c r="R195" s="605"/>
      <c r="S195" s="605"/>
      <c r="T195" s="605"/>
    </row>
    <row r="196" spans="1:20" x14ac:dyDescent="0.25">
      <c r="A196" s="605"/>
      <c r="B196" s="472" t="s">
        <v>473</v>
      </c>
      <c r="C196" s="754">
        <v>0</v>
      </c>
      <c r="D196" s="754">
        <v>0</v>
      </c>
      <c r="E196" s="754">
        <v>0</v>
      </c>
      <c r="F196" s="754">
        <v>0</v>
      </c>
      <c r="G196" s="754">
        <v>0</v>
      </c>
      <c r="H196" s="754">
        <v>0</v>
      </c>
      <c r="I196" s="754">
        <v>0</v>
      </c>
      <c r="J196" s="756">
        <v>0</v>
      </c>
      <c r="L196" s="655"/>
      <c r="M196" s="605"/>
      <c r="N196" s="605"/>
      <c r="O196" s="605"/>
      <c r="P196" s="605"/>
      <c r="Q196" s="605"/>
      <c r="R196" s="605"/>
      <c r="S196" s="605"/>
      <c r="T196" s="605"/>
    </row>
    <row r="197" spans="1:20" x14ac:dyDescent="0.25">
      <c r="A197" s="605"/>
      <c r="B197" s="472" t="s">
        <v>472</v>
      </c>
      <c r="C197" s="754">
        <v>1.2096774193548387E-2</v>
      </c>
      <c r="D197" s="754">
        <v>3.6290322580645164E-2</v>
      </c>
      <c r="E197" s="754">
        <v>4.0322580645161289E-3</v>
      </c>
      <c r="F197" s="754">
        <v>2.8225806451612902E-2</v>
      </c>
      <c r="G197" s="754">
        <v>4.0322580645161289E-2</v>
      </c>
      <c r="H197" s="754">
        <v>4.0322580645161289E-3</v>
      </c>
      <c r="I197" s="754">
        <v>6.8548387096774188E-2</v>
      </c>
      <c r="J197" s="756">
        <v>0.19354838709677419</v>
      </c>
      <c r="K197" s="521"/>
      <c r="L197" s="655"/>
      <c r="M197" s="605"/>
      <c r="N197" s="605"/>
      <c r="O197" s="605"/>
      <c r="P197" s="605"/>
      <c r="Q197" s="605"/>
      <c r="R197" s="605"/>
      <c r="S197" s="605"/>
      <c r="T197" s="605"/>
    </row>
    <row r="198" spans="1:20" x14ac:dyDescent="0.25">
      <c r="A198" s="605"/>
      <c r="B198" s="472" t="s">
        <v>471</v>
      </c>
      <c r="C198" s="754">
        <v>0.13709677419354838</v>
      </c>
      <c r="D198" s="754">
        <v>0.16935483870967741</v>
      </c>
      <c r="E198" s="754">
        <v>7.6612903225806453E-2</v>
      </c>
      <c r="F198" s="754">
        <v>1.2096774193548387E-2</v>
      </c>
      <c r="G198" s="754">
        <v>7.6612903225806453E-2</v>
      </c>
      <c r="H198" s="754">
        <v>0.24596774193548387</v>
      </c>
      <c r="I198" s="754">
        <v>8.8709677419354843E-2</v>
      </c>
      <c r="J198" s="756">
        <v>0.80645161290322576</v>
      </c>
      <c r="L198" s="655"/>
      <c r="M198" s="605"/>
      <c r="N198" s="605"/>
      <c r="O198" s="605"/>
      <c r="P198" s="605"/>
      <c r="Q198" s="605"/>
      <c r="R198" s="605"/>
      <c r="S198" s="605"/>
      <c r="T198" s="605"/>
    </row>
    <row r="199" spans="1:20" x14ac:dyDescent="0.25">
      <c r="A199" s="605"/>
      <c r="B199" s="472" t="s">
        <v>470</v>
      </c>
      <c r="C199" s="754">
        <v>0</v>
      </c>
      <c r="D199" s="754">
        <v>0</v>
      </c>
      <c r="E199" s="754">
        <v>0</v>
      </c>
      <c r="F199" s="754">
        <v>0</v>
      </c>
      <c r="G199" s="754">
        <v>0</v>
      </c>
      <c r="H199" s="754">
        <v>0</v>
      </c>
      <c r="I199" s="754">
        <v>0</v>
      </c>
      <c r="J199" s="756">
        <v>0</v>
      </c>
      <c r="L199" s="655"/>
      <c r="M199" s="605"/>
      <c r="N199" s="605"/>
      <c r="O199" s="605"/>
      <c r="P199" s="605"/>
      <c r="Q199" s="605"/>
      <c r="R199" s="605"/>
      <c r="S199" s="605"/>
      <c r="T199" s="605"/>
    </row>
    <row r="200" spans="1:20" x14ac:dyDescent="0.25">
      <c r="A200" s="605"/>
      <c r="B200" s="472" t="s">
        <v>469</v>
      </c>
      <c r="C200" s="754">
        <v>0</v>
      </c>
      <c r="D200" s="754">
        <v>0</v>
      </c>
      <c r="E200" s="754">
        <v>0</v>
      </c>
      <c r="F200" s="754">
        <v>0</v>
      </c>
      <c r="G200" s="754">
        <v>0</v>
      </c>
      <c r="H200" s="754">
        <v>0</v>
      </c>
      <c r="I200" s="754">
        <v>0</v>
      </c>
      <c r="J200" s="756">
        <v>0</v>
      </c>
      <c r="L200" s="655"/>
      <c r="M200" s="605"/>
      <c r="N200" s="605"/>
      <c r="O200" s="605"/>
      <c r="P200" s="605"/>
      <c r="Q200" s="605"/>
      <c r="R200" s="605"/>
      <c r="S200" s="605"/>
      <c r="T200" s="605"/>
    </row>
    <row r="201" spans="1:20" x14ac:dyDescent="0.25">
      <c r="A201" s="605"/>
      <c r="B201" s="472" t="s">
        <v>468</v>
      </c>
      <c r="C201" s="754">
        <v>0</v>
      </c>
      <c r="D201" s="754">
        <v>0</v>
      </c>
      <c r="E201" s="754">
        <v>0</v>
      </c>
      <c r="F201" s="754">
        <v>0</v>
      </c>
      <c r="G201" s="754">
        <v>0</v>
      </c>
      <c r="H201" s="754">
        <v>0</v>
      </c>
      <c r="I201" s="754">
        <v>0</v>
      </c>
      <c r="J201" s="756">
        <v>0</v>
      </c>
      <c r="L201" s="655"/>
      <c r="M201" s="605"/>
      <c r="N201" s="605"/>
      <c r="O201" s="605"/>
      <c r="P201" s="605"/>
      <c r="Q201" s="605"/>
      <c r="R201" s="605"/>
      <c r="S201" s="605"/>
      <c r="T201" s="605"/>
    </row>
    <row r="202" spans="1:20" x14ac:dyDescent="0.25">
      <c r="A202" s="605"/>
      <c r="B202" s="472" t="s">
        <v>467</v>
      </c>
      <c r="C202" s="754">
        <v>0</v>
      </c>
      <c r="D202" s="754">
        <v>0</v>
      </c>
      <c r="E202" s="754">
        <v>0</v>
      </c>
      <c r="F202" s="754">
        <v>0</v>
      </c>
      <c r="G202" s="754">
        <v>0</v>
      </c>
      <c r="H202" s="754">
        <v>0</v>
      </c>
      <c r="I202" s="754">
        <v>0</v>
      </c>
      <c r="J202" s="756">
        <v>0</v>
      </c>
      <c r="L202" s="655"/>
      <c r="M202" s="605"/>
      <c r="N202" s="605"/>
      <c r="O202" s="605"/>
      <c r="P202" s="605"/>
      <c r="Q202" s="605"/>
      <c r="R202" s="605"/>
      <c r="S202" s="605"/>
      <c r="T202" s="605"/>
    </row>
    <row r="203" spans="1:20" x14ac:dyDescent="0.25">
      <c r="A203" s="605"/>
      <c r="B203" s="472" t="s">
        <v>466</v>
      </c>
      <c r="C203" s="754">
        <v>0</v>
      </c>
      <c r="D203" s="754">
        <v>0</v>
      </c>
      <c r="E203" s="754">
        <v>0</v>
      </c>
      <c r="F203" s="754">
        <v>0</v>
      </c>
      <c r="G203" s="754">
        <v>0</v>
      </c>
      <c r="H203" s="754">
        <v>0</v>
      </c>
      <c r="I203" s="754">
        <v>0</v>
      </c>
      <c r="J203" s="756">
        <v>0</v>
      </c>
      <c r="L203" s="655"/>
      <c r="M203" s="605"/>
      <c r="N203" s="605"/>
      <c r="O203" s="605"/>
      <c r="P203" s="605"/>
      <c r="Q203" s="605"/>
      <c r="R203" s="605"/>
      <c r="S203" s="605"/>
      <c r="T203" s="605"/>
    </row>
    <row r="204" spans="1:20" x14ac:dyDescent="0.25">
      <c r="A204" s="605"/>
      <c r="B204" s="341" t="s">
        <v>24</v>
      </c>
      <c r="C204" s="756">
        <v>0.14919354838709678</v>
      </c>
      <c r="D204" s="756">
        <v>0.20564516129032259</v>
      </c>
      <c r="E204" s="756">
        <v>8.0645161290322578E-2</v>
      </c>
      <c r="F204" s="756">
        <v>4.0322580645161289E-2</v>
      </c>
      <c r="G204" s="756">
        <v>0.11693548387096774</v>
      </c>
      <c r="H204" s="756">
        <v>0.25</v>
      </c>
      <c r="I204" s="756">
        <v>0.15725806451612903</v>
      </c>
      <c r="J204" s="756">
        <v>1</v>
      </c>
      <c r="L204" s="655"/>
      <c r="M204" s="605"/>
      <c r="N204" s="605"/>
      <c r="O204" s="605"/>
      <c r="P204" s="605"/>
      <c r="Q204" s="605"/>
      <c r="R204" s="605"/>
      <c r="S204" s="605"/>
      <c r="T204" s="605"/>
    </row>
    <row r="205" spans="1:20" x14ac:dyDescent="0.25">
      <c r="A205" s="605"/>
      <c r="B205" s="281" t="s">
        <v>347</v>
      </c>
      <c r="C205" s="343"/>
      <c r="D205" s="343"/>
      <c r="E205" s="343"/>
      <c r="F205" s="343"/>
      <c r="G205" s="343"/>
      <c r="H205" s="343"/>
      <c r="I205" s="474"/>
      <c r="J205" s="474"/>
      <c r="K205" s="476"/>
      <c r="L205" s="655"/>
      <c r="M205" s="605"/>
      <c r="N205" s="605"/>
      <c r="O205" s="605"/>
      <c r="P205" s="605"/>
      <c r="Q205" s="605"/>
      <c r="R205" s="605"/>
      <c r="S205" s="605"/>
      <c r="T205" s="605"/>
    </row>
    <row r="206" spans="1:20" x14ac:dyDescent="0.25">
      <c r="A206" s="605"/>
      <c r="B206" s="473"/>
      <c r="C206" s="655"/>
      <c r="D206" s="655"/>
      <c r="E206" s="655"/>
      <c r="F206" s="655"/>
      <c r="G206" s="655"/>
      <c r="H206" s="655"/>
      <c r="I206" s="655"/>
      <c r="J206" s="655"/>
      <c r="K206" s="655"/>
      <c r="L206" s="655"/>
      <c r="M206" s="605"/>
      <c r="N206" s="605"/>
      <c r="O206" s="605"/>
      <c r="P206" s="605"/>
      <c r="Q206" s="605"/>
      <c r="R206" s="605"/>
      <c r="S206" s="605"/>
      <c r="T206" s="605"/>
    </row>
    <row r="207" spans="1:20" x14ac:dyDescent="0.25">
      <c r="A207" s="693" t="s">
        <v>683</v>
      </c>
      <c r="B207" s="619" t="s">
        <v>485</v>
      </c>
      <c r="C207" s="655"/>
      <c r="D207" s="655"/>
      <c r="E207" s="655"/>
      <c r="F207" s="655"/>
      <c r="G207" s="655"/>
      <c r="H207" s="655"/>
      <c r="I207" s="655"/>
      <c r="J207" s="655"/>
      <c r="K207" s="655"/>
      <c r="L207" s="655"/>
      <c r="M207" s="605"/>
      <c r="N207" s="605"/>
      <c r="O207" s="605"/>
      <c r="P207" s="605"/>
      <c r="Q207" s="605"/>
      <c r="R207" s="605"/>
      <c r="S207" s="605"/>
      <c r="T207" s="605"/>
    </row>
    <row r="208" spans="1:20" ht="45" x14ac:dyDescent="0.25">
      <c r="A208" s="605"/>
      <c r="B208" s="472"/>
      <c r="C208" s="664" t="s">
        <v>380</v>
      </c>
      <c r="D208" s="664" t="s">
        <v>379</v>
      </c>
      <c r="E208" s="664" t="s">
        <v>378</v>
      </c>
      <c r="F208" s="664" t="s">
        <v>377</v>
      </c>
      <c r="G208" s="664" t="s">
        <v>376</v>
      </c>
      <c r="H208" s="664" t="s">
        <v>474</v>
      </c>
      <c r="I208" s="664" t="s">
        <v>375</v>
      </c>
      <c r="J208" s="664" t="s">
        <v>24</v>
      </c>
      <c r="L208" s="655"/>
      <c r="M208" s="605"/>
      <c r="N208" s="605"/>
      <c r="O208" s="605"/>
      <c r="P208" s="605"/>
      <c r="Q208" s="605"/>
      <c r="R208" s="605"/>
      <c r="S208" s="605"/>
      <c r="T208" s="605"/>
    </row>
    <row r="209" spans="1:20" x14ac:dyDescent="0.25">
      <c r="A209" s="605"/>
      <c r="B209" s="472" t="s">
        <v>473</v>
      </c>
      <c r="C209" s="757"/>
      <c r="D209" s="757"/>
      <c r="E209" s="757"/>
      <c r="F209" s="757"/>
      <c r="G209" s="757"/>
      <c r="H209" s="757"/>
      <c r="I209" s="757"/>
      <c r="J209" s="757">
        <v>0</v>
      </c>
      <c r="L209" s="655"/>
      <c r="M209" s="605"/>
      <c r="N209" s="605"/>
      <c r="O209" s="605"/>
      <c r="P209" s="605"/>
      <c r="Q209" s="605"/>
      <c r="R209" s="605"/>
      <c r="S209" s="605"/>
      <c r="T209" s="605"/>
    </row>
    <row r="210" spans="1:20" x14ac:dyDescent="0.25">
      <c r="A210" s="605"/>
      <c r="B210" s="472" t="s">
        <v>472</v>
      </c>
      <c r="C210" s="757">
        <v>4</v>
      </c>
      <c r="D210" s="757">
        <v>6</v>
      </c>
      <c r="E210" s="757">
        <v>1</v>
      </c>
      <c r="F210" s="757">
        <v>3</v>
      </c>
      <c r="G210" s="757">
        <v>7</v>
      </c>
      <c r="H210" s="757"/>
      <c r="I210" s="757">
        <v>7</v>
      </c>
      <c r="J210" s="757">
        <v>28</v>
      </c>
      <c r="L210" s="655"/>
      <c r="M210" s="605"/>
      <c r="N210" s="605"/>
      <c r="O210" s="605"/>
      <c r="P210" s="605"/>
      <c r="Q210" s="605"/>
      <c r="R210" s="605"/>
      <c r="S210" s="605"/>
      <c r="T210" s="605"/>
    </row>
    <row r="211" spans="1:20" x14ac:dyDescent="0.25">
      <c r="A211" s="605"/>
      <c r="B211" s="472" t="s">
        <v>471</v>
      </c>
      <c r="C211" s="757">
        <v>13</v>
      </c>
      <c r="D211" s="757">
        <v>18</v>
      </c>
      <c r="E211" s="757">
        <v>9</v>
      </c>
      <c r="F211" s="757"/>
      <c r="G211" s="757">
        <v>6</v>
      </c>
      <c r="H211" s="757">
        <v>33</v>
      </c>
      <c r="I211" s="757">
        <v>5</v>
      </c>
      <c r="J211" s="757">
        <v>84</v>
      </c>
      <c r="L211" s="655"/>
      <c r="M211" s="605"/>
      <c r="N211" s="605"/>
      <c r="O211" s="605"/>
      <c r="P211" s="605"/>
      <c r="Q211" s="605"/>
      <c r="R211" s="605"/>
      <c r="S211" s="605"/>
      <c r="T211" s="605"/>
    </row>
    <row r="212" spans="1:20" x14ac:dyDescent="0.25">
      <c r="A212" s="605"/>
      <c r="B212" s="472" t="s">
        <v>470</v>
      </c>
      <c r="C212" s="757"/>
      <c r="D212" s="757"/>
      <c r="E212" s="757"/>
      <c r="F212" s="757"/>
      <c r="G212" s="757"/>
      <c r="H212" s="757"/>
      <c r="I212" s="757"/>
      <c r="J212" s="757">
        <v>0</v>
      </c>
      <c r="L212" s="655"/>
      <c r="M212" s="605"/>
      <c r="N212" s="605"/>
      <c r="O212" s="605"/>
      <c r="P212" s="605"/>
      <c r="Q212" s="605"/>
      <c r="R212" s="605"/>
      <c r="S212" s="605"/>
      <c r="T212" s="605"/>
    </row>
    <row r="213" spans="1:20" x14ac:dyDescent="0.25">
      <c r="A213" s="605"/>
      <c r="B213" s="472" t="s">
        <v>469</v>
      </c>
      <c r="C213" s="757"/>
      <c r="D213" s="757"/>
      <c r="E213" s="757"/>
      <c r="F213" s="757"/>
      <c r="G213" s="757"/>
      <c r="H213" s="757"/>
      <c r="I213" s="757"/>
      <c r="J213" s="757">
        <v>0</v>
      </c>
      <c r="L213" s="655"/>
      <c r="M213" s="605"/>
      <c r="N213" s="605"/>
      <c r="O213" s="605"/>
      <c r="P213" s="605"/>
      <c r="Q213" s="605"/>
      <c r="R213" s="605"/>
      <c r="S213" s="605"/>
      <c r="T213" s="605"/>
    </row>
    <row r="214" spans="1:20" x14ac:dyDescent="0.25">
      <c r="A214" s="605"/>
      <c r="B214" s="472" t="s">
        <v>468</v>
      </c>
      <c r="C214" s="757"/>
      <c r="D214" s="757"/>
      <c r="E214" s="757"/>
      <c r="F214" s="757"/>
      <c r="G214" s="757"/>
      <c r="H214" s="757"/>
      <c r="I214" s="757"/>
      <c r="J214" s="757">
        <v>0</v>
      </c>
      <c r="L214" s="655"/>
      <c r="M214" s="605"/>
      <c r="N214" s="605"/>
      <c r="O214" s="605"/>
      <c r="P214" s="605"/>
      <c r="Q214" s="605"/>
      <c r="R214" s="605"/>
      <c r="S214" s="605"/>
      <c r="T214" s="605"/>
    </row>
    <row r="215" spans="1:20" x14ac:dyDescent="0.25">
      <c r="A215" s="605"/>
      <c r="B215" s="472" t="s">
        <v>467</v>
      </c>
      <c r="C215" s="757"/>
      <c r="D215" s="757"/>
      <c r="E215" s="757"/>
      <c r="F215" s="757"/>
      <c r="G215" s="757"/>
      <c r="H215" s="757"/>
      <c r="I215" s="757"/>
      <c r="J215" s="757">
        <v>0</v>
      </c>
      <c r="L215" s="655"/>
      <c r="M215" s="605"/>
      <c r="N215" s="605"/>
      <c r="O215" s="605"/>
      <c r="P215" s="605"/>
      <c r="Q215" s="605"/>
      <c r="R215" s="605"/>
      <c r="S215" s="605"/>
      <c r="T215" s="605"/>
    </row>
    <row r="216" spans="1:20" x14ac:dyDescent="0.25">
      <c r="A216" s="605"/>
      <c r="B216" s="472" t="s">
        <v>466</v>
      </c>
      <c r="C216" s="757"/>
      <c r="D216" s="757"/>
      <c r="E216" s="757"/>
      <c r="F216" s="757"/>
      <c r="G216" s="757"/>
      <c r="H216" s="757"/>
      <c r="I216" s="757"/>
      <c r="J216" s="757">
        <v>0</v>
      </c>
      <c r="L216" s="655"/>
      <c r="M216" s="605"/>
      <c r="N216" s="605"/>
      <c r="O216" s="605"/>
      <c r="P216" s="605"/>
      <c r="Q216" s="605"/>
      <c r="R216" s="605"/>
      <c r="S216" s="605"/>
      <c r="T216" s="605"/>
    </row>
    <row r="217" spans="1:20" x14ac:dyDescent="0.25">
      <c r="A217" s="605"/>
      <c r="B217" s="341" t="s">
        <v>24</v>
      </c>
      <c r="C217" s="662">
        <v>17</v>
      </c>
      <c r="D217" s="662">
        <v>24</v>
      </c>
      <c r="E217" s="662">
        <v>10</v>
      </c>
      <c r="F217" s="662">
        <v>3</v>
      </c>
      <c r="G217" s="662">
        <v>13</v>
      </c>
      <c r="H217" s="662">
        <v>33</v>
      </c>
      <c r="I217" s="662">
        <v>12</v>
      </c>
      <c r="J217" s="662">
        <v>112</v>
      </c>
      <c r="L217" s="655"/>
      <c r="M217" s="605"/>
      <c r="N217" s="605"/>
      <c r="O217" s="605"/>
      <c r="P217" s="605"/>
      <c r="Q217" s="605"/>
      <c r="R217" s="605"/>
      <c r="S217" s="605"/>
      <c r="T217" s="605"/>
    </row>
    <row r="218" spans="1:20" x14ac:dyDescent="0.25">
      <c r="A218" s="605"/>
      <c r="B218" s="281" t="s">
        <v>347</v>
      </c>
      <c r="C218" s="343"/>
      <c r="D218" s="343"/>
      <c r="E218" s="343"/>
      <c r="F218" s="343"/>
      <c r="G218" s="343"/>
      <c r="H218" s="343"/>
      <c r="I218" s="343"/>
      <c r="J218" s="343"/>
      <c r="K218" s="343"/>
      <c r="L218" s="655"/>
      <c r="M218" s="605"/>
      <c r="N218" s="605"/>
      <c r="O218" s="605"/>
      <c r="P218" s="605"/>
      <c r="Q218" s="605"/>
      <c r="R218" s="605"/>
      <c r="S218" s="605"/>
      <c r="T218" s="605"/>
    </row>
    <row r="219" spans="1:20" x14ac:dyDescent="0.25">
      <c r="A219" s="605"/>
      <c r="B219" s="473"/>
      <c r="C219" s="655"/>
      <c r="D219" s="655"/>
      <c r="E219" s="655"/>
      <c r="F219" s="655"/>
      <c r="G219" s="655"/>
      <c r="H219" s="655"/>
      <c r="I219" s="655"/>
      <c r="J219" s="655"/>
      <c r="K219" s="655"/>
      <c r="L219" s="655"/>
      <c r="M219" s="605"/>
      <c r="N219" s="605"/>
      <c r="O219" s="605"/>
      <c r="P219" s="605"/>
      <c r="Q219" s="605"/>
      <c r="R219" s="605"/>
      <c r="S219" s="605"/>
      <c r="T219" s="605"/>
    </row>
    <row r="220" spans="1:20" x14ac:dyDescent="0.25">
      <c r="A220" s="693" t="s">
        <v>682</v>
      </c>
      <c r="B220" s="619" t="s">
        <v>483</v>
      </c>
      <c r="C220" s="655"/>
      <c r="D220" s="655"/>
      <c r="E220" s="655"/>
      <c r="F220" s="655"/>
      <c r="G220" s="655"/>
      <c r="H220" s="655"/>
      <c r="I220" s="655"/>
      <c r="J220" s="655"/>
      <c r="K220" s="655"/>
      <c r="L220" s="655"/>
      <c r="M220" s="605"/>
      <c r="N220" s="605"/>
      <c r="O220" s="605"/>
      <c r="P220" s="605"/>
      <c r="Q220" s="605"/>
      <c r="R220" s="605"/>
      <c r="S220" s="605"/>
      <c r="T220" s="605"/>
    </row>
    <row r="221" spans="1:20" ht="45" x14ac:dyDescent="0.25">
      <c r="A221" s="605"/>
      <c r="B221" s="472"/>
      <c r="C221" s="664" t="s">
        <v>380</v>
      </c>
      <c r="D221" s="664" t="s">
        <v>379</v>
      </c>
      <c r="E221" s="664" t="s">
        <v>378</v>
      </c>
      <c r="F221" s="664" t="s">
        <v>377</v>
      </c>
      <c r="G221" s="664" t="s">
        <v>376</v>
      </c>
      <c r="H221" s="664" t="s">
        <v>474</v>
      </c>
      <c r="I221" s="664" t="s">
        <v>375</v>
      </c>
      <c r="J221" s="664" t="s">
        <v>24</v>
      </c>
      <c r="L221" s="655"/>
      <c r="M221" s="605"/>
      <c r="N221" s="605"/>
      <c r="O221" s="605"/>
      <c r="P221" s="605"/>
      <c r="Q221" s="605"/>
      <c r="R221" s="605"/>
      <c r="S221" s="605"/>
      <c r="T221" s="605"/>
    </row>
    <row r="222" spans="1:20" x14ac:dyDescent="0.25">
      <c r="A222" s="605"/>
      <c r="B222" s="472" t="s">
        <v>473</v>
      </c>
      <c r="C222" s="754">
        <v>0</v>
      </c>
      <c r="D222" s="754">
        <v>0</v>
      </c>
      <c r="E222" s="754">
        <v>0</v>
      </c>
      <c r="F222" s="754">
        <v>0</v>
      </c>
      <c r="G222" s="754">
        <v>0</v>
      </c>
      <c r="H222" s="754">
        <v>0</v>
      </c>
      <c r="I222" s="754">
        <v>0</v>
      </c>
      <c r="J222" s="756">
        <v>0</v>
      </c>
      <c r="L222" s="655"/>
      <c r="M222" s="605"/>
      <c r="N222" s="605"/>
      <c r="O222" s="605"/>
      <c r="P222" s="605"/>
      <c r="Q222" s="605"/>
      <c r="R222" s="605"/>
      <c r="S222" s="605"/>
      <c r="T222" s="605"/>
    </row>
    <row r="223" spans="1:20" x14ac:dyDescent="0.25">
      <c r="A223" s="605"/>
      <c r="B223" s="472" t="s">
        <v>472</v>
      </c>
      <c r="C223" s="754">
        <v>3.5714285714285712E-2</v>
      </c>
      <c r="D223" s="754">
        <v>5.3571428571428568E-2</v>
      </c>
      <c r="E223" s="754">
        <v>8.9285714285714281E-3</v>
      </c>
      <c r="F223" s="754">
        <v>2.6785714285714284E-2</v>
      </c>
      <c r="G223" s="754">
        <v>6.25E-2</v>
      </c>
      <c r="H223" s="754">
        <v>0</v>
      </c>
      <c r="I223" s="754">
        <v>6.25E-2</v>
      </c>
      <c r="J223" s="756">
        <v>0.25</v>
      </c>
      <c r="L223" s="655"/>
      <c r="M223" s="605"/>
      <c r="N223" s="605"/>
      <c r="O223" s="605"/>
      <c r="P223" s="605"/>
      <c r="Q223" s="605"/>
      <c r="R223" s="605"/>
      <c r="S223" s="605"/>
      <c r="T223" s="605"/>
    </row>
    <row r="224" spans="1:20" x14ac:dyDescent="0.25">
      <c r="A224" s="605"/>
      <c r="B224" s="472" t="s">
        <v>471</v>
      </c>
      <c r="C224" s="754">
        <v>0.11607142857142858</v>
      </c>
      <c r="D224" s="754">
        <v>0.16071428571428573</v>
      </c>
      <c r="E224" s="754">
        <v>8.0357142857142863E-2</v>
      </c>
      <c r="F224" s="754">
        <v>0</v>
      </c>
      <c r="G224" s="754">
        <v>5.3571428571428568E-2</v>
      </c>
      <c r="H224" s="754">
        <v>0.29464285714285715</v>
      </c>
      <c r="I224" s="754">
        <v>4.4642857142857144E-2</v>
      </c>
      <c r="J224" s="756">
        <v>0.75</v>
      </c>
      <c r="L224" s="655"/>
      <c r="M224" s="605"/>
      <c r="N224" s="605"/>
      <c r="O224" s="605"/>
      <c r="P224" s="605"/>
      <c r="Q224" s="605"/>
      <c r="R224" s="605"/>
      <c r="S224" s="605"/>
      <c r="T224" s="605"/>
    </row>
    <row r="225" spans="1:20" x14ac:dyDescent="0.25">
      <c r="A225" s="605"/>
      <c r="B225" s="472" t="s">
        <v>470</v>
      </c>
      <c r="C225" s="754">
        <v>0</v>
      </c>
      <c r="D225" s="754">
        <v>0</v>
      </c>
      <c r="E225" s="754">
        <v>0</v>
      </c>
      <c r="F225" s="754">
        <v>0</v>
      </c>
      <c r="G225" s="754">
        <v>0</v>
      </c>
      <c r="H225" s="754">
        <v>0</v>
      </c>
      <c r="I225" s="754">
        <v>0</v>
      </c>
      <c r="J225" s="756">
        <v>0</v>
      </c>
      <c r="L225" s="655"/>
      <c r="M225" s="605"/>
      <c r="N225" s="605"/>
      <c r="O225" s="605"/>
      <c r="P225" s="605"/>
      <c r="Q225" s="605"/>
      <c r="R225" s="605"/>
      <c r="S225" s="605"/>
      <c r="T225" s="605"/>
    </row>
    <row r="226" spans="1:20" x14ac:dyDescent="0.25">
      <c r="A226" s="605"/>
      <c r="B226" s="472" t="s">
        <v>469</v>
      </c>
      <c r="C226" s="754">
        <v>0</v>
      </c>
      <c r="D226" s="754">
        <v>0</v>
      </c>
      <c r="E226" s="754">
        <v>0</v>
      </c>
      <c r="F226" s="754">
        <v>0</v>
      </c>
      <c r="G226" s="754">
        <v>0</v>
      </c>
      <c r="H226" s="754">
        <v>0</v>
      </c>
      <c r="I226" s="754">
        <v>0</v>
      </c>
      <c r="J226" s="756">
        <v>0</v>
      </c>
      <c r="L226" s="655"/>
      <c r="M226" s="605"/>
      <c r="N226" s="605"/>
      <c r="O226" s="605"/>
      <c r="P226" s="605"/>
      <c r="Q226" s="605"/>
      <c r="R226" s="605"/>
      <c r="S226" s="605"/>
      <c r="T226" s="605"/>
    </row>
    <row r="227" spans="1:20" x14ac:dyDescent="0.25">
      <c r="A227" s="605"/>
      <c r="B227" s="472" t="s">
        <v>468</v>
      </c>
      <c r="C227" s="754">
        <v>0</v>
      </c>
      <c r="D227" s="754">
        <v>0</v>
      </c>
      <c r="E227" s="754">
        <v>0</v>
      </c>
      <c r="F227" s="754">
        <v>0</v>
      </c>
      <c r="G227" s="754">
        <v>0</v>
      </c>
      <c r="H227" s="754">
        <v>0</v>
      </c>
      <c r="I227" s="754">
        <v>0</v>
      </c>
      <c r="J227" s="756">
        <v>0</v>
      </c>
      <c r="L227" s="655"/>
      <c r="M227" s="605"/>
      <c r="N227" s="605"/>
      <c r="O227" s="605"/>
      <c r="P227" s="605"/>
      <c r="Q227" s="605"/>
      <c r="R227" s="605"/>
      <c r="S227" s="605"/>
      <c r="T227" s="605"/>
    </row>
    <row r="228" spans="1:20" x14ac:dyDescent="0.25">
      <c r="A228" s="605"/>
      <c r="B228" s="472" t="s">
        <v>467</v>
      </c>
      <c r="C228" s="754">
        <v>0</v>
      </c>
      <c r="D228" s="754">
        <v>0</v>
      </c>
      <c r="E228" s="754">
        <v>0</v>
      </c>
      <c r="F228" s="754">
        <v>0</v>
      </c>
      <c r="G228" s="754">
        <v>0</v>
      </c>
      <c r="H228" s="754">
        <v>0</v>
      </c>
      <c r="I228" s="754">
        <v>0</v>
      </c>
      <c r="J228" s="756">
        <v>0</v>
      </c>
      <c r="L228" s="655"/>
      <c r="M228" s="605"/>
      <c r="N228" s="605"/>
      <c r="O228" s="605"/>
      <c r="P228" s="605"/>
      <c r="Q228" s="605"/>
      <c r="R228" s="605"/>
      <c r="S228" s="605"/>
      <c r="T228" s="605"/>
    </row>
    <row r="229" spans="1:20" x14ac:dyDescent="0.25">
      <c r="A229" s="605"/>
      <c r="B229" s="472" t="s">
        <v>466</v>
      </c>
      <c r="C229" s="754">
        <v>0</v>
      </c>
      <c r="D229" s="754">
        <v>0</v>
      </c>
      <c r="E229" s="754">
        <v>0</v>
      </c>
      <c r="F229" s="754">
        <v>0</v>
      </c>
      <c r="G229" s="754">
        <v>0</v>
      </c>
      <c r="H229" s="754">
        <v>0</v>
      </c>
      <c r="I229" s="754">
        <v>0</v>
      </c>
      <c r="J229" s="756">
        <v>0</v>
      </c>
      <c r="L229" s="655"/>
      <c r="M229" s="605"/>
      <c r="N229" s="605"/>
      <c r="O229" s="605"/>
      <c r="P229" s="605"/>
      <c r="Q229" s="605"/>
      <c r="R229" s="605"/>
      <c r="S229" s="605"/>
      <c r="T229" s="605"/>
    </row>
    <row r="230" spans="1:20" x14ac:dyDescent="0.25">
      <c r="A230" s="605"/>
      <c r="B230" s="341" t="s">
        <v>24</v>
      </c>
      <c r="C230" s="756">
        <v>0.15178571428571427</v>
      </c>
      <c r="D230" s="756">
        <v>0.21428571428571427</v>
      </c>
      <c r="E230" s="756">
        <v>8.9285714285714288E-2</v>
      </c>
      <c r="F230" s="756">
        <v>2.6785714285714284E-2</v>
      </c>
      <c r="G230" s="756">
        <v>0.11607142857142858</v>
      </c>
      <c r="H230" s="756">
        <v>0.29464285714285715</v>
      </c>
      <c r="I230" s="756">
        <v>0.10714285714285714</v>
      </c>
      <c r="J230" s="756">
        <v>1</v>
      </c>
      <c r="L230" s="655"/>
      <c r="M230" s="605"/>
      <c r="N230" s="605"/>
      <c r="O230" s="605"/>
      <c r="P230" s="605"/>
      <c r="Q230" s="605"/>
      <c r="R230" s="605"/>
      <c r="S230" s="605"/>
      <c r="T230" s="605"/>
    </row>
    <row r="231" spans="1:20" x14ac:dyDescent="0.25">
      <c r="A231" s="605"/>
      <c r="B231" s="281" t="s">
        <v>347</v>
      </c>
      <c r="C231" s="343"/>
      <c r="D231" s="343"/>
      <c r="E231" s="343"/>
      <c r="F231" s="343"/>
      <c r="G231" s="343"/>
      <c r="H231" s="343"/>
      <c r="I231" s="475"/>
      <c r="J231" s="475"/>
      <c r="K231" s="343"/>
      <c r="L231" s="655"/>
      <c r="M231" s="605"/>
      <c r="N231" s="605"/>
      <c r="O231" s="605"/>
      <c r="P231" s="605"/>
      <c r="Q231" s="605"/>
      <c r="R231" s="605"/>
      <c r="S231" s="605"/>
      <c r="T231" s="605"/>
    </row>
    <row r="232" spans="1:20" x14ac:dyDescent="0.25">
      <c r="A232" s="605"/>
      <c r="B232" s="650"/>
      <c r="C232" s="655"/>
      <c r="D232" s="655"/>
      <c r="E232" s="655"/>
      <c r="F232" s="655"/>
      <c r="G232" s="655"/>
      <c r="H232" s="655"/>
      <c r="I232" s="655"/>
      <c r="J232" s="655"/>
      <c r="K232" s="655"/>
      <c r="L232" s="655"/>
      <c r="M232" s="605"/>
      <c r="N232" s="605"/>
      <c r="O232" s="605"/>
      <c r="P232" s="605"/>
      <c r="Q232" s="605"/>
      <c r="R232" s="605"/>
      <c r="S232" s="605"/>
      <c r="T232" s="605"/>
    </row>
    <row r="233" spans="1:20" x14ac:dyDescent="0.25">
      <c r="A233" s="693" t="s">
        <v>681</v>
      </c>
      <c r="B233" s="619" t="s">
        <v>481</v>
      </c>
      <c r="C233" s="655"/>
      <c r="D233" s="655"/>
      <c r="E233" s="655"/>
      <c r="F233" s="655"/>
      <c r="G233" s="655"/>
      <c r="H233" s="655"/>
      <c r="I233" s="655"/>
      <c r="J233" s="655"/>
      <c r="K233" s="655"/>
      <c r="L233" s="655"/>
      <c r="M233" s="605"/>
      <c r="N233" s="605"/>
      <c r="O233" s="605"/>
      <c r="P233" s="605"/>
      <c r="Q233" s="605"/>
      <c r="R233" s="605"/>
      <c r="S233" s="605"/>
      <c r="T233" s="605"/>
    </row>
    <row r="234" spans="1:20" ht="45" x14ac:dyDescent="0.25">
      <c r="A234" s="605"/>
      <c r="B234" s="472"/>
      <c r="C234" s="664" t="s">
        <v>380</v>
      </c>
      <c r="D234" s="664" t="s">
        <v>379</v>
      </c>
      <c r="E234" s="664" t="s">
        <v>378</v>
      </c>
      <c r="F234" s="664" t="s">
        <v>377</v>
      </c>
      <c r="G234" s="664" t="s">
        <v>376</v>
      </c>
      <c r="H234" s="664" t="s">
        <v>474</v>
      </c>
      <c r="I234" s="664" t="s">
        <v>375</v>
      </c>
      <c r="J234" s="664" t="s">
        <v>24</v>
      </c>
      <c r="L234" s="655"/>
      <c r="M234" s="605"/>
      <c r="N234" s="605"/>
      <c r="O234" s="605"/>
      <c r="P234" s="605"/>
      <c r="Q234" s="605"/>
      <c r="R234" s="605"/>
      <c r="S234" s="605"/>
      <c r="T234" s="605"/>
    </row>
    <row r="235" spans="1:20" x14ac:dyDescent="0.25">
      <c r="A235" s="605"/>
      <c r="B235" s="472" t="s">
        <v>473</v>
      </c>
      <c r="C235" s="759"/>
      <c r="D235" s="759"/>
      <c r="E235" s="759"/>
      <c r="F235" s="759"/>
      <c r="G235" s="757"/>
      <c r="H235" s="759"/>
      <c r="I235" s="759"/>
      <c r="J235" s="759">
        <v>0</v>
      </c>
      <c r="L235" s="655"/>
      <c r="M235" s="605"/>
      <c r="N235" s="605"/>
      <c r="O235" s="605"/>
      <c r="P235" s="605"/>
      <c r="Q235" s="605"/>
      <c r="R235" s="605"/>
      <c r="S235" s="605"/>
      <c r="T235" s="605"/>
    </row>
    <row r="236" spans="1:20" x14ac:dyDescent="0.25">
      <c r="A236" s="605"/>
      <c r="B236" s="472" t="s">
        <v>472</v>
      </c>
      <c r="C236" s="759">
        <v>2.8919999999999999</v>
      </c>
      <c r="D236" s="759">
        <v>8.6760000000000002</v>
      </c>
      <c r="E236" s="759">
        <v>0.96399999999999997</v>
      </c>
      <c r="F236" s="759">
        <v>6.7480000000000002</v>
      </c>
      <c r="G236" s="757">
        <v>9.64</v>
      </c>
      <c r="H236" s="759">
        <v>0.96399999999999997</v>
      </c>
      <c r="I236" s="759">
        <v>16.388000000000002</v>
      </c>
      <c r="J236" s="759">
        <v>46.272000000000006</v>
      </c>
      <c r="L236" s="655"/>
      <c r="M236" s="605"/>
      <c r="N236" s="605"/>
      <c r="O236" s="605"/>
      <c r="P236" s="605"/>
      <c r="Q236" s="605"/>
      <c r="R236" s="605"/>
      <c r="S236" s="605"/>
      <c r="T236" s="605"/>
    </row>
    <row r="237" spans="1:20" x14ac:dyDescent="0.25">
      <c r="A237" s="605"/>
      <c r="B237" s="472" t="s">
        <v>471</v>
      </c>
      <c r="C237" s="760">
        <v>36.57</v>
      </c>
      <c r="D237" s="760">
        <v>45.146000000000001</v>
      </c>
      <c r="E237" s="760">
        <v>20.49</v>
      </c>
      <c r="F237" s="760">
        <v>3.2160000000000002</v>
      </c>
      <c r="G237" s="760">
        <v>20.49</v>
      </c>
      <c r="H237" s="760">
        <v>65.513999999999996</v>
      </c>
      <c r="I237" s="760">
        <v>23.597999999999999</v>
      </c>
      <c r="J237" s="759">
        <v>215.024</v>
      </c>
      <c r="L237" s="655"/>
      <c r="M237" s="605"/>
      <c r="N237" s="605"/>
      <c r="O237" s="605"/>
      <c r="P237" s="605"/>
      <c r="Q237" s="605"/>
      <c r="R237" s="605"/>
      <c r="S237" s="605"/>
      <c r="T237" s="605"/>
    </row>
    <row r="238" spans="1:20" x14ac:dyDescent="0.25">
      <c r="A238" s="605"/>
      <c r="B238" s="472" t="s">
        <v>470</v>
      </c>
      <c r="C238" s="759"/>
      <c r="D238" s="759"/>
      <c r="E238" s="759"/>
      <c r="F238" s="759"/>
      <c r="G238" s="757"/>
      <c r="H238" s="759"/>
      <c r="I238" s="759"/>
      <c r="J238" s="759">
        <v>0</v>
      </c>
      <c r="L238" s="655"/>
      <c r="M238" s="605"/>
      <c r="N238" s="605"/>
      <c r="O238" s="605"/>
      <c r="P238" s="605"/>
      <c r="Q238" s="605"/>
      <c r="R238" s="605"/>
      <c r="S238" s="605"/>
      <c r="T238" s="605"/>
    </row>
    <row r="239" spans="1:20" x14ac:dyDescent="0.25">
      <c r="A239" s="605"/>
      <c r="B239" s="472" t="s">
        <v>469</v>
      </c>
      <c r="C239" s="759"/>
      <c r="D239" s="759"/>
      <c r="E239" s="759"/>
      <c r="F239" s="759"/>
      <c r="G239" s="757"/>
      <c r="H239" s="759"/>
      <c r="I239" s="759"/>
      <c r="J239" s="759">
        <v>0</v>
      </c>
      <c r="L239" s="655"/>
      <c r="M239" s="605"/>
      <c r="N239" s="605"/>
      <c r="O239" s="605"/>
      <c r="P239" s="605"/>
      <c r="Q239" s="605"/>
      <c r="R239" s="605"/>
      <c r="S239" s="605"/>
      <c r="T239" s="605"/>
    </row>
    <row r="240" spans="1:20" x14ac:dyDescent="0.25">
      <c r="A240" s="605"/>
      <c r="B240" s="472" t="s">
        <v>468</v>
      </c>
      <c r="C240" s="759"/>
      <c r="D240" s="759"/>
      <c r="E240" s="759"/>
      <c r="F240" s="759"/>
      <c r="G240" s="757"/>
      <c r="H240" s="759"/>
      <c r="I240" s="759"/>
      <c r="J240" s="759">
        <v>0</v>
      </c>
      <c r="L240" s="655"/>
      <c r="M240" s="605"/>
      <c r="N240" s="605"/>
      <c r="O240" s="605"/>
      <c r="P240" s="605"/>
      <c r="Q240" s="605"/>
      <c r="R240" s="605"/>
      <c r="S240" s="605"/>
      <c r="T240" s="605"/>
    </row>
    <row r="241" spans="1:20" x14ac:dyDescent="0.25">
      <c r="A241" s="605"/>
      <c r="B241" s="472" t="s">
        <v>467</v>
      </c>
      <c r="C241" s="759"/>
      <c r="D241" s="759"/>
      <c r="E241" s="759"/>
      <c r="F241" s="759"/>
      <c r="G241" s="757"/>
      <c r="H241" s="759"/>
      <c r="I241" s="759"/>
      <c r="J241" s="759">
        <v>0</v>
      </c>
      <c r="L241" s="655"/>
      <c r="M241" s="605"/>
      <c r="N241" s="605"/>
      <c r="O241" s="605"/>
      <c r="P241" s="605"/>
      <c r="Q241" s="605"/>
      <c r="R241" s="605"/>
      <c r="S241" s="605"/>
      <c r="T241" s="605"/>
    </row>
    <row r="242" spans="1:20" x14ac:dyDescent="0.25">
      <c r="A242" s="605"/>
      <c r="B242" s="472" t="s">
        <v>466</v>
      </c>
      <c r="C242" s="759"/>
      <c r="D242" s="759"/>
      <c r="E242" s="759"/>
      <c r="F242" s="759"/>
      <c r="G242" s="757"/>
      <c r="H242" s="759"/>
      <c r="I242" s="759"/>
      <c r="J242" s="759">
        <v>0</v>
      </c>
      <c r="L242" s="655"/>
      <c r="M242" s="605"/>
      <c r="N242" s="605"/>
      <c r="O242" s="605"/>
      <c r="P242" s="605"/>
      <c r="Q242" s="605"/>
      <c r="R242" s="605"/>
      <c r="S242" s="605"/>
      <c r="T242" s="605"/>
    </row>
    <row r="243" spans="1:20" x14ac:dyDescent="0.25">
      <c r="A243" s="605"/>
      <c r="B243" s="472" t="s">
        <v>24</v>
      </c>
      <c r="C243" s="761">
        <v>39.462000000000003</v>
      </c>
      <c r="D243" s="761">
        <v>53.822000000000003</v>
      </c>
      <c r="E243" s="761">
        <v>21.453999999999997</v>
      </c>
      <c r="F243" s="761">
        <v>9.9640000000000004</v>
      </c>
      <c r="G243" s="761">
        <v>30.13</v>
      </c>
      <c r="H243" s="761">
        <v>66.477999999999994</v>
      </c>
      <c r="I243" s="761">
        <v>39.986000000000004</v>
      </c>
      <c r="J243" s="761">
        <v>261.29599999999999</v>
      </c>
      <c r="L243" s="655"/>
      <c r="M243" s="605"/>
      <c r="N243" s="605"/>
      <c r="O243" s="605"/>
      <c r="P243" s="605"/>
      <c r="Q243" s="605"/>
      <c r="R243" s="605"/>
      <c r="S243" s="605"/>
      <c r="T243" s="605"/>
    </row>
    <row r="244" spans="1:20" x14ac:dyDescent="0.25">
      <c r="A244" s="605"/>
      <c r="B244" s="281" t="s">
        <v>347</v>
      </c>
      <c r="C244" s="474"/>
      <c r="D244" s="474"/>
      <c r="E244" s="474"/>
      <c r="F244" s="474"/>
      <c r="G244" s="474"/>
      <c r="H244" s="343"/>
      <c r="I244" s="474"/>
      <c r="J244" s="474"/>
      <c r="K244" s="474"/>
      <c r="L244" s="655"/>
      <c r="M244" s="605"/>
      <c r="N244" s="605"/>
      <c r="O244" s="605"/>
      <c r="P244" s="605"/>
      <c r="Q244" s="605"/>
      <c r="R244" s="605"/>
      <c r="S244" s="605"/>
      <c r="T244" s="605"/>
    </row>
    <row r="245" spans="1:20" x14ac:dyDescent="0.25">
      <c r="A245" s="605"/>
      <c r="B245" s="473"/>
      <c r="C245" s="655"/>
      <c r="D245" s="655"/>
      <c r="E245" s="655"/>
      <c r="F245" s="655"/>
      <c r="G245" s="655"/>
      <c r="H245" s="655"/>
      <c r="I245" s="655"/>
      <c r="J245" s="655"/>
      <c r="K245" s="655"/>
      <c r="L245" s="655"/>
      <c r="M245" s="605"/>
      <c r="N245" s="605"/>
      <c r="O245" s="605"/>
      <c r="P245" s="605"/>
      <c r="Q245" s="605"/>
      <c r="R245" s="605"/>
      <c r="S245" s="605"/>
      <c r="T245" s="605"/>
    </row>
    <row r="246" spans="1:20" x14ac:dyDescent="0.25">
      <c r="A246" s="693" t="s">
        <v>680</v>
      </c>
      <c r="B246" s="619" t="s">
        <v>479</v>
      </c>
      <c r="C246" s="655"/>
      <c r="D246" s="655"/>
      <c r="E246" s="655"/>
      <c r="F246" s="655"/>
      <c r="G246" s="655"/>
      <c r="H246" s="655"/>
      <c r="I246" s="655"/>
      <c r="J246" s="655"/>
      <c r="K246" s="655"/>
      <c r="L246" s="655"/>
      <c r="M246" s="605"/>
      <c r="N246" s="605"/>
      <c r="O246" s="605"/>
      <c r="P246" s="605"/>
      <c r="Q246" s="605"/>
      <c r="R246" s="605"/>
      <c r="S246" s="605"/>
      <c r="T246" s="605"/>
    </row>
    <row r="247" spans="1:20" ht="45" x14ac:dyDescent="0.25">
      <c r="A247" s="605"/>
      <c r="B247" s="472"/>
      <c r="C247" s="664" t="s">
        <v>380</v>
      </c>
      <c r="D247" s="664" t="s">
        <v>379</v>
      </c>
      <c r="E247" s="664" t="s">
        <v>378</v>
      </c>
      <c r="F247" s="664" t="s">
        <v>377</v>
      </c>
      <c r="G247" s="664" t="s">
        <v>376</v>
      </c>
      <c r="H247" s="664" t="s">
        <v>474</v>
      </c>
      <c r="I247" s="664" t="s">
        <v>375</v>
      </c>
      <c r="J247" s="664" t="s">
        <v>24</v>
      </c>
      <c r="L247" s="655"/>
      <c r="M247" s="605"/>
      <c r="N247" s="605"/>
      <c r="O247" s="605"/>
      <c r="P247" s="605"/>
      <c r="Q247" s="605"/>
      <c r="R247" s="605"/>
      <c r="S247" s="605"/>
      <c r="T247" s="605"/>
    </row>
    <row r="248" spans="1:20" x14ac:dyDescent="0.25">
      <c r="A248" s="605"/>
      <c r="B248" s="472" t="s">
        <v>473</v>
      </c>
      <c r="C248" s="754">
        <v>0</v>
      </c>
      <c r="D248" s="754">
        <v>0</v>
      </c>
      <c r="E248" s="754">
        <v>0</v>
      </c>
      <c r="F248" s="754">
        <v>0</v>
      </c>
      <c r="G248" s="754">
        <v>0</v>
      </c>
      <c r="H248" s="754">
        <v>0</v>
      </c>
      <c r="I248" s="754">
        <v>0</v>
      </c>
      <c r="J248" s="754">
        <v>0</v>
      </c>
      <c r="L248" s="655"/>
      <c r="M248" s="605"/>
      <c r="N248" s="605"/>
      <c r="O248" s="605"/>
      <c r="P248" s="605"/>
      <c r="Q248" s="605"/>
      <c r="R248" s="605"/>
      <c r="S248" s="605"/>
      <c r="T248" s="605"/>
    </row>
    <row r="249" spans="1:20" x14ac:dyDescent="0.25">
      <c r="A249" s="605"/>
      <c r="B249" s="472" t="s">
        <v>472</v>
      </c>
      <c r="C249" s="754">
        <v>1.1067907660277999E-2</v>
      </c>
      <c r="D249" s="754">
        <v>3.3203722980833995E-2</v>
      </c>
      <c r="E249" s="754">
        <v>3.6893025534259997E-3</v>
      </c>
      <c r="F249" s="754">
        <v>2.5825117873981999E-2</v>
      </c>
      <c r="G249" s="754">
        <v>3.689302553426E-2</v>
      </c>
      <c r="H249" s="754">
        <v>3.6893025534259997E-3</v>
      </c>
      <c r="I249" s="754">
        <v>6.2718143408242E-2</v>
      </c>
      <c r="J249" s="754">
        <v>0.17708652256444801</v>
      </c>
      <c r="L249" s="655"/>
      <c r="M249" s="605"/>
      <c r="N249" s="605"/>
      <c r="O249" s="605"/>
      <c r="P249" s="605"/>
      <c r="Q249" s="605"/>
      <c r="R249" s="605"/>
      <c r="S249" s="605"/>
      <c r="T249" s="605"/>
    </row>
    <row r="250" spans="1:20" x14ac:dyDescent="0.25">
      <c r="A250" s="605"/>
      <c r="B250" s="472" t="s">
        <v>471</v>
      </c>
      <c r="C250" s="754">
        <v>0.13995621823525811</v>
      </c>
      <c r="D250" s="754">
        <v>0.17277723348233423</v>
      </c>
      <c r="E250" s="754">
        <v>7.8416814646990379E-2</v>
      </c>
      <c r="F250" s="754">
        <v>1.2307880717653543E-2</v>
      </c>
      <c r="G250" s="754">
        <v>7.8416814646990379E-2</v>
      </c>
      <c r="H250" s="754">
        <v>0.25072714469413998</v>
      </c>
      <c r="I250" s="754">
        <v>9.0311371012185407E-2</v>
      </c>
      <c r="J250" s="754">
        <v>0.8229134774355521</v>
      </c>
      <c r="K250" s="520"/>
      <c r="L250" s="655"/>
      <c r="M250" s="605"/>
      <c r="N250" s="605"/>
      <c r="O250" s="605"/>
      <c r="P250" s="605"/>
      <c r="Q250" s="605"/>
      <c r="R250" s="605"/>
      <c r="S250" s="605"/>
      <c r="T250" s="605"/>
    </row>
    <row r="251" spans="1:20" x14ac:dyDescent="0.25">
      <c r="A251" s="605"/>
      <c r="B251" s="472" t="s">
        <v>470</v>
      </c>
      <c r="C251" s="754">
        <v>0</v>
      </c>
      <c r="D251" s="754">
        <v>0</v>
      </c>
      <c r="E251" s="754">
        <v>0</v>
      </c>
      <c r="F251" s="754">
        <v>0</v>
      </c>
      <c r="G251" s="754">
        <v>0</v>
      </c>
      <c r="H251" s="754">
        <v>0</v>
      </c>
      <c r="I251" s="754">
        <v>0</v>
      </c>
      <c r="J251" s="754">
        <v>0</v>
      </c>
      <c r="L251" s="655"/>
      <c r="M251" s="605"/>
      <c r="N251" s="605"/>
      <c r="O251" s="605"/>
      <c r="P251" s="605"/>
      <c r="Q251" s="605"/>
      <c r="R251" s="605"/>
      <c r="S251" s="605"/>
      <c r="T251" s="605"/>
    </row>
    <row r="252" spans="1:20" x14ac:dyDescent="0.25">
      <c r="A252" s="605"/>
      <c r="B252" s="472" t="s">
        <v>469</v>
      </c>
      <c r="C252" s="754">
        <v>0</v>
      </c>
      <c r="D252" s="754">
        <v>0</v>
      </c>
      <c r="E252" s="754">
        <v>0</v>
      </c>
      <c r="F252" s="754">
        <v>0</v>
      </c>
      <c r="G252" s="754">
        <v>0</v>
      </c>
      <c r="H252" s="754">
        <v>0</v>
      </c>
      <c r="I252" s="754">
        <v>0</v>
      </c>
      <c r="J252" s="754">
        <v>0</v>
      </c>
      <c r="L252" s="655"/>
      <c r="M252" s="605"/>
      <c r="N252" s="605"/>
      <c r="O252" s="605"/>
      <c r="P252" s="605"/>
      <c r="Q252" s="605"/>
      <c r="R252" s="605"/>
      <c r="S252" s="605"/>
      <c r="T252" s="605"/>
    </row>
    <row r="253" spans="1:20" x14ac:dyDescent="0.25">
      <c r="A253" s="605"/>
      <c r="B253" s="472" t="s">
        <v>468</v>
      </c>
      <c r="C253" s="754">
        <v>0</v>
      </c>
      <c r="D253" s="754">
        <v>0</v>
      </c>
      <c r="E253" s="754">
        <v>0</v>
      </c>
      <c r="F253" s="754">
        <v>0</v>
      </c>
      <c r="G253" s="754">
        <v>0</v>
      </c>
      <c r="H253" s="754">
        <v>0</v>
      </c>
      <c r="I253" s="754">
        <v>0</v>
      </c>
      <c r="J253" s="754">
        <v>0</v>
      </c>
      <c r="L253" s="655"/>
      <c r="M253" s="605"/>
      <c r="N253" s="605"/>
      <c r="O253" s="605"/>
      <c r="P253" s="605"/>
      <c r="Q253" s="605"/>
      <c r="R253" s="605"/>
      <c r="S253" s="605"/>
      <c r="T253" s="605"/>
    </row>
    <row r="254" spans="1:20" x14ac:dyDescent="0.25">
      <c r="A254" s="605"/>
      <c r="B254" s="472" t="s">
        <v>467</v>
      </c>
      <c r="C254" s="754">
        <v>0</v>
      </c>
      <c r="D254" s="754">
        <v>0</v>
      </c>
      <c r="E254" s="754">
        <v>0</v>
      </c>
      <c r="F254" s="754">
        <v>0</v>
      </c>
      <c r="G254" s="754">
        <v>0</v>
      </c>
      <c r="H254" s="754">
        <v>0</v>
      </c>
      <c r="I254" s="754">
        <v>0</v>
      </c>
      <c r="J254" s="754">
        <v>0</v>
      </c>
      <c r="L254" s="655"/>
      <c r="M254" s="605"/>
      <c r="N254" s="605"/>
      <c r="O254" s="605"/>
      <c r="P254" s="605"/>
      <c r="Q254" s="605"/>
      <c r="R254" s="605"/>
      <c r="S254" s="605"/>
      <c r="T254" s="605"/>
    </row>
    <row r="255" spans="1:20" x14ac:dyDescent="0.25">
      <c r="A255" s="605"/>
      <c r="B255" s="472" t="s">
        <v>466</v>
      </c>
      <c r="C255" s="754">
        <v>0</v>
      </c>
      <c r="D255" s="754">
        <v>0</v>
      </c>
      <c r="E255" s="754">
        <v>0</v>
      </c>
      <c r="F255" s="754">
        <v>0</v>
      </c>
      <c r="G255" s="754">
        <v>0</v>
      </c>
      <c r="H255" s="754">
        <v>0</v>
      </c>
      <c r="I255" s="754">
        <v>0</v>
      </c>
      <c r="J255" s="754">
        <v>0</v>
      </c>
      <c r="L255" s="655"/>
      <c r="M255" s="605"/>
      <c r="N255" s="605"/>
      <c r="O255" s="605"/>
      <c r="P255" s="605"/>
      <c r="Q255" s="605"/>
      <c r="R255" s="605"/>
      <c r="S255" s="605"/>
      <c r="T255" s="605"/>
    </row>
    <row r="256" spans="1:20" x14ac:dyDescent="0.25">
      <c r="A256" s="605"/>
      <c r="B256" s="341" t="s">
        <v>24</v>
      </c>
      <c r="C256" s="756">
        <v>0.15102412589553613</v>
      </c>
      <c r="D256" s="756">
        <v>0.20598095646316822</v>
      </c>
      <c r="E256" s="756">
        <v>8.2106117200416384E-2</v>
      </c>
      <c r="F256" s="756">
        <v>3.813299859163554E-2</v>
      </c>
      <c r="G256" s="756">
        <v>0.11530984018125039</v>
      </c>
      <c r="H256" s="756">
        <v>0.25441644724756596</v>
      </c>
      <c r="I256" s="756">
        <v>0.15302951442042742</v>
      </c>
      <c r="J256" s="756">
        <v>1</v>
      </c>
      <c r="L256" s="655"/>
      <c r="M256" s="605"/>
      <c r="N256" s="605"/>
      <c r="O256" s="605"/>
      <c r="P256" s="605"/>
      <c r="Q256" s="605"/>
      <c r="R256" s="605"/>
      <c r="S256" s="605"/>
      <c r="T256" s="605"/>
    </row>
    <row r="257" spans="1:20" x14ac:dyDescent="0.25">
      <c r="A257" s="605"/>
      <c r="B257" s="281" t="s">
        <v>347</v>
      </c>
      <c r="C257" s="343"/>
      <c r="D257" s="343"/>
      <c r="E257" s="343"/>
      <c r="F257" s="343"/>
      <c r="G257" s="343"/>
      <c r="H257" s="343"/>
      <c r="I257" s="474"/>
      <c r="J257" s="474"/>
      <c r="K257" s="343"/>
      <c r="L257" s="655"/>
      <c r="M257" s="605"/>
      <c r="N257" s="605"/>
      <c r="O257" s="605"/>
      <c r="P257" s="605"/>
      <c r="Q257" s="605"/>
      <c r="R257" s="605"/>
      <c r="S257" s="605"/>
      <c r="T257" s="605"/>
    </row>
    <row r="258" spans="1:20" x14ac:dyDescent="0.25">
      <c r="A258" s="605"/>
      <c r="B258" s="473"/>
      <c r="C258" s="655"/>
      <c r="D258" s="655"/>
      <c r="E258" s="655"/>
      <c r="F258" s="655"/>
      <c r="G258" s="655"/>
      <c r="H258" s="655"/>
      <c r="I258" s="655"/>
      <c r="J258" s="655"/>
      <c r="K258" s="655"/>
      <c r="L258" s="655"/>
      <c r="M258" s="605"/>
      <c r="N258" s="605"/>
      <c r="O258" s="605"/>
      <c r="P258" s="605"/>
      <c r="Q258" s="605"/>
      <c r="R258" s="605"/>
      <c r="S258" s="605"/>
      <c r="T258" s="605"/>
    </row>
    <row r="259" spans="1:20" x14ac:dyDescent="0.25">
      <c r="A259" s="693" t="s">
        <v>679</v>
      </c>
      <c r="B259" s="619" t="s">
        <v>477</v>
      </c>
      <c r="C259" s="655"/>
      <c r="D259" s="655"/>
      <c r="E259" s="655"/>
      <c r="F259" s="655"/>
      <c r="G259" s="655"/>
      <c r="H259" s="655"/>
      <c r="I259" s="655"/>
      <c r="J259" s="655"/>
      <c r="K259" s="655"/>
      <c r="L259" s="655"/>
      <c r="M259" s="605"/>
      <c r="N259" s="605"/>
      <c r="O259" s="605"/>
      <c r="P259" s="605"/>
      <c r="Q259" s="605"/>
      <c r="R259" s="605"/>
      <c r="S259" s="605"/>
      <c r="T259" s="605"/>
    </row>
    <row r="260" spans="1:20" ht="45" x14ac:dyDescent="0.25">
      <c r="A260" s="605"/>
      <c r="B260" s="472"/>
      <c r="C260" s="664" t="s">
        <v>380</v>
      </c>
      <c r="D260" s="664" t="s">
        <v>379</v>
      </c>
      <c r="E260" s="664" t="s">
        <v>378</v>
      </c>
      <c r="F260" s="664" t="s">
        <v>377</v>
      </c>
      <c r="G260" s="664" t="s">
        <v>376</v>
      </c>
      <c r="H260" s="664" t="s">
        <v>474</v>
      </c>
      <c r="I260" s="664" t="s">
        <v>375</v>
      </c>
      <c r="J260" s="664" t="s">
        <v>24</v>
      </c>
      <c r="L260" s="655"/>
      <c r="M260" s="605"/>
      <c r="N260" s="605"/>
      <c r="O260" s="605"/>
      <c r="P260" s="605"/>
      <c r="Q260" s="605"/>
      <c r="R260" s="605"/>
      <c r="S260" s="605"/>
      <c r="T260" s="605"/>
    </row>
    <row r="261" spans="1:20" x14ac:dyDescent="0.25">
      <c r="A261" s="605"/>
      <c r="B261" s="472" t="s">
        <v>473</v>
      </c>
      <c r="C261" s="757"/>
      <c r="D261" s="757"/>
      <c r="E261" s="760"/>
      <c r="F261" s="757"/>
      <c r="G261" s="757"/>
      <c r="H261" s="757"/>
      <c r="I261" s="757"/>
      <c r="J261" s="760">
        <v>0</v>
      </c>
      <c r="L261" s="655"/>
      <c r="M261" s="605"/>
      <c r="N261" s="605"/>
      <c r="O261" s="605"/>
      <c r="P261" s="605"/>
      <c r="Q261" s="605"/>
      <c r="R261" s="605"/>
      <c r="S261" s="605"/>
      <c r="T261" s="605"/>
    </row>
    <row r="262" spans="1:20" x14ac:dyDescent="0.25">
      <c r="A262" s="605"/>
      <c r="B262" s="472" t="s">
        <v>472</v>
      </c>
      <c r="C262" s="760">
        <v>3.8559999999999999</v>
      </c>
      <c r="D262" s="760">
        <v>5.7839999999999998</v>
      </c>
      <c r="E262" s="760">
        <v>0.96399999999999997</v>
      </c>
      <c r="F262" s="760">
        <v>2.8919999999999999</v>
      </c>
      <c r="G262" s="760">
        <v>6.7480000000000002</v>
      </c>
      <c r="H262" s="760"/>
      <c r="I262" s="760">
        <v>6.7480000000000002</v>
      </c>
      <c r="J262" s="760">
        <v>26.992000000000001</v>
      </c>
      <c r="L262" s="655"/>
      <c r="M262" s="605"/>
      <c r="N262" s="605"/>
      <c r="O262" s="605"/>
      <c r="P262" s="605"/>
      <c r="Q262" s="605"/>
      <c r="R262" s="605"/>
      <c r="S262" s="605"/>
      <c r="T262" s="605"/>
    </row>
    <row r="263" spans="1:20" x14ac:dyDescent="0.25">
      <c r="A263" s="605"/>
      <c r="B263" s="472" t="s">
        <v>471</v>
      </c>
      <c r="C263" s="760">
        <v>13.95</v>
      </c>
      <c r="D263" s="760">
        <v>19.417999999999999</v>
      </c>
      <c r="E263" s="760">
        <v>9.6479999999999997</v>
      </c>
      <c r="F263" s="760"/>
      <c r="G263" s="760">
        <v>6.4320000000000004</v>
      </c>
      <c r="H263" s="760">
        <v>35.497999999999998</v>
      </c>
      <c r="I263" s="760">
        <v>5.3739999999999997</v>
      </c>
      <c r="J263" s="760">
        <v>90.32</v>
      </c>
      <c r="L263" s="655"/>
      <c r="M263" s="605"/>
      <c r="N263" s="605"/>
      <c r="O263" s="605"/>
      <c r="P263" s="605"/>
      <c r="Q263" s="605"/>
      <c r="R263" s="605"/>
      <c r="S263" s="605"/>
      <c r="T263" s="605"/>
    </row>
    <row r="264" spans="1:20" x14ac:dyDescent="0.25">
      <c r="A264" s="605"/>
      <c r="B264" s="472" t="s">
        <v>470</v>
      </c>
      <c r="C264" s="757"/>
      <c r="D264" s="757"/>
      <c r="E264" s="757"/>
      <c r="F264" s="757"/>
      <c r="G264" s="759"/>
      <c r="H264" s="757"/>
      <c r="I264" s="757"/>
      <c r="J264" s="760">
        <v>0</v>
      </c>
      <c r="L264" s="655"/>
      <c r="M264" s="605"/>
      <c r="N264" s="605"/>
      <c r="O264" s="605"/>
      <c r="P264" s="605"/>
      <c r="Q264" s="605"/>
      <c r="R264" s="605"/>
      <c r="S264" s="605"/>
      <c r="T264" s="605"/>
    </row>
    <row r="265" spans="1:20" x14ac:dyDescent="0.25">
      <c r="A265" s="605"/>
      <c r="B265" s="472" t="s">
        <v>469</v>
      </c>
      <c r="C265" s="757"/>
      <c r="D265" s="757"/>
      <c r="E265" s="757"/>
      <c r="F265" s="757"/>
      <c r="G265" s="757"/>
      <c r="H265" s="757"/>
      <c r="I265" s="757"/>
      <c r="J265" s="760">
        <v>0</v>
      </c>
      <c r="L265" s="655"/>
      <c r="M265" s="605"/>
      <c r="N265" s="605"/>
      <c r="O265" s="605"/>
      <c r="P265" s="605"/>
      <c r="Q265" s="605"/>
      <c r="R265" s="605"/>
      <c r="S265" s="605"/>
      <c r="T265" s="605"/>
    </row>
    <row r="266" spans="1:20" x14ac:dyDescent="0.25">
      <c r="A266" s="605"/>
      <c r="B266" s="472" t="s">
        <v>468</v>
      </c>
      <c r="C266" s="757"/>
      <c r="D266" s="757"/>
      <c r="E266" s="757"/>
      <c r="F266" s="757"/>
      <c r="G266" s="757"/>
      <c r="H266" s="757"/>
      <c r="I266" s="757"/>
      <c r="J266" s="760">
        <v>0</v>
      </c>
      <c r="L266" s="655"/>
      <c r="M266" s="605"/>
      <c r="N266" s="605"/>
      <c r="O266" s="605"/>
      <c r="P266" s="605"/>
      <c r="Q266" s="605"/>
      <c r="R266" s="605"/>
      <c r="S266" s="605"/>
      <c r="T266" s="605"/>
    </row>
    <row r="267" spans="1:20" x14ac:dyDescent="0.25">
      <c r="A267" s="605"/>
      <c r="B267" s="472" t="s">
        <v>467</v>
      </c>
      <c r="C267" s="757"/>
      <c r="D267" s="757"/>
      <c r="E267" s="757"/>
      <c r="F267" s="757"/>
      <c r="G267" s="757"/>
      <c r="H267" s="757"/>
      <c r="I267" s="757"/>
      <c r="J267" s="760">
        <v>0</v>
      </c>
      <c r="L267" s="655"/>
      <c r="M267" s="605"/>
      <c r="N267" s="605"/>
      <c r="O267" s="605"/>
      <c r="P267" s="605"/>
      <c r="Q267" s="605"/>
      <c r="R267" s="605"/>
      <c r="S267" s="605"/>
      <c r="T267" s="605"/>
    </row>
    <row r="268" spans="1:20" x14ac:dyDescent="0.25">
      <c r="A268" s="605"/>
      <c r="B268" s="472" t="s">
        <v>466</v>
      </c>
      <c r="C268" s="757"/>
      <c r="D268" s="757"/>
      <c r="E268" s="757"/>
      <c r="F268" s="757"/>
      <c r="G268" s="757"/>
      <c r="H268" s="757"/>
      <c r="I268" s="757"/>
      <c r="J268" s="760">
        <v>0</v>
      </c>
      <c r="L268" s="655"/>
      <c r="M268" s="605"/>
      <c r="N268" s="605"/>
      <c r="O268" s="605"/>
      <c r="P268" s="605"/>
      <c r="Q268" s="605"/>
      <c r="R268" s="605"/>
      <c r="S268" s="605"/>
      <c r="T268" s="605"/>
    </row>
    <row r="269" spans="1:20" x14ac:dyDescent="0.25">
      <c r="A269" s="605"/>
      <c r="B269" s="341" t="s">
        <v>24</v>
      </c>
      <c r="C269" s="761">
        <v>17.805999999999997</v>
      </c>
      <c r="D269" s="761">
        <v>25.201999999999998</v>
      </c>
      <c r="E269" s="761">
        <v>10.612</v>
      </c>
      <c r="F269" s="761">
        <v>2.8919999999999999</v>
      </c>
      <c r="G269" s="761">
        <v>13.18</v>
      </c>
      <c r="H269" s="761">
        <v>35.497999999999998</v>
      </c>
      <c r="I269" s="761">
        <v>12.122</v>
      </c>
      <c r="J269" s="761">
        <v>117.312</v>
      </c>
      <c r="L269" s="655"/>
      <c r="M269" s="605"/>
      <c r="N269" s="605"/>
      <c r="O269" s="605"/>
      <c r="P269" s="605"/>
      <c r="Q269" s="605"/>
      <c r="R269" s="605"/>
      <c r="S269" s="605"/>
      <c r="T269" s="605"/>
    </row>
    <row r="270" spans="1:20" x14ac:dyDescent="0.25">
      <c r="A270" s="605"/>
      <c r="B270" s="281" t="s">
        <v>347</v>
      </c>
      <c r="C270" s="474"/>
      <c r="D270" s="474"/>
      <c r="E270" s="474"/>
      <c r="F270" s="474"/>
      <c r="G270" s="343"/>
      <c r="H270" s="474"/>
      <c r="I270" s="474"/>
      <c r="J270" s="474"/>
      <c r="K270" s="474"/>
      <c r="L270" s="655"/>
      <c r="M270" s="605"/>
      <c r="N270" s="605"/>
      <c r="O270" s="605"/>
      <c r="P270" s="605"/>
      <c r="Q270" s="605"/>
      <c r="R270" s="605"/>
      <c r="S270" s="605"/>
      <c r="T270" s="605"/>
    </row>
    <row r="271" spans="1:20" x14ac:dyDescent="0.25">
      <c r="A271" s="605"/>
      <c r="B271" s="473"/>
      <c r="C271" s="655"/>
      <c r="D271" s="655"/>
      <c r="E271" s="655"/>
      <c r="F271" s="655"/>
      <c r="G271" s="655"/>
      <c r="H271" s="655"/>
      <c r="I271" s="655"/>
      <c r="J271" s="655"/>
      <c r="K271" s="655"/>
      <c r="L271" s="655"/>
      <c r="M271" s="605"/>
      <c r="N271" s="605"/>
      <c r="O271" s="605"/>
      <c r="P271" s="605"/>
      <c r="Q271" s="605"/>
      <c r="R271" s="605"/>
      <c r="S271" s="605"/>
      <c r="T271" s="605"/>
    </row>
    <row r="272" spans="1:20" x14ac:dyDescent="0.25">
      <c r="A272" s="693" t="s">
        <v>678</v>
      </c>
      <c r="B272" s="619" t="s">
        <v>475</v>
      </c>
      <c r="C272" s="655"/>
      <c r="D272" s="655"/>
      <c r="E272" s="655"/>
      <c r="F272" s="655"/>
      <c r="G272" s="655"/>
      <c r="H272" s="655"/>
      <c r="I272" s="655"/>
      <c r="J272" s="655"/>
      <c r="K272" s="655"/>
      <c r="L272" s="655"/>
      <c r="M272" s="605"/>
      <c r="N272" s="605"/>
      <c r="O272" s="605"/>
      <c r="P272" s="605"/>
      <c r="Q272" s="605"/>
      <c r="R272" s="605"/>
      <c r="S272" s="605"/>
      <c r="T272" s="605"/>
    </row>
    <row r="273" spans="1:20" ht="45" x14ac:dyDescent="0.25">
      <c r="A273" s="605"/>
      <c r="B273" s="472"/>
      <c r="C273" s="664" t="s">
        <v>380</v>
      </c>
      <c r="D273" s="664" t="s">
        <v>379</v>
      </c>
      <c r="E273" s="664" t="s">
        <v>378</v>
      </c>
      <c r="F273" s="664" t="s">
        <v>377</v>
      </c>
      <c r="G273" s="664" t="s">
        <v>376</v>
      </c>
      <c r="H273" s="664" t="s">
        <v>474</v>
      </c>
      <c r="I273" s="664" t="s">
        <v>375</v>
      </c>
      <c r="J273" s="664" t="s">
        <v>24</v>
      </c>
      <c r="L273" s="655"/>
      <c r="M273" s="605"/>
      <c r="N273" s="605"/>
      <c r="O273" s="605"/>
      <c r="P273" s="605"/>
      <c r="Q273" s="605"/>
      <c r="R273" s="605"/>
      <c r="S273" s="605"/>
      <c r="T273" s="605"/>
    </row>
    <row r="274" spans="1:20" x14ac:dyDescent="0.25">
      <c r="A274" s="605"/>
      <c r="B274" s="472" t="s">
        <v>473</v>
      </c>
      <c r="C274" s="754">
        <v>0</v>
      </c>
      <c r="D274" s="754">
        <v>0</v>
      </c>
      <c r="E274" s="754">
        <v>0</v>
      </c>
      <c r="F274" s="754">
        <v>0</v>
      </c>
      <c r="G274" s="754">
        <v>0</v>
      </c>
      <c r="H274" s="754">
        <v>0</v>
      </c>
      <c r="I274" s="754">
        <v>0</v>
      </c>
      <c r="J274" s="754">
        <v>0</v>
      </c>
      <c r="L274" s="655"/>
      <c r="M274" s="605"/>
      <c r="N274" s="605"/>
      <c r="O274" s="605"/>
      <c r="P274" s="605"/>
      <c r="Q274" s="605"/>
      <c r="R274" s="605"/>
      <c r="S274" s="605"/>
      <c r="T274" s="605"/>
    </row>
    <row r="275" spans="1:20" x14ac:dyDescent="0.25">
      <c r="A275" s="605"/>
      <c r="B275" s="472" t="s">
        <v>472</v>
      </c>
      <c r="C275" s="754">
        <v>3.2869612656846701E-2</v>
      </c>
      <c r="D275" s="754">
        <v>4.9304418985270049E-2</v>
      </c>
      <c r="E275" s="754">
        <v>8.2174031642116754E-3</v>
      </c>
      <c r="F275" s="754">
        <v>2.4652209492635024E-2</v>
      </c>
      <c r="G275" s="754">
        <v>5.7521822149481726E-2</v>
      </c>
      <c r="H275" s="754">
        <v>0</v>
      </c>
      <c r="I275" s="754">
        <v>5.7521822149481726E-2</v>
      </c>
      <c r="J275" s="754">
        <v>0.2300872885979269</v>
      </c>
      <c r="L275" s="655"/>
      <c r="M275" s="605"/>
      <c r="N275" s="605"/>
      <c r="O275" s="605"/>
      <c r="P275" s="605"/>
      <c r="Q275" s="605"/>
      <c r="R275" s="605"/>
      <c r="S275" s="605"/>
      <c r="T275" s="605"/>
    </row>
    <row r="276" spans="1:20" x14ac:dyDescent="0.25">
      <c r="A276" s="605"/>
      <c r="B276" s="472" t="s">
        <v>471</v>
      </c>
      <c r="C276" s="754">
        <v>0.11891366612111293</v>
      </c>
      <c r="D276" s="754">
        <v>0.16552441352973268</v>
      </c>
      <c r="E276" s="754">
        <v>8.2242225859247134E-2</v>
      </c>
      <c r="F276" s="754">
        <v>0</v>
      </c>
      <c r="G276" s="754">
        <v>5.4828150572831427E-2</v>
      </c>
      <c r="H276" s="754">
        <v>0.30259478996181122</v>
      </c>
      <c r="I276" s="754">
        <v>4.5809465357337695E-2</v>
      </c>
      <c r="J276" s="754">
        <v>0.76991271140207307</v>
      </c>
      <c r="L276" s="655"/>
      <c r="M276" s="605"/>
      <c r="N276" s="605"/>
      <c r="O276" s="605"/>
      <c r="P276" s="605"/>
      <c r="Q276" s="605"/>
      <c r="R276" s="605"/>
      <c r="S276" s="605"/>
      <c r="T276" s="605"/>
    </row>
    <row r="277" spans="1:20" x14ac:dyDescent="0.25">
      <c r="A277" s="605"/>
      <c r="B277" s="472" t="s">
        <v>470</v>
      </c>
      <c r="C277" s="754">
        <v>0</v>
      </c>
      <c r="D277" s="754">
        <v>0</v>
      </c>
      <c r="E277" s="754">
        <v>0</v>
      </c>
      <c r="F277" s="754">
        <v>0</v>
      </c>
      <c r="G277" s="754">
        <v>0</v>
      </c>
      <c r="H277" s="754">
        <v>0</v>
      </c>
      <c r="I277" s="754">
        <v>0</v>
      </c>
      <c r="J277" s="754">
        <v>0</v>
      </c>
      <c r="L277" s="655"/>
      <c r="M277" s="605"/>
      <c r="N277" s="605"/>
      <c r="O277" s="605"/>
      <c r="P277" s="605"/>
      <c r="Q277" s="605"/>
      <c r="R277" s="605"/>
      <c r="S277" s="605"/>
      <c r="T277" s="605"/>
    </row>
    <row r="278" spans="1:20" x14ac:dyDescent="0.25">
      <c r="A278" s="605"/>
      <c r="B278" s="472" t="s">
        <v>469</v>
      </c>
      <c r="C278" s="754">
        <v>0</v>
      </c>
      <c r="D278" s="754">
        <v>0</v>
      </c>
      <c r="E278" s="754">
        <v>0</v>
      </c>
      <c r="F278" s="754">
        <v>0</v>
      </c>
      <c r="G278" s="754">
        <v>0</v>
      </c>
      <c r="H278" s="754">
        <v>0</v>
      </c>
      <c r="I278" s="754">
        <v>0</v>
      </c>
      <c r="J278" s="754">
        <v>0</v>
      </c>
      <c r="L278" s="655"/>
      <c r="M278" s="605"/>
      <c r="N278" s="605"/>
      <c r="O278" s="605"/>
      <c r="P278" s="605"/>
      <c r="Q278" s="605"/>
      <c r="R278" s="605"/>
      <c r="S278" s="605"/>
      <c r="T278" s="605"/>
    </row>
    <row r="279" spans="1:20" x14ac:dyDescent="0.25">
      <c r="A279" s="605"/>
      <c r="B279" s="472" t="s">
        <v>468</v>
      </c>
      <c r="C279" s="754">
        <v>0</v>
      </c>
      <c r="D279" s="754">
        <v>0</v>
      </c>
      <c r="E279" s="754">
        <v>0</v>
      </c>
      <c r="F279" s="754">
        <v>0</v>
      </c>
      <c r="G279" s="754">
        <v>0</v>
      </c>
      <c r="H279" s="754">
        <v>0</v>
      </c>
      <c r="I279" s="754">
        <v>0</v>
      </c>
      <c r="J279" s="754">
        <v>0</v>
      </c>
      <c r="L279" s="655"/>
      <c r="M279" s="605"/>
      <c r="N279" s="605"/>
      <c r="O279" s="605"/>
      <c r="P279" s="605"/>
      <c r="Q279" s="605"/>
      <c r="R279" s="605"/>
      <c r="S279" s="605"/>
      <c r="T279" s="605"/>
    </row>
    <row r="280" spans="1:20" x14ac:dyDescent="0.25">
      <c r="A280" s="605"/>
      <c r="B280" s="472" t="s">
        <v>467</v>
      </c>
      <c r="C280" s="754">
        <v>0</v>
      </c>
      <c r="D280" s="754">
        <v>0</v>
      </c>
      <c r="E280" s="754">
        <v>0</v>
      </c>
      <c r="F280" s="754">
        <v>0</v>
      </c>
      <c r="G280" s="754">
        <v>0</v>
      </c>
      <c r="H280" s="754">
        <v>0</v>
      </c>
      <c r="I280" s="754">
        <v>0</v>
      </c>
      <c r="J280" s="754">
        <v>0</v>
      </c>
      <c r="L280" s="655"/>
      <c r="M280" s="605"/>
      <c r="N280" s="605"/>
      <c r="O280" s="605"/>
      <c r="P280" s="605"/>
      <c r="Q280" s="605"/>
      <c r="R280" s="605"/>
      <c r="S280" s="605"/>
      <c r="T280" s="605"/>
    </row>
    <row r="281" spans="1:20" x14ac:dyDescent="0.25">
      <c r="A281" s="605"/>
      <c r="B281" s="472" t="s">
        <v>466</v>
      </c>
      <c r="C281" s="754">
        <v>0</v>
      </c>
      <c r="D281" s="754">
        <v>0</v>
      </c>
      <c r="E281" s="754">
        <v>0</v>
      </c>
      <c r="F281" s="754">
        <v>0</v>
      </c>
      <c r="G281" s="754">
        <v>0</v>
      </c>
      <c r="H281" s="754">
        <v>0</v>
      </c>
      <c r="I281" s="754">
        <v>0</v>
      </c>
      <c r="J281" s="754">
        <v>0</v>
      </c>
      <c r="L281" s="655"/>
      <c r="M281" s="605"/>
      <c r="N281" s="605"/>
      <c r="O281" s="605"/>
      <c r="P281" s="605"/>
      <c r="Q281" s="605"/>
      <c r="R281" s="605"/>
      <c r="S281" s="605"/>
      <c r="T281" s="605"/>
    </row>
    <row r="282" spans="1:20" x14ac:dyDescent="0.25">
      <c r="A282" s="605"/>
      <c r="B282" s="341" t="s">
        <v>24</v>
      </c>
      <c r="C282" s="756">
        <v>0.15178327877795961</v>
      </c>
      <c r="D282" s="756">
        <v>0.2148288325150027</v>
      </c>
      <c r="E282" s="756">
        <v>9.0459629023458818E-2</v>
      </c>
      <c r="F282" s="756">
        <v>2.4652209492635024E-2</v>
      </c>
      <c r="G282" s="756">
        <v>0.11234997272231315</v>
      </c>
      <c r="H282" s="756">
        <v>0.30259478996181122</v>
      </c>
      <c r="I282" s="756">
        <v>0.10333128750681943</v>
      </c>
      <c r="J282" s="756">
        <v>1</v>
      </c>
      <c r="L282" s="655"/>
      <c r="M282" s="605"/>
      <c r="N282" s="605"/>
      <c r="O282" s="605"/>
      <c r="P282" s="605"/>
      <c r="Q282" s="605"/>
      <c r="R282" s="605"/>
      <c r="S282" s="605"/>
      <c r="T282" s="605"/>
    </row>
    <row r="283" spans="1:20" x14ac:dyDescent="0.25">
      <c r="A283" s="255"/>
      <c r="B283" s="281" t="s">
        <v>347</v>
      </c>
      <c r="C283" s="255"/>
      <c r="D283" s="255"/>
      <c r="E283" s="255"/>
      <c r="F283" s="255"/>
      <c r="G283" s="255"/>
      <c r="H283" s="255"/>
      <c r="I283" s="255"/>
      <c r="J283" s="255"/>
      <c r="K283" s="255"/>
    </row>
    <row r="284" spans="1:20" x14ac:dyDescent="0.25">
      <c r="A284" s="255"/>
      <c r="B284" s="255"/>
      <c r="C284" s="255"/>
      <c r="D284" s="255"/>
      <c r="E284" s="255"/>
      <c r="F284" s="255"/>
      <c r="G284" s="255"/>
      <c r="H284" s="255"/>
      <c r="I284" s="255"/>
      <c r="J284" s="255"/>
      <c r="K284" s="255"/>
    </row>
    <row r="285" spans="1:20" ht="21.75" thickBot="1" x14ac:dyDescent="0.3">
      <c r="A285" s="321" t="s">
        <v>677</v>
      </c>
      <c r="B285" s="322"/>
      <c r="C285" s="322"/>
      <c r="D285" s="322"/>
      <c r="E285" s="322"/>
      <c r="F285" s="322"/>
      <c r="G285" s="322"/>
      <c r="H285" s="322"/>
      <c r="I285" s="322"/>
      <c r="J285" s="322"/>
      <c r="K285" s="322"/>
    </row>
    <row r="286" spans="1:20" x14ac:dyDescent="0.25">
      <c r="A286" s="418"/>
      <c r="B286" s="418"/>
      <c r="C286" s="418"/>
      <c r="D286" s="418"/>
      <c r="E286" s="418"/>
      <c r="F286" s="418"/>
      <c r="G286" s="418"/>
      <c r="H286" s="418"/>
    </row>
    <row r="287" spans="1:20" x14ac:dyDescent="0.25">
      <c r="A287" s="693" t="s">
        <v>676</v>
      </c>
      <c r="B287" s="619" t="s">
        <v>888</v>
      </c>
      <c r="C287" s="655"/>
      <c r="D287" s="655"/>
      <c r="E287" s="655"/>
      <c r="F287" s="655"/>
      <c r="G287" s="655"/>
    </row>
    <row r="288" spans="1:20" x14ac:dyDescent="0.25">
      <c r="A288" s="650"/>
      <c r="B288" s="10"/>
      <c r="C288" s="10">
        <v>2014</v>
      </c>
      <c r="D288" s="10">
        <v>2015</v>
      </c>
      <c r="E288" s="10">
        <v>2016</v>
      </c>
      <c r="F288" s="691">
        <v>2017</v>
      </c>
    </row>
    <row r="289" spans="1:19" x14ac:dyDescent="0.25">
      <c r="A289" s="650"/>
      <c r="B289" s="9" t="s">
        <v>25</v>
      </c>
      <c r="C289" s="694">
        <v>43.920088142426088</v>
      </c>
      <c r="D289" s="694">
        <v>26.255303211059996</v>
      </c>
      <c r="E289" s="694">
        <v>45.334781580000005</v>
      </c>
      <c r="F289" s="694">
        <v>85.124072999999996</v>
      </c>
    </row>
    <row r="290" spans="1:19" x14ac:dyDescent="0.25">
      <c r="A290" s="650"/>
      <c r="B290" s="9" t="s">
        <v>26</v>
      </c>
      <c r="C290" s="694">
        <v>29.297744601028196</v>
      </c>
      <c r="D290" s="694">
        <v>17.284328532239996</v>
      </c>
      <c r="E290" s="694">
        <v>26.499005456000003</v>
      </c>
      <c r="F290" s="694">
        <v>30.837879000000001</v>
      </c>
    </row>
    <row r="291" spans="1:19" x14ac:dyDescent="0.25">
      <c r="A291" s="650"/>
      <c r="B291" s="418" t="s">
        <v>674</v>
      </c>
    </row>
    <row r="292" spans="1:19" x14ac:dyDescent="0.25">
      <c r="A292" s="650"/>
      <c r="B292" s="650" t="s">
        <v>347</v>
      </c>
      <c r="C292" s="418"/>
      <c r="D292" s="418"/>
      <c r="E292" s="418"/>
      <c r="F292" s="418"/>
    </row>
    <row r="293" spans="1:19" x14ac:dyDescent="0.25">
      <c r="A293" s="418"/>
      <c r="B293" s="650"/>
      <c r="C293" s="418"/>
      <c r="D293" s="418"/>
      <c r="E293" s="418"/>
      <c r="F293" s="418"/>
      <c r="G293" s="418"/>
    </row>
    <row r="294" spans="1:19" x14ac:dyDescent="0.25">
      <c r="A294" s="693" t="s">
        <v>673</v>
      </c>
      <c r="B294" s="619" t="s">
        <v>672</v>
      </c>
      <c r="C294" s="655"/>
      <c r="D294" s="655"/>
      <c r="E294" s="655"/>
      <c r="F294" s="655"/>
      <c r="G294" s="418"/>
    </row>
    <row r="295" spans="1:19" x14ac:dyDescent="0.25">
      <c r="A295" s="418"/>
      <c r="B295" s="10"/>
      <c r="C295" s="10">
        <v>2014</v>
      </c>
      <c r="D295" s="10">
        <v>2015</v>
      </c>
      <c r="E295" s="10">
        <v>2016</v>
      </c>
      <c r="F295" s="691">
        <v>2017</v>
      </c>
    </row>
    <row r="296" spans="1:19" x14ac:dyDescent="0.25">
      <c r="A296" s="418"/>
      <c r="B296" s="519" t="s">
        <v>33</v>
      </c>
      <c r="C296" s="9">
        <v>35</v>
      </c>
      <c r="D296" s="9">
        <v>23</v>
      </c>
      <c r="E296" s="9">
        <v>45</v>
      </c>
      <c r="F296" s="692">
        <v>79</v>
      </c>
    </row>
    <row r="297" spans="1:19" x14ac:dyDescent="0.25">
      <c r="A297" s="418"/>
      <c r="B297" s="519" t="s">
        <v>34</v>
      </c>
      <c r="C297" s="9">
        <v>23</v>
      </c>
      <c r="D297" s="9">
        <v>16</v>
      </c>
      <c r="E297" s="9">
        <v>26</v>
      </c>
      <c r="F297" s="694">
        <v>29</v>
      </c>
    </row>
    <row r="298" spans="1:19" x14ac:dyDescent="0.25">
      <c r="A298" s="418"/>
      <c r="B298" s="650" t="s">
        <v>347</v>
      </c>
      <c r="C298" s="418"/>
      <c r="D298" s="418"/>
      <c r="E298" s="418"/>
      <c r="F298" s="418"/>
      <c r="G298" s="418"/>
    </row>
    <row r="299" spans="1:19" x14ac:dyDescent="0.25">
      <c r="A299" s="605"/>
      <c r="B299" s="473"/>
      <c r="C299" s="655"/>
      <c r="D299" s="655"/>
      <c r="E299" s="655"/>
      <c r="F299" s="655"/>
      <c r="G299" s="655"/>
      <c r="H299" s="655"/>
      <c r="I299" s="655"/>
      <c r="J299" s="655"/>
      <c r="K299" s="655"/>
      <c r="L299" s="605"/>
      <c r="M299" s="605"/>
      <c r="N299" s="605"/>
      <c r="O299" s="605"/>
      <c r="P299" s="605"/>
      <c r="Q299" s="605"/>
      <c r="R299" s="605"/>
      <c r="S299" s="605"/>
    </row>
    <row r="300" spans="1:19" x14ac:dyDescent="0.25">
      <c r="A300" s="693" t="s">
        <v>671</v>
      </c>
      <c r="B300" s="619" t="s">
        <v>882</v>
      </c>
      <c r="C300" s="655"/>
      <c r="D300" s="655"/>
      <c r="E300" s="655"/>
      <c r="F300" s="655"/>
      <c r="G300" s="655"/>
      <c r="H300" s="655"/>
      <c r="I300" s="655"/>
      <c r="J300" s="655"/>
      <c r="K300" s="655"/>
      <c r="L300" s="605"/>
      <c r="M300" s="605"/>
      <c r="N300" s="605"/>
      <c r="O300" s="605"/>
      <c r="P300" s="605"/>
      <c r="Q300" s="605"/>
      <c r="R300" s="605"/>
      <c r="S300" s="605"/>
    </row>
    <row r="301" spans="1:19" x14ac:dyDescent="0.25">
      <c r="A301" s="605"/>
      <c r="B301" s="10"/>
      <c r="C301" s="10">
        <v>2014</v>
      </c>
      <c r="D301" s="10">
        <v>2015</v>
      </c>
      <c r="E301" s="10">
        <v>2016</v>
      </c>
      <c r="F301" s="691">
        <v>2017</v>
      </c>
      <c r="G301" s="655"/>
      <c r="H301" s="655"/>
      <c r="I301" s="655"/>
      <c r="J301" s="655"/>
      <c r="K301" s="605"/>
      <c r="L301" s="605"/>
      <c r="M301" s="605"/>
      <c r="N301" s="605"/>
      <c r="O301" s="605"/>
      <c r="P301" s="605"/>
      <c r="Q301" s="605"/>
      <c r="R301" s="605"/>
    </row>
    <row r="302" spans="1:19" x14ac:dyDescent="0.25">
      <c r="A302" s="605"/>
      <c r="B302" s="9" t="s">
        <v>670</v>
      </c>
      <c r="C302" s="508">
        <v>1.2462171304347827</v>
      </c>
      <c r="D302" s="518">
        <v>1.1000000000000001</v>
      </c>
      <c r="E302" s="11">
        <v>1.007107</v>
      </c>
      <c r="F302" s="692">
        <v>1.063375</v>
      </c>
      <c r="G302" s="655"/>
      <c r="H302" s="655"/>
      <c r="I302" s="655"/>
      <c r="J302" s="655"/>
      <c r="K302" s="605"/>
      <c r="L302" s="605"/>
      <c r="M302" s="605"/>
      <c r="N302" s="605"/>
      <c r="O302" s="605"/>
      <c r="P302" s="605"/>
      <c r="Q302" s="605"/>
      <c r="R302" s="605"/>
    </row>
    <row r="303" spans="1:19" x14ac:dyDescent="0.25">
      <c r="A303" s="605"/>
      <c r="B303" s="281" t="s">
        <v>347</v>
      </c>
      <c r="C303" s="474"/>
      <c r="D303" s="474"/>
      <c r="E303" s="474"/>
      <c r="F303" s="517"/>
      <c r="G303" s="655"/>
      <c r="H303" s="655"/>
      <c r="I303" s="655"/>
      <c r="J303" s="655"/>
      <c r="K303" s="655"/>
      <c r="L303" s="605"/>
      <c r="M303" s="605"/>
      <c r="N303" s="605"/>
      <c r="O303" s="605"/>
      <c r="P303" s="605"/>
      <c r="Q303" s="605"/>
      <c r="R303" s="605"/>
      <c r="S303" s="605"/>
    </row>
    <row r="304" spans="1:19" x14ac:dyDescent="0.25">
      <c r="A304" s="605"/>
      <c r="B304" s="473"/>
      <c r="C304" s="655"/>
      <c r="D304" s="655"/>
      <c r="E304" s="655"/>
      <c r="F304" s="655"/>
      <c r="G304" s="655"/>
      <c r="H304" s="655"/>
      <c r="I304" s="655"/>
      <c r="J304" s="655"/>
      <c r="K304" s="655"/>
      <c r="L304" s="605"/>
      <c r="M304" s="605"/>
      <c r="N304" s="605"/>
      <c r="O304" s="605"/>
      <c r="P304" s="605"/>
      <c r="Q304" s="605"/>
      <c r="R304" s="605"/>
      <c r="S304" s="605"/>
    </row>
    <row r="305" spans="1:20" x14ac:dyDescent="0.25">
      <c r="A305" s="693" t="s">
        <v>669</v>
      </c>
      <c r="B305" s="619" t="s">
        <v>668</v>
      </c>
      <c r="C305" s="655"/>
      <c r="D305" s="655"/>
      <c r="E305" s="655"/>
      <c r="F305" s="655"/>
      <c r="G305" s="655"/>
      <c r="H305" s="655"/>
      <c r="I305" s="655"/>
      <c r="J305" s="655"/>
      <c r="K305" s="655"/>
      <c r="L305" s="605"/>
      <c r="M305" s="605"/>
      <c r="N305" s="605"/>
      <c r="O305" s="605"/>
      <c r="P305" s="605"/>
      <c r="Q305" s="605"/>
      <c r="R305" s="605"/>
      <c r="S305" s="605"/>
    </row>
    <row r="306" spans="1:20" x14ac:dyDescent="0.25">
      <c r="A306" s="605"/>
      <c r="B306" s="10"/>
      <c r="C306" s="10">
        <v>2014</v>
      </c>
      <c r="D306" s="10">
        <v>2015</v>
      </c>
      <c r="E306" s="10">
        <v>2016</v>
      </c>
      <c r="F306" s="691">
        <v>2017</v>
      </c>
      <c r="G306" s="655"/>
      <c r="H306" s="655"/>
      <c r="I306" s="655"/>
      <c r="J306" s="655"/>
      <c r="K306" s="605"/>
      <c r="L306" s="605"/>
      <c r="M306" s="605"/>
      <c r="N306" s="605"/>
      <c r="O306" s="605"/>
      <c r="P306" s="605"/>
      <c r="Q306" s="605"/>
      <c r="R306" s="605"/>
    </row>
    <row r="307" spans="1:20" x14ac:dyDescent="0.25">
      <c r="A307" s="605"/>
      <c r="B307" s="516" t="s">
        <v>101</v>
      </c>
      <c r="C307" s="669">
        <v>0.65714285714285703</v>
      </c>
      <c r="D307" s="669">
        <v>0.69565217391304346</v>
      </c>
      <c r="E307" s="669">
        <v>0.582153068</v>
      </c>
      <c r="F307" s="669">
        <v>0.36708860759493672</v>
      </c>
      <c r="G307" s="655"/>
      <c r="H307" s="655"/>
      <c r="I307" s="655"/>
      <c r="J307" s="655"/>
      <c r="K307" s="605"/>
      <c r="L307" s="605"/>
      <c r="M307" s="605"/>
      <c r="N307" s="605"/>
      <c r="O307" s="605"/>
      <c r="P307" s="605"/>
      <c r="Q307" s="605"/>
      <c r="R307" s="605"/>
    </row>
    <row r="308" spans="1:20" x14ac:dyDescent="0.25">
      <c r="A308" s="605"/>
      <c r="B308" s="516" t="s">
        <v>100</v>
      </c>
      <c r="C308" s="669">
        <v>0.66706934890522329</v>
      </c>
      <c r="D308" s="669">
        <v>0.65831761276171463</v>
      </c>
      <c r="E308" s="669">
        <v>0.57777777777799999</v>
      </c>
      <c r="F308" s="669">
        <v>0.36226977766912072</v>
      </c>
      <c r="G308" s="655"/>
      <c r="H308" s="655"/>
      <c r="I308" s="655"/>
      <c r="J308" s="655"/>
      <c r="K308" s="605"/>
      <c r="L308" s="605"/>
      <c r="M308" s="605"/>
      <c r="N308" s="605"/>
      <c r="O308" s="605"/>
      <c r="P308" s="605"/>
      <c r="Q308" s="605"/>
      <c r="R308" s="605"/>
    </row>
    <row r="309" spans="1:20" x14ac:dyDescent="0.25">
      <c r="A309" s="605"/>
      <c r="B309" s="281" t="s">
        <v>347</v>
      </c>
      <c r="C309" s="476"/>
      <c r="D309" s="476"/>
      <c r="E309" s="476"/>
      <c r="F309" s="476"/>
      <c r="G309" s="515"/>
      <c r="H309" s="655"/>
      <c r="I309" s="655"/>
      <c r="J309" s="655"/>
      <c r="K309" s="655"/>
      <c r="L309" s="655"/>
      <c r="M309" s="605"/>
      <c r="N309" s="605"/>
      <c r="O309" s="605"/>
      <c r="P309" s="605"/>
      <c r="Q309" s="605"/>
      <c r="R309" s="605"/>
      <c r="S309" s="605"/>
      <c r="T309" s="605"/>
    </row>
    <row r="310" spans="1:20" x14ac:dyDescent="0.25">
      <c r="A310" s="605"/>
      <c r="B310" s="473"/>
      <c r="C310" s="655"/>
      <c r="D310" s="655"/>
      <c r="E310" s="655"/>
      <c r="F310" s="655"/>
      <c r="G310" s="655"/>
      <c r="H310" s="655"/>
      <c r="I310" s="655"/>
      <c r="J310" s="655"/>
      <c r="K310" s="655"/>
      <c r="L310" s="655"/>
      <c r="M310" s="605"/>
      <c r="N310" s="605"/>
      <c r="O310" s="605"/>
      <c r="P310" s="605"/>
      <c r="Q310" s="605"/>
      <c r="R310" s="605"/>
      <c r="S310" s="605"/>
      <c r="T310" s="605"/>
    </row>
    <row r="311" spans="1:20" x14ac:dyDescent="0.25">
      <c r="A311" s="693" t="s">
        <v>667</v>
      </c>
      <c r="B311" s="619" t="s">
        <v>666</v>
      </c>
      <c r="C311" s="655"/>
      <c r="D311" s="655"/>
      <c r="E311" s="655"/>
      <c r="F311" s="655"/>
      <c r="G311" s="655"/>
      <c r="H311" s="655"/>
      <c r="I311" s="655"/>
      <c r="J311" s="655"/>
      <c r="K311" s="655"/>
      <c r="L311" s="655"/>
      <c r="M311" s="605"/>
      <c r="N311" s="605"/>
      <c r="O311" s="605"/>
      <c r="P311" s="605"/>
      <c r="Q311" s="605"/>
      <c r="R311" s="605"/>
      <c r="S311" s="605"/>
      <c r="T311" s="605"/>
    </row>
    <row r="312" spans="1:20" ht="45" x14ac:dyDescent="0.25">
      <c r="A312" s="605"/>
      <c r="B312" s="9"/>
      <c r="C312" s="664" t="s">
        <v>380</v>
      </c>
      <c r="D312" s="664" t="s">
        <v>379</v>
      </c>
      <c r="E312" s="664" t="s">
        <v>378</v>
      </c>
      <c r="F312" s="664" t="s">
        <v>377</v>
      </c>
      <c r="G312" s="664" t="s">
        <v>376</v>
      </c>
      <c r="H312" s="664" t="s">
        <v>474</v>
      </c>
      <c r="I312" s="664" t="s">
        <v>375</v>
      </c>
      <c r="J312" s="664" t="s">
        <v>24</v>
      </c>
      <c r="L312" s="655"/>
      <c r="M312" s="605"/>
      <c r="N312" s="605"/>
      <c r="O312" s="605"/>
      <c r="P312" s="605"/>
      <c r="Q312" s="605"/>
      <c r="R312" s="605"/>
      <c r="S312" s="605"/>
      <c r="T312" s="605"/>
    </row>
    <row r="313" spans="1:20" x14ac:dyDescent="0.25">
      <c r="A313" s="605"/>
      <c r="B313" s="9" t="s">
        <v>295</v>
      </c>
      <c r="C313" s="514">
        <v>10</v>
      </c>
      <c r="D313" s="514">
        <v>16</v>
      </c>
      <c r="E313" s="514">
        <v>11</v>
      </c>
      <c r="F313" s="514">
        <v>1</v>
      </c>
      <c r="G313" s="514">
        <v>5</v>
      </c>
      <c r="H313" s="514">
        <v>24</v>
      </c>
      <c r="I313" s="514">
        <v>12</v>
      </c>
      <c r="J313" s="514">
        <v>79</v>
      </c>
      <c r="L313" s="655"/>
      <c r="M313" s="605"/>
      <c r="N313" s="605"/>
      <c r="O313" s="605"/>
      <c r="P313" s="605"/>
      <c r="Q313" s="605"/>
      <c r="R313" s="605"/>
      <c r="S313" s="605"/>
      <c r="T313" s="605"/>
    </row>
    <row r="314" spans="1:20" x14ac:dyDescent="0.25">
      <c r="A314" s="605"/>
      <c r="B314" s="9" t="s">
        <v>34</v>
      </c>
      <c r="C314" s="514">
        <v>2</v>
      </c>
      <c r="D314" s="514">
        <v>11</v>
      </c>
      <c r="E314" s="514">
        <v>4</v>
      </c>
      <c r="F314" s="514">
        <v>0</v>
      </c>
      <c r="G314" s="514">
        <v>3</v>
      </c>
      <c r="H314" s="514">
        <v>6</v>
      </c>
      <c r="I314" s="514">
        <v>3</v>
      </c>
      <c r="J314" s="514">
        <v>29</v>
      </c>
      <c r="L314" s="655"/>
      <c r="M314" s="605"/>
      <c r="N314" s="605"/>
      <c r="O314" s="605"/>
      <c r="P314" s="605"/>
      <c r="Q314" s="605"/>
      <c r="R314" s="605"/>
      <c r="S314" s="605"/>
      <c r="T314" s="605"/>
    </row>
    <row r="315" spans="1:20" x14ac:dyDescent="0.25">
      <c r="A315" s="605"/>
      <c r="B315" s="281" t="s">
        <v>347</v>
      </c>
      <c r="C315" s="498"/>
      <c r="D315" s="498"/>
      <c r="E315" s="498"/>
      <c r="F315" s="498"/>
      <c r="G315" s="498"/>
      <c r="H315" s="498"/>
      <c r="I315" s="498"/>
      <c r="J315" s="498"/>
      <c r="K315" s="513"/>
      <c r="L315" s="655"/>
      <c r="M315" s="605"/>
      <c r="N315" s="605"/>
      <c r="O315" s="605"/>
      <c r="P315" s="605"/>
      <c r="Q315" s="605"/>
      <c r="R315" s="605"/>
      <c r="S315" s="605"/>
      <c r="T315" s="605"/>
    </row>
    <row r="316" spans="1:20" x14ac:dyDescent="0.25">
      <c r="A316" s="605"/>
      <c r="B316" s="473"/>
      <c r="C316" s="655"/>
      <c r="D316" s="655"/>
      <c r="E316" s="655"/>
      <c r="F316" s="655"/>
      <c r="G316" s="655"/>
      <c r="H316" s="655"/>
      <c r="I316" s="655"/>
      <c r="J316" s="655"/>
      <c r="K316" s="655"/>
      <c r="L316" s="655"/>
      <c r="M316" s="605"/>
      <c r="N316" s="605"/>
      <c r="O316" s="605"/>
      <c r="P316" s="605"/>
      <c r="Q316" s="605"/>
      <c r="R316" s="605"/>
      <c r="S316" s="605"/>
      <c r="T316" s="605"/>
    </row>
    <row r="317" spans="1:20" x14ac:dyDescent="0.25">
      <c r="A317" s="693" t="s">
        <v>665</v>
      </c>
      <c r="B317" s="619" t="s">
        <v>664</v>
      </c>
      <c r="C317" s="655"/>
      <c r="D317" s="655"/>
      <c r="E317" s="655"/>
      <c r="F317" s="655"/>
      <c r="G317" s="655"/>
      <c r="H317" s="655"/>
      <c r="I317" s="655"/>
      <c r="J317" s="655"/>
      <c r="K317" s="655"/>
      <c r="L317" s="655"/>
      <c r="M317" s="605"/>
      <c r="N317" s="605"/>
      <c r="O317" s="605"/>
      <c r="P317" s="605"/>
      <c r="Q317" s="605"/>
      <c r="R317" s="605"/>
      <c r="S317" s="605"/>
      <c r="T317" s="605"/>
    </row>
    <row r="318" spans="1:20" ht="45" x14ac:dyDescent="0.25">
      <c r="A318" s="605"/>
      <c r="B318" s="9"/>
      <c r="C318" s="664" t="s">
        <v>380</v>
      </c>
      <c r="D318" s="664" t="s">
        <v>379</v>
      </c>
      <c r="E318" s="664" t="s">
        <v>378</v>
      </c>
      <c r="F318" s="664" t="s">
        <v>377</v>
      </c>
      <c r="G318" s="664" t="s">
        <v>376</v>
      </c>
      <c r="H318" s="664" t="s">
        <v>474</v>
      </c>
      <c r="I318" s="664" t="s">
        <v>375</v>
      </c>
      <c r="J318" s="664" t="s">
        <v>24</v>
      </c>
      <c r="L318" s="655"/>
      <c r="M318" s="605"/>
      <c r="N318" s="605"/>
      <c r="O318" s="605"/>
      <c r="P318" s="605"/>
      <c r="Q318" s="605"/>
      <c r="R318" s="605"/>
      <c r="S318" s="605"/>
      <c r="T318" s="605"/>
    </row>
    <row r="319" spans="1:20" x14ac:dyDescent="0.25">
      <c r="A319" s="605"/>
      <c r="B319" s="9" t="s">
        <v>458</v>
      </c>
      <c r="C319" s="508">
        <v>10.603437</v>
      </c>
      <c r="D319" s="508">
        <v>16.331257999999998</v>
      </c>
      <c r="E319" s="508">
        <v>11.244656000000001</v>
      </c>
      <c r="F319" s="508">
        <v>1.28952</v>
      </c>
      <c r="G319" s="508">
        <v>5.4743519999999997</v>
      </c>
      <c r="H319" s="508">
        <v>27.162590000000002</v>
      </c>
      <c r="I319" s="508">
        <v>13.01826</v>
      </c>
      <c r="J319" s="512">
        <v>85.12407300000001</v>
      </c>
      <c r="L319" s="655"/>
      <c r="M319" s="605"/>
      <c r="N319" s="605"/>
      <c r="O319" s="605"/>
      <c r="P319" s="605"/>
      <c r="Q319" s="605"/>
      <c r="R319" s="605"/>
      <c r="S319" s="605"/>
      <c r="T319" s="605"/>
    </row>
    <row r="320" spans="1:20" x14ac:dyDescent="0.25">
      <c r="A320" s="605"/>
      <c r="B320" s="9" t="s">
        <v>26</v>
      </c>
      <c r="C320" s="508">
        <v>2.2185860000000002</v>
      </c>
      <c r="D320" s="508">
        <v>10.296358</v>
      </c>
      <c r="E320" s="508">
        <v>4.4395199999999999</v>
      </c>
      <c r="F320" s="508">
        <v>0</v>
      </c>
      <c r="G320" s="508">
        <v>2.813952</v>
      </c>
      <c r="H320" s="508">
        <v>7.5179919999999996</v>
      </c>
      <c r="I320" s="508">
        <v>3.5514709999999998</v>
      </c>
      <c r="J320" s="512">
        <v>30.837879000000001</v>
      </c>
      <c r="L320" s="655"/>
      <c r="M320" s="605"/>
      <c r="N320" s="605"/>
      <c r="O320" s="605"/>
      <c r="P320" s="605"/>
      <c r="Q320" s="605"/>
      <c r="R320" s="605"/>
      <c r="S320" s="605"/>
      <c r="T320" s="605"/>
    </row>
    <row r="321" spans="1:20" x14ac:dyDescent="0.25">
      <c r="A321" s="605"/>
      <c r="B321" s="281" t="s">
        <v>347</v>
      </c>
      <c r="C321" s="474"/>
      <c r="D321" s="474"/>
      <c r="E321" s="474"/>
      <c r="F321" s="474"/>
      <c r="G321" s="474"/>
      <c r="H321" s="474"/>
      <c r="I321" s="474"/>
      <c r="J321" s="474"/>
      <c r="K321" s="474"/>
      <c r="L321" s="655"/>
      <c r="M321" s="605"/>
      <c r="N321" s="605"/>
      <c r="O321" s="605"/>
      <c r="P321" s="605"/>
      <c r="Q321" s="605"/>
      <c r="R321" s="605"/>
      <c r="S321" s="605"/>
      <c r="T321" s="605"/>
    </row>
    <row r="322" spans="1:20" x14ac:dyDescent="0.25">
      <c r="A322" s="605"/>
      <c r="B322" s="506"/>
      <c r="C322" s="474"/>
      <c r="D322" s="474"/>
      <c r="E322" s="474"/>
      <c r="F322" s="474"/>
      <c r="G322" s="474"/>
      <c r="H322" s="474"/>
      <c r="I322" s="474"/>
      <c r="J322" s="474"/>
      <c r="K322" s="474"/>
      <c r="L322" s="655"/>
      <c r="M322" s="605"/>
      <c r="N322" s="605"/>
      <c r="O322" s="605"/>
      <c r="P322" s="605"/>
      <c r="Q322" s="605"/>
      <c r="R322" s="605"/>
      <c r="S322" s="605"/>
      <c r="T322" s="605"/>
    </row>
    <row r="323" spans="1:20" x14ac:dyDescent="0.25">
      <c r="A323" s="335" t="s">
        <v>663</v>
      </c>
      <c r="B323" s="335" t="s">
        <v>662</v>
      </c>
      <c r="C323" s="605"/>
      <c r="D323" s="605"/>
      <c r="E323" s="605"/>
      <c r="F323" s="343"/>
      <c r="G323" s="343"/>
      <c r="H323" s="343"/>
      <c r="I323" s="343"/>
      <c r="J323" s="343"/>
      <c r="K323" s="343"/>
      <c r="L323" s="655"/>
      <c r="M323" s="605"/>
      <c r="N323" s="605"/>
      <c r="O323" s="605"/>
      <c r="P323" s="605"/>
      <c r="Q323" s="605"/>
      <c r="R323" s="605"/>
      <c r="S323" s="605"/>
      <c r="T323" s="605"/>
    </row>
    <row r="324" spans="1:20" x14ac:dyDescent="0.25">
      <c r="A324" s="605"/>
      <c r="B324" s="511"/>
      <c r="C324" s="664" t="s">
        <v>527</v>
      </c>
      <c r="D324" s="664" t="s">
        <v>528</v>
      </c>
      <c r="E324" s="664" t="s">
        <v>658</v>
      </c>
      <c r="F324" s="343"/>
      <c r="G324" s="343"/>
      <c r="H324" s="343"/>
      <c r="I324" s="343"/>
      <c r="J324" s="343"/>
      <c r="K324" s="343"/>
      <c r="L324" s="655"/>
      <c r="M324" s="605"/>
      <c r="N324" s="605"/>
      <c r="O324" s="605"/>
      <c r="P324" s="605"/>
      <c r="Q324" s="605"/>
      <c r="R324" s="605"/>
      <c r="S324" s="605"/>
      <c r="T324" s="605"/>
    </row>
    <row r="325" spans="1:20" x14ac:dyDescent="0.25">
      <c r="A325" s="605"/>
      <c r="B325" s="9" t="s">
        <v>33</v>
      </c>
      <c r="C325" s="604">
        <v>48</v>
      </c>
      <c r="D325" s="604">
        <v>31</v>
      </c>
      <c r="E325" s="604">
        <v>79</v>
      </c>
      <c r="F325" s="343"/>
      <c r="G325" s="343"/>
      <c r="H325" s="343"/>
      <c r="I325" s="343"/>
      <c r="J325" s="343"/>
      <c r="K325" s="343"/>
      <c r="L325" s="655"/>
      <c r="M325" s="605"/>
      <c r="N325" s="605"/>
      <c r="O325" s="605"/>
      <c r="P325" s="605"/>
      <c r="Q325" s="605"/>
      <c r="R325" s="605"/>
      <c r="S325" s="605"/>
      <c r="T325" s="605"/>
    </row>
    <row r="326" spans="1:20" x14ac:dyDescent="0.25">
      <c r="A326" s="605"/>
      <c r="B326" s="9" t="s">
        <v>661</v>
      </c>
      <c r="C326" s="9">
        <v>18</v>
      </c>
      <c r="D326" s="9">
        <v>11</v>
      </c>
      <c r="E326" s="604">
        <v>29</v>
      </c>
      <c r="G326" s="343"/>
      <c r="H326" s="343"/>
      <c r="I326" s="343"/>
      <c r="J326" s="343"/>
      <c r="K326" s="343"/>
      <c r="L326" s="655"/>
      <c r="M326" s="605"/>
      <c r="N326" s="605"/>
      <c r="O326" s="605"/>
      <c r="P326" s="605"/>
      <c r="Q326" s="605"/>
      <c r="R326" s="605"/>
      <c r="S326" s="605"/>
      <c r="T326" s="605"/>
    </row>
    <row r="327" spans="1:20" x14ac:dyDescent="0.25">
      <c r="A327" s="605"/>
      <c r="B327" s="281" t="s">
        <v>347</v>
      </c>
      <c r="C327" s="649"/>
      <c r="D327" s="649"/>
      <c r="E327" s="649"/>
      <c r="F327" s="343"/>
      <c r="G327" s="343"/>
      <c r="H327" s="343"/>
      <c r="I327" s="343"/>
      <c r="J327" s="343"/>
      <c r="K327" s="343"/>
      <c r="L327" s="655"/>
      <c r="M327" s="605"/>
      <c r="N327" s="605"/>
      <c r="O327" s="605"/>
      <c r="P327" s="605"/>
      <c r="Q327" s="605"/>
      <c r="R327" s="605"/>
      <c r="S327" s="605"/>
      <c r="T327" s="605"/>
    </row>
    <row r="328" spans="1:20" x14ac:dyDescent="0.25">
      <c r="A328" s="605"/>
      <c r="B328" s="649"/>
      <c r="C328" s="649"/>
      <c r="D328" s="649"/>
      <c r="E328" s="649"/>
      <c r="F328" s="343"/>
      <c r="G328" s="343"/>
      <c r="H328" s="343"/>
      <c r="I328" s="343"/>
      <c r="J328" s="343"/>
      <c r="K328" s="343"/>
      <c r="L328" s="655"/>
      <c r="M328" s="605"/>
      <c r="N328" s="605"/>
      <c r="O328" s="605"/>
      <c r="P328" s="605"/>
      <c r="Q328" s="605"/>
      <c r="R328" s="605"/>
      <c r="S328" s="605"/>
      <c r="T328" s="605"/>
    </row>
    <row r="329" spans="1:20" x14ac:dyDescent="0.25">
      <c r="A329" s="693" t="s">
        <v>660</v>
      </c>
      <c r="B329" s="335" t="s">
        <v>659</v>
      </c>
      <c r="C329" s="605"/>
      <c r="D329" s="605"/>
      <c r="E329" s="605"/>
      <c r="F329" s="605"/>
      <c r="G329" s="605"/>
      <c r="H329" s="605"/>
      <c r="I329" s="605"/>
      <c r="J329" s="605"/>
      <c r="K329" s="605"/>
      <c r="L329" s="605"/>
      <c r="M329" s="605"/>
      <c r="N329" s="605"/>
      <c r="O329" s="605"/>
      <c r="P329" s="605"/>
      <c r="Q329" s="605"/>
    </row>
    <row r="330" spans="1:20" x14ac:dyDescent="0.25">
      <c r="A330" s="605"/>
      <c r="B330" s="9"/>
      <c r="C330" s="664" t="s">
        <v>527</v>
      </c>
      <c r="D330" s="664" t="s">
        <v>528</v>
      </c>
      <c r="E330" s="664" t="s">
        <v>658</v>
      </c>
      <c r="F330" s="605"/>
      <c r="G330" s="605"/>
      <c r="H330" s="605"/>
      <c r="I330" s="605"/>
      <c r="J330" s="605"/>
      <c r="K330" s="605"/>
      <c r="L330" s="605"/>
      <c r="M330" s="605"/>
      <c r="N330" s="605"/>
      <c r="O330" s="605"/>
      <c r="P330" s="605"/>
      <c r="Q330" s="605"/>
    </row>
    <row r="331" spans="1:20" x14ac:dyDescent="0.25">
      <c r="A331" s="605"/>
      <c r="B331" s="9" t="s">
        <v>591</v>
      </c>
      <c r="C331" s="508">
        <v>51.543517999999999</v>
      </c>
      <c r="D331" s="508">
        <v>33.580554999999997</v>
      </c>
      <c r="E331" s="599">
        <v>85.124072999999996</v>
      </c>
      <c r="F331" s="605"/>
      <c r="G331" s="605"/>
      <c r="H331" s="605"/>
      <c r="I331" s="605"/>
      <c r="J331" s="605"/>
      <c r="K331" s="605"/>
      <c r="L331" s="605"/>
      <c r="M331" s="605"/>
      <c r="N331" s="605"/>
      <c r="O331" s="605"/>
      <c r="P331" s="605"/>
      <c r="Q331" s="605"/>
    </row>
    <row r="332" spans="1:20" x14ac:dyDescent="0.25">
      <c r="A332" s="605"/>
      <c r="B332" s="9" t="s">
        <v>590</v>
      </c>
      <c r="C332" s="508">
        <v>19.100971999999999</v>
      </c>
      <c r="D332" s="508">
        <v>11.736907</v>
      </c>
      <c r="E332" s="599">
        <v>30.837879000000001</v>
      </c>
      <c r="F332" s="605"/>
      <c r="H332" s="605"/>
      <c r="I332" s="605"/>
      <c r="J332" s="605"/>
      <c r="K332" s="605"/>
      <c r="L332" s="605"/>
      <c r="M332" s="605"/>
      <c r="N332" s="605"/>
      <c r="O332" s="605"/>
      <c r="P332" s="605"/>
      <c r="Q332" s="605"/>
    </row>
    <row r="333" spans="1:20" x14ac:dyDescent="0.25">
      <c r="B333" s="281" t="s">
        <v>347</v>
      </c>
    </row>
    <row r="334" spans="1:20" x14ac:dyDescent="0.25">
      <c r="A334" s="605"/>
      <c r="B334" s="649"/>
      <c r="C334" s="649"/>
      <c r="D334" s="649"/>
      <c r="E334" s="649"/>
      <c r="F334" s="343"/>
      <c r="G334" s="343"/>
      <c r="H334" s="343"/>
      <c r="I334" s="343"/>
      <c r="J334" s="343"/>
      <c r="K334" s="343"/>
      <c r="L334" s="655"/>
      <c r="M334" s="605"/>
      <c r="N334" s="605"/>
      <c r="O334" s="605"/>
      <c r="P334" s="605"/>
      <c r="Q334" s="605"/>
      <c r="R334" s="605"/>
      <c r="S334" s="605"/>
      <c r="T334" s="605"/>
    </row>
    <row r="335" spans="1:20" x14ac:dyDescent="0.25">
      <c r="A335" s="335" t="s">
        <v>657</v>
      </c>
      <c r="B335" s="335" t="s">
        <v>656</v>
      </c>
      <c r="C335" s="649"/>
      <c r="D335" s="649"/>
      <c r="E335" s="649"/>
      <c r="F335" s="343"/>
      <c r="G335" s="343"/>
      <c r="H335" s="343"/>
      <c r="I335" s="343"/>
      <c r="J335" s="343"/>
      <c r="K335" s="343"/>
      <c r="L335" s="655"/>
      <c r="M335" s="605"/>
      <c r="N335" s="605"/>
      <c r="O335" s="605"/>
      <c r="P335" s="605"/>
      <c r="Q335" s="605"/>
      <c r="R335" s="605"/>
      <c r="S335" s="605"/>
      <c r="T335" s="605"/>
    </row>
    <row r="336" spans="1:20" x14ac:dyDescent="0.25">
      <c r="A336" s="605"/>
      <c r="B336" s="509"/>
      <c r="C336" s="664" t="s">
        <v>527</v>
      </c>
      <c r="D336" s="664" t="s">
        <v>528</v>
      </c>
      <c r="E336" s="510"/>
      <c r="F336" s="510"/>
      <c r="G336" s="474"/>
      <c r="H336" s="474"/>
      <c r="I336" s="474"/>
      <c r="J336" s="474"/>
      <c r="K336" s="655"/>
      <c r="L336" s="605"/>
      <c r="M336" s="605"/>
      <c r="N336" s="605"/>
      <c r="O336" s="605"/>
      <c r="P336" s="605"/>
      <c r="Q336" s="605"/>
      <c r="R336" s="605"/>
      <c r="S336" s="605"/>
    </row>
    <row r="337" spans="1:20" x14ac:dyDescent="0.25">
      <c r="A337" s="605"/>
      <c r="B337" s="509" t="s">
        <v>525</v>
      </c>
      <c r="C337" s="669">
        <v>0.370579516904531</v>
      </c>
      <c r="D337" s="669">
        <v>0.34951497972561801</v>
      </c>
      <c r="E337" s="655"/>
      <c r="F337" s="655"/>
      <c r="G337" s="655"/>
      <c r="H337" s="655"/>
      <c r="I337" s="655"/>
      <c r="J337" s="655"/>
      <c r="K337" s="655"/>
      <c r="L337" s="605"/>
      <c r="M337" s="605"/>
      <c r="N337" s="605"/>
      <c r="O337" s="605"/>
      <c r="P337" s="605"/>
      <c r="Q337" s="605"/>
      <c r="R337" s="605"/>
      <c r="S337" s="605"/>
    </row>
    <row r="338" spans="1:20" x14ac:dyDescent="0.25">
      <c r="A338" s="605"/>
      <c r="B338" s="281" t="s">
        <v>347</v>
      </c>
      <c r="C338" s="474"/>
      <c r="D338" s="474"/>
      <c r="E338" s="474"/>
      <c r="F338" s="474"/>
      <c r="G338" s="474"/>
      <c r="H338" s="474"/>
      <c r="I338" s="474"/>
      <c r="J338" s="474"/>
      <c r="K338" s="474"/>
      <c r="L338" s="655"/>
      <c r="M338" s="605"/>
      <c r="N338" s="605"/>
      <c r="O338" s="605"/>
      <c r="P338" s="605"/>
      <c r="Q338" s="605"/>
      <c r="R338" s="605"/>
      <c r="S338" s="605"/>
      <c r="T338" s="605"/>
    </row>
    <row r="339" spans="1:20" x14ac:dyDescent="0.25">
      <c r="A339" s="605"/>
      <c r="B339" s="473"/>
      <c r="C339" s="655"/>
      <c r="D339" s="655"/>
      <c r="E339" s="655"/>
      <c r="F339" s="655"/>
      <c r="G339" s="655"/>
      <c r="H339" s="655"/>
      <c r="I339" s="655"/>
      <c r="J339" s="655"/>
      <c r="K339" s="655"/>
      <c r="L339" s="655"/>
      <c r="M339" s="605"/>
      <c r="N339" s="605"/>
      <c r="O339" s="605"/>
      <c r="P339" s="605"/>
      <c r="Q339" s="605"/>
      <c r="R339" s="605"/>
      <c r="S339" s="605"/>
      <c r="T339" s="605"/>
    </row>
    <row r="340" spans="1:20" x14ac:dyDescent="0.25">
      <c r="A340" s="693" t="s">
        <v>655</v>
      </c>
      <c r="B340" s="619" t="s">
        <v>654</v>
      </c>
      <c r="C340" s="655"/>
      <c r="D340" s="655"/>
      <c r="E340" s="655"/>
      <c r="F340" s="655"/>
      <c r="G340" s="655"/>
      <c r="H340" s="655"/>
      <c r="I340" s="655"/>
      <c r="J340" s="655"/>
      <c r="K340" s="655"/>
      <c r="L340" s="655"/>
      <c r="M340" s="605"/>
      <c r="N340" s="605"/>
      <c r="O340" s="605"/>
      <c r="P340" s="605"/>
      <c r="Q340" s="605"/>
      <c r="R340" s="605"/>
      <c r="S340" s="605"/>
      <c r="T340" s="605"/>
    </row>
    <row r="341" spans="1:20" ht="45" x14ac:dyDescent="0.25">
      <c r="A341" s="605"/>
      <c r="B341" s="9"/>
      <c r="C341" s="664" t="s">
        <v>380</v>
      </c>
      <c r="D341" s="664" t="s">
        <v>379</v>
      </c>
      <c r="E341" s="664" t="s">
        <v>378</v>
      </c>
      <c r="F341" s="664" t="s">
        <v>377</v>
      </c>
      <c r="G341" s="664" t="s">
        <v>376</v>
      </c>
      <c r="H341" s="664" t="s">
        <v>474</v>
      </c>
      <c r="I341" s="664" t="s">
        <v>375</v>
      </c>
      <c r="J341" s="664" t="s">
        <v>24</v>
      </c>
      <c r="L341" s="655"/>
      <c r="M341" s="605"/>
      <c r="N341" s="605"/>
      <c r="O341" s="605"/>
      <c r="P341" s="605"/>
      <c r="Q341" s="605"/>
      <c r="R341" s="605"/>
      <c r="S341" s="605"/>
      <c r="T341" s="605"/>
    </row>
    <row r="342" spans="1:20" x14ac:dyDescent="0.25">
      <c r="A342" s="605"/>
      <c r="B342" s="9" t="s">
        <v>26</v>
      </c>
      <c r="C342" s="508">
        <v>2.2185860000000002</v>
      </c>
      <c r="D342" s="508">
        <v>10.296358</v>
      </c>
      <c r="E342" s="508">
        <v>4.4395199999999999</v>
      </c>
      <c r="F342" s="508">
        <v>0</v>
      </c>
      <c r="G342" s="508">
        <v>2.813952</v>
      </c>
      <c r="H342" s="508">
        <v>7.5179919999999996</v>
      </c>
      <c r="I342" s="508">
        <v>3.5514709999999998</v>
      </c>
      <c r="J342" s="508">
        <v>30.837879000000001</v>
      </c>
      <c r="L342" s="655"/>
      <c r="M342" s="605"/>
      <c r="N342" s="605"/>
      <c r="O342" s="605"/>
      <c r="P342" s="605"/>
      <c r="Q342" s="605"/>
      <c r="R342" s="605"/>
      <c r="S342" s="605"/>
      <c r="T342" s="605"/>
    </row>
    <row r="343" spans="1:20" x14ac:dyDescent="0.25">
      <c r="A343" s="605"/>
      <c r="B343" s="9" t="s">
        <v>653</v>
      </c>
      <c r="C343" s="669">
        <v>7.1943534119191535E-2</v>
      </c>
      <c r="D343" s="669">
        <v>0.33388671120993763</v>
      </c>
      <c r="E343" s="669">
        <v>0.14396320836462195</v>
      </c>
      <c r="F343" s="669">
        <v>0</v>
      </c>
      <c r="G343" s="669">
        <v>9.1249855413207889E-2</v>
      </c>
      <c r="H343" s="669">
        <v>0.24379082621084283</v>
      </c>
      <c r="I343" s="669">
        <v>0.11516586468219814</v>
      </c>
      <c r="J343" s="669">
        <v>1</v>
      </c>
      <c r="L343" s="655"/>
      <c r="M343" s="605"/>
      <c r="N343" s="605"/>
      <c r="O343" s="605"/>
      <c r="P343" s="605"/>
      <c r="Q343" s="605"/>
      <c r="R343" s="605"/>
      <c r="S343" s="605"/>
      <c r="T343" s="605"/>
    </row>
    <row r="344" spans="1:20" x14ac:dyDescent="0.25">
      <c r="A344" s="605"/>
      <c r="B344" s="281" t="s">
        <v>347</v>
      </c>
      <c r="C344" s="474"/>
      <c r="D344" s="474"/>
      <c r="E344" s="474"/>
      <c r="F344" s="474"/>
      <c r="G344" s="474"/>
      <c r="H344" s="474"/>
      <c r="I344" s="474"/>
      <c r="J344" s="474"/>
      <c r="K344" s="474"/>
      <c r="L344" s="655"/>
      <c r="M344" s="605"/>
      <c r="N344" s="605"/>
      <c r="O344" s="605"/>
      <c r="P344" s="605"/>
      <c r="Q344" s="605"/>
      <c r="R344" s="605"/>
      <c r="S344" s="605"/>
      <c r="T344" s="605"/>
    </row>
    <row r="345" spans="1:20" x14ac:dyDescent="0.25">
      <c r="A345" s="605"/>
      <c r="B345" s="473"/>
      <c r="C345" s="655"/>
      <c r="D345" s="655"/>
      <c r="E345" s="655"/>
      <c r="F345" s="655"/>
      <c r="G345" s="655"/>
      <c r="H345" s="655"/>
      <c r="I345" s="655"/>
      <c r="J345" s="655"/>
      <c r="K345" s="655"/>
      <c r="L345" s="655"/>
      <c r="M345" s="605"/>
      <c r="N345" s="605"/>
      <c r="O345" s="605"/>
      <c r="P345" s="605"/>
      <c r="Q345" s="605"/>
      <c r="R345" s="605"/>
      <c r="S345" s="605"/>
      <c r="T345" s="605"/>
    </row>
    <row r="346" spans="1:20" ht="45" x14ac:dyDescent="0.25">
      <c r="A346" s="693" t="s">
        <v>652</v>
      </c>
      <c r="B346" s="9"/>
      <c r="C346" s="664" t="s">
        <v>380</v>
      </c>
      <c r="D346" s="664" t="s">
        <v>379</v>
      </c>
      <c r="E346" s="664" t="s">
        <v>378</v>
      </c>
      <c r="F346" s="664" t="s">
        <v>377</v>
      </c>
      <c r="G346" s="664" t="s">
        <v>376</v>
      </c>
      <c r="H346" s="664" t="s">
        <v>474</v>
      </c>
      <c r="I346" s="664" t="s">
        <v>375</v>
      </c>
      <c r="J346" s="664" t="s">
        <v>24</v>
      </c>
      <c r="K346" s="655"/>
      <c r="L346" s="655"/>
      <c r="M346" s="605"/>
      <c r="N346" s="605"/>
      <c r="O346" s="605"/>
      <c r="P346" s="605"/>
      <c r="Q346" s="605"/>
      <c r="R346" s="605"/>
      <c r="S346" s="605"/>
      <c r="T346" s="605"/>
    </row>
    <row r="347" spans="1:20" x14ac:dyDescent="0.25">
      <c r="A347" s="605"/>
      <c r="B347" s="9" t="s">
        <v>256</v>
      </c>
      <c r="C347" s="508">
        <v>1.1092930000000001</v>
      </c>
      <c r="D347" s="508">
        <v>0.93603254999999996</v>
      </c>
      <c r="E347" s="508">
        <v>1.10988</v>
      </c>
      <c r="F347" s="508">
        <v>0</v>
      </c>
      <c r="G347" s="508">
        <v>0.93798400000000004</v>
      </c>
      <c r="H347" s="508">
        <v>1.25299867</v>
      </c>
      <c r="I347" s="508">
        <v>1.18382367</v>
      </c>
      <c r="J347" s="692">
        <v>1.063375</v>
      </c>
      <c r="K347" s="655"/>
      <c r="L347" s="655"/>
      <c r="M347" s="605"/>
      <c r="N347" s="605"/>
      <c r="O347" s="605"/>
      <c r="P347" s="605"/>
      <c r="Q347" s="605"/>
      <c r="R347" s="605"/>
      <c r="S347" s="605"/>
      <c r="T347" s="605"/>
    </row>
    <row r="348" spans="1:20" x14ac:dyDescent="0.25">
      <c r="A348" s="605"/>
      <c r="B348" s="281" t="s">
        <v>347</v>
      </c>
      <c r="C348" s="474"/>
      <c r="D348" s="474"/>
      <c r="E348" s="474"/>
      <c r="F348" s="474"/>
      <c r="G348" s="474"/>
      <c r="H348" s="474"/>
      <c r="I348" s="474"/>
      <c r="J348" s="474"/>
      <c r="K348" s="474"/>
      <c r="L348" s="655"/>
      <c r="M348" s="605"/>
      <c r="N348" s="605"/>
      <c r="O348" s="605"/>
      <c r="P348" s="605"/>
      <c r="Q348" s="605"/>
      <c r="R348" s="605"/>
      <c r="S348" s="605"/>
      <c r="T348" s="605"/>
    </row>
    <row r="349" spans="1:20" x14ac:dyDescent="0.25">
      <c r="A349" s="605"/>
      <c r="B349" s="473"/>
      <c r="C349" s="655"/>
      <c r="D349" s="655"/>
      <c r="E349" s="655"/>
      <c r="F349" s="655"/>
      <c r="G349" s="655"/>
      <c r="H349" s="655"/>
      <c r="I349" s="655"/>
      <c r="J349" s="655"/>
      <c r="K349" s="655"/>
      <c r="L349" s="655"/>
      <c r="M349" s="605"/>
      <c r="N349" s="605"/>
      <c r="O349" s="605"/>
      <c r="P349" s="605"/>
      <c r="Q349" s="605"/>
      <c r="R349" s="605"/>
      <c r="S349" s="605"/>
      <c r="T349" s="605"/>
    </row>
    <row r="350" spans="1:20" x14ac:dyDescent="0.25">
      <c r="A350" s="693" t="s">
        <v>651</v>
      </c>
      <c r="B350" s="619" t="s">
        <v>650</v>
      </c>
      <c r="C350" s="655"/>
      <c r="D350" s="655"/>
      <c r="E350" s="655"/>
      <c r="F350" s="655"/>
      <c r="G350" s="655"/>
      <c r="H350" s="655"/>
      <c r="I350" s="655"/>
      <c r="J350" s="655"/>
      <c r="K350" s="655"/>
      <c r="L350" s="655"/>
      <c r="M350" s="605"/>
      <c r="N350" s="605"/>
      <c r="O350" s="605"/>
      <c r="P350" s="605"/>
      <c r="Q350" s="605"/>
      <c r="R350" s="605"/>
      <c r="S350" s="605"/>
      <c r="T350" s="605"/>
    </row>
    <row r="351" spans="1:20" ht="45" x14ac:dyDescent="0.25">
      <c r="A351" s="605"/>
      <c r="B351" s="9"/>
      <c r="C351" s="664" t="s">
        <v>380</v>
      </c>
      <c r="D351" s="664" t="s">
        <v>379</v>
      </c>
      <c r="E351" s="664" t="s">
        <v>378</v>
      </c>
      <c r="F351" s="664" t="s">
        <v>377</v>
      </c>
      <c r="G351" s="664" t="s">
        <v>376</v>
      </c>
      <c r="H351" s="664" t="s">
        <v>474</v>
      </c>
      <c r="I351" s="664" t="s">
        <v>375</v>
      </c>
      <c r="J351" s="664" t="s">
        <v>24</v>
      </c>
      <c r="L351" s="655"/>
      <c r="M351" s="605"/>
      <c r="N351" s="605"/>
      <c r="O351" s="605"/>
      <c r="P351" s="605"/>
      <c r="Q351" s="605"/>
      <c r="R351" s="605"/>
      <c r="S351" s="605"/>
      <c r="T351" s="605"/>
    </row>
    <row r="352" spans="1:20" x14ac:dyDescent="0.25">
      <c r="A352" s="605"/>
      <c r="B352" s="9" t="s">
        <v>1026</v>
      </c>
      <c r="C352" s="669">
        <v>0.2</v>
      </c>
      <c r="D352" s="669">
        <v>0.6875</v>
      </c>
      <c r="E352" s="669">
        <v>0.36363636363636365</v>
      </c>
      <c r="F352" s="669">
        <v>0</v>
      </c>
      <c r="G352" s="669">
        <v>0.6</v>
      </c>
      <c r="H352" s="669">
        <v>0.25</v>
      </c>
      <c r="I352" s="669">
        <v>0.25</v>
      </c>
      <c r="J352" s="669">
        <v>0.36708860759493672</v>
      </c>
      <c r="L352" s="655"/>
      <c r="M352" s="605"/>
      <c r="N352" s="605"/>
      <c r="O352" s="605"/>
      <c r="P352" s="605"/>
      <c r="Q352" s="605"/>
      <c r="R352" s="605"/>
      <c r="S352" s="605"/>
      <c r="T352" s="605"/>
    </row>
    <row r="353" spans="1:20" x14ac:dyDescent="0.25">
      <c r="A353" s="605"/>
      <c r="B353" s="9" t="s">
        <v>1025</v>
      </c>
      <c r="C353" s="669">
        <v>0.20923272331414808</v>
      </c>
      <c r="D353" s="669">
        <v>0.63046937351672483</v>
      </c>
      <c r="E353" s="669">
        <v>0.39481154425711196</v>
      </c>
      <c r="F353" s="669">
        <v>0</v>
      </c>
      <c r="G353" s="669">
        <v>0.51402467360520476</v>
      </c>
      <c r="H353" s="669">
        <v>0.27677743543601691</v>
      </c>
      <c r="I353" s="669">
        <v>0.27280688817092297</v>
      </c>
      <c r="J353" s="669">
        <v>0.36226977766912066</v>
      </c>
      <c r="L353" s="655"/>
      <c r="M353" s="605"/>
      <c r="N353" s="605"/>
      <c r="O353" s="605"/>
      <c r="P353" s="605"/>
      <c r="Q353" s="605"/>
      <c r="R353" s="605"/>
      <c r="S353" s="605"/>
      <c r="T353" s="605"/>
    </row>
    <row r="354" spans="1:20" x14ac:dyDescent="0.25">
      <c r="A354" s="605"/>
      <c r="B354" s="281" t="s">
        <v>347</v>
      </c>
      <c r="C354" s="476"/>
      <c r="D354" s="476"/>
      <c r="E354" s="476"/>
      <c r="F354" s="476"/>
      <c r="G354" s="476"/>
      <c r="H354" s="476"/>
      <c r="I354" s="476"/>
      <c r="J354" s="476"/>
      <c r="L354" s="655"/>
      <c r="M354" s="605"/>
      <c r="N354" s="605"/>
      <c r="O354" s="605"/>
      <c r="P354" s="605"/>
      <c r="Q354" s="605"/>
      <c r="R354" s="605"/>
      <c r="S354" s="605"/>
      <c r="T354" s="605"/>
    </row>
    <row r="355" spans="1:20" x14ac:dyDescent="0.25">
      <c r="A355" s="605"/>
      <c r="B355" s="473"/>
      <c r="C355" s="655"/>
      <c r="D355" s="655"/>
      <c r="E355" s="655"/>
      <c r="F355" s="655"/>
      <c r="G355" s="655"/>
      <c r="H355" s="655"/>
      <c r="I355" s="655"/>
      <c r="J355" s="655"/>
      <c r="K355" s="655"/>
      <c r="L355" s="655"/>
      <c r="M355" s="605"/>
      <c r="N355" s="605"/>
      <c r="O355" s="605"/>
      <c r="P355" s="605"/>
      <c r="Q355" s="605"/>
      <c r="R355" s="605"/>
      <c r="S355" s="605"/>
      <c r="T355" s="605"/>
    </row>
    <row r="356" spans="1:20" x14ac:dyDescent="0.25">
      <c r="A356" s="693" t="s">
        <v>649</v>
      </c>
      <c r="B356" s="619" t="s">
        <v>648</v>
      </c>
      <c r="C356" s="655"/>
      <c r="D356" s="655"/>
      <c r="E356" s="655"/>
      <c r="F356" s="655"/>
      <c r="G356" s="655"/>
      <c r="H356" s="655"/>
      <c r="I356" s="655"/>
      <c r="J356" s="655"/>
      <c r="K356" s="655"/>
      <c r="L356" s="655"/>
      <c r="M356" s="605"/>
      <c r="N356" s="605"/>
      <c r="O356" s="605"/>
      <c r="P356" s="605"/>
      <c r="Q356" s="605"/>
      <c r="R356" s="605"/>
      <c r="S356" s="605"/>
      <c r="T356" s="605"/>
    </row>
    <row r="357" spans="1:20" ht="45" x14ac:dyDescent="0.25">
      <c r="A357" s="605"/>
      <c r="B357" s="9"/>
      <c r="C357" s="664" t="s">
        <v>380</v>
      </c>
      <c r="D357" s="664" t="s">
        <v>379</v>
      </c>
      <c r="E357" s="664" t="s">
        <v>378</v>
      </c>
      <c r="F357" s="664" t="s">
        <v>377</v>
      </c>
      <c r="G357" s="664" t="s">
        <v>376</v>
      </c>
      <c r="H357" s="664" t="s">
        <v>474</v>
      </c>
      <c r="I357" s="664" t="s">
        <v>375</v>
      </c>
      <c r="J357" s="664" t="s">
        <v>24</v>
      </c>
      <c r="L357" s="655"/>
      <c r="M357" s="605"/>
      <c r="N357" s="605"/>
      <c r="O357" s="605"/>
      <c r="P357" s="605"/>
      <c r="Q357" s="605"/>
      <c r="R357" s="605"/>
      <c r="S357" s="605"/>
      <c r="T357" s="605"/>
    </row>
    <row r="358" spans="1:20" x14ac:dyDescent="0.25">
      <c r="A358" s="605"/>
      <c r="B358" s="9" t="s">
        <v>647</v>
      </c>
      <c r="C358" s="508">
        <v>23.140610880000001</v>
      </c>
      <c r="D358" s="508">
        <v>37.326323119999998</v>
      </c>
      <c r="E358" s="508">
        <v>27.401700399999999</v>
      </c>
      <c r="F358" s="508">
        <v>1.2929200000000001</v>
      </c>
      <c r="G358" s="508">
        <v>10.103619399999999</v>
      </c>
      <c r="H358" s="734">
        <v>64.468480459999995</v>
      </c>
      <c r="I358" s="734">
        <v>24.881497960000001</v>
      </c>
      <c r="J358" s="508">
        <v>188.61515221999997</v>
      </c>
      <c r="L358" s="655"/>
      <c r="M358" s="605"/>
      <c r="N358" s="605"/>
      <c r="O358" s="605"/>
      <c r="P358" s="605"/>
      <c r="Q358" s="605"/>
      <c r="R358" s="605"/>
      <c r="S358" s="605"/>
      <c r="T358" s="605"/>
    </row>
    <row r="359" spans="1:20" x14ac:dyDescent="0.25">
      <c r="A359" s="605"/>
      <c r="B359" s="9" t="s">
        <v>646</v>
      </c>
      <c r="C359" s="508">
        <v>12.537173879999999</v>
      </c>
      <c r="D359" s="508">
        <v>20.99506512</v>
      </c>
      <c r="E359" s="508">
        <v>16.1570444</v>
      </c>
      <c r="F359" s="508">
        <v>3.3999999999999998E-3</v>
      </c>
      <c r="G359" s="508">
        <v>4.6292673999999998</v>
      </c>
      <c r="H359" s="734">
        <v>37.305890460000001</v>
      </c>
      <c r="I359" s="734">
        <v>11.863237959999999</v>
      </c>
      <c r="J359" s="508">
        <v>103.49107921999999</v>
      </c>
      <c r="L359" s="655"/>
      <c r="M359" s="605"/>
      <c r="N359" s="605"/>
      <c r="O359" s="605"/>
      <c r="P359" s="605"/>
      <c r="Q359" s="605"/>
      <c r="R359" s="605"/>
      <c r="S359" s="605"/>
      <c r="T359" s="605"/>
    </row>
    <row r="360" spans="1:20" x14ac:dyDescent="0.25">
      <c r="A360" s="605"/>
      <c r="B360" s="9" t="s">
        <v>645</v>
      </c>
      <c r="C360" s="669">
        <v>0.54178232134898585</v>
      </c>
      <c r="D360" s="669">
        <v>0.56247343335970135</v>
      </c>
      <c r="E360" s="669">
        <v>0.58963656138653353</v>
      </c>
      <c r="F360" s="669">
        <v>2.6297064010147569E-3</v>
      </c>
      <c r="G360" s="669">
        <v>0.45817911549597762</v>
      </c>
      <c r="H360" s="669">
        <v>0.57866867954405643</v>
      </c>
      <c r="I360" s="669">
        <v>0.4767895397243197</v>
      </c>
      <c r="J360" s="669">
        <v>0.54868910584282438</v>
      </c>
      <c r="L360" s="655"/>
      <c r="M360" s="605"/>
      <c r="N360" s="605"/>
      <c r="O360" s="605"/>
      <c r="P360" s="605"/>
      <c r="Q360" s="605"/>
      <c r="R360" s="605"/>
      <c r="S360" s="605"/>
      <c r="T360" s="605"/>
    </row>
    <row r="361" spans="1:20" x14ac:dyDescent="0.25">
      <c r="A361" s="605"/>
      <c r="B361" s="506" t="s">
        <v>644</v>
      </c>
      <c r="C361" s="476"/>
      <c r="D361" s="476"/>
      <c r="E361" s="476"/>
      <c r="F361" s="476"/>
      <c r="G361" s="476"/>
      <c r="H361" s="476"/>
      <c r="I361" s="476"/>
      <c r="J361" s="476"/>
      <c r="K361" s="655"/>
      <c r="L361" s="655"/>
      <c r="M361" s="605"/>
      <c r="N361" s="605"/>
      <c r="O361" s="605"/>
      <c r="P361" s="605"/>
      <c r="Q361" s="605"/>
      <c r="R361" s="605"/>
      <c r="S361" s="605"/>
      <c r="T361" s="605"/>
    </row>
    <row r="362" spans="1:20" x14ac:dyDescent="0.25">
      <c r="A362" s="605"/>
      <c r="B362" s="281" t="s">
        <v>347</v>
      </c>
      <c r="C362" s="655"/>
      <c r="D362" s="476"/>
      <c r="E362" s="476"/>
      <c r="F362" s="476"/>
      <c r="G362" s="476"/>
      <c r="H362" s="476"/>
      <c r="I362" s="476"/>
      <c r="J362" s="476"/>
      <c r="K362" s="655"/>
      <c r="L362" s="655"/>
      <c r="M362" s="605"/>
      <c r="N362" s="605"/>
      <c r="O362" s="605"/>
      <c r="P362" s="605"/>
      <c r="Q362" s="605"/>
      <c r="R362" s="605"/>
      <c r="S362" s="605"/>
      <c r="T362" s="605"/>
    </row>
    <row r="363" spans="1:20" x14ac:dyDescent="0.25">
      <c r="A363" s="605"/>
      <c r="B363" s="473"/>
      <c r="C363" s="655"/>
      <c r="D363" s="655"/>
      <c r="E363" s="655"/>
      <c r="F363" s="655"/>
      <c r="G363" s="655"/>
      <c r="H363" s="655"/>
      <c r="I363" s="655"/>
      <c r="J363" s="655"/>
      <c r="K363" s="655"/>
      <c r="L363" s="655"/>
      <c r="M363" s="605"/>
      <c r="N363" s="605"/>
      <c r="O363" s="605"/>
      <c r="P363" s="605"/>
      <c r="Q363" s="605"/>
      <c r="R363" s="605"/>
      <c r="S363" s="605"/>
      <c r="T363" s="605"/>
    </row>
    <row r="364" spans="1:20" x14ac:dyDescent="0.25">
      <c r="A364" s="693" t="s">
        <v>643</v>
      </c>
      <c r="B364" s="619" t="s">
        <v>642</v>
      </c>
      <c r="C364" s="655"/>
      <c r="D364" s="655"/>
      <c r="E364" s="655"/>
      <c r="F364" s="655"/>
      <c r="G364" s="655"/>
      <c r="H364" s="655"/>
      <c r="I364" s="655"/>
      <c r="J364" s="655"/>
      <c r="K364" s="655"/>
      <c r="L364" s="655"/>
      <c r="M364" s="605"/>
      <c r="N364" s="605"/>
      <c r="O364" s="605"/>
      <c r="P364" s="605"/>
      <c r="Q364" s="605"/>
      <c r="R364" s="605"/>
      <c r="S364" s="605"/>
      <c r="T364" s="605"/>
    </row>
    <row r="365" spans="1:20" ht="45" x14ac:dyDescent="0.25">
      <c r="A365" s="605"/>
      <c r="B365" s="9"/>
      <c r="C365" s="664" t="s">
        <v>380</v>
      </c>
      <c r="D365" s="664" t="s">
        <v>379</v>
      </c>
      <c r="E365" s="664" t="s">
        <v>378</v>
      </c>
      <c r="F365" s="664" t="s">
        <v>377</v>
      </c>
      <c r="G365" s="664" t="s">
        <v>376</v>
      </c>
      <c r="H365" s="664" t="s">
        <v>474</v>
      </c>
      <c r="I365" s="664" t="s">
        <v>375</v>
      </c>
      <c r="J365" s="664" t="s">
        <v>24</v>
      </c>
      <c r="L365" s="655"/>
      <c r="M365" s="605"/>
      <c r="N365" s="605"/>
      <c r="O365" s="605"/>
      <c r="P365" s="605"/>
      <c r="Q365" s="605"/>
      <c r="R365" s="605"/>
      <c r="S365" s="605"/>
      <c r="T365" s="605"/>
    </row>
    <row r="366" spans="1:20" x14ac:dyDescent="0.25">
      <c r="A366" s="605"/>
      <c r="B366" s="9" t="s">
        <v>473</v>
      </c>
      <c r="C366" s="757">
        <v>0</v>
      </c>
      <c r="D366" s="757">
        <v>1</v>
      </c>
      <c r="E366" s="757">
        <v>0</v>
      </c>
      <c r="F366" s="757">
        <v>0</v>
      </c>
      <c r="G366" s="757">
        <v>0</v>
      </c>
      <c r="H366" s="757">
        <v>0</v>
      </c>
      <c r="I366" s="757">
        <v>1</v>
      </c>
      <c r="J366" s="758">
        <v>2</v>
      </c>
      <c r="L366" s="655"/>
      <c r="M366" s="605"/>
      <c r="N366" s="605"/>
      <c r="O366" s="605"/>
      <c r="P366" s="605"/>
      <c r="Q366" s="605"/>
      <c r="R366" s="605"/>
      <c r="S366" s="605"/>
      <c r="T366" s="605"/>
    </row>
    <row r="367" spans="1:20" x14ac:dyDescent="0.25">
      <c r="A367" s="605"/>
      <c r="B367" s="9" t="s">
        <v>472</v>
      </c>
      <c r="C367" s="757">
        <v>5</v>
      </c>
      <c r="D367" s="757">
        <v>8</v>
      </c>
      <c r="E367" s="757">
        <v>7</v>
      </c>
      <c r="F367" s="757">
        <v>1</v>
      </c>
      <c r="G367" s="757">
        <v>2</v>
      </c>
      <c r="H367" s="757">
        <v>10</v>
      </c>
      <c r="I367" s="757">
        <v>4</v>
      </c>
      <c r="J367" s="758">
        <v>37</v>
      </c>
      <c r="L367" s="655"/>
      <c r="M367" s="605"/>
      <c r="N367" s="605"/>
      <c r="O367" s="605"/>
      <c r="P367" s="605"/>
      <c r="Q367" s="605"/>
      <c r="R367" s="605"/>
      <c r="S367" s="605"/>
      <c r="T367" s="605"/>
    </row>
    <row r="368" spans="1:20" x14ac:dyDescent="0.25">
      <c r="A368" s="605"/>
      <c r="B368" s="9" t="s">
        <v>471</v>
      </c>
      <c r="C368" s="757">
        <v>5</v>
      </c>
      <c r="D368" s="757">
        <v>7</v>
      </c>
      <c r="E368" s="757">
        <v>4</v>
      </c>
      <c r="F368" s="757">
        <v>0</v>
      </c>
      <c r="G368" s="757">
        <v>3</v>
      </c>
      <c r="H368" s="757">
        <v>14</v>
      </c>
      <c r="I368" s="757">
        <v>7</v>
      </c>
      <c r="J368" s="758">
        <v>40</v>
      </c>
      <c r="L368" s="655"/>
      <c r="M368" s="605"/>
      <c r="N368" s="605"/>
      <c r="O368" s="605"/>
      <c r="P368" s="605"/>
      <c r="Q368" s="605"/>
      <c r="R368" s="605"/>
      <c r="S368" s="605"/>
      <c r="T368" s="605"/>
    </row>
    <row r="369" spans="1:20" x14ac:dyDescent="0.25">
      <c r="A369" s="605"/>
      <c r="B369" s="9" t="s">
        <v>470</v>
      </c>
      <c r="C369" s="757"/>
      <c r="D369" s="757"/>
      <c r="E369" s="757"/>
      <c r="F369" s="757"/>
      <c r="G369" s="757"/>
      <c r="H369" s="757"/>
      <c r="I369" s="757"/>
      <c r="J369" s="758">
        <v>0</v>
      </c>
      <c r="L369" s="655"/>
      <c r="M369" s="605"/>
      <c r="N369" s="605"/>
      <c r="O369" s="605"/>
      <c r="P369" s="605"/>
      <c r="Q369" s="605"/>
      <c r="R369" s="605"/>
      <c r="S369" s="605"/>
      <c r="T369" s="605"/>
    </row>
    <row r="370" spans="1:20" x14ac:dyDescent="0.25">
      <c r="A370" s="605"/>
      <c r="B370" s="9" t="s">
        <v>469</v>
      </c>
      <c r="C370" s="757"/>
      <c r="D370" s="757"/>
      <c r="E370" s="757"/>
      <c r="F370" s="757"/>
      <c r="G370" s="757"/>
      <c r="H370" s="757"/>
      <c r="I370" s="757"/>
      <c r="J370" s="758">
        <v>0</v>
      </c>
      <c r="L370" s="655"/>
      <c r="M370" s="605"/>
      <c r="N370" s="605"/>
      <c r="O370" s="605"/>
      <c r="P370" s="605"/>
      <c r="Q370" s="605"/>
      <c r="R370" s="605"/>
      <c r="S370" s="605"/>
      <c r="T370" s="605"/>
    </row>
    <row r="371" spans="1:20" x14ac:dyDescent="0.25">
      <c r="A371" s="605"/>
      <c r="B371" s="9" t="s">
        <v>468</v>
      </c>
      <c r="C371" s="757"/>
      <c r="D371" s="757"/>
      <c r="E371" s="757"/>
      <c r="F371" s="757"/>
      <c r="G371" s="757"/>
      <c r="H371" s="757"/>
      <c r="I371" s="757"/>
      <c r="J371" s="758">
        <v>0</v>
      </c>
      <c r="L371" s="655"/>
      <c r="M371" s="605"/>
      <c r="N371" s="605"/>
      <c r="O371" s="605"/>
      <c r="P371" s="605"/>
      <c r="Q371" s="605"/>
      <c r="R371" s="605"/>
      <c r="S371" s="605"/>
      <c r="T371" s="605"/>
    </row>
    <row r="372" spans="1:20" x14ac:dyDescent="0.25">
      <c r="A372" s="605"/>
      <c r="B372" s="9" t="s">
        <v>467</v>
      </c>
      <c r="C372" s="757"/>
      <c r="D372" s="757"/>
      <c r="E372" s="757"/>
      <c r="F372" s="757"/>
      <c r="G372" s="757"/>
      <c r="H372" s="757"/>
      <c r="I372" s="757"/>
      <c r="J372" s="758">
        <v>0</v>
      </c>
      <c r="L372" s="655"/>
      <c r="M372" s="605"/>
      <c r="N372" s="605"/>
      <c r="O372" s="605"/>
      <c r="P372" s="605"/>
      <c r="Q372" s="605"/>
      <c r="R372" s="605"/>
      <c r="S372" s="605"/>
      <c r="T372" s="605"/>
    </row>
    <row r="373" spans="1:20" x14ac:dyDescent="0.25">
      <c r="A373" s="605"/>
      <c r="B373" s="9" t="s">
        <v>466</v>
      </c>
      <c r="C373" s="757"/>
      <c r="D373" s="757"/>
      <c r="E373" s="757"/>
      <c r="F373" s="757"/>
      <c r="G373" s="757"/>
      <c r="H373" s="757"/>
      <c r="I373" s="757"/>
      <c r="J373" s="758">
        <v>0</v>
      </c>
      <c r="L373" s="655"/>
      <c r="M373" s="605"/>
      <c r="N373" s="605"/>
      <c r="O373" s="605"/>
      <c r="P373" s="605"/>
      <c r="Q373" s="605"/>
      <c r="R373" s="605"/>
      <c r="S373" s="605"/>
      <c r="T373" s="605"/>
    </row>
    <row r="374" spans="1:20" x14ac:dyDescent="0.25">
      <c r="A374" s="605"/>
      <c r="B374" s="10" t="s">
        <v>24</v>
      </c>
      <c r="C374" s="764">
        <v>10</v>
      </c>
      <c r="D374" s="764">
        <v>16</v>
      </c>
      <c r="E374" s="764">
        <v>11</v>
      </c>
      <c r="F374" s="764">
        <v>1</v>
      </c>
      <c r="G374" s="764">
        <v>5</v>
      </c>
      <c r="H374" s="764">
        <v>24</v>
      </c>
      <c r="I374" s="764">
        <v>12</v>
      </c>
      <c r="J374" s="764">
        <v>79</v>
      </c>
      <c r="L374" s="655"/>
      <c r="M374" s="605"/>
      <c r="N374" s="605"/>
      <c r="O374" s="605"/>
      <c r="P374" s="605"/>
      <c r="Q374" s="605"/>
      <c r="R374" s="605"/>
      <c r="S374" s="605"/>
      <c r="T374" s="605"/>
    </row>
    <row r="375" spans="1:20" x14ac:dyDescent="0.25">
      <c r="A375" s="605"/>
      <c r="B375" s="281" t="s">
        <v>347</v>
      </c>
      <c r="C375" s="343"/>
      <c r="D375" s="343"/>
      <c r="E375" s="343"/>
      <c r="F375" s="343"/>
      <c r="G375" s="343"/>
      <c r="H375" s="343"/>
      <c r="I375" s="343"/>
      <c r="J375" s="343"/>
      <c r="K375" s="343"/>
      <c r="L375" s="655"/>
      <c r="M375" s="605"/>
      <c r="N375" s="605"/>
      <c r="O375" s="605"/>
      <c r="P375" s="605"/>
      <c r="Q375" s="605"/>
      <c r="R375" s="605"/>
      <c r="S375" s="605"/>
      <c r="T375" s="605"/>
    </row>
    <row r="376" spans="1:20" x14ac:dyDescent="0.25">
      <c r="A376" s="605"/>
      <c r="B376" s="473"/>
      <c r="C376" s="655"/>
      <c r="D376" s="655"/>
      <c r="E376" s="655"/>
      <c r="F376" s="655"/>
      <c r="G376" s="655"/>
      <c r="H376" s="655"/>
      <c r="I376" s="655"/>
      <c r="J376" s="655"/>
      <c r="K376" s="655"/>
      <c r="L376" s="655"/>
      <c r="M376" s="605"/>
      <c r="N376" s="605"/>
      <c r="O376" s="605"/>
      <c r="P376" s="605"/>
      <c r="Q376" s="605"/>
      <c r="R376" s="605"/>
      <c r="S376" s="605"/>
      <c r="T376" s="605"/>
    </row>
    <row r="377" spans="1:20" x14ac:dyDescent="0.25">
      <c r="A377" s="693" t="s">
        <v>641</v>
      </c>
      <c r="B377" s="619" t="s">
        <v>640</v>
      </c>
      <c r="C377" s="655"/>
      <c r="D377" s="655"/>
      <c r="E377" s="655"/>
      <c r="F377" s="655"/>
      <c r="G377" s="655"/>
      <c r="H377" s="655"/>
      <c r="I377" s="655"/>
      <c r="J377" s="655"/>
      <c r="K377" s="655"/>
      <c r="L377" s="655"/>
      <c r="M377" s="605"/>
      <c r="N377" s="605"/>
      <c r="O377" s="605"/>
      <c r="P377" s="605"/>
      <c r="Q377" s="605"/>
      <c r="R377" s="605"/>
      <c r="S377" s="605"/>
      <c r="T377" s="605"/>
    </row>
    <row r="378" spans="1:20" ht="45" x14ac:dyDescent="0.25">
      <c r="A378" s="605"/>
      <c r="B378" s="9"/>
      <c r="C378" s="664" t="s">
        <v>380</v>
      </c>
      <c r="D378" s="664" t="s">
        <v>379</v>
      </c>
      <c r="E378" s="664" t="s">
        <v>378</v>
      </c>
      <c r="F378" s="664" t="s">
        <v>377</v>
      </c>
      <c r="G378" s="664" t="s">
        <v>376</v>
      </c>
      <c r="H378" s="664" t="s">
        <v>474</v>
      </c>
      <c r="I378" s="664" t="s">
        <v>375</v>
      </c>
      <c r="J378" s="664" t="s">
        <v>24</v>
      </c>
      <c r="L378" s="655"/>
      <c r="M378" s="605"/>
      <c r="N378" s="605"/>
      <c r="O378" s="605"/>
      <c r="P378" s="605"/>
      <c r="Q378" s="605"/>
      <c r="R378" s="605"/>
      <c r="S378" s="605"/>
      <c r="T378" s="605"/>
    </row>
    <row r="379" spans="1:20" x14ac:dyDescent="0.25">
      <c r="A379" s="605"/>
      <c r="B379" s="9" t="s">
        <v>473</v>
      </c>
      <c r="C379" s="669">
        <v>0</v>
      </c>
      <c r="D379" s="669">
        <v>1.2658227848101266E-2</v>
      </c>
      <c r="E379" s="669">
        <v>0</v>
      </c>
      <c r="F379" s="669">
        <v>0</v>
      </c>
      <c r="G379" s="669">
        <v>0</v>
      </c>
      <c r="H379" s="669">
        <v>0</v>
      </c>
      <c r="I379" s="669">
        <v>1.2658227848101266E-2</v>
      </c>
      <c r="J379" s="669">
        <v>2.5316455696202531E-2</v>
      </c>
      <c r="L379" s="655"/>
      <c r="M379" s="605"/>
      <c r="N379" s="605"/>
      <c r="O379" s="605"/>
      <c r="P379" s="605"/>
      <c r="Q379" s="605"/>
      <c r="R379" s="605"/>
      <c r="S379" s="605"/>
      <c r="T379" s="605"/>
    </row>
    <row r="380" spans="1:20" x14ac:dyDescent="0.25">
      <c r="A380" s="605"/>
      <c r="B380" s="9" t="s">
        <v>472</v>
      </c>
      <c r="C380" s="669">
        <v>6.3291139240506333E-2</v>
      </c>
      <c r="D380" s="669">
        <v>0.10126582278481013</v>
      </c>
      <c r="E380" s="669">
        <v>8.8607594936708861E-2</v>
      </c>
      <c r="F380" s="669">
        <v>1.2658227848101266E-2</v>
      </c>
      <c r="G380" s="669">
        <v>2.5316455696202531E-2</v>
      </c>
      <c r="H380" s="669">
        <v>0.12658227848101267</v>
      </c>
      <c r="I380" s="669">
        <v>5.0632911392405063E-2</v>
      </c>
      <c r="J380" s="669">
        <v>0.46835443037974683</v>
      </c>
      <c r="L380" s="655"/>
      <c r="M380" s="605"/>
      <c r="N380" s="605"/>
      <c r="O380" s="605"/>
      <c r="P380" s="605"/>
      <c r="Q380" s="605"/>
      <c r="R380" s="605"/>
      <c r="S380" s="605"/>
      <c r="T380" s="605"/>
    </row>
    <row r="381" spans="1:20" x14ac:dyDescent="0.25">
      <c r="A381" s="605"/>
      <c r="B381" s="9" t="s">
        <v>471</v>
      </c>
      <c r="C381" s="669">
        <v>6.3291139240506333E-2</v>
      </c>
      <c r="D381" s="669">
        <v>8.8607594936708861E-2</v>
      </c>
      <c r="E381" s="669">
        <v>5.0632911392405063E-2</v>
      </c>
      <c r="F381" s="669">
        <v>0</v>
      </c>
      <c r="G381" s="669">
        <v>3.7974683544303799E-2</v>
      </c>
      <c r="H381" s="669">
        <v>0.17721518987341772</v>
      </c>
      <c r="I381" s="669">
        <v>8.8607594936708861E-2</v>
      </c>
      <c r="J381" s="669">
        <v>0.50632911392405067</v>
      </c>
      <c r="L381" s="655"/>
      <c r="M381" s="605"/>
      <c r="N381" s="605"/>
      <c r="O381" s="605"/>
      <c r="P381" s="605"/>
      <c r="Q381" s="605"/>
      <c r="R381" s="605"/>
      <c r="S381" s="605"/>
      <c r="T381" s="605"/>
    </row>
    <row r="382" spans="1:20" x14ac:dyDescent="0.25">
      <c r="A382" s="605"/>
      <c r="B382" s="9" t="s">
        <v>470</v>
      </c>
      <c r="C382" s="669">
        <v>0</v>
      </c>
      <c r="D382" s="669">
        <v>0</v>
      </c>
      <c r="E382" s="669">
        <v>0</v>
      </c>
      <c r="F382" s="669">
        <v>0</v>
      </c>
      <c r="G382" s="669">
        <v>0</v>
      </c>
      <c r="H382" s="669">
        <v>0</v>
      </c>
      <c r="I382" s="669">
        <v>0</v>
      </c>
      <c r="J382" s="669">
        <v>0</v>
      </c>
      <c r="L382" s="655"/>
      <c r="M382" s="605"/>
      <c r="N382" s="605"/>
      <c r="O382" s="605"/>
      <c r="P382" s="605"/>
      <c r="Q382" s="605"/>
      <c r="R382" s="605"/>
      <c r="S382" s="605"/>
      <c r="T382" s="605"/>
    </row>
    <row r="383" spans="1:20" x14ac:dyDescent="0.25">
      <c r="A383" s="605"/>
      <c r="B383" s="9" t="s">
        <v>469</v>
      </c>
      <c r="C383" s="669">
        <v>0</v>
      </c>
      <c r="D383" s="669">
        <v>0</v>
      </c>
      <c r="E383" s="669">
        <v>0</v>
      </c>
      <c r="F383" s="669">
        <v>0</v>
      </c>
      <c r="G383" s="669">
        <v>0</v>
      </c>
      <c r="H383" s="669">
        <v>0</v>
      </c>
      <c r="I383" s="669">
        <v>0</v>
      </c>
      <c r="J383" s="669">
        <v>0</v>
      </c>
      <c r="L383" s="655"/>
      <c r="M383" s="605"/>
      <c r="N383" s="605"/>
      <c r="O383" s="605"/>
      <c r="P383" s="605"/>
      <c r="Q383" s="605"/>
      <c r="R383" s="605"/>
      <c r="S383" s="605"/>
      <c r="T383" s="605"/>
    </row>
    <row r="384" spans="1:20" x14ac:dyDescent="0.25">
      <c r="A384" s="605"/>
      <c r="B384" s="9" t="s">
        <v>468</v>
      </c>
      <c r="C384" s="669">
        <v>0</v>
      </c>
      <c r="D384" s="669">
        <v>0</v>
      </c>
      <c r="E384" s="669">
        <v>0</v>
      </c>
      <c r="F384" s="669">
        <v>0</v>
      </c>
      <c r="G384" s="669">
        <v>0</v>
      </c>
      <c r="H384" s="669">
        <v>0</v>
      </c>
      <c r="I384" s="669">
        <v>0</v>
      </c>
      <c r="J384" s="669">
        <v>0</v>
      </c>
      <c r="L384" s="655"/>
      <c r="M384" s="605"/>
      <c r="N384" s="605"/>
      <c r="O384" s="605"/>
      <c r="P384" s="605"/>
      <c r="Q384" s="605"/>
      <c r="R384" s="605"/>
      <c r="S384" s="605"/>
      <c r="T384" s="605"/>
    </row>
    <row r="385" spans="1:20" x14ac:dyDescent="0.25">
      <c r="A385" s="605"/>
      <c r="B385" s="9" t="s">
        <v>467</v>
      </c>
      <c r="C385" s="669">
        <v>0</v>
      </c>
      <c r="D385" s="669">
        <v>0</v>
      </c>
      <c r="E385" s="669">
        <v>0</v>
      </c>
      <c r="F385" s="669">
        <v>0</v>
      </c>
      <c r="G385" s="669">
        <v>0</v>
      </c>
      <c r="H385" s="669">
        <v>0</v>
      </c>
      <c r="I385" s="669">
        <v>0</v>
      </c>
      <c r="J385" s="669">
        <v>0</v>
      </c>
      <c r="L385" s="655"/>
      <c r="M385" s="605"/>
      <c r="N385" s="605"/>
      <c r="O385" s="605"/>
      <c r="P385" s="605"/>
      <c r="Q385" s="605"/>
      <c r="R385" s="605"/>
      <c r="S385" s="605"/>
      <c r="T385" s="605"/>
    </row>
    <row r="386" spans="1:20" x14ac:dyDescent="0.25">
      <c r="A386" s="605"/>
      <c r="B386" s="9" t="s">
        <v>466</v>
      </c>
      <c r="C386" s="669">
        <v>0</v>
      </c>
      <c r="D386" s="669">
        <v>0</v>
      </c>
      <c r="E386" s="669">
        <v>0</v>
      </c>
      <c r="F386" s="669">
        <v>0</v>
      </c>
      <c r="G386" s="669">
        <v>0</v>
      </c>
      <c r="H386" s="669">
        <v>0</v>
      </c>
      <c r="I386" s="669">
        <v>0</v>
      </c>
      <c r="J386" s="669">
        <v>0</v>
      </c>
      <c r="L386" s="655"/>
      <c r="M386" s="605"/>
      <c r="N386" s="605"/>
      <c r="O386" s="605"/>
      <c r="P386" s="605"/>
      <c r="Q386" s="605"/>
      <c r="R386" s="605"/>
      <c r="S386" s="605"/>
      <c r="T386" s="605"/>
    </row>
    <row r="387" spans="1:20" x14ac:dyDescent="0.25">
      <c r="A387" s="605"/>
      <c r="B387" s="10" t="s">
        <v>24</v>
      </c>
      <c r="C387" s="346">
        <v>0.12658227848101267</v>
      </c>
      <c r="D387" s="346">
        <v>0.20253164556962025</v>
      </c>
      <c r="E387" s="346">
        <v>0.13924050632911392</v>
      </c>
      <c r="F387" s="346">
        <v>1.2658227848101266E-2</v>
      </c>
      <c r="G387" s="346">
        <v>6.3291139240506333E-2</v>
      </c>
      <c r="H387" s="346">
        <v>0.30379746835443039</v>
      </c>
      <c r="I387" s="346">
        <v>0.15189873417721519</v>
      </c>
      <c r="J387" s="346">
        <v>1</v>
      </c>
      <c r="L387" s="655"/>
      <c r="M387" s="605"/>
      <c r="N387" s="605"/>
      <c r="O387" s="605"/>
      <c r="P387" s="605"/>
      <c r="Q387" s="605"/>
      <c r="R387" s="605"/>
      <c r="S387" s="605"/>
      <c r="T387" s="605"/>
    </row>
    <row r="388" spans="1:20" x14ac:dyDescent="0.25">
      <c r="A388" s="605"/>
      <c r="B388" s="281" t="s">
        <v>347</v>
      </c>
      <c r="C388" s="343"/>
      <c r="D388" s="343"/>
      <c r="E388" s="343"/>
      <c r="F388" s="343"/>
      <c r="G388" s="343"/>
      <c r="H388" s="343"/>
      <c r="I388" s="474"/>
      <c r="J388" s="474"/>
      <c r="K388" s="476"/>
      <c r="L388" s="655"/>
      <c r="M388" s="605"/>
      <c r="N388" s="605"/>
      <c r="O388" s="605"/>
      <c r="P388" s="605"/>
      <c r="Q388" s="605"/>
      <c r="R388" s="605"/>
      <c r="S388" s="605"/>
      <c r="T388" s="605"/>
    </row>
    <row r="389" spans="1:20" x14ac:dyDescent="0.25">
      <c r="A389" s="605"/>
      <c r="B389" s="473"/>
      <c r="C389" s="655"/>
      <c r="D389" s="655"/>
      <c r="E389" s="655"/>
      <c r="F389" s="655"/>
      <c r="G389" s="655"/>
      <c r="H389" s="655"/>
      <c r="I389" s="655"/>
      <c r="J389" s="655"/>
      <c r="K389" s="655"/>
      <c r="L389" s="655"/>
      <c r="M389" s="605"/>
      <c r="N389" s="605"/>
      <c r="O389" s="605"/>
      <c r="P389" s="605"/>
      <c r="Q389" s="605"/>
      <c r="R389" s="605"/>
      <c r="S389" s="605"/>
      <c r="T389" s="605"/>
    </row>
    <row r="390" spans="1:20" x14ac:dyDescent="0.25">
      <c r="A390" s="693" t="s">
        <v>639</v>
      </c>
      <c r="B390" s="619" t="s">
        <v>638</v>
      </c>
      <c r="C390" s="655"/>
      <c r="D390" s="655"/>
      <c r="E390" s="655"/>
      <c r="F390" s="655"/>
      <c r="G390" s="655"/>
      <c r="H390" s="655"/>
      <c r="I390" s="655"/>
      <c r="J390" s="655"/>
      <c r="K390" s="655"/>
      <c r="L390" s="655"/>
      <c r="M390" s="605"/>
      <c r="N390" s="605"/>
      <c r="O390" s="605"/>
      <c r="P390" s="605"/>
      <c r="Q390" s="605"/>
      <c r="R390" s="605"/>
      <c r="S390" s="605"/>
      <c r="T390" s="605"/>
    </row>
    <row r="391" spans="1:20" ht="45" x14ac:dyDescent="0.25">
      <c r="A391" s="605"/>
      <c r="B391" s="9"/>
      <c r="C391" s="664" t="s">
        <v>380</v>
      </c>
      <c r="D391" s="664" t="s">
        <v>379</v>
      </c>
      <c r="E391" s="664" t="s">
        <v>378</v>
      </c>
      <c r="F391" s="664" t="s">
        <v>377</v>
      </c>
      <c r="G391" s="664" t="s">
        <v>376</v>
      </c>
      <c r="H391" s="664" t="s">
        <v>474</v>
      </c>
      <c r="I391" s="664" t="s">
        <v>375</v>
      </c>
      <c r="J391" s="664" t="s">
        <v>24</v>
      </c>
      <c r="L391" s="655"/>
      <c r="M391" s="605"/>
      <c r="N391" s="605"/>
      <c r="O391" s="605"/>
      <c r="P391" s="605"/>
      <c r="Q391" s="605"/>
      <c r="R391" s="605"/>
      <c r="S391" s="605"/>
      <c r="T391" s="605"/>
    </row>
    <row r="392" spans="1:20" x14ac:dyDescent="0.25">
      <c r="A392" s="605"/>
      <c r="B392" s="9" t="s">
        <v>473</v>
      </c>
      <c r="C392" s="757">
        <v>0</v>
      </c>
      <c r="D392" s="757">
        <v>1</v>
      </c>
      <c r="E392" s="757">
        <v>0</v>
      </c>
      <c r="F392" s="757">
        <v>0</v>
      </c>
      <c r="G392" s="757">
        <v>0</v>
      </c>
      <c r="H392" s="757">
        <v>0</v>
      </c>
      <c r="I392" s="757">
        <v>0</v>
      </c>
      <c r="J392" s="758">
        <v>1</v>
      </c>
      <c r="L392" s="655"/>
      <c r="M392" s="605"/>
      <c r="N392" s="605"/>
      <c r="O392" s="605"/>
      <c r="P392" s="605"/>
      <c r="Q392" s="605"/>
      <c r="R392" s="605"/>
      <c r="S392" s="605"/>
      <c r="T392" s="605"/>
    </row>
    <row r="393" spans="1:20" x14ac:dyDescent="0.25">
      <c r="A393" s="605"/>
      <c r="B393" s="9" t="s">
        <v>472</v>
      </c>
      <c r="C393" s="757">
        <v>1</v>
      </c>
      <c r="D393" s="757">
        <v>7</v>
      </c>
      <c r="E393" s="757">
        <v>2</v>
      </c>
      <c r="F393" s="757">
        <v>0</v>
      </c>
      <c r="G393" s="757">
        <v>2</v>
      </c>
      <c r="H393" s="757">
        <v>1</v>
      </c>
      <c r="I393" s="757">
        <v>1</v>
      </c>
      <c r="J393" s="758">
        <v>14</v>
      </c>
      <c r="L393" s="655"/>
      <c r="M393" s="605"/>
      <c r="N393" s="605"/>
      <c r="O393" s="605"/>
      <c r="P393" s="605"/>
      <c r="Q393" s="605"/>
      <c r="R393" s="605"/>
      <c r="S393" s="605"/>
      <c r="T393" s="605"/>
    </row>
    <row r="394" spans="1:20" x14ac:dyDescent="0.25">
      <c r="A394" s="605"/>
      <c r="B394" s="9" t="s">
        <v>471</v>
      </c>
      <c r="C394" s="757">
        <v>1</v>
      </c>
      <c r="D394" s="757">
        <v>3</v>
      </c>
      <c r="E394" s="757">
        <v>2</v>
      </c>
      <c r="F394" s="757">
        <v>0</v>
      </c>
      <c r="G394" s="757">
        <v>1</v>
      </c>
      <c r="H394" s="757">
        <v>5</v>
      </c>
      <c r="I394" s="757">
        <v>2</v>
      </c>
      <c r="J394" s="758">
        <v>14</v>
      </c>
      <c r="L394" s="655"/>
      <c r="M394" s="605"/>
      <c r="N394" s="605"/>
      <c r="O394" s="605"/>
      <c r="P394" s="605"/>
      <c r="Q394" s="605"/>
      <c r="R394" s="605"/>
      <c r="S394" s="605"/>
      <c r="T394" s="605"/>
    </row>
    <row r="395" spans="1:20" x14ac:dyDescent="0.25">
      <c r="A395" s="605"/>
      <c r="B395" s="9" t="s">
        <v>470</v>
      </c>
      <c r="C395" s="757"/>
      <c r="D395" s="757"/>
      <c r="E395" s="757"/>
      <c r="F395" s="757"/>
      <c r="G395" s="757"/>
      <c r="H395" s="757"/>
      <c r="I395" s="757"/>
      <c r="J395" s="758">
        <v>0</v>
      </c>
      <c r="L395" s="655"/>
      <c r="M395" s="605"/>
      <c r="N395" s="605"/>
      <c r="O395" s="605"/>
      <c r="P395" s="605"/>
      <c r="Q395" s="605"/>
      <c r="R395" s="605"/>
      <c r="S395" s="605"/>
      <c r="T395" s="605"/>
    </row>
    <row r="396" spans="1:20" x14ac:dyDescent="0.25">
      <c r="A396" s="605"/>
      <c r="B396" s="9" t="s">
        <v>469</v>
      </c>
      <c r="C396" s="757"/>
      <c r="D396" s="757"/>
      <c r="E396" s="757"/>
      <c r="F396" s="757"/>
      <c r="G396" s="757"/>
      <c r="H396" s="757"/>
      <c r="I396" s="757"/>
      <c r="J396" s="758">
        <v>0</v>
      </c>
      <c r="L396" s="655"/>
      <c r="M396" s="605"/>
      <c r="N396" s="605"/>
      <c r="O396" s="605"/>
      <c r="P396" s="605"/>
      <c r="Q396" s="605"/>
      <c r="R396" s="605"/>
      <c r="S396" s="605"/>
      <c r="T396" s="605"/>
    </row>
    <row r="397" spans="1:20" x14ac:dyDescent="0.25">
      <c r="A397" s="605"/>
      <c r="B397" s="9" t="s">
        <v>468</v>
      </c>
      <c r="C397" s="757"/>
      <c r="D397" s="757"/>
      <c r="E397" s="757"/>
      <c r="F397" s="757"/>
      <c r="G397" s="757"/>
      <c r="H397" s="757"/>
      <c r="I397" s="757"/>
      <c r="J397" s="758">
        <v>0</v>
      </c>
      <c r="L397" s="655"/>
      <c r="M397" s="605"/>
      <c r="N397" s="605"/>
      <c r="O397" s="605"/>
      <c r="P397" s="605"/>
      <c r="Q397" s="605"/>
      <c r="R397" s="605"/>
      <c r="S397" s="605"/>
      <c r="T397" s="605"/>
    </row>
    <row r="398" spans="1:20" x14ac:dyDescent="0.25">
      <c r="A398" s="605"/>
      <c r="B398" s="9" t="s">
        <v>467</v>
      </c>
      <c r="C398" s="757"/>
      <c r="D398" s="757"/>
      <c r="E398" s="757"/>
      <c r="F398" s="757"/>
      <c r="G398" s="757"/>
      <c r="H398" s="757"/>
      <c r="I398" s="757"/>
      <c r="J398" s="758">
        <v>0</v>
      </c>
      <c r="L398" s="655"/>
      <c r="M398" s="605"/>
      <c r="N398" s="605"/>
      <c r="O398" s="605"/>
      <c r="P398" s="605"/>
      <c r="Q398" s="605"/>
      <c r="R398" s="605"/>
      <c r="S398" s="605"/>
      <c r="T398" s="605"/>
    </row>
    <row r="399" spans="1:20" x14ac:dyDescent="0.25">
      <c r="A399" s="605"/>
      <c r="B399" s="9" t="s">
        <v>466</v>
      </c>
      <c r="C399" s="757"/>
      <c r="D399" s="757"/>
      <c r="E399" s="757"/>
      <c r="F399" s="757"/>
      <c r="G399" s="757"/>
      <c r="H399" s="757"/>
      <c r="I399" s="757"/>
      <c r="J399" s="758">
        <v>0</v>
      </c>
      <c r="L399" s="655"/>
      <c r="M399" s="605"/>
      <c r="N399" s="605"/>
      <c r="O399" s="605"/>
      <c r="P399" s="605"/>
      <c r="Q399" s="605"/>
      <c r="R399" s="605"/>
      <c r="S399" s="605"/>
      <c r="T399" s="605"/>
    </row>
    <row r="400" spans="1:20" x14ac:dyDescent="0.25">
      <c r="A400" s="605"/>
      <c r="B400" s="10" t="s">
        <v>24</v>
      </c>
      <c r="C400" s="764">
        <v>2</v>
      </c>
      <c r="D400" s="764">
        <v>11</v>
      </c>
      <c r="E400" s="764">
        <v>4</v>
      </c>
      <c r="F400" s="764">
        <v>0</v>
      </c>
      <c r="G400" s="764">
        <v>3</v>
      </c>
      <c r="H400" s="764">
        <v>6</v>
      </c>
      <c r="I400" s="764">
        <v>3</v>
      </c>
      <c r="J400" s="764">
        <v>29</v>
      </c>
      <c r="L400" s="655"/>
      <c r="M400" s="605"/>
      <c r="N400" s="605"/>
      <c r="O400" s="605"/>
      <c r="P400" s="605"/>
      <c r="Q400" s="605"/>
      <c r="R400" s="605"/>
      <c r="S400" s="605"/>
      <c r="T400" s="605"/>
    </row>
    <row r="401" spans="1:20" x14ac:dyDescent="0.25">
      <c r="A401" s="605"/>
      <c r="B401" s="281" t="s">
        <v>347</v>
      </c>
      <c r="C401" s="343"/>
      <c r="D401" s="343"/>
      <c r="E401" s="343"/>
      <c r="F401" s="343"/>
      <c r="G401" s="343"/>
      <c r="H401" s="343"/>
      <c r="I401" s="343"/>
      <c r="J401" s="343"/>
      <c r="K401" s="343"/>
      <c r="L401" s="655"/>
      <c r="M401" s="605"/>
      <c r="N401" s="605"/>
      <c r="O401" s="605"/>
      <c r="P401" s="605"/>
      <c r="Q401" s="605"/>
      <c r="R401" s="605"/>
      <c r="S401" s="605"/>
      <c r="T401" s="605"/>
    </row>
    <row r="402" spans="1:20" x14ac:dyDescent="0.25">
      <c r="A402" s="605"/>
      <c r="B402" s="473"/>
      <c r="C402" s="655"/>
      <c r="D402" s="655"/>
      <c r="E402" s="655"/>
      <c r="F402" s="655"/>
      <c r="G402" s="655"/>
      <c r="H402" s="655"/>
      <c r="I402" s="655"/>
      <c r="J402" s="655"/>
      <c r="K402" s="655"/>
      <c r="L402" s="655"/>
      <c r="M402" s="605"/>
      <c r="N402" s="605"/>
      <c r="O402" s="605"/>
      <c r="P402" s="605"/>
      <c r="Q402" s="605"/>
      <c r="R402" s="605"/>
      <c r="S402" s="605"/>
      <c r="T402" s="605"/>
    </row>
    <row r="403" spans="1:20" x14ac:dyDescent="0.25">
      <c r="A403" s="693" t="s">
        <v>637</v>
      </c>
      <c r="B403" s="619" t="s">
        <v>636</v>
      </c>
      <c r="C403" s="655"/>
      <c r="D403" s="655"/>
      <c r="E403" s="655"/>
      <c r="F403" s="655"/>
      <c r="G403" s="655"/>
      <c r="H403" s="655"/>
      <c r="I403" s="655"/>
      <c r="J403" s="655"/>
      <c r="K403" s="655"/>
      <c r="L403" s="655"/>
      <c r="M403" s="605"/>
      <c r="N403" s="605"/>
      <c r="O403" s="605"/>
      <c r="P403" s="605"/>
      <c r="Q403" s="605"/>
      <c r="R403" s="605"/>
      <c r="S403" s="605"/>
      <c r="T403" s="605"/>
    </row>
    <row r="404" spans="1:20" ht="45" x14ac:dyDescent="0.25">
      <c r="A404" s="605"/>
      <c r="B404" s="9"/>
      <c r="C404" s="664" t="s">
        <v>380</v>
      </c>
      <c r="D404" s="664" t="s">
        <v>379</v>
      </c>
      <c r="E404" s="664" t="s">
        <v>378</v>
      </c>
      <c r="F404" s="664" t="s">
        <v>377</v>
      </c>
      <c r="G404" s="664" t="s">
        <v>376</v>
      </c>
      <c r="H404" s="664" t="s">
        <v>474</v>
      </c>
      <c r="I404" s="664" t="s">
        <v>375</v>
      </c>
      <c r="J404" s="664" t="s">
        <v>24</v>
      </c>
      <c r="L404" s="655"/>
      <c r="M404" s="605"/>
      <c r="N404" s="605"/>
      <c r="O404" s="605"/>
      <c r="P404" s="605"/>
      <c r="Q404" s="605"/>
      <c r="R404" s="605"/>
      <c r="S404" s="605"/>
      <c r="T404" s="605"/>
    </row>
    <row r="405" spans="1:20" x14ac:dyDescent="0.25">
      <c r="A405" s="605"/>
      <c r="B405" s="9" t="s">
        <v>473</v>
      </c>
      <c r="C405" s="669">
        <v>0</v>
      </c>
      <c r="D405" s="669">
        <v>3.4482758620689655E-2</v>
      </c>
      <c r="E405" s="669">
        <v>0</v>
      </c>
      <c r="F405" s="669">
        <v>0</v>
      </c>
      <c r="G405" s="669">
        <v>0</v>
      </c>
      <c r="H405" s="669">
        <v>0</v>
      </c>
      <c r="I405" s="669">
        <v>0</v>
      </c>
      <c r="J405" s="669">
        <v>3.4482758620689655E-2</v>
      </c>
      <c r="L405" s="655"/>
      <c r="M405" s="605"/>
      <c r="N405" s="605"/>
      <c r="O405" s="605"/>
      <c r="P405" s="605"/>
      <c r="Q405" s="605"/>
      <c r="R405" s="605"/>
      <c r="S405" s="605"/>
      <c r="T405" s="605"/>
    </row>
    <row r="406" spans="1:20" x14ac:dyDescent="0.25">
      <c r="A406" s="605"/>
      <c r="B406" s="9" t="s">
        <v>472</v>
      </c>
      <c r="C406" s="669">
        <v>3.4482758620689655E-2</v>
      </c>
      <c r="D406" s="669">
        <v>0.2413793103448276</v>
      </c>
      <c r="E406" s="669">
        <v>6.8965517241379309E-2</v>
      </c>
      <c r="F406" s="669">
        <v>0</v>
      </c>
      <c r="G406" s="669">
        <v>6.8965517241379309E-2</v>
      </c>
      <c r="H406" s="669">
        <v>3.4482758620689655E-2</v>
      </c>
      <c r="I406" s="669">
        <v>3.4482758620689655E-2</v>
      </c>
      <c r="J406" s="669">
        <v>0.48275862068965519</v>
      </c>
      <c r="L406" s="655"/>
      <c r="M406" s="605"/>
      <c r="N406" s="605"/>
      <c r="O406" s="605"/>
      <c r="P406" s="605"/>
      <c r="Q406" s="605"/>
      <c r="R406" s="605"/>
      <c r="S406" s="605"/>
      <c r="T406" s="605"/>
    </row>
    <row r="407" spans="1:20" x14ac:dyDescent="0.25">
      <c r="A407" s="605"/>
      <c r="B407" s="9" t="s">
        <v>471</v>
      </c>
      <c r="C407" s="669">
        <v>3.4482758620689655E-2</v>
      </c>
      <c r="D407" s="669">
        <v>0.10344827586206896</v>
      </c>
      <c r="E407" s="669">
        <v>6.8965517241379309E-2</v>
      </c>
      <c r="F407" s="669">
        <v>0</v>
      </c>
      <c r="G407" s="669">
        <v>3.4482758620689655E-2</v>
      </c>
      <c r="H407" s="669">
        <v>0.17241379310344829</v>
      </c>
      <c r="I407" s="669">
        <v>6.8965517241379309E-2</v>
      </c>
      <c r="J407" s="669">
        <v>0.48275862068965519</v>
      </c>
      <c r="L407" s="655"/>
      <c r="M407" s="605"/>
      <c r="N407" s="605"/>
      <c r="O407" s="605"/>
      <c r="P407" s="605"/>
      <c r="Q407" s="605"/>
      <c r="R407" s="605"/>
      <c r="S407" s="605"/>
      <c r="T407" s="605"/>
    </row>
    <row r="408" spans="1:20" x14ac:dyDescent="0.25">
      <c r="A408" s="605"/>
      <c r="B408" s="9" t="s">
        <v>470</v>
      </c>
      <c r="C408" s="669">
        <v>0</v>
      </c>
      <c r="D408" s="669">
        <v>0</v>
      </c>
      <c r="E408" s="669">
        <v>0</v>
      </c>
      <c r="F408" s="669">
        <v>0</v>
      </c>
      <c r="G408" s="669">
        <v>0</v>
      </c>
      <c r="H408" s="669">
        <v>0</v>
      </c>
      <c r="I408" s="669">
        <v>0</v>
      </c>
      <c r="J408" s="669">
        <v>0</v>
      </c>
      <c r="L408" s="655"/>
      <c r="M408" s="605"/>
      <c r="N408" s="605"/>
      <c r="O408" s="605"/>
      <c r="P408" s="605"/>
      <c r="Q408" s="605"/>
      <c r="R408" s="605"/>
      <c r="S408" s="605"/>
      <c r="T408" s="605"/>
    </row>
    <row r="409" spans="1:20" x14ac:dyDescent="0.25">
      <c r="A409" s="605"/>
      <c r="B409" s="9" t="s">
        <v>469</v>
      </c>
      <c r="C409" s="669">
        <v>0</v>
      </c>
      <c r="D409" s="669">
        <v>0</v>
      </c>
      <c r="E409" s="669">
        <v>0</v>
      </c>
      <c r="F409" s="669">
        <v>0</v>
      </c>
      <c r="G409" s="669">
        <v>0</v>
      </c>
      <c r="H409" s="669">
        <v>0</v>
      </c>
      <c r="I409" s="669">
        <v>0</v>
      </c>
      <c r="J409" s="669">
        <v>0</v>
      </c>
      <c r="L409" s="655"/>
      <c r="M409" s="605"/>
      <c r="N409" s="605"/>
      <c r="O409" s="605"/>
      <c r="P409" s="605"/>
      <c r="Q409" s="605"/>
      <c r="R409" s="605"/>
      <c r="S409" s="605"/>
      <c r="T409" s="605"/>
    </row>
    <row r="410" spans="1:20" x14ac:dyDescent="0.25">
      <c r="A410" s="605"/>
      <c r="B410" s="9" t="s">
        <v>468</v>
      </c>
      <c r="C410" s="669">
        <v>0</v>
      </c>
      <c r="D410" s="669">
        <v>0</v>
      </c>
      <c r="E410" s="669">
        <v>0</v>
      </c>
      <c r="F410" s="669">
        <v>0</v>
      </c>
      <c r="G410" s="669">
        <v>0</v>
      </c>
      <c r="H410" s="669">
        <v>0</v>
      </c>
      <c r="I410" s="669">
        <v>0</v>
      </c>
      <c r="J410" s="669">
        <v>0</v>
      </c>
      <c r="L410" s="655"/>
      <c r="M410" s="605"/>
      <c r="N410" s="605"/>
      <c r="O410" s="605"/>
      <c r="P410" s="605"/>
      <c r="Q410" s="605"/>
      <c r="R410" s="605"/>
      <c r="S410" s="605"/>
      <c r="T410" s="605"/>
    </row>
    <row r="411" spans="1:20" x14ac:dyDescent="0.25">
      <c r="A411" s="605"/>
      <c r="B411" s="9" t="s">
        <v>467</v>
      </c>
      <c r="C411" s="669">
        <v>0</v>
      </c>
      <c r="D411" s="669">
        <v>0</v>
      </c>
      <c r="E411" s="669">
        <v>0</v>
      </c>
      <c r="F411" s="669">
        <v>0</v>
      </c>
      <c r="G411" s="669">
        <v>0</v>
      </c>
      <c r="H411" s="669">
        <v>0</v>
      </c>
      <c r="I411" s="669">
        <v>0</v>
      </c>
      <c r="J411" s="669">
        <v>0</v>
      </c>
      <c r="L411" s="655"/>
      <c r="M411" s="605"/>
      <c r="N411" s="605"/>
      <c r="O411" s="605"/>
      <c r="P411" s="605"/>
      <c r="Q411" s="605"/>
      <c r="R411" s="605"/>
      <c r="S411" s="605"/>
      <c r="T411" s="605"/>
    </row>
    <row r="412" spans="1:20" x14ac:dyDescent="0.25">
      <c r="A412" s="605"/>
      <c r="B412" s="9" t="s">
        <v>466</v>
      </c>
      <c r="C412" s="669">
        <v>0</v>
      </c>
      <c r="D412" s="669">
        <v>0</v>
      </c>
      <c r="E412" s="669">
        <v>0</v>
      </c>
      <c r="F412" s="669">
        <v>0</v>
      </c>
      <c r="G412" s="669">
        <v>0</v>
      </c>
      <c r="H412" s="669">
        <v>0</v>
      </c>
      <c r="I412" s="669">
        <v>0</v>
      </c>
      <c r="J412" s="669">
        <v>0</v>
      </c>
      <c r="L412" s="655"/>
      <c r="M412" s="605"/>
      <c r="N412" s="605"/>
      <c r="O412" s="605"/>
      <c r="P412" s="605"/>
      <c r="Q412" s="605"/>
      <c r="R412" s="605"/>
      <c r="S412" s="605"/>
      <c r="T412" s="605"/>
    </row>
    <row r="413" spans="1:20" x14ac:dyDescent="0.25">
      <c r="A413" s="605"/>
      <c r="B413" s="10" t="s">
        <v>24</v>
      </c>
      <c r="C413" s="346">
        <v>6.8965517241379309E-2</v>
      </c>
      <c r="D413" s="346">
        <v>0.37931034482758619</v>
      </c>
      <c r="E413" s="346">
        <v>0.13793103448275862</v>
      </c>
      <c r="F413" s="346">
        <v>0</v>
      </c>
      <c r="G413" s="346">
        <v>0.10344827586206896</v>
      </c>
      <c r="H413" s="346">
        <v>0.20689655172413793</v>
      </c>
      <c r="I413" s="346">
        <v>0.10344827586206896</v>
      </c>
      <c r="J413" s="346">
        <v>1</v>
      </c>
      <c r="L413" s="655"/>
      <c r="M413" s="605"/>
      <c r="N413" s="605"/>
      <c r="O413" s="605"/>
      <c r="P413" s="605"/>
      <c r="Q413" s="605"/>
      <c r="R413" s="605"/>
      <c r="S413" s="605"/>
      <c r="T413" s="605"/>
    </row>
    <row r="414" spans="1:20" x14ac:dyDescent="0.25">
      <c r="A414" s="605"/>
      <c r="B414" s="281" t="s">
        <v>347</v>
      </c>
      <c r="C414" s="343"/>
      <c r="D414" s="343"/>
      <c r="E414" s="343"/>
      <c r="F414" s="343"/>
      <c r="G414" s="343"/>
      <c r="H414" s="343"/>
      <c r="I414" s="475"/>
      <c r="J414" s="475"/>
      <c r="K414" s="343"/>
      <c r="L414" s="655"/>
      <c r="M414" s="605"/>
      <c r="N414" s="605"/>
      <c r="O414" s="605"/>
      <c r="P414" s="605"/>
      <c r="Q414" s="605"/>
      <c r="R414" s="605"/>
      <c r="S414" s="605"/>
      <c r="T414" s="605"/>
    </row>
    <row r="415" spans="1:20" x14ac:dyDescent="0.25">
      <c r="A415" s="605"/>
      <c r="B415" s="473"/>
      <c r="C415" s="655"/>
      <c r="D415" s="655"/>
      <c r="E415" s="655"/>
      <c r="F415" s="655"/>
      <c r="G415" s="655"/>
      <c r="H415" s="655"/>
      <c r="I415" s="655"/>
      <c r="J415" s="655"/>
      <c r="K415" s="655"/>
      <c r="L415" s="655"/>
      <c r="M415" s="605"/>
      <c r="N415" s="605"/>
      <c r="O415" s="605"/>
      <c r="P415" s="605"/>
      <c r="Q415" s="605"/>
      <c r="R415" s="605"/>
      <c r="S415" s="605"/>
      <c r="T415" s="605"/>
    </row>
    <row r="416" spans="1:20" x14ac:dyDescent="0.25">
      <c r="A416" s="693" t="s">
        <v>635</v>
      </c>
      <c r="B416" s="619" t="s">
        <v>634</v>
      </c>
      <c r="C416" s="655"/>
      <c r="D416" s="655"/>
      <c r="E416" s="655"/>
      <c r="F416" s="655"/>
      <c r="G416" s="655"/>
      <c r="H416" s="655"/>
      <c r="I416" s="655"/>
      <c r="J416" s="655"/>
      <c r="K416" s="655"/>
      <c r="L416" s="655"/>
      <c r="M416" s="605"/>
      <c r="N416" s="605"/>
      <c r="O416" s="605"/>
      <c r="P416" s="605"/>
      <c r="Q416" s="605"/>
      <c r="R416" s="605"/>
      <c r="S416" s="605"/>
      <c r="T416" s="605"/>
    </row>
    <row r="417" spans="1:20" ht="45" x14ac:dyDescent="0.25">
      <c r="A417" s="605"/>
      <c r="B417" s="9"/>
      <c r="C417" s="664" t="s">
        <v>380</v>
      </c>
      <c r="D417" s="664" t="s">
        <v>379</v>
      </c>
      <c r="E417" s="664" t="s">
        <v>378</v>
      </c>
      <c r="F417" s="664" t="s">
        <v>377</v>
      </c>
      <c r="G417" s="664" t="s">
        <v>376</v>
      </c>
      <c r="H417" s="664" t="s">
        <v>474</v>
      </c>
      <c r="I417" s="664" t="s">
        <v>375</v>
      </c>
      <c r="J417" s="664" t="s">
        <v>24</v>
      </c>
      <c r="L417" s="655"/>
      <c r="M417" s="605"/>
      <c r="N417" s="605"/>
      <c r="O417" s="605"/>
      <c r="P417" s="605"/>
      <c r="Q417" s="605"/>
      <c r="R417" s="605"/>
      <c r="S417" s="605"/>
      <c r="T417" s="605"/>
    </row>
    <row r="418" spans="1:20" x14ac:dyDescent="0.25">
      <c r="A418" s="605"/>
      <c r="B418" s="9" t="s">
        <v>473</v>
      </c>
      <c r="C418" s="760">
        <v>0</v>
      </c>
      <c r="D418" s="760">
        <v>0.44400000000000001</v>
      </c>
      <c r="E418" s="760">
        <v>0</v>
      </c>
      <c r="F418" s="760">
        <v>0</v>
      </c>
      <c r="G418" s="760">
        <v>0</v>
      </c>
      <c r="H418" s="760">
        <v>0</v>
      </c>
      <c r="I418" s="760">
        <v>0.44339299999999998</v>
      </c>
      <c r="J418" s="762">
        <v>0.88739299999999999</v>
      </c>
      <c r="L418" s="655"/>
      <c r="M418" s="605"/>
      <c r="N418" s="605"/>
      <c r="O418" s="605"/>
      <c r="P418" s="605"/>
      <c r="Q418" s="605"/>
      <c r="R418" s="605"/>
      <c r="S418" s="605"/>
      <c r="T418" s="605"/>
    </row>
    <row r="419" spans="1:20" x14ac:dyDescent="0.25">
      <c r="A419" s="605"/>
      <c r="B419" s="9" t="s">
        <v>472</v>
      </c>
      <c r="C419" s="760">
        <v>4.4343570000000003</v>
      </c>
      <c r="D419" s="760">
        <v>7.1915459999999998</v>
      </c>
      <c r="E419" s="760">
        <v>5.917376</v>
      </c>
      <c r="F419" s="760">
        <v>1.28952</v>
      </c>
      <c r="G419" s="760">
        <v>1.775952</v>
      </c>
      <c r="H419" s="760">
        <v>8.7553160000000005</v>
      </c>
      <c r="I419" s="760">
        <v>3.2957040000000002</v>
      </c>
      <c r="J419" s="762">
        <v>32.659770999999999</v>
      </c>
      <c r="L419" s="655"/>
      <c r="M419" s="605"/>
      <c r="N419" s="605"/>
      <c r="O419" s="605"/>
      <c r="P419" s="605"/>
      <c r="Q419" s="605"/>
      <c r="R419" s="605"/>
      <c r="S419" s="605"/>
      <c r="T419" s="605"/>
    </row>
    <row r="420" spans="1:20" x14ac:dyDescent="0.25">
      <c r="A420" s="605"/>
      <c r="B420" s="9" t="s">
        <v>471</v>
      </c>
      <c r="C420" s="760">
        <v>6.1690800000000001</v>
      </c>
      <c r="D420" s="760">
        <v>8.6957120000000003</v>
      </c>
      <c r="E420" s="760">
        <v>5.32728</v>
      </c>
      <c r="F420" s="760">
        <v>0</v>
      </c>
      <c r="G420" s="760">
        <v>3.6983999999999999</v>
      </c>
      <c r="H420" s="760">
        <v>18.407274000000001</v>
      </c>
      <c r="I420" s="760">
        <v>9.2791630000000005</v>
      </c>
      <c r="J420" s="762">
        <v>51.576909000000001</v>
      </c>
      <c r="L420" s="655"/>
      <c r="M420" s="605"/>
      <c r="N420" s="605"/>
      <c r="O420" s="605"/>
      <c r="P420" s="605"/>
      <c r="Q420" s="605"/>
      <c r="R420" s="605"/>
      <c r="S420" s="605"/>
      <c r="T420" s="605"/>
    </row>
    <row r="421" spans="1:20" x14ac:dyDescent="0.25">
      <c r="A421" s="605"/>
      <c r="B421" s="9" t="s">
        <v>470</v>
      </c>
      <c r="C421" s="760"/>
      <c r="D421" s="760"/>
      <c r="E421" s="760"/>
      <c r="F421" s="760"/>
      <c r="G421" s="760"/>
      <c r="H421" s="760"/>
      <c r="I421" s="760"/>
      <c r="J421" s="762">
        <v>0</v>
      </c>
      <c r="L421" s="655"/>
      <c r="M421" s="605"/>
      <c r="N421" s="605"/>
      <c r="O421" s="605"/>
      <c r="P421" s="605"/>
      <c r="Q421" s="605"/>
      <c r="R421" s="605"/>
      <c r="S421" s="605"/>
      <c r="T421" s="605"/>
    </row>
    <row r="422" spans="1:20" x14ac:dyDescent="0.25">
      <c r="A422" s="605"/>
      <c r="B422" s="9" t="s">
        <v>469</v>
      </c>
      <c r="C422" s="760"/>
      <c r="D422" s="760"/>
      <c r="E422" s="760"/>
      <c r="F422" s="760"/>
      <c r="G422" s="760"/>
      <c r="H422" s="760"/>
      <c r="I422" s="760"/>
      <c r="J422" s="762">
        <v>0</v>
      </c>
      <c r="L422" s="655"/>
      <c r="M422" s="605"/>
      <c r="N422" s="605"/>
      <c r="O422" s="605"/>
      <c r="P422" s="605"/>
      <c r="Q422" s="605"/>
      <c r="R422" s="605"/>
      <c r="S422" s="605"/>
      <c r="T422" s="605"/>
    </row>
    <row r="423" spans="1:20" x14ac:dyDescent="0.25">
      <c r="A423" s="605"/>
      <c r="B423" s="9" t="s">
        <v>468</v>
      </c>
      <c r="C423" s="760"/>
      <c r="D423" s="760"/>
      <c r="E423" s="760"/>
      <c r="F423" s="760"/>
      <c r="G423" s="760"/>
      <c r="H423" s="760"/>
      <c r="I423" s="760"/>
      <c r="J423" s="762">
        <v>0</v>
      </c>
      <c r="L423" s="655"/>
      <c r="M423" s="605"/>
      <c r="N423" s="605"/>
      <c r="O423" s="605"/>
      <c r="P423" s="605"/>
      <c r="Q423" s="605"/>
      <c r="R423" s="605"/>
      <c r="S423" s="605"/>
      <c r="T423" s="605"/>
    </row>
    <row r="424" spans="1:20" x14ac:dyDescent="0.25">
      <c r="A424" s="605"/>
      <c r="B424" s="9" t="s">
        <v>467</v>
      </c>
      <c r="C424" s="760"/>
      <c r="D424" s="760"/>
      <c r="E424" s="760"/>
      <c r="F424" s="760"/>
      <c r="G424" s="760"/>
      <c r="H424" s="760"/>
      <c r="I424" s="760"/>
      <c r="J424" s="762">
        <v>0</v>
      </c>
      <c r="L424" s="655"/>
      <c r="M424" s="605"/>
      <c r="N424" s="605"/>
      <c r="O424" s="605"/>
      <c r="P424" s="605"/>
      <c r="Q424" s="605"/>
      <c r="R424" s="605"/>
      <c r="S424" s="605"/>
      <c r="T424" s="605"/>
    </row>
    <row r="425" spans="1:20" x14ac:dyDescent="0.25">
      <c r="A425" s="605"/>
      <c r="B425" s="9" t="s">
        <v>466</v>
      </c>
      <c r="C425" s="760"/>
      <c r="D425" s="760"/>
      <c r="E425" s="760"/>
      <c r="F425" s="760"/>
      <c r="G425" s="760"/>
      <c r="H425" s="760"/>
      <c r="I425" s="760"/>
      <c r="J425" s="762">
        <v>0</v>
      </c>
      <c r="L425" s="655"/>
      <c r="M425" s="605"/>
      <c r="N425" s="605"/>
      <c r="O425" s="605"/>
      <c r="P425" s="605"/>
      <c r="Q425" s="605"/>
      <c r="R425" s="605"/>
      <c r="S425" s="605"/>
      <c r="T425" s="605"/>
    </row>
    <row r="426" spans="1:20" x14ac:dyDescent="0.25">
      <c r="A426" s="605"/>
      <c r="B426" s="10" t="s">
        <v>24</v>
      </c>
      <c r="C426" s="763">
        <v>10.603437</v>
      </c>
      <c r="D426" s="763">
        <v>16.331257999999998</v>
      </c>
      <c r="E426" s="763">
        <v>11.244655999999999</v>
      </c>
      <c r="F426" s="763">
        <v>1.28952</v>
      </c>
      <c r="G426" s="763">
        <v>5.4743519999999997</v>
      </c>
      <c r="H426" s="763">
        <v>27.162590000000002</v>
      </c>
      <c r="I426" s="763">
        <v>13.018260000000001</v>
      </c>
      <c r="J426" s="763">
        <v>85.12407300000001</v>
      </c>
      <c r="L426" s="655"/>
      <c r="M426" s="605"/>
      <c r="N426" s="605"/>
      <c r="O426" s="605"/>
      <c r="P426" s="605"/>
      <c r="Q426" s="605"/>
      <c r="R426" s="605"/>
      <c r="S426" s="605"/>
      <c r="T426" s="605"/>
    </row>
    <row r="427" spans="1:20" x14ac:dyDescent="0.25">
      <c r="A427" s="605"/>
      <c r="B427" s="281" t="s">
        <v>347</v>
      </c>
      <c r="C427" s="474"/>
      <c r="D427" s="474"/>
      <c r="E427" s="474"/>
      <c r="F427" s="474"/>
      <c r="G427" s="474"/>
      <c r="H427" s="343"/>
      <c r="I427" s="474"/>
      <c r="J427" s="474"/>
      <c r="K427" s="474"/>
      <c r="L427" s="655"/>
      <c r="M427" s="605"/>
      <c r="N427" s="605"/>
      <c r="O427" s="605"/>
      <c r="P427" s="605"/>
      <c r="Q427" s="605"/>
      <c r="R427" s="605"/>
      <c r="S427" s="605"/>
      <c r="T427" s="605"/>
    </row>
    <row r="428" spans="1:20" x14ac:dyDescent="0.25">
      <c r="A428" s="605"/>
      <c r="B428" s="473"/>
      <c r="C428" s="655"/>
      <c r="D428" s="655"/>
      <c r="E428" s="655"/>
      <c r="F428" s="655"/>
      <c r="G428" s="655"/>
      <c r="H428" s="655"/>
      <c r="I428" s="655"/>
      <c r="J428" s="655"/>
      <c r="K428" s="655"/>
      <c r="L428" s="655"/>
      <c r="M428" s="605"/>
      <c r="N428" s="605"/>
      <c r="O428" s="605"/>
      <c r="P428" s="605"/>
      <c r="Q428" s="605"/>
      <c r="R428" s="605"/>
      <c r="S428" s="605"/>
      <c r="T428" s="605"/>
    </row>
    <row r="429" spans="1:20" x14ac:dyDescent="0.25">
      <c r="A429" s="693" t="s">
        <v>633</v>
      </c>
      <c r="B429" s="619" t="s">
        <v>632</v>
      </c>
      <c r="C429" s="655"/>
      <c r="D429" s="655"/>
      <c r="E429" s="655"/>
      <c r="F429" s="655"/>
      <c r="G429" s="655"/>
      <c r="H429" s="655"/>
      <c r="I429" s="655"/>
      <c r="J429" s="655"/>
      <c r="K429" s="655"/>
      <c r="L429" s="655"/>
      <c r="M429" s="605"/>
      <c r="N429" s="605"/>
      <c r="O429" s="605"/>
      <c r="P429" s="605"/>
      <c r="Q429" s="605"/>
      <c r="R429" s="605"/>
      <c r="S429" s="605"/>
      <c r="T429" s="605"/>
    </row>
    <row r="430" spans="1:20" ht="45" x14ac:dyDescent="0.25">
      <c r="A430" s="605"/>
      <c r="B430" s="9"/>
      <c r="C430" s="664" t="s">
        <v>380</v>
      </c>
      <c r="D430" s="664" t="s">
        <v>379</v>
      </c>
      <c r="E430" s="664" t="s">
        <v>378</v>
      </c>
      <c r="F430" s="664" t="s">
        <v>377</v>
      </c>
      <c r="G430" s="664" t="s">
        <v>376</v>
      </c>
      <c r="H430" s="664" t="s">
        <v>474</v>
      </c>
      <c r="I430" s="664" t="s">
        <v>375</v>
      </c>
      <c r="J430" s="664" t="s">
        <v>24</v>
      </c>
      <c r="L430" s="655"/>
      <c r="M430" s="605"/>
      <c r="N430" s="605"/>
      <c r="O430" s="605"/>
      <c r="P430" s="605"/>
      <c r="Q430" s="605"/>
      <c r="R430" s="605"/>
      <c r="S430" s="605"/>
      <c r="T430" s="605"/>
    </row>
    <row r="431" spans="1:20" x14ac:dyDescent="0.25">
      <c r="A431" s="605"/>
      <c r="B431" s="9" t="s">
        <v>473</v>
      </c>
      <c r="C431" s="669">
        <v>0</v>
      </c>
      <c r="D431" s="669">
        <v>5.2159158314710801E-3</v>
      </c>
      <c r="E431" s="669">
        <v>0</v>
      </c>
      <c r="F431" s="669">
        <v>0</v>
      </c>
      <c r="G431" s="669">
        <v>0</v>
      </c>
      <c r="H431" s="669">
        <v>0</v>
      </c>
      <c r="I431" s="669">
        <v>5.2087850636564339E-3</v>
      </c>
      <c r="J431" s="669">
        <v>1.0424700895127514E-2</v>
      </c>
      <c r="L431" s="655"/>
      <c r="M431" s="605"/>
      <c r="N431" s="605"/>
      <c r="O431" s="605"/>
      <c r="P431" s="605"/>
      <c r="Q431" s="605"/>
      <c r="R431" s="605"/>
      <c r="S431" s="605"/>
      <c r="T431" s="605"/>
    </row>
    <row r="432" spans="1:20" x14ac:dyDescent="0.25">
      <c r="A432" s="605"/>
      <c r="B432" s="9" t="s">
        <v>472</v>
      </c>
      <c r="C432" s="669">
        <v>5.2092866843906772E-2</v>
      </c>
      <c r="D432" s="669">
        <v>8.4483105031875047E-2</v>
      </c>
      <c r="E432" s="669">
        <v>6.9514718826952732E-2</v>
      </c>
      <c r="F432" s="669">
        <v>1.5148711222969792E-2</v>
      </c>
      <c r="G432" s="669">
        <v>2.086309944309173E-2</v>
      </c>
      <c r="H432" s="669">
        <v>0.10285358408543256</v>
      </c>
      <c r="I432" s="669">
        <v>3.8716474480726501E-2</v>
      </c>
      <c r="J432" s="669">
        <v>0.38367255993495514</v>
      </c>
      <c r="L432" s="655"/>
      <c r="M432" s="605"/>
      <c r="N432" s="605"/>
      <c r="O432" s="605"/>
      <c r="P432" s="605"/>
      <c r="Q432" s="605"/>
      <c r="R432" s="605"/>
      <c r="S432" s="605"/>
      <c r="T432" s="605"/>
    </row>
    <row r="433" spans="1:20" x14ac:dyDescent="0.25">
      <c r="A433" s="605"/>
      <c r="B433" s="9" t="s">
        <v>471</v>
      </c>
      <c r="C433" s="669">
        <v>7.247162621083697E-2</v>
      </c>
      <c r="D433" s="669">
        <v>0.1021533826277321</v>
      </c>
      <c r="E433" s="669">
        <v>6.2582531735764099E-2</v>
      </c>
      <c r="F433" s="669">
        <v>0</v>
      </c>
      <c r="G433" s="669">
        <v>4.3447169169172621E-2</v>
      </c>
      <c r="H433" s="669">
        <v>0.2162405222315901</v>
      </c>
      <c r="I433" s="669">
        <v>0.10900750719482137</v>
      </c>
      <c r="J433" s="669">
        <v>0.60590273916991721</v>
      </c>
      <c r="L433" s="655"/>
      <c r="M433" s="605"/>
      <c r="N433" s="605"/>
      <c r="O433" s="605"/>
      <c r="P433" s="605"/>
      <c r="Q433" s="605"/>
      <c r="R433" s="605"/>
      <c r="S433" s="605"/>
      <c r="T433" s="605"/>
    </row>
    <row r="434" spans="1:20" x14ac:dyDescent="0.25">
      <c r="A434" s="605"/>
      <c r="B434" s="9" t="s">
        <v>470</v>
      </c>
      <c r="C434" s="669">
        <v>0</v>
      </c>
      <c r="D434" s="669">
        <v>0</v>
      </c>
      <c r="E434" s="669">
        <v>0</v>
      </c>
      <c r="F434" s="669">
        <v>0</v>
      </c>
      <c r="G434" s="669">
        <v>0</v>
      </c>
      <c r="H434" s="669">
        <v>0</v>
      </c>
      <c r="I434" s="669">
        <v>0</v>
      </c>
      <c r="J434" s="669">
        <v>0</v>
      </c>
      <c r="L434" s="655"/>
      <c r="M434" s="605"/>
      <c r="N434" s="605"/>
      <c r="O434" s="605"/>
      <c r="P434" s="605"/>
      <c r="Q434" s="605"/>
      <c r="R434" s="605"/>
      <c r="S434" s="605"/>
      <c r="T434" s="605"/>
    </row>
    <row r="435" spans="1:20" x14ac:dyDescent="0.25">
      <c r="A435" s="605"/>
      <c r="B435" s="9" t="s">
        <v>469</v>
      </c>
      <c r="C435" s="669">
        <v>0</v>
      </c>
      <c r="D435" s="669">
        <v>0</v>
      </c>
      <c r="E435" s="669">
        <v>0</v>
      </c>
      <c r="F435" s="669">
        <v>0</v>
      </c>
      <c r="G435" s="669">
        <v>0</v>
      </c>
      <c r="H435" s="669">
        <v>0</v>
      </c>
      <c r="I435" s="669">
        <v>0</v>
      </c>
      <c r="J435" s="669">
        <v>0</v>
      </c>
      <c r="L435" s="655"/>
      <c r="M435" s="605"/>
      <c r="N435" s="605"/>
      <c r="O435" s="605"/>
      <c r="P435" s="605"/>
      <c r="Q435" s="605"/>
      <c r="R435" s="605"/>
      <c r="S435" s="605"/>
      <c r="T435" s="605"/>
    </row>
    <row r="436" spans="1:20" x14ac:dyDescent="0.25">
      <c r="A436" s="605"/>
      <c r="B436" s="9" t="s">
        <v>468</v>
      </c>
      <c r="C436" s="669">
        <v>0</v>
      </c>
      <c r="D436" s="669">
        <v>0</v>
      </c>
      <c r="E436" s="669">
        <v>0</v>
      </c>
      <c r="F436" s="669">
        <v>0</v>
      </c>
      <c r="G436" s="669">
        <v>0</v>
      </c>
      <c r="H436" s="669">
        <v>0</v>
      </c>
      <c r="I436" s="669">
        <v>0</v>
      </c>
      <c r="J436" s="669">
        <v>0</v>
      </c>
      <c r="L436" s="655"/>
      <c r="M436" s="605"/>
      <c r="N436" s="605"/>
      <c r="O436" s="605"/>
      <c r="P436" s="605"/>
      <c r="Q436" s="605"/>
      <c r="R436" s="605"/>
      <c r="S436" s="605"/>
      <c r="T436" s="605"/>
    </row>
    <row r="437" spans="1:20" x14ac:dyDescent="0.25">
      <c r="A437" s="605"/>
      <c r="B437" s="9" t="s">
        <v>467</v>
      </c>
      <c r="C437" s="669">
        <v>0</v>
      </c>
      <c r="D437" s="669">
        <v>0</v>
      </c>
      <c r="E437" s="669">
        <v>0</v>
      </c>
      <c r="F437" s="669">
        <v>0</v>
      </c>
      <c r="G437" s="669">
        <v>0</v>
      </c>
      <c r="H437" s="669">
        <v>0</v>
      </c>
      <c r="I437" s="669">
        <v>0</v>
      </c>
      <c r="J437" s="669">
        <v>0</v>
      </c>
      <c r="L437" s="655"/>
      <c r="M437" s="605"/>
      <c r="N437" s="605"/>
      <c r="O437" s="605"/>
      <c r="P437" s="605"/>
      <c r="Q437" s="605"/>
      <c r="R437" s="605"/>
      <c r="S437" s="605"/>
      <c r="T437" s="605"/>
    </row>
    <row r="438" spans="1:20" x14ac:dyDescent="0.25">
      <c r="A438" s="605"/>
      <c r="B438" s="9" t="s">
        <v>466</v>
      </c>
      <c r="C438" s="669">
        <v>0</v>
      </c>
      <c r="D438" s="669">
        <v>0</v>
      </c>
      <c r="E438" s="669">
        <v>0</v>
      </c>
      <c r="F438" s="669">
        <v>0</v>
      </c>
      <c r="G438" s="669">
        <v>0</v>
      </c>
      <c r="H438" s="669">
        <v>0</v>
      </c>
      <c r="I438" s="669">
        <v>0</v>
      </c>
      <c r="J438" s="669">
        <v>0</v>
      </c>
      <c r="L438" s="655"/>
      <c r="M438" s="605"/>
      <c r="N438" s="605"/>
      <c r="O438" s="605"/>
      <c r="P438" s="605"/>
      <c r="Q438" s="605"/>
      <c r="R438" s="605"/>
      <c r="S438" s="605"/>
      <c r="T438" s="605"/>
    </row>
    <row r="439" spans="1:20" x14ac:dyDescent="0.25">
      <c r="A439" s="605"/>
      <c r="B439" s="10" t="s">
        <v>24</v>
      </c>
      <c r="C439" s="346">
        <v>0.12456449305474374</v>
      </c>
      <c r="D439" s="346">
        <v>0.19185240349107821</v>
      </c>
      <c r="E439" s="346">
        <v>0.13209725056271682</v>
      </c>
      <c r="F439" s="346">
        <v>1.5148711222969792E-2</v>
      </c>
      <c r="G439" s="346">
        <v>6.4310268612264354E-2</v>
      </c>
      <c r="H439" s="346">
        <v>0.31909410631702267</v>
      </c>
      <c r="I439" s="346">
        <v>0.15293276673920431</v>
      </c>
      <c r="J439" s="346">
        <v>1</v>
      </c>
      <c r="L439" s="655"/>
      <c r="M439" s="605"/>
      <c r="N439" s="605"/>
      <c r="O439" s="605"/>
      <c r="P439" s="605"/>
      <c r="Q439" s="605"/>
      <c r="R439" s="605"/>
      <c r="S439" s="605"/>
      <c r="T439" s="605"/>
    </row>
    <row r="440" spans="1:20" x14ac:dyDescent="0.25">
      <c r="A440" s="605"/>
      <c r="B440" s="281" t="s">
        <v>347</v>
      </c>
      <c r="C440" s="343"/>
      <c r="D440" s="343"/>
      <c r="E440" s="343"/>
      <c r="F440" s="343"/>
      <c r="G440" s="343"/>
      <c r="H440" s="343"/>
      <c r="I440" s="474"/>
      <c r="J440" s="474"/>
      <c r="K440" s="343"/>
      <c r="L440" s="655"/>
      <c r="M440" s="605"/>
      <c r="N440" s="605"/>
      <c r="O440" s="605"/>
      <c r="P440" s="605"/>
      <c r="Q440" s="605"/>
      <c r="R440" s="605"/>
      <c r="S440" s="605"/>
      <c r="T440" s="605"/>
    </row>
    <row r="441" spans="1:20" x14ac:dyDescent="0.25">
      <c r="A441" s="605"/>
      <c r="B441" s="473"/>
      <c r="C441" s="655"/>
      <c r="D441" s="655"/>
      <c r="E441" s="655"/>
      <c r="F441" s="655"/>
      <c r="G441" s="655"/>
      <c r="H441" s="655"/>
      <c r="I441" s="655"/>
      <c r="J441" s="655"/>
      <c r="K441" s="655"/>
      <c r="L441" s="655"/>
      <c r="M441" s="605"/>
      <c r="N441" s="605"/>
      <c r="O441" s="605"/>
      <c r="P441" s="605"/>
      <c r="Q441" s="605"/>
      <c r="R441" s="605"/>
      <c r="S441" s="605"/>
      <c r="T441" s="605"/>
    </row>
    <row r="442" spans="1:20" x14ac:dyDescent="0.25">
      <c r="A442" s="693" t="s">
        <v>631</v>
      </c>
      <c r="B442" s="619" t="s">
        <v>630</v>
      </c>
      <c r="C442" s="655"/>
      <c r="D442" s="655"/>
      <c r="E442" s="655"/>
      <c r="F442" s="655"/>
      <c r="G442" s="655"/>
      <c r="H442" s="655"/>
      <c r="I442" s="655"/>
      <c r="J442" s="655"/>
      <c r="K442" s="655"/>
      <c r="L442" s="655"/>
      <c r="M442" s="605"/>
      <c r="N442" s="605"/>
      <c r="O442" s="605"/>
      <c r="P442" s="605"/>
      <c r="Q442" s="605"/>
      <c r="R442" s="605"/>
      <c r="S442" s="605"/>
      <c r="T442" s="605"/>
    </row>
    <row r="443" spans="1:20" ht="45" x14ac:dyDescent="0.25">
      <c r="A443" s="605"/>
      <c r="B443" s="9"/>
      <c r="C443" s="664" t="s">
        <v>380</v>
      </c>
      <c r="D443" s="664" t="s">
        <v>379</v>
      </c>
      <c r="E443" s="664" t="s">
        <v>378</v>
      </c>
      <c r="F443" s="664" t="s">
        <v>377</v>
      </c>
      <c r="G443" s="664" t="s">
        <v>376</v>
      </c>
      <c r="H443" s="664" t="s">
        <v>474</v>
      </c>
      <c r="I443" s="664" t="s">
        <v>375</v>
      </c>
      <c r="J443" s="664" t="s">
        <v>24</v>
      </c>
      <c r="L443" s="655"/>
      <c r="M443" s="605"/>
      <c r="N443" s="605"/>
      <c r="O443" s="605"/>
      <c r="P443" s="605"/>
      <c r="Q443" s="605"/>
      <c r="R443" s="605"/>
      <c r="S443" s="605"/>
      <c r="T443" s="605"/>
    </row>
    <row r="444" spans="1:20" x14ac:dyDescent="0.25">
      <c r="A444" s="605"/>
      <c r="B444" s="9" t="s">
        <v>473</v>
      </c>
      <c r="C444" s="760">
        <v>0</v>
      </c>
      <c r="D444" s="760">
        <v>0.44400000000000001</v>
      </c>
      <c r="E444" s="760">
        <v>0</v>
      </c>
      <c r="F444" s="760">
        <v>0</v>
      </c>
      <c r="G444" s="760">
        <v>0</v>
      </c>
      <c r="H444" s="760">
        <v>0</v>
      </c>
      <c r="I444" s="760">
        <v>0</v>
      </c>
      <c r="J444" s="762">
        <v>0.44400000000000001</v>
      </c>
      <c r="L444" s="655"/>
      <c r="M444" s="605"/>
      <c r="N444" s="605"/>
      <c r="O444" s="605"/>
      <c r="P444" s="605"/>
      <c r="Q444" s="605"/>
      <c r="R444" s="605"/>
      <c r="S444" s="605"/>
      <c r="T444" s="605"/>
    </row>
    <row r="445" spans="1:20" x14ac:dyDescent="0.25">
      <c r="A445" s="605"/>
      <c r="B445" s="9" t="s">
        <v>472</v>
      </c>
      <c r="C445" s="760">
        <v>0.88658599999999999</v>
      </c>
      <c r="D445" s="760">
        <v>6.3035459999999999</v>
      </c>
      <c r="E445" s="760">
        <v>1.77552</v>
      </c>
      <c r="F445" s="760">
        <v>0</v>
      </c>
      <c r="G445" s="760">
        <v>1.775952</v>
      </c>
      <c r="H445" s="760">
        <v>0.876</v>
      </c>
      <c r="I445" s="760">
        <v>0.88800000000000001</v>
      </c>
      <c r="J445" s="762">
        <v>12.505604</v>
      </c>
      <c r="L445" s="655"/>
      <c r="M445" s="605"/>
      <c r="N445" s="605"/>
      <c r="O445" s="605"/>
      <c r="P445" s="605"/>
      <c r="Q445" s="605"/>
      <c r="R445" s="605"/>
      <c r="S445" s="605"/>
      <c r="T445" s="605"/>
    </row>
    <row r="446" spans="1:20" x14ac:dyDescent="0.25">
      <c r="A446" s="605"/>
      <c r="B446" s="9" t="s">
        <v>471</v>
      </c>
      <c r="C446" s="760">
        <v>1.3320000000000001</v>
      </c>
      <c r="D446" s="760">
        <v>3.5488119999999999</v>
      </c>
      <c r="E446" s="760">
        <v>2.6640000000000001</v>
      </c>
      <c r="F446" s="760">
        <v>0</v>
      </c>
      <c r="G446" s="760">
        <v>1.038</v>
      </c>
      <c r="H446" s="760">
        <v>6.6419920000000001</v>
      </c>
      <c r="I446" s="760">
        <v>2.6634709999999999</v>
      </c>
      <c r="J446" s="762">
        <v>17.888275</v>
      </c>
      <c r="L446" s="655"/>
      <c r="M446" s="605"/>
      <c r="N446" s="605"/>
      <c r="O446" s="605"/>
      <c r="P446" s="605"/>
      <c r="Q446" s="605"/>
      <c r="R446" s="605"/>
      <c r="S446" s="605"/>
      <c r="T446" s="605"/>
    </row>
    <row r="447" spans="1:20" x14ac:dyDescent="0.25">
      <c r="A447" s="605"/>
      <c r="B447" s="9" t="s">
        <v>470</v>
      </c>
      <c r="C447" s="760"/>
      <c r="D447" s="760"/>
      <c r="E447" s="760"/>
      <c r="F447" s="760"/>
      <c r="G447" s="760"/>
      <c r="H447" s="760"/>
      <c r="I447" s="760"/>
      <c r="J447" s="762">
        <v>0</v>
      </c>
      <c r="L447" s="655"/>
      <c r="M447" s="605"/>
      <c r="N447" s="605"/>
      <c r="O447" s="605"/>
      <c r="P447" s="605"/>
      <c r="Q447" s="605"/>
      <c r="R447" s="605"/>
      <c r="S447" s="605"/>
      <c r="T447" s="605"/>
    </row>
    <row r="448" spans="1:20" x14ac:dyDescent="0.25">
      <c r="A448" s="605"/>
      <c r="B448" s="9" t="s">
        <v>469</v>
      </c>
      <c r="C448" s="760"/>
      <c r="D448" s="760"/>
      <c r="E448" s="760"/>
      <c r="F448" s="760"/>
      <c r="G448" s="760"/>
      <c r="H448" s="760"/>
      <c r="I448" s="760"/>
      <c r="J448" s="762">
        <v>0</v>
      </c>
      <c r="L448" s="655"/>
      <c r="M448" s="605"/>
      <c r="N448" s="605"/>
      <c r="O448" s="605"/>
      <c r="P448" s="605"/>
      <c r="Q448" s="605"/>
      <c r="R448" s="605"/>
      <c r="S448" s="605"/>
      <c r="T448" s="605"/>
    </row>
    <row r="449" spans="1:20" x14ac:dyDescent="0.25">
      <c r="A449" s="605"/>
      <c r="B449" s="9" t="s">
        <v>468</v>
      </c>
      <c r="C449" s="760"/>
      <c r="D449" s="760"/>
      <c r="E449" s="760"/>
      <c r="F449" s="760"/>
      <c r="G449" s="760"/>
      <c r="H449" s="760"/>
      <c r="I449" s="760"/>
      <c r="J449" s="762">
        <v>0</v>
      </c>
      <c r="L449" s="655"/>
      <c r="M449" s="605"/>
      <c r="N449" s="605"/>
      <c r="O449" s="605"/>
      <c r="P449" s="605"/>
      <c r="Q449" s="605"/>
      <c r="R449" s="605"/>
      <c r="S449" s="605"/>
      <c r="T449" s="605"/>
    </row>
    <row r="450" spans="1:20" x14ac:dyDescent="0.25">
      <c r="A450" s="605"/>
      <c r="B450" s="9" t="s">
        <v>467</v>
      </c>
      <c r="C450" s="760"/>
      <c r="D450" s="760"/>
      <c r="E450" s="760"/>
      <c r="F450" s="760"/>
      <c r="G450" s="760"/>
      <c r="H450" s="760"/>
      <c r="I450" s="760"/>
      <c r="J450" s="762">
        <v>0</v>
      </c>
      <c r="L450" s="655"/>
      <c r="M450" s="605"/>
      <c r="N450" s="605"/>
      <c r="O450" s="605"/>
      <c r="P450" s="605"/>
      <c r="Q450" s="605"/>
      <c r="R450" s="605"/>
      <c r="S450" s="605"/>
      <c r="T450" s="605"/>
    </row>
    <row r="451" spans="1:20" x14ac:dyDescent="0.25">
      <c r="A451" s="605"/>
      <c r="B451" s="9" t="s">
        <v>466</v>
      </c>
      <c r="C451" s="760"/>
      <c r="D451" s="760"/>
      <c r="E451" s="760"/>
      <c r="F451" s="760"/>
      <c r="G451" s="760"/>
      <c r="H451" s="760"/>
      <c r="I451" s="760"/>
      <c r="J451" s="762">
        <v>0</v>
      </c>
      <c r="L451" s="655"/>
      <c r="M451" s="605"/>
      <c r="N451" s="605"/>
      <c r="O451" s="605"/>
      <c r="P451" s="605"/>
      <c r="Q451" s="605"/>
      <c r="R451" s="605"/>
      <c r="S451" s="605"/>
      <c r="T451" s="605"/>
    </row>
    <row r="452" spans="1:20" x14ac:dyDescent="0.25">
      <c r="A452" s="605"/>
      <c r="B452" s="10" t="s">
        <v>24</v>
      </c>
      <c r="C452" s="763">
        <v>2.2185860000000002</v>
      </c>
      <c r="D452" s="763">
        <v>10.296358</v>
      </c>
      <c r="E452" s="763">
        <v>4.4395199999999999</v>
      </c>
      <c r="F452" s="763">
        <v>0</v>
      </c>
      <c r="G452" s="763">
        <v>2.813952</v>
      </c>
      <c r="H452" s="763">
        <v>7.5179920000000005</v>
      </c>
      <c r="I452" s="763">
        <v>3.5514709999999998</v>
      </c>
      <c r="J452" s="763">
        <v>30.837879000000001</v>
      </c>
      <c r="L452" s="655"/>
      <c r="M452" s="605"/>
      <c r="N452" s="605"/>
      <c r="O452" s="605"/>
      <c r="P452" s="605"/>
      <c r="Q452" s="605"/>
      <c r="R452" s="605"/>
      <c r="S452" s="605"/>
      <c r="T452" s="605"/>
    </row>
    <row r="453" spans="1:20" x14ac:dyDescent="0.25">
      <c r="A453" s="605"/>
      <c r="B453" s="281" t="s">
        <v>347</v>
      </c>
      <c r="C453" s="474"/>
      <c r="D453" s="474"/>
      <c r="E453" s="474"/>
      <c r="F453" s="474"/>
      <c r="G453" s="343"/>
      <c r="H453" s="474"/>
      <c r="I453" s="474"/>
      <c r="J453" s="474"/>
      <c r="K453" s="474"/>
      <c r="L453" s="655"/>
      <c r="M453" s="605"/>
      <c r="N453" s="605"/>
      <c r="O453" s="605"/>
      <c r="P453" s="605"/>
      <c r="Q453" s="605"/>
      <c r="R453" s="605"/>
      <c r="S453" s="605"/>
      <c r="T453" s="605"/>
    </row>
    <row r="454" spans="1:20" x14ac:dyDescent="0.25">
      <c r="A454" s="605"/>
      <c r="C454" s="655"/>
      <c r="D454" s="655"/>
      <c r="E454" s="655"/>
      <c r="F454" s="655"/>
      <c r="G454" s="655"/>
      <c r="H454" s="655"/>
      <c r="I454" s="655"/>
      <c r="J454" s="655"/>
      <c r="K454" s="655"/>
      <c r="L454" s="655"/>
      <c r="M454" s="605"/>
      <c r="N454" s="605"/>
      <c r="O454" s="605"/>
      <c r="P454" s="605"/>
      <c r="Q454" s="605"/>
      <c r="R454" s="605"/>
      <c r="S454" s="605"/>
      <c r="T454" s="605"/>
    </row>
    <row r="455" spans="1:20" x14ac:dyDescent="0.25">
      <c r="A455" s="693" t="s">
        <v>629</v>
      </c>
      <c r="B455" s="619" t="s">
        <v>628</v>
      </c>
      <c r="C455" s="655"/>
      <c r="D455" s="655"/>
      <c r="E455" s="655"/>
      <c r="F455" s="655"/>
      <c r="G455" s="655"/>
      <c r="H455" s="655"/>
      <c r="I455" s="655"/>
      <c r="J455" s="655"/>
      <c r="K455" s="655"/>
      <c r="L455" s="655"/>
      <c r="M455" s="605"/>
      <c r="N455" s="605"/>
      <c r="O455" s="605"/>
      <c r="P455" s="605"/>
      <c r="Q455" s="605"/>
      <c r="R455" s="605"/>
      <c r="S455" s="605"/>
      <c r="T455" s="605"/>
    </row>
    <row r="456" spans="1:20" ht="45" x14ac:dyDescent="0.25">
      <c r="A456" s="605"/>
      <c r="B456" s="9"/>
      <c r="C456" s="664" t="s">
        <v>380</v>
      </c>
      <c r="D456" s="664" t="s">
        <v>379</v>
      </c>
      <c r="E456" s="664" t="s">
        <v>378</v>
      </c>
      <c r="F456" s="664" t="s">
        <v>377</v>
      </c>
      <c r="G456" s="664" t="s">
        <v>376</v>
      </c>
      <c r="H456" s="664" t="s">
        <v>474</v>
      </c>
      <c r="I456" s="664" t="s">
        <v>375</v>
      </c>
      <c r="J456" s="664" t="s">
        <v>24</v>
      </c>
      <c r="L456" s="655"/>
      <c r="M456" s="605"/>
      <c r="N456" s="605"/>
      <c r="O456" s="605"/>
      <c r="P456" s="605"/>
      <c r="Q456" s="605"/>
      <c r="R456" s="605"/>
      <c r="S456" s="605"/>
      <c r="T456" s="605"/>
    </row>
    <row r="457" spans="1:20" x14ac:dyDescent="0.25">
      <c r="A457" s="605"/>
      <c r="B457" s="9" t="s">
        <v>473</v>
      </c>
      <c r="C457" s="669">
        <v>0</v>
      </c>
      <c r="D457" s="669">
        <v>1.4397877363744763E-2</v>
      </c>
      <c r="E457" s="669">
        <v>0</v>
      </c>
      <c r="F457" s="669">
        <v>0</v>
      </c>
      <c r="G457" s="669">
        <v>0</v>
      </c>
      <c r="H457" s="669">
        <v>0</v>
      </c>
      <c r="I457" s="669">
        <v>0</v>
      </c>
      <c r="J457" s="669">
        <v>1.4397877363744763E-2</v>
      </c>
      <c r="L457" s="655"/>
      <c r="M457" s="605"/>
      <c r="N457" s="605"/>
      <c r="O457" s="605"/>
      <c r="P457" s="605"/>
      <c r="Q457" s="605"/>
      <c r="R457" s="605"/>
      <c r="S457" s="605"/>
      <c r="T457" s="605"/>
    </row>
    <row r="458" spans="1:20" x14ac:dyDescent="0.25">
      <c r="A458" s="605"/>
      <c r="B458" s="9" t="s">
        <v>472</v>
      </c>
      <c r="C458" s="669">
        <v>2.8749902027957238E-2</v>
      </c>
      <c r="D458" s="669">
        <v>0.20440919428991858</v>
      </c>
      <c r="E458" s="669">
        <v>5.757594418215338E-2</v>
      </c>
      <c r="F458" s="669">
        <v>0</v>
      </c>
      <c r="G458" s="669">
        <v>5.7589952927696482E-2</v>
      </c>
      <c r="H458" s="669">
        <v>2.8406622906847777E-2</v>
      </c>
      <c r="I458" s="669">
        <v>2.8795754727489527E-2</v>
      </c>
      <c r="J458" s="669">
        <v>0.40552737106206299</v>
      </c>
      <c r="L458" s="655"/>
      <c r="M458" s="605"/>
      <c r="N458" s="605"/>
      <c r="O458" s="605"/>
      <c r="P458" s="605"/>
      <c r="Q458" s="605"/>
      <c r="R458" s="605"/>
      <c r="S458" s="605"/>
      <c r="T458" s="605"/>
    </row>
    <row r="459" spans="1:20" x14ac:dyDescent="0.25">
      <c r="A459" s="605"/>
      <c r="B459" s="9" t="s">
        <v>471</v>
      </c>
      <c r="C459" s="669">
        <v>4.3193632091234294E-2</v>
      </c>
      <c r="D459" s="669">
        <v>0.11507963955627427</v>
      </c>
      <c r="E459" s="669">
        <v>8.6387264182468587E-2</v>
      </c>
      <c r="F459" s="669">
        <v>0</v>
      </c>
      <c r="G459" s="669">
        <v>3.3659902485511407E-2</v>
      </c>
      <c r="H459" s="669">
        <v>0.21538420330399505</v>
      </c>
      <c r="I459" s="669">
        <v>8.6370109954708618E-2</v>
      </c>
      <c r="J459" s="669">
        <v>0.58007475157419219</v>
      </c>
      <c r="L459" s="655"/>
      <c r="M459" s="605"/>
      <c r="N459" s="605"/>
      <c r="O459" s="605"/>
      <c r="P459" s="605"/>
      <c r="Q459" s="605"/>
      <c r="R459" s="605"/>
      <c r="S459" s="605"/>
      <c r="T459" s="605"/>
    </row>
    <row r="460" spans="1:20" x14ac:dyDescent="0.25">
      <c r="A460" s="605"/>
      <c r="B460" s="9" t="s">
        <v>470</v>
      </c>
      <c r="C460" s="669">
        <v>0</v>
      </c>
      <c r="D460" s="669">
        <v>0</v>
      </c>
      <c r="E460" s="669">
        <v>0</v>
      </c>
      <c r="F460" s="669">
        <v>0</v>
      </c>
      <c r="G460" s="669">
        <v>0</v>
      </c>
      <c r="H460" s="669">
        <v>0</v>
      </c>
      <c r="I460" s="669">
        <v>0</v>
      </c>
      <c r="J460" s="669">
        <v>0</v>
      </c>
      <c r="L460" s="655"/>
      <c r="M460" s="605"/>
      <c r="N460" s="605"/>
      <c r="O460" s="605"/>
      <c r="P460" s="605"/>
      <c r="Q460" s="605"/>
      <c r="R460" s="605"/>
      <c r="S460" s="605"/>
      <c r="T460" s="605"/>
    </row>
    <row r="461" spans="1:20" x14ac:dyDescent="0.25">
      <c r="A461" s="605"/>
      <c r="B461" s="9" t="s">
        <v>469</v>
      </c>
      <c r="C461" s="669">
        <v>0</v>
      </c>
      <c r="D461" s="669">
        <v>0</v>
      </c>
      <c r="E461" s="669">
        <v>0</v>
      </c>
      <c r="F461" s="669">
        <v>0</v>
      </c>
      <c r="G461" s="669">
        <v>0</v>
      </c>
      <c r="H461" s="669">
        <v>0</v>
      </c>
      <c r="I461" s="669">
        <v>0</v>
      </c>
      <c r="J461" s="669">
        <v>0</v>
      </c>
      <c r="L461" s="655"/>
      <c r="M461" s="605"/>
      <c r="N461" s="605"/>
      <c r="O461" s="605"/>
      <c r="P461" s="605"/>
      <c r="Q461" s="605"/>
      <c r="R461" s="605"/>
      <c r="S461" s="605"/>
      <c r="T461" s="605"/>
    </row>
    <row r="462" spans="1:20" x14ac:dyDescent="0.25">
      <c r="A462" s="605"/>
      <c r="B462" s="9" t="s">
        <v>468</v>
      </c>
      <c r="C462" s="669">
        <v>0</v>
      </c>
      <c r="D462" s="669">
        <v>0</v>
      </c>
      <c r="E462" s="669">
        <v>0</v>
      </c>
      <c r="F462" s="669">
        <v>0</v>
      </c>
      <c r="G462" s="669">
        <v>0</v>
      </c>
      <c r="H462" s="669">
        <v>0</v>
      </c>
      <c r="I462" s="669">
        <v>0</v>
      </c>
      <c r="J462" s="669">
        <v>0</v>
      </c>
      <c r="L462" s="655"/>
      <c r="M462" s="605"/>
      <c r="N462" s="605"/>
      <c r="O462" s="605"/>
      <c r="P462" s="605"/>
      <c r="Q462" s="605"/>
      <c r="R462" s="605"/>
      <c r="S462" s="605"/>
      <c r="T462" s="605"/>
    </row>
    <row r="463" spans="1:20" x14ac:dyDescent="0.25">
      <c r="A463" s="605"/>
      <c r="B463" s="9" t="s">
        <v>467</v>
      </c>
      <c r="C463" s="669">
        <v>0</v>
      </c>
      <c r="D463" s="669">
        <v>0</v>
      </c>
      <c r="E463" s="669">
        <v>0</v>
      </c>
      <c r="F463" s="669">
        <v>0</v>
      </c>
      <c r="G463" s="669">
        <v>0</v>
      </c>
      <c r="H463" s="669">
        <v>0</v>
      </c>
      <c r="I463" s="669">
        <v>0</v>
      </c>
      <c r="J463" s="669">
        <v>0</v>
      </c>
      <c r="L463" s="655"/>
      <c r="M463" s="605"/>
      <c r="N463" s="605"/>
      <c r="O463" s="605"/>
      <c r="P463" s="605"/>
      <c r="Q463" s="605"/>
      <c r="R463" s="605"/>
      <c r="S463" s="605"/>
      <c r="T463" s="605"/>
    </row>
    <row r="464" spans="1:20" x14ac:dyDescent="0.25">
      <c r="A464" s="605"/>
      <c r="B464" s="9" t="s">
        <v>466</v>
      </c>
      <c r="C464" s="669">
        <v>0</v>
      </c>
      <c r="D464" s="669">
        <v>0</v>
      </c>
      <c r="E464" s="669">
        <v>0</v>
      </c>
      <c r="F464" s="669">
        <v>0</v>
      </c>
      <c r="G464" s="669">
        <v>0</v>
      </c>
      <c r="H464" s="669">
        <v>0</v>
      </c>
      <c r="I464" s="669">
        <v>0</v>
      </c>
      <c r="J464" s="669">
        <v>0</v>
      </c>
      <c r="L464" s="655"/>
      <c r="M464" s="605"/>
      <c r="N464" s="605"/>
      <c r="O464" s="605"/>
      <c r="P464" s="605"/>
      <c r="Q464" s="605"/>
      <c r="R464" s="605"/>
      <c r="S464" s="605"/>
      <c r="T464" s="605"/>
    </row>
    <row r="465" spans="1:20" x14ac:dyDescent="0.25">
      <c r="A465" s="605"/>
      <c r="B465" s="10" t="s">
        <v>24</v>
      </c>
      <c r="C465" s="346">
        <v>7.1943534119191535E-2</v>
      </c>
      <c r="D465" s="346">
        <v>0.33388671120993763</v>
      </c>
      <c r="E465" s="346">
        <v>0.14396320836462195</v>
      </c>
      <c r="F465" s="346">
        <v>0</v>
      </c>
      <c r="G465" s="346">
        <v>9.1249855413207889E-2</v>
      </c>
      <c r="H465" s="346">
        <v>0.24379082621084286</v>
      </c>
      <c r="I465" s="346">
        <v>0.11516586468219814</v>
      </c>
      <c r="J465" s="346">
        <v>1</v>
      </c>
      <c r="L465" s="655"/>
      <c r="M465" s="605"/>
      <c r="N465" s="605"/>
      <c r="O465" s="605"/>
      <c r="P465" s="605"/>
      <c r="Q465" s="605"/>
      <c r="R465" s="605"/>
      <c r="S465" s="605"/>
      <c r="T465" s="605"/>
    </row>
    <row r="466" spans="1:20" x14ac:dyDescent="0.25">
      <c r="A466" s="605"/>
      <c r="B466" s="281" t="s">
        <v>347</v>
      </c>
      <c r="C466" s="343"/>
      <c r="D466" s="343"/>
      <c r="E466" s="343"/>
      <c r="F466" s="343"/>
      <c r="G466" s="343"/>
      <c r="H466" s="343"/>
      <c r="I466" s="343"/>
      <c r="J466" s="343"/>
      <c r="K466" s="343"/>
      <c r="L466" s="655"/>
      <c r="M466" s="605"/>
      <c r="N466" s="605"/>
      <c r="O466" s="605"/>
      <c r="P466" s="605"/>
      <c r="Q466" s="605"/>
      <c r="R466" s="605"/>
      <c r="S466" s="605"/>
      <c r="T466" s="605"/>
    </row>
    <row r="467" spans="1:20" x14ac:dyDescent="0.25">
      <c r="A467" s="605"/>
      <c r="B467" s="506"/>
      <c r="C467" s="343"/>
      <c r="D467" s="343"/>
      <c r="E467" s="343"/>
      <c r="F467" s="343"/>
      <c r="G467" s="343"/>
      <c r="H467" s="343"/>
      <c r="I467" s="343"/>
      <c r="J467" s="343"/>
      <c r="K467" s="343"/>
      <c r="L467" s="655"/>
      <c r="M467" s="605"/>
      <c r="N467" s="605"/>
      <c r="O467" s="605"/>
      <c r="P467" s="605"/>
      <c r="Q467" s="605"/>
      <c r="R467" s="605"/>
      <c r="S467" s="605"/>
      <c r="T467" s="605"/>
    </row>
    <row r="468" spans="1:20" x14ac:dyDescent="0.25">
      <c r="A468" s="335" t="s">
        <v>627</v>
      </c>
      <c r="B468" s="507"/>
      <c r="C468" s="664" t="s">
        <v>45</v>
      </c>
      <c r="D468" s="664" t="s">
        <v>197</v>
      </c>
      <c r="E468" s="664" t="s">
        <v>424</v>
      </c>
      <c r="F468" s="664" t="s">
        <v>197</v>
      </c>
      <c r="G468" s="343"/>
      <c r="H468" s="343"/>
      <c r="I468" s="343"/>
      <c r="J468" s="343"/>
      <c r="K468" s="343"/>
      <c r="L468" s="655"/>
      <c r="M468" s="605"/>
      <c r="N468" s="605"/>
      <c r="O468" s="605"/>
      <c r="P468" s="605"/>
      <c r="Q468" s="605"/>
      <c r="R468" s="605"/>
      <c r="S468" s="605"/>
      <c r="T468" s="605"/>
    </row>
    <row r="469" spans="1:20" x14ac:dyDescent="0.25">
      <c r="A469" s="605"/>
      <c r="B469" s="607" t="s">
        <v>353</v>
      </c>
      <c r="C469" s="588">
        <v>21</v>
      </c>
      <c r="D469" s="669">
        <v>0.72413793103448276</v>
      </c>
      <c r="E469" s="735">
        <v>21.740480999999999</v>
      </c>
      <c r="F469" s="669">
        <v>0.70499274609644846</v>
      </c>
      <c r="G469" s="646"/>
      <c r="H469" s="343"/>
      <c r="I469" s="343"/>
      <c r="J469" s="343"/>
      <c r="K469" s="343"/>
      <c r="L469" s="655"/>
      <c r="M469" s="605"/>
      <c r="N469" s="605"/>
      <c r="O469" s="605"/>
      <c r="P469" s="605"/>
      <c r="Q469" s="605"/>
      <c r="R469" s="605"/>
      <c r="S469" s="605"/>
      <c r="T469" s="605"/>
    </row>
    <row r="470" spans="1:20" x14ac:dyDescent="0.25">
      <c r="A470" s="605"/>
      <c r="B470" s="607" t="s">
        <v>352</v>
      </c>
      <c r="C470" s="588">
        <v>7</v>
      </c>
      <c r="D470" s="669">
        <v>0.2413793103448276</v>
      </c>
      <c r="E470" s="735">
        <v>7.9905860000000004</v>
      </c>
      <c r="F470" s="669">
        <v>0.25911593984787346</v>
      </c>
      <c r="G470" s="343"/>
      <c r="H470" s="343"/>
      <c r="I470" s="343"/>
      <c r="J470" s="343"/>
      <c r="K470" s="343"/>
      <c r="L470" s="655"/>
      <c r="M470" s="605"/>
      <c r="N470" s="605"/>
      <c r="O470" s="605"/>
      <c r="P470" s="605"/>
      <c r="Q470" s="605"/>
      <c r="R470" s="605"/>
      <c r="S470" s="605"/>
      <c r="T470" s="605"/>
    </row>
    <row r="471" spans="1:20" x14ac:dyDescent="0.25">
      <c r="A471" s="605"/>
      <c r="B471" s="607" t="s">
        <v>351</v>
      </c>
      <c r="C471" s="588">
        <v>1</v>
      </c>
      <c r="D471" s="669">
        <v>3.4482758620689655E-2</v>
      </c>
      <c r="E471" s="735">
        <v>1.1068119999999999</v>
      </c>
      <c r="F471" s="669">
        <v>3.5891314055678081E-2</v>
      </c>
      <c r="G471" s="343"/>
      <c r="H471" s="343"/>
      <c r="I471" s="343"/>
      <c r="J471" s="343"/>
      <c r="K471" s="343"/>
      <c r="L471" s="655"/>
      <c r="M471" s="605"/>
      <c r="N471" s="605"/>
      <c r="O471" s="605"/>
      <c r="P471" s="605"/>
      <c r="Q471" s="605"/>
      <c r="R471" s="605"/>
      <c r="S471" s="605"/>
      <c r="T471" s="605"/>
    </row>
    <row r="472" spans="1:20" x14ac:dyDescent="0.25">
      <c r="A472" s="605"/>
      <c r="B472" s="607" t="s">
        <v>350</v>
      </c>
      <c r="C472" s="588"/>
      <c r="D472" s="669">
        <v>0</v>
      </c>
      <c r="E472" s="735"/>
      <c r="F472" s="669">
        <v>0</v>
      </c>
      <c r="G472" s="343"/>
      <c r="H472" s="343"/>
      <c r="I472" s="343"/>
      <c r="J472" s="343"/>
      <c r="K472" s="343"/>
      <c r="L472" s="655"/>
      <c r="M472" s="605"/>
      <c r="N472" s="605"/>
      <c r="O472" s="605"/>
      <c r="P472" s="605"/>
      <c r="Q472" s="605"/>
      <c r="R472" s="605"/>
      <c r="S472" s="605"/>
      <c r="T472" s="605"/>
    </row>
    <row r="473" spans="1:20" x14ac:dyDescent="0.25">
      <c r="A473" s="605"/>
      <c r="B473" s="607" t="s">
        <v>349</v>
      </c>
      <c r="C473" s="588"/>
      <c r="D473" s="669">
        <v>0</v>
      </c>
      <c r="E473" s="735"/>
      <c r="F473" s="669">
        <v>0</v>
      </c>
      <c r="G473" s="343"/>
      <c r="H473" s="343"/>
      <c r="I473" s="343"/>
      <c r="J473" s="343"/>
      <c r="K473" s="343"/>
      <c r="L473" s="655"/>
      <c r="M473" s="605"/>
      <c r="N473" s="605"/>
      <c r="O473" s="605"/>
      <c r="P473" s="605"/>
      <c r="Q473" s="605"/>
      <c r="R473" s="605"/>
      <c r="S473" s="605"/>
      <c r="T473" s="605"/>
    </row>
    <row r="474" spans="1:20" x14ac:dyDescent="0.25">
      <c r="A474" s="605"/>
      <c r="B474" s="607" t="s">
        <v>153</v>
      </c>
      <c r="C474" s="589"/>
      <c r="D474" s="669">
        <v>0</v>
      </c>
      <c r="E474" s="735"/>
      <c r="F474" s="669">
        <v>0</v>
      </c>
      <c r="G474" s="343"/>
      <c r="H474" s="343"/>
      <c r="I474" s="343"/>
      <c r="J474" s="343"/>
      <c r="K474" s="343"/>
      <c r="L474" s="655"/>
      <c r="M474" s="605"/>
      <c r="N474" s="605"/>
      <c r="O474" s="605"/>
      <c r="P474" s="605"/>
      <c r="Q474" s="605"/>
      <c r="R474" s="605"/>
      <c r="S474" s="605"/>
      <c r="T474" s="605"/>
    </row>
    <row r="475" spans="1:20" x14ac:dyDescent="0.25">
      <c r="A475" s="605"/>
      <c r="B475" s="607" t="s">
        <v>348</v>
      </c>
      <c r="C475" s="736"/>
      <c r="D475" s="669">
        <v>0</v>
      </c>
      <c r="E475" s="737"/>
      <c r="F475" s="669">
        <v>0</v>
      </c>
      <c r="G475" s="343"/>
      <c r="H475" s="343"/>
      <c r="I475" s="655"/>
      <c r="J475" s="655"/>
      <c r="K475" s="605"/>
      <c r="L475" s="605"/>
      <c r="M475" s="605"/>
      <c r="N475" s="605"/>
      <c r="O475" s="605"/>
      <c r="P475" s="605"/>
      <c r="Q475" s="605"/>
      <c r="R475" s="605"/>
    </row>
    <row r="476" spans="1:20" x14ac:dyDescent="0.25">
      <c r="A476" s="605"/>
      <c r="B476" s="381" t="s">
        <v>24</v>
      </c>
      <c r="C476" s="380">
        <v>29</v>
      </c>
      <c r="D476" s="380">
        <v>1</v>
      </c>
      <c r="E476" s="387">
        <v>30.837879000000001</v>
      </c>
      <c r="F476" s="380">
        <v>1</v>
      </c>
      <c r="G476" s="343"/>
      <c r="H476" s="343"/>
      <c r="I476" s="655"/>
      <c r="J476" s="655"/>
      <c r="K476" s="605"/>
      <c r="L476" s="605"/>
      <c r="M476" s="605"/>
      <c r="N476" s="605"/>
      <c r="O476" s="605"/>
      <c r="P476" s="605"/>
      <c r="Q476" s="605"/>
      <c r="R476" s="605"/>
    </row>
    <row r="477" spans="1:20" x14ac:dyDescent="0.25">
      <c r="A477" s="605"/>
      <c r="B477" s="506" t="s">
        <v>626</v>
      </c>
      <c r="C477" s="655"/>
      <c r="D477" s="505"/>
      <c r="E477" s="399"/>
      <c r="F477" s="505"/>
      <c r="G477" s="343"/>
      <c r="H477" s="343"/>
      <c r="I477" s="655"/>
      <c r="J477" s="655"/>
      <c r="K477" s="605"/>
      <c r="L477" s="605"/>
      <c r="M477" s="605"/>
      <c r="N477" s="605"/>
      <c r="O477" s="605"/>
      <c r="P477" s="605"/>
      <c r="Q477" s="605"/>
      <c r="R477" s="605"/>
    </row>
    <row r="478" spans="1:20" x14ac:dyDescent="0.25">
      <c r="A478" s="605"/>
      <c r="B478" s="281" t="s">
        <v>347</v>
      </c>
      <c r="C478" s="386"/>
      <c r="D478" s="505"/>
      <c r="E478" s="399"/>
      <c r="F478" s="505"/>
      <c r="G478" s="343"/>
      <c r="H478" s="343"/>
      <c r="I478" s="655"/>
      <c r="J478" s="655"/>
      <c r="K478" s="605"/>
      <c r="L478" s="605"/>
      <c r="M478" s="605"/>
      <c r="N478" s="605"/>
      <c r="O478" s="605"/>
      <c r="P478" s="605"/>
      <c r="Q478" s="605"/>
      <c r="R478" s="605"/>
    </row>
    <row r="479" spans="1:20" x14ac:dyDescent="0.25">
      <c r="A479" s="605"/>
      <c r="B479" s="650"/>
      <c r="C479" s="343"/>
      <c r="D479" s="343"/>
      <c r="E479" s="343"/>
      <c r="F479" s="343"/>
      <c r="G479" s="343"/>
      <c r="H479" s="343"/>
      <c r="I479" s="655"/>
      <c r="J479" s="655"/>
      <c r="K479" s="605"/>
      <c r="L479" s="605"/>
      <c r="M479" s="605"/>
      <c r="N479" s="605"/>
      <c r="O479" s="605"/>
      <c r="P479" s="605"/>
      <c r="Q479" s="605"/>
      <c r="R479" s="605"/>
    </row>
    <row r="480" spans="1:20" ht="30" x14ac:dyDescent="0.25">
      <c r="A480" s="693" t="s">
        <v>625</v>
      </c>
      <c r="B480" s="9"/>
      <c r="C480" s="664" t="s">
        <v>522</v>
      </c>
      <c r="D480" s="664" t="s">
        <v>521</v>
      </c>
      <c r="E480" s="664" t="s">
        <v>520</v>
      </c>
      <c r="F480" s="343"/>
      <c r="G480" s="343"/>
      <c r="H480" s="343"/>
      <c r="I480" s="655"/>
      <c r="J480" s="655"/>
      <c r="K480" s="605"/>
      <c r="L480" s="605"/>
      <c r="M480" s="605"/>
      <c r="N480" s="605"/>
      <c r="O480" s="605"/>
      <c r="P480" s="605"/>
      <c r="Q480" s="605"/>
      <c r="R480" s="605"/>
    </row>
    <row r="481" spans="1:18" x14ac:dyDescent="0.25">
      <c r="A481" s="605"/>
      <c r="B481" s="9" t="s">
        <v>172</v>
      </c>
      <c r="C481" s="9">
        <v>7</v>
      </c>
      <c r="D481" s="694">
        <v>1.8938219999999999</v>
      </c>
      <c r="E481" s="669">
        <v>6.1412200235950065E-2</v>
      </c>
      <c r="F481" s="343"/>
      <c r="G481" s="343"/>
      <c r="H481" s="343"/>
      <c r="I481" s="655"/>
      <c r="J481" s="655"/>
      <c r="K481" s="605"/>
      <c r="L481" s="605"/>
      <c r="M481" s="605"/>
      <c r="N481" s="605"/>
      <c r="O481" s="605"/>
      <c r="P481" s="605"/>
      <c r="Q481" s="605"/>
      <c r="R481" s="605"/>
    </row>
    <row r="482" spans="1:18" x14ac:dyDescent="0.25">
      <c r="A482" s="605"/>
      <c r="B482" s="9" t="s">
        <v>171</v>
      </c>
      <c r="C482" s="9">
        <v>2</v>
      </c>
      <c r="D482" s="694">
        <v>0.74995199999999995</v>
      </c>
      <c r="E482" s="669">
        <v>2.4319182262826824E-2</v>
      </c>
      <c r="F482" s="343"/>
      <c r="G482" s="343"/>
      <c r="H482" s="343"/>
      <c r="I482" s="655"/>
      <c r="J482" s="655"/>
      <c r="K482" s="605"/>
      <c r="L482" s="605"/>
      <c r="M482" s="605"/>
      <c r="N482" s="605"/>
      <c r="O482" s="605"/>
      <c r="P482" s="605"/>
      <c r="Q482" s="605"/>
      <c r="R482" s="605"/>
    </row>
    <row r="483" spans="1:18" x14ac:dyDescent="0.25">
      <c r="A483" s="605"/>
      <c r="B483" s="9" t="s">
        <v>519</v>
      </c>
      <c r="C483" s="9">
        <v>9</v>
      </c>
      <c r="D483" s="694">
        <v>3.297822</v>
      </c>
      <c r="E483" s="669">
        <v>0.10694062325103486</v>
      </c>
      <c r="G483" s="343"/>
      <c r="H483" s="343"/>
      <c r="I483" s="655"/>
      <c r="J483" s="655"/>
      <c r="K483" s="605"/>
      <c r="L483" s="605"/>
      <c r="M483" s="605"/>
      <c r="N483" s="605"/>
      <c r="O483" s="605"/>
      <c r="P483" s="605"/>
      <c r="Q483" s="605"/>
      <c r="R483" s="605"/>
    </row>
    <row r="484" spans="1:18" x14ac:dyDescent="0.25">
      <c r="A484" s="605"/>
      <c r="B484" s="9" t="s">
        <v>169</v>
      </c>
      <c r="C484" s="9">
        <v>2</v>
      </c>
      <c r="D484" s="694">
        <v>0.82181199999999999</v>
      </c>
      <c r="E484" s="669">
        <v>2.6649433315436507E-2</v>
      </c>
      <c r="G484" s="343"/>
      <c r="H484" s="343"/>
      <c r="I484" s="655"/>
      <c r="J484" s="655"/>
      <c r="K484" s="605"/>
      <c r="L484" s="605"/>
      <c r="M484" s="605"/>
      <c r="N484" s="605"/>
      <c r="O484" s="605"/>
      <c r="P484" s="605"/>
      <c r="Q484" s="605"/>
      <c r="R484" s="605"/>
    </row>
    <row r="485" spans="1:18" x14ac:dyDescent="0.25">
      <c r="A485" s="605"/>
      <c r="B485" s="9" t="s">
        <v>168</v>
      </c>
      <c r="C485" s="9">
        <v>3</v>
      </c>
      <c r="D485" s="694">
        <v>1.2749999999999999</v>
      </c>
      <c r="E485" s="669">
        <v>4.1345255943185964E-2</v>
      </c>
      <c r="G485" s="343"/>
      <c r="H485" s="343"/>
      <c r="I485" s="655"/>
      <c r="J485" s="655"/>
      <c r="K485" s="605"/>
      <c r="L485" s="605"/>
      <c r="M485" s="605"/>
      <c r="N485" s="605"/>
      <c r="O485" s="605"/>
      <c r="P485" s="605"/>
      <c r="Q485" s="605"/>
      <c r="R485" s="605"/>
    </row>
    <row r="486" spans="1:18" x14ac:dyDescent="0.25">
      <c r="A486" s="605"/>
      <c r="B486" s="9" t="s">
        <v>369</v>
      </c>
      <c r="C486" s="9"/>
      <c r="D486" s="694"/>
      <c r="E486" s="669">
        <v>0</v>
      </c>
      <c r="G486" s="343"/>
      <c r="H486" s="343"/>
      <c r="I486" s="655"/>
      <c r="J486" s="655"/>
      <c r="K486" s="605"/>
      <c r="L486" s="605"/>
      <c r="M486" s="605"/>
      <c r="N486" s="605"/>
      <c r="O486" s="605"/>
      <c r="P486" s="605"/>
      <c r="Q486" s="605"/>
      <c r="R486" s="605"/>
    </row>
    <row r="487" spans="1:18" x14ac:dyDescent="0.25">
      <c r="A487" s="605"/>
      <c r="B487" s="9" t="s">
        <v>166</v>
      </c>
      <c r="C487" s="9">
        <v>2</v>
      </c>
      <c r="D487" s="694">
        <v>0.72</v>
      </c>
      <c r="E487" s="669">
        <v>2.3347909238505018E-2</v>
      </c>
      <c r="F487" s="343"/>
      <c r="G487" s="343"/>
      <c r="H487" s="343"/>
      <c r="I487" s="655"/>
      <c r="J487" s="655"/>
      <c r="K487" s="605"/>
      <c r="L487" s="605"/>
      <c r="M487" s="605"/>
      <c r="N487" s="605"/>
      <c r="O487" s="605"/>
      <c r="P487" s="605"/>
      <c r="Q487" s="605"/>
      <c r="R487" s="605"/>
    </row>
    <row r="488" spans="1:18" x14ac:dyDescent="0.25">
      <c r="A488" s="605"/>
      <c r="B488" s="9" t="s">
        <v>518</v>
      </c>
      <c r="C488" s="9"/>
      <c r="D488" s="694"/>
      <c r="E488" s="669">
        <v>0</v>
      </c>
      <c r="F488" s="343"/>
      <c r="G488" s="343"/>
      <c r="H488" s="343"/>
      <c r="I488" s="655"/>
      <c r="J488" s="655"/>
      <c r="K488" s="605"/>
      <c r="L488" s="605"/>
      <c r="M488" s="605"/>
      <c r="N488" s="605"/>
      <c r="O488" s="605"/>
      <c r="P488" s="605"/>
      <c r="Q488" s="605"/>
      <c r="R488" s="605"/>
    </row>
    <row r="489" spans="1:18" x14ac:dyDescent="0.25">
      <c r="A489" s="605"/>
      <c r="B489" s="9" t="s">
        <v>196</v>
      </c>
      <c r="C489" s="9"/>
      <c r="D489" s="694"/>
      <c r="E489" s="669">
        <v>0</v>
      </c>
      <c r="F489" s="343"/>
      <c r="G489" s="343"/>
      <c r="H489" s="343"/>
      <c r="I489" s="655"/>
      <c r="J489" s="655"/>
      <c r="K489" s="605"/>
      <c r="L489" s="605"/>
      <c r="M489" s="605"/>
      <c r="N489" s="605"/>
      <c r="O489" s="605"/>
      <c r="P489" s="605"/>
      <c r="Q489" s="605"/>
      <c r="R489" s="605"/>
    </row>
    <row r="490" spans="1:18" x14ac:dyDescent="0.25">
      <c r="A490" s="605"/>
      <c r="B490" s="9" t="s">
        <v>365</v>
      </c>
      <c r="C490" s="9"/>
      <c r="D490" s="694"/>
      <c r="E490" s="669">
        <v>0</v>
      </c>
      <c r="F490" s="343"/>
      <c r="G490" s="343"/>
      <c r="H490" s="343"/>
      <c r="I490" s="655"/>
      <c r="J490" s="655"/>
      <c r="K490" s="605"/>
      <c r="L490" s="605"/>
      <c r="M490" s="605"/>
      <c r="N490" s="605"/>
      <c r="O490" s="605"/>
      <c r="P490" s="605"/>
      <c r="Q490" s="605"/>
      <c r="R490" s="605"/>
    </row>
    <row r="491" spans="1:18" x14ac:dyDescent="0.25">
      <c r="A491" s="605"/>
      <c r="B491" s="9" t="s">
        <v>194</v>
      </c>
      <c r="C491" s="9"/>
      <c r="D491" s="694"/>
      <c r="E491" s="669">
        <v>0</v>
      </c>
      <c r="F491" s="343"/>
      <c r="G491" s="343"/>
      <c r="H491" s="343"/>
      <c r="I491" s="655"/>
      <c r="J491" s="655"/>
      <c r="K491" s="605"/>
      <c r="L491" s="605"/>
      <c r="M491" s="605"/>
      <c r="N491" s="605"/>
      <c r="O491" s="605"/>
      <c r="P491" s="605"/>
      <c r="Q491" s="605"/>
      <c r="R491" s="605"/>
    </row>
    <row r="492" spans="1:18" x14ac:dyDescent="0.25">
      <c r="A492" s="605"/>
      <c r="B492" s="9" t="s">
        <v>193</v>
      </c>
      <c r="C492" s="9"/>
      <c r="D492" s="694"/>
      <c r="E492" s="669">
        <v>0</v>
      </c>
      <c r="F492" s="343"/>
      <c r="G492" s="343"/>
      <c r="H492" s="343"/>
      <c r="I492" s="655"/>
      <c r="J492" s="655"/>
      <c r="K492" s="605"/>
      <c r="L492" s="605"/>
      <c r="M492" s="605"/>
      <c r="N492" s="605"/>
      <c r="O492" s="605"/>
      <c r="P492" s="605"/>
      <c r="Q492" s="605"/>
      <c r="R492" s="605"/>
    </row>
    <row r="493" spans="1:18" x14ac:dyDescent="0.25">
      <c r="A493" s="605"/>
      <c r="B493" s="9" t="s">
        <v>192</v>
      </c>
      <c r="C493" s="9"/>
      <c r="D493" s="694"/>
      <c r="E493" s="669">
        <v>0</v>
      </c>
      <c r="F493" s="343"/>
      <c r="G493" s="343"/>
      <c r="H493" s="343"/>
      <c r="I493" s="655"/>
      <c r="J493" s="655"/>
      <c r="K493" s="605"/>
      <c r="L493" s="605"/>
      <c r="M493" s="605"/>
      <c r="N493" s="605"/>
      <c r="O493" s="605"/>
      <c r="P493" s="605"/>
      <c r="Q493" s="605"/>
      <c r="R493" s="605"/>
    </row>
    <row r="494" spans="1:18" x14ac:dyDescent="0.25">
      <c r="A494" s="605"/>
      <c r="B494" s="9" t="s">
        <v>191</v>
      </c>
      <c r="C494" s="9">
        <v>3</v>
      </c>
      <c r="D494" s="694">
        <v>1.617</v>
      </c>
      <c r="E494" s="669">
        <v>5.243551283147585E-2</v>
      </c>
      <c r="G494" s="343"/>
      <c r="H494" s="343"/>
      <c r="I494" s="655"/>
      <c r="J494" s="655"/>
      <c r="K494" s="605"/>
      <c r="L494" s="605"/>
      <c r="M494" s="605"/>
      <c r="N494" s="605"/>
      <c r="O494" s="605"/>
      <c r="P494" s="605"/>
      <c r="Q494" s="605"/>
      <c r="R494" s="605"/>
    </row>
    <row r="495" spans="1:18" x14ac:dyDescent="0.25">
      <c r="A495" s="605"/>
      <c r="B495" s="9" t="s">
        <v>182</v>
      </c>
      <c r="C495" s="9">
        <v>1</v>
      </c>
      <c r="D495" s="694">
        <v>0.45</v>
      </c>
      <c r="E495" s="669">
        <v>1.4592443274065637E-2</v>
      </c>
      <c r="F495" s="343"/>
      <c r="G495" s="343"/>
      <c r="H495" s="343"/>
      <c r="I495" s="655"/>
      <c r="J495" s="655"/>
      <c r="K495" s="605"/>
      <c r="L495" s="605"/>
      <c r="M495" s="605"/>
      <c r="N495" s="605"/>
      <c r="O495" s="605"/>
      <c r="P495" s="605"/>
      <c r="Q495" s="605"/>
      <c r="R495" s="605"/>
    </row>
    <row r="496" spans="1:18" x14ac:dyDescent="0.25">
      <c r="A496" s="605"/>
      <c r="B496" s="9" t="s">
        <v>514</v>
      </c>
      <c r="C496" s="9"/>
      <c r="D496" s="694"/>
      <c r="E496" s="669">
        <v>0</v>
      </c>
      <c r="F496" s="343"/>
      <c r="G496" s="343"/>
      <c r="H496" s="343"/>
      <c r="I496" s="655"/>
      <c r="J496" s="655"/>
      <c r="K496" s="605"/>
      <c r="L496" s="605"/>
      <c r="M496" s="605"/>
      <c r="N496" s="605"/>
      <c r="O496" s="605"/>
      <c r="P496" s="605"/>
      <c r="Q496" s="605"/>
      <c r="R496" s="605"/>
    </row>
    <row r="497" spans="1:20" x14ac:dyDescent="0.25">
      <c r="A497" s="605"/>
      <c r="B497" s="9" t="s">
        <v>361</v>
      </c>
      <c r="C497" s="9">
        <v>2</v>
      </c>
      <c r="D497" s="694">
        <v>1.3320000000000001</v>
      </c>
      <c r="E497" s="669">
        <v>4.3193632091234287E-2</v>
      </c>
      <c r="F497" s="343"/>
      <c r="G497" s="343"/>
      <c r="H497" s="343"/>
      <c r="I497" s="655"/>
      <c r="J497" s="655"/>
      <c r="K497" s="605"/>
      <c r="L497" s="605"/>
      <c r="M497" s="605"/>
      <c r="N497" s="605"/>
      <c r="O497" s="605"/>
      <c r="P497" s="605"/>
      <c r="Q497" s="605"/>
      <c r="R497" s="605"/>
    </row>
    <row r="498" spans="1:20" x14ac:dyDescent="0.25">
      <c r="A498" s="605"/>
      <c r="B498" s="9" t="s">
        <v>360</v>
      </c>
      <c r="C498" s="9">
        <v>24</v>
      </c>
      <c r="D498" s="694">
        <v>17.199000000000002</v>
      </c>
      <c r="E498" s="669">
        <v>0.55772318193478865</v>
      </c>
      <c r="F498" s="350" t="s">
        <v>264</v>
      </c>
      <c r="G498" s="343"/>
      <c r="H498" s="343"/>
      <c r="I498" s="655"/>
      <c r="J498" s="655"/>
      <c r="K498" s="605"/>
      <c r="L498" s="605"/>
      <c r="M498" s="605"/>
      <c r="N498" s="605"/>
      <c r="O498" s="605"/>
      <c r="P498" s="605"/>
      <c r="Q498" s="605"/>
      <c r="R498" s="605"/>
    </row>
    <row r="499" spans="1:20" x14ac:dyDescent="0.25">
      <c r="A499" s="605"/>
      <c r="B499" s="9" t="s">
        <v>181</v>
      </c>
      <c r="C499" s="9">
        <v>1</v>
      </c>
      <c r="D499" s="694">
        <v>0.88200000000000001</v>
      </c>
      <c r="E499" s="669">
        <v>2.8601188817168648E-2</v>
      </c>
      <c r="F499" s="343"/>
      <c r="G499" s="343"/>
      <c r="H499" s="343"/>
      <c r="I499" s="655"/>
      <c r="J499" s="655"/>
      <c r="K499" s="605"/>
      <c r="L499" s="605"/>
      <c r="M499" s="605"/>
      <c r="N499" s="605"/>
      <c r="O499" s="605"/>
      <c r="P499" s="605"/>
      <c r="Q499" s="605"/>
      <c r="R499" s="605"/>
    </row>
    <row r="500" spans="1:20" x14ac:dyDescent="0.25">
      <c r="A500" s="605"/>
      <c r="B500" s="9" t="s">
        <v>359</v>
      </c>
      <c r="C500" s="9"/>
      <c r="D500" s="694"/>
      <c r="E500" s="669">
        <v>0</v>
      </c>
      <c r="F500" s="343"/>
      <c r="G500" s="343"/>
      <c r="H500" s="343"/>
      <c r="I500" s="655"/>
      <c r="J500" s="655"/>
      <c r="K500" s="605"/>
      <c r="L500" s="605"/>
      <c r="M500" s="605"/>
      <c r="N500" s="605"/>
      <c r="O500" s="605"/>
      <c r="P500" s="605"/>
      <c r="Q500" s="605"/>
      <c r="R500" s="605"/>
    </row>
    <row r="501" spans="1:20" x14ac:dyDescent="0.25">
      <c r="A501" s="605"/>
      <c r="B501" s="9" t="s">
        <v>187</v>
      </c>
      <c r="C501" s="9">
        <v>2</v>
      </c>
      <c r="D501" s="694">
        <v>0.59947099999999998</v>
      </c>
      <c r="E501" s="669">
        <v>1.9439436804327557E-2</v>
      </c>
      <c r="F501" s="343"/>
      <c r="G501" s="343"/>
      <c r="H501" s="343"/>
      <c r="I501" s="655"/>
      <c r="J501" s="655"/>
      <c r="K501" s="605"/>
      <c r="L501" s="605"/>
      <c r="M501" s="605"/>
      <c r="N501" s="605"/>
      <c r="O501" s="605"/>
      <c r="P501" s="605"/>
      <c r="Q501" s="605"/>
      <c r="R501" s="605"/>
    </row>
    <row r="502" spans="1:20" x14ac:dyDescent="0.25">
      <c r="A502" s="605"/>
      <c r="B502" s="9" t="s">
        <v>186</v>
      </c>
      <c r="C502" s="9"/>
      <c r="D502" s="9"/>
      <c r="E502" s="669">
        <v>0</v>
      </c>
      <c r="F502" s="343"/>
      <c r="G502" s="343"/>
      <c r="H502" s="343"/>
      <c r="I502" s="655"/>
      <c r="J502" s="655"/>
      <c r="K502" s="605"/>
      <c r="L502" s="605"/>
      <c r="M502" s="605"/>
      <c r="N502" s="605"/>
      <c r="O502" s="605"/>
      <c r="P502" s="605"/>
      <c r="Q502" s="605"/>
      <c r="R502" s="605"/>
    </row>
    <row r="503" spans="1:20" x14ac:dyDescent="0.25">
      <c r="A503" s="605"/>
      <c r="B503" s="341" t="s">
        <v>24</v>
      </c>
      <c r="C503" s="504">
        <v>58</v>
      </c>
      <c r="D503" s="503">
        <v>30.837879000000004</v>
      </c>
      <c r="E503" s="346">
        <v>0.99999999999999978</v>
      </c>
      <c r="F503" s="343"/>
      <c r="G503" s="343"/>
      <c r="H503" s="343"/>
      <c r="I503" s="655"/>
      <c r="J503" s="655"/>
      <c r="K503" s="605"/>
      <c r="L503" s="605"/>
      <c r="M503" s="605"/>
      <c r="N503" s="605"/>
      <c r="O503" s="605"/>
      <c r="P503" s="605"/>
      <c r="Q503" s="605"/>
      <c r="R503" s="605"/>
    </row>
    <row r="504" spans="1:20" x14ac:dyDescent="0.25">
      <c r="A504" s="605"/>
      <c r="B504" s="502" t="s">
        <v>624</v>
      </c>
      <c r="C504" s="343"/>
      <c r="E504" s="655"/>
      <c r="F504" s="655"/>
      <c r="G504" s="655"/>
      <c r="H504" s="655"/>
      <c r="I504" s="655"/>
      <c r="J504" s="655"/>
      <c r="K504" s="655"/>
      <c r="L504" s="655"/>
      <c r="M504" s="605"/>
      <c r="N504" s="605"/>
      <c r="O504" s="605"/>
      <c r="P504" s="605"/>
      <c r="Q504" s="605"/>
      <c r="R504" s="605"/>
      <c r="S504" s="605"/>
      <c r="T504" s="605"/>
    </row>
    <row r="505" spans="1:20" x14ac:dyDescent="0.25">
      <c r="A505" s="605"/>
      <c r="B505" s="281" t="s">
        <v>347</v>
      </c>
      <c r="C505" s="605"/>
      <c r="D505" s="605"/>
      <c r="E505" s="605"/>
      <c r="F505" s="605"/>
      <c r="G505" s="605"/>
      <c r="H505" s="605"/>
      <c r="I505" s="605"/>
      <c r="J505" s="605"/>
      <c r="K505" s="605"/>
      <c r="L505" s="605"/>
      <c r="M505" s="605"/>
      <c r="N505" s="605"/>
      <c r="O505" s="605"/>
      <c r="P505" s="605"/>
      <c r="Q505" s="605"/>
      <c r="R505" s="605"/>
      <c r="S505" s="605"/>
      <c r="T505" s="605"/>
    </row>
    <row r="506" spans="1:20" x14ac:dyDescent="0.25">
      <c r="A506" s="605"/>
      <c r="B506" s="281"/>
      <c r="C506" s="605"/>
      <c r="D506" s="605"/>
      <c r="E506" s="605"/>
      <c r="F506" s="605"/>
      <c r="G506" s="605"/>
      <c r="H506" s="605"/>
      <c r="I506" s="605"/>
      <c r="J506" s="605"/>
      <c r="K506" s="605"/>
      <c r="L506" s="605"/>
      <c r="M506" s="605"/>
      <c r="N506" s="605"/>
      <c r="O506" s="605"/>
      <c r="P506" s="605"/>
      <c r="Q506" s="605"/>
      <c r="R506" s="605"/>
      <c r="S506" s="605"/>
      <c r="T506" s="605"/>
    </row>
    <row r="507" spans="1:20" x14ac:dyDescent="0.25">
      <c r="A507" s="693" t="s">
        <v>623</v>
      </c>
      <c r="B507" s="601" t="s">
        <v>622</v>
      </c>
      <c r="C507" s="601"/>
      <c r="D507" s="477"/>
      <c r="E507" s="733"/>
      <c r="F507" s="605"/>
      <c r="G507" s="605"/>
      <c r="H507" s="605"/>
      <c r="I507" s="605"/>
      <c r="J507" s="605"/>
      <c r="K507" s="605"/>
      <c r="L507" s="605"/>
      <c r="M507" s="605"/>
      <c r="N507" s="605"/>
      <c r="O507" s="605"/>
      <c r="P507" s="605"/>
      <c r="Q507" s="605"/>
      <c r="R507" s="605"/>
      <c r="S507" s="605"/>
      <c r="T507" s="605"/>
    </row>
    <row r="508" spans="1:20" x14ac:dyDescent="0.25">
      <c r="A508" s="255"/>
      <c r="B508" s="426" t="s">
        <v>138</v>
      </c>
      <c r="C508" s="427"/>
      <c r="D508" s="664" t="s">
        <v>45</v>
      </c>
      <c r="E508" s="664" t="s">
        <v>197</v>
      </c>
      <c r="F508" s="605"/>
      <c r="G508" s="605"/>
      <c r="H508" s="605"/>
      <c r="I508" s="605"/>
      <c r="J508" s="605"/>
      <c r="K508" s="605"/>
      <c r="L508" s="605"/>
      <c r="M508" s="605"/>
      <c r="N508" s="605"/>
      <c r="O508" s="605"/>
      <c r="P508" s="605"/>
      <c r="Q508" s="605"/>
      <c r="R508" s="605"/>
      <c r="S508" s="605"/>
      <c r="T508" s="605"/>
    </row>
    <row r="509" spans="1:20" x14ac:dyDescent="0.25">
      <c r="A509" s="255"/>
      <c r="B509" s="958" t="s">
        <v>137</v>
      </c>
      <c r="C509" s="426" t="s">
        <v>346</v>
      </c>
      <c r="D509" s="479">
        <v>14</v>
      </c>
      <c r="E509" s="669">
        <v>0.17721518987341772</v>
      </c>
      <c r="F509" s="605"/>
      <c r="G509" s="605"/>
      <c r="H509" s="605"/>
      <c r="I509" s="605"/>
      <c r="J509" s="605"/>
      <c r="K509" s="605"/>
      <c r="L509" s="605"/>
      <c r="M509" s="605"/>
      <c r="N509" s="605"/>
      <c r="O509" s="605"/>
      <c r="P509" s="605"/>
      <c r="Q509" s="605"/>
      <c r="R509" s="605"/>
      <c r="S509" s="605"/>
      <c r="T509" s="605"/>
    </row>
    <row r="510" spans="1:20" x14ac:dyDescent="0.25">
      <c r="A510" s="255"/>
      <c r="B510" s="959"/>
      <c r="C510" s="426" t="s">
        <v>451</v>
      </c>
      <c r="D510" s="479">
        <v>4</v>
      </c>
      <c r="E510" s="669">
        <v>0.13793103448275862</v>
      </c>
      <c r="F510" s="605"/>
      <c r="G510" s="605"/>
      <c r="H510" s="605"/>
      <c r="I510" s="605"/>
      <c r="J510" s="605"/>
      <c r="K510" s="605"/>
      <c r="L510" s="605"/>
      <c r="M510" s="605"/>
      <c r="N510" s="605"/>
      <c r="O510" s="605"/>
      <c r="P510" s="605"/>
      <c r="Q510" s="605"/>
      <c r="R510" s="605"/>
      <c r="S510" s="605"/>
      <c r="T510" s="605"/>
    </row>
    <row r="511" spans="1:20" x14ac:dyDescent="0.25">
      <c r="A511" s="255"/>
      <c r="B511" s="958" t="s">
        <v>136</v>
      </c>
      <c r="C511" s="426" t="s">
        <v>346</v>
      </c>
      <c r="D511" s="479">
        <v>53</v>
      </c>
      <c r="E511" s="669">
        <v>0.67088607594936711</v>
      </c>
      <c r="F511" s="605"/>
      <c r="G511" s="605"/>
      <c r="H511" s="605"/>
      <c r="I511" s="605"/>
      <c r="J511" s="605"/>
      <c r="K511" s="605"/>
      <c r="L511" s="605"/>
      <c r="M511" s="605"/>
      <c r="N511" s="605"/>
      <c r="O511" s="605"/>
      <c r="P511" s="605"/>
      <c r="Q511" s="605"/>
      <c r="R511" s="605"/>
      <c r="S511" s="605"/>
      <c r="T511" s="605"/>
    </row>
    <row r="512" spans="1:20" x14ac:dyDescent="0.25">
      <c r="A512" s="255"/>
      <c r="B512" s="959"/>
      <c r="C512" s="426" t="s">
        <v>451</v>
      </c>
      <c r="D512" s="479">
        <v>21</v>
      </c>
      <c r="E512" s="669">
        <v>0.72413793103448276</v>
      </c>
      <c r="F512" s="605"/>
      <c r="G512" s="605"/>
      <c r="H512" s="605"/>
      <c r="I512" s="605"/>
      <c r="J512" s="605"/>
      <c r="K512" s="605"/>
      <c r="L512" s="605"/>
      <c r="M512" s="605"/>
      <c r="N512" s="605"/>
      <c r="O512" s="605"/>
      <c r="P512" s="605"/>
      <c r="Q512" s="605"/>
      <c r="R512" s="605"/>
      <c r="S512" s="605"/>
      <c r="T512" s="605"/>
    </row>
    <row r="513" spans="1:20" x14ac:dyDescent="0.25">
      <c r="A513" s="255"/>
      <c r="B513" s="958" t="s">
        <v>135</v>
      </c>
      <c r="C513" s="426" t="s">
        <v>346</v>
      </c>
      <c r="D513" s="479">
        <v>7</v>
      </c>
      <c r="E513" s="669">
        <v>8.8607594936708861E-2</v>
      </c>
      <c r="F513" s="605"/>
      <c r="G513" s="605"/>
      <c r="H513" s="605"/>
      <c r="I513" s="605"/>
      <c r="J513" s="605"/>
      <c r="K513" s="605"/>
      <c r="L513" s="605"/>
      <c r="M513" s="605"/>
      <c r="N513" s="605"/>
      <c r="O513" s="605"/>
      <c r="P513" s="605"/>
      <c r="Q513" s="605"/>
      <c r="R513" s="605"/>
      <c r="S513" s="605"/>
      <c r="T513" s="605"/>
    </row>
    <row r="514" spans="1:20" x14ac:dyDescent="0.25">
      <c r="A514" s="255"/>
      <c r="B514" s="959"/>
      <c r="C514" s="426" t="s">
        <v>451</v>
      </c>
      <c r="D514" s="500">
        <v>2</v>
      </c>
      <c r="E514" s="669">
        <v>6.8965517241379309E-2</v>
      </c>
      <c r="F514" s="605"/>
      <c r="G514" s="605"/>
      <c r="H514" s="605"/>
      <c r="I514" s="605"/>
      <c r="J514" s="605"/>
      <c r="K514" s="605"/>
      <c r="L514" s="605"/>
      <c r="M514" s="605"/>
      <c r="N514" s="605"/>
      <c r="O514" s="605"/>
      <c r="P514" s="605"/>
      <c r="Q514" s="605"/>
      <c r="R514" s="605"/>
      <c r="S514" s="605"/>
      <c r="T514" s="605"/>
    </row>
    <row r="515" spans="1:20" x14ac:dyDescent="0.25">
      <c r="A515" s="255"/>
      <c r="B515" s="958" t="s">
        <v>134</v>
      </c>
      <c r="C515" s="426" t="s">
        <v>346</v>
      </c>
      <c r="D515" s="500">
        <v>2</v>
      </c>
      <c r="E515" s="669">
        <v>2.5316455696202531E-2</v>
      </c>
      <c r="F515" s="605"/>
      <c r="G515" s="605"/>
      <c r="H515" s="605"/>
      <c r="I515" s="605"/>
      <c r="J515" s="605"/>
      <c r="K515" s="605"/>
      <c r="L515" s="605"/>
      <c r="M515" s="605"/>
      <c r="N515" s="605"/>
      <c r="O515" s="605"/>
      <c r="P515" s="605"/>
      <c r="Q515" s="605"/>
      <c r="R515" s="605"/>
      <c r="S515" s="605"/>
      <c r="T515" s="605"/>
    </row>
    <row r="516" spans="1:20" x14ac:dyDescent="0.25">
      <c r="A516" s="255"/>
      <c r="B516" s="959"/>
      <c r="C516" s="426" t="s">
        <v>451</v>
      </c>
      <c r="D516" s="500">
        <v>1</v>
      </c>
      <c r="E516" s="669">
        <v>3.4482758620689655E-2</v>
      </c>
      <c r="F516" s="605"/>
      <c r="G516" s="605"/>
      <c r="H516" s="605"/>
      <c r="I516" s="605"/>
      <c r="J516" s="605"/>
      <c r="K516" s="605"/>
      <c r="L516" s="605"/>
      <c r="M516" s="605"/>
      <c r="N516" s="605"/>
      <c r="O516" s="605"/>
      <c r="P516" s="605"/>
      <c r="Q516" s="605"/>
      <c r="R516" s="605"/>
      <c r="S516" s="605"/>
      <c r="T516" s="605"/>
    </row>
    <row r="517" spans="1:20" x14ac:dyDescent="0.25">
      <c r="A517" s="255"/>
      <c r="B517" s="958" t="s">
        <v>133</v>
      </c>
      <c r="C517" s="426" t="s">
        <v>346</v>
      </c>
      <c r="D517" s="479"/>
      <c r="E517" s="669">
        <v>0</v>
      </c>
      <c r="F517" s="605"/>
      <c r="G517" s="605"/>
      <c r="H517" s="605"/>
      <c r="I517" s="605"/>
      <c r="J517" s="605"/>
      <c r="K517" s="605"/>
      <c r="L517" s="605"/>
      <c r="M517" s="605"/>
      <c r="N517" s="605"/>
      <c r="O517" s="605"/>
      <c r="P517" s="605"/>
      <c r="Q517" s="605"/>
      <c r="R517" s="605"/>
      <c r="S517" s="605"/>
      <c r="T517" s="605"/>
    </row>
    <row r="518" spans="1:20" x14ac:dyDescent="0.25">
      <c r="A518" s="255"/>
      <c r="B518" s="959"/>
      <c r="C518" s="426" t="s">
        <v>451</v>
      </c>
      <c r="D518" s="479"/>
      <c r="E518" s="669">
        <v>0</v>
      </c>
      <c r="F518" s="605"/>
      <c r="G518" s="605"/>
      <c r="H518" s="605"/>
      <c r="I518" s="605"/>
      <c r="J518" s="605"/>
      <c r="K518" s="605"/>
      <c r="L518" s="605"/>
      <c r="M518" s="605"/>
      <c r="N518" s="605"/>
      <c r="O518" s="605"/>
      <c r="P518" s="605"/>
      <c r="Q518" s="605"/>
      <c r="R518" s="605"/>
      <c r="S518" s="605"/>
      <c r="T518" s="605"/>
    </row>
    <row r="519" spans="1:20" x14ac:dyDescent="0.25">
      <c r="A519" s="255"/>
      <c r="B519" s="958" t="s">
        <v>546</v>
      </c>
      <c r="C519" s="426" t="s">
        <v>346</v>
      </c>
      <c r="D519" s="479">
        <v>3</v>
      </c>
      <c r="E519" s="669">
        <v>3.7974683544303799E-2</v>
      </c>
      <c r="F519" s="605"/>
      <c r="G519" s="605"/>
      <c r="H519" s="605"/>
      <c r="I519" s="605"/>
      <c r="J519" s="605"/>
      <c r="K519" s="605"/>
      <c r="L519" s="605"/>
      <c r="M519" s="605"/>
      <c r="N519" s="605"/>
      <c r="O519" s="605"/>
      <c r="P519" s="605"/>
      <c r="Q519" s="605"/>
      <c r="R519" s="605"/>
      <c r="S519" s="605"/>
      <c r="T519" s="605"/>
    </row>
    <row r="520" spans="1:20" x14ac:dyDescent="0.25">
      <c r="A520" s="255"/>
      <c r="B520" s="959"/>
      <c r="C520" s="426" t="s">
        <v>451</v>
      </c>
      <c r="D520" s="479">
        <v>1</v>
      </c>
      <c r="E520" s="669">
        <v>3.4482758620689655E-2</v>
      </c>
      <c r="F520" s="605"/>
      <c r="G520" s="605"/>
      <c r="H520" s="605"/>
      <c r="I520" s="605"/>
      <c r="J520" s="605"/>
      <c r="K520" s="605"/>
      <c r="L520" s="605"/>
      <c r="M520" s="605"/>
      <c r="N520" s="605"/>
      <c r="O520" s="605"/>
      <c r="P520" s="605"/>
      <c r="Q520" s="605"/>
      <c r="R520" s="605"/>
      <c r="S520" s="605"/>
      <c r="T520" s="605"/>
    </row>
    <row r="521" spans="1:20" x14ac:dyDescent="0.25">
      <c r="A521" s="255"/>
      <c r="B521" s="431" t="s">
        <v>503</v>
      </c>
      <c r="C521" s="431"/>
      <c r="D521" s="501">
        <v>79</v>
      </c>
      <c r="E521" s="501">
        <v>1.0000000000000002</v>
      </c>
      <c r="F521" s="605"/>
      <c r="G521" s="605"/>
      <c r="H521" s="605"/>
      <c r="I521" s="605"/>
      <c r="J521" s="605"/>
      <c r="K521" s="605"/>
      <c r="L521" s="605"/>
      <c r="M521" s="605"/>
      <c r="N521" s="605"/>
      <c r="O521" s="605"/>
      <c r="P521" s="605"/>
      <c r="Q521" s="605"/>
      <c r="R521" s="605"/>
      <c r="S521" s="605"/>
      <c r="T521" s="605"/>
    </row>
    <row r="522" spans="1:20" x14ac:dyDescent="0.25">
      <c r="A522" s="255"/>
      <c r="B522" s="431" t="s">
        <v>502</v>
      </c>
      <c r="C522" s="431"/>
      <c r="D522" s="501">
        <v>29</v>
      </c>
      <c r="E522" s="501">
        <v>0.99999999999999989</v>
      </c>
      <c r="F522" s="605"/>
      <c r="G522" s="605"/>
      <c r="H522" s="605"/>
      <c r="I522" s="605"/>
      <c r="J522" s="605"/>
      <c r="K522" s="605"/>
      <c r="L522" s="605"/>
      <c r="M522" s="605"/>
      <c r="N522" s="605"/>
      <c r="O522" s="605"/>
      <c r="P522" s="605"/>
      <c r="Q522" s="605"/>
      <c r="R522" s="605"/>
      <c r="S522" s="605"/>
      <c r="T522" s="605"/>
    </row>
    <row r="523" spans="1:20" x14ac:dyDescent="0.25">
      <c r="A523" s="255"/>
      <c r="B523" s="281" t="s">
        <v>347</v>
      </c>
      <c r="C523" s="602"/>
      <c r="D523" s="477"/>
      <c r="E523" s="657"/>
      <c r="F523" s="605"/>
      <c r="G523" s="605"/>
      <c r="H523" s="605"/>
      <c r="I523" s="605"/>
      <c r="J523" s="605"/>
      <c r="K523" s="605"/>
      <c r="L523" s="605"/>
      <c r="M523" s="605"/>
      <c r="N523" s="605"/>
      <c r="O523" s="605"/>
      <c r="P523" s="605"/>
      <c r="Q523" s="605"/>
      <c r="R523" s="605"/>
      <c r="S523" s="605"/>
      <c r="T523" s="605"/>
    </row>
    <row r="524" spans="1:20" x14ac:dyDescent="0.25">
      <c r="A524" s="255"/>
      <c r="B524" s="690"/>
      <c r="C524" s="602"/>
      <c r="D524" s="477"/>
      <c r="E524" s="657"/>
      <c r="F524" s="605"/>
      <c r="G524" s="605"/>
      <c r="H524" s="605"/>
      <c r="I524" s="605"/>
      <c r="J524" s="605"/>
      <c r="K524" s="605"/>
      <c r="L524" s="605"/>
      <c r="M524" s="605"/>
      <c r="N524" s="605"/>
      <c r="O524" s="605"/>
      <c r="P524" s="605"/>
      <c r="Q524" s="605"/>
      <c r="R524" s="605"/>
      <c r="S524" s="605"/>
      <c r="T524" s="605"/>
    </row>
    <row r="525" spans="1:20" x14ac:dyDescent="0.25">
      <c r="A525" s="693" t="s">
        <v>621</v>
      </c>
      <c r="B525" s="601" t="s">
        <v>620</v>
      </c>
      <c r="C525" s="601"/>
      <c r="D525" s="477"/>
      <c r="E525" s="733"/>
      <c r="F525" s="605"/>
      <c r="G525" s="605"/>
      <c r="H525" s="605"/>
      <c r="I525" s="605"/>
      <c r="J525" s="605"/>
      <c r="K525" s="605"/>
      <c r="L525" s="605"/>
      <c r="M525" s="605"/>
      <c r="N525" s="605"/>
      <c r="O525" s="605"/>
      <c r="P525" s="605"/>
      <c r="Q525" s="605"/>
      <c r="R525" s="605"/>
      <c r="S525" s="605"/>
      <c r="T525" s="605"/>
    </row>
    <row r="526" spans="1:20" x14ac:dyDescent="0.25">
      <c r="A526" s="255"/>
      <c r="B526" s="426" t="s">
        <v>138</v>
      </c>
      <c r="C526" s="427"/>
      <c r="D526" s="664" t="s">
        <v>499</v>
      </c>
      <c r="E526" s="664" t="s">
        <v>197</v>
      </c>
      <c r="F526" s="605"/>
      <c r="G526" s="605"/>
      <c r="H526" s="605"/>
      <c r="I526" s="605"/>
      <c r="J526" s="605"/>
      <c r="K526" s="605"/>
      <c r="L526" s="605"/>
      <c r="M526" s="605"/>
      <c r="N526" s="605"/>
      <c r="O526" s="605"/>
      <c r="P526" s="605"/>
      <c r="Q526" s="605"/>
      <c r="R526" s="605"/>
      <c r="S526" s="605"/>
      <c r="T526" s="605"/>
    </row>
    <row r="527" spans="1:20" x14ac:dyDescent="0.25">
      <c r="A527" s="255"/>
      <c r="B527" s="958" t="s">
        <v>137</v>
      </c>
      <c r="C527" s="426" t="s">
        <v>498</v>
      </c>
      <c r="D527" s="738">
        <v>15.107524</v>
      </c>
      <c r="E527" s="669">
        <v>0.17747651713047144</v>
      </c>
      <c r="F527" s="605"/>
      <c r="G527" s="605"/>
      <c r="H527" s="605"/>
      <c r="I527" s="605"/>
      <c r="J527" s="605"/>
      <c r="K527" s="605"/>
      <c r="L527" s="605"/>
      <c r="M527" s="605"/>
      <c r="N527" s="605"/>
      <c r="O527" s="605"/>
      <c r="P527" s="605"/>
      <c r="Q527" s="605"/>
      <c r="R527" s="605"/>
      <c r="S527" s="605"/>
      <c r="T527" s="605"/>
    </row>
    <row r="528" spans="1:20" x14ac:dyDescent="0.25">
      <c r="A528" s="255"/>
      <c r="B528" s="959"/>
      <c r="C528" s="426" t="s">
        <v>26</v>
      </c>
      <c r="D528" s="738">
        <v>3.9925090000000001</v>
      </c>
      <c r="E528" s="669">
        <v>0.12946769134154784</v>
      </c>
      <c r="F528" s="605"/>
      <c r="G528" s="605"/>
      <c r="H528" s="605"/>
      <c r="I528" s="605"/>
      <c r="J528" s="605"/>
      <c r="K528" s="605"/>
      <c r="L528" s="605"/>
      <c r="M528" s="605"/>
      <c r="N528" s="605"/>
      <c r="O528" s="605"/>
      <c r="P528" s="605"/>
      <c r="Q528" s="605"/>
      <c r="R528" s="605"/>
      <c r="S528" s="605"/>
      <c r="T528" s="605"/>
    </row>
    <row r="529" spans="1:20" x14ac:dyDescent="0.25">
      <c r="A529" s="255"/>
      <c r="B529" s="958" t="s">
        <v>136</v>
      </c>
      <c r="C529" s="426" t="s">
        <v>498</v>
      </c>
      <c r="D529" s="738">
        <v>57.173994999999998</v>
      </c>
      <c r="E529" s="669">
        <v>0.67165483258772174</v>
      </c>
      <c r="F529" s="605"/>
      <c r="G529" s="605"/>
      <c r="H529" s="605"/>
      <c r="I529" s="605"/>
      <c r="J529" s="605"/>
      <c r="K529" s="605"/>
      <c r="L529" s="605"/>
      <c r="M529" s="605"/>
      <c r="N529" s="605"/>
      <c r="O529" s="605"/>
      <c r="P529" s="605"/>
      <c r="Q529" s="605"/>
      <c r="R529" s="605"/>
      <c r="S529" s="605"/>
      <c r="T529" s="605"/>
    </row>
    <row r="530" spans="1:20" x14ac:dyDescent="0.25">
      <c r="A530" s="255"/>
      <c r="B530" s="959"/>
      <c r="C530" s="426" t="s">
        <v>26</v>
      </c>
      <c r="D530" s="738">
        <v>22.255898999999999</v>
      </c>
      <c r="E530" s="669">
        <v>0.72170654149074254</v>
      </c>
      <c r="F530" s="655"/>
      <c r="G530" s="605"/>
      <c r="H530" s="605"/>
      <c r="I530" s="605"/>
      <c r="J530" s="605"/>
      <c r="K530" s="605"/>
      <c r="L530" s="605"/>
      <c r="M530" s="605"/>
      <c r="N530" s="605"/>
      <c r="O530" s="605"/>
      <c r="P530" s="605"/>
      <c r="Q530" s="605"/>
      <c r="R530" s="605"/>
      <c r="S530" s="605"/>
      <c r="T530" s="605"/>
    </row>
    <row r="531" spans="1:20" x14ac:dyDescent="0.25">
      <c r="A531" s="255"/>
      <c r="B531" s="958" t="s">
        <v>135</v>
      </c>
      <c r="C531" s="426" t="s">
        <v>498</v>
      </c>
      <c r="D531" s="738">
        <v>7.8176100000000002</v>
      </c>
      <c r="E531" s="669">
        <v>9.1837828295645588E-2</v>
      </c>
      <c r="F531" s="605"/>
      <c r="G531" s="605"/>
      <c r="H531" s="605"/>
      <c r="I531" s="605"/>
      <c r="J531" s="605"/>
      <c r="K531" s="605"/>
      <c r="L531" s="605"/>
      <c r="M531" s="605"/>
      <c r="N531" s="605"/>
      <c r="O531" s="605"/>
      <c r="P531" s="605"/>
      <c r="Q531" s="605"/>
      <c r="R531" s="605"/>
      <c r="S531" s="605"/>
      <c r="T531" s="605"/>
    </row>
    <row r="532" spans="1:20" x14ac:dyDescent="0.25">
      <c r="A532" s="255"/>
      <c r="B532" s="959"/>
      <c r="C532" s="426" t="s">
        <v>26</v>
      </c>
      <c r="D532" s="739">
        <v>2.37</v>
      </c>
      <c r="E532" s="669">
        <v>7.6853534576745694E-2</v>
      </c>
      <c r="F532" s="605"/>
      <c r="G532" s="605"/>
      <c r="H532" s="605"/>
      <c r="I532" s="605"/>
      <c r="J532" s="605"/>
      <c r="K532" s="605"/>
      <c r="L532" s="605"/>
      <c r="M532" s="605"/>
      <c r="N532" s="605"/>
      <c r="O532" s="605"/>
      <c r="P532" s="605"/>
      <c r="Q532" s="605"/>
      <c r="R532" s="605"/>
      <c r="S532" s="605"/>
      <c r="T532" s="605"/>
    </row>
    <row r="533" spans="1:20" x14ac:dyDescent="0.25">
      <c r="A533" s="255"/>
      <c r="B533" s="958" t="s">
        <v>134</v>
      </c>
      <c r="C533" s="426" t="s">
        <v>498</v>
      </c>
      <c r="D533" s="739">
        <v>2.8055509999999999</v>
      </c>
      <c r="E533" s="669">
        <v>3.2958373596620551E-2</v>
      </c>
      <c r="F533" s="605"/>
      <c r="G533" s="605"/>
      <c r="H533" s="605"/>
      <c r="I533" s="605"/>
      <c r="J533" s="605"/>
      <c r="K533" s="605"/>
      <c r="L533" s="605"/>
      <c r="M533" s="605"/>
      <c r="N533" s="605"/>
      <c r="O533" s="605"/>
      <c r="P533" s="605"/>
      <c r="Q533" s="605"/>
      <c r="R533" s="605"/>
      <c r="S533" s="605"/>
      <c r="T533" s="605"/>
    </row>
    <row r="534" spans="1:20" x14ac:dyDescent="0.25">
      <c r="A534" s="255"/>
      <c r="B534" s="959"/>
      <c r="C534" s="426" t="s">
        <v>26</v>
      </c>
      <c r="D534" s="739">
        <v>1.3314710000000001</v>
      </c>
      <c r="E534" s="669">
        <v>4.3176477863474332E-2</v>
      </c>
      <c r="F534" s="605"/>
      <c r="G534" s="605"/>
      <c r="H534" s="605"/>
      <c r="I534" s="605"/>
      <c r="J534" s="605"/>
      <c r="K534" s="605"/>
      <c r="L534" s="605"/>
      <c r="M534" s="605"/>
      <c r="N534" s="605"/>
      <c r="O534" s="605"/>
      <c r="P534" s="605"/>
      <c r="Q534" s="605"/>
      <c r="R534" s="605"/>
      <c r="S534" s="605"/>
      <c r="T534" s="605"/>
    </row>
    <row r="535" spans="1:20" x14ac:dyDescent="0.25">
      <c r="A535" s="255"/>
      <c r="B535" s="958" t="s">
        <v>133</v>
      </c>
      <c r="C535" s="426" t="s">
        <v>498</v>
      </c>
      <c r="D535" s="738"/>
      <c r="E535" s="669">
        <v>0</v>
      </c>
      <c r="F535" s="605"/>
      <c r="G535" s="605"/>
      <c r="H535" s="605"/>
      <c r="I535" s="605"/>
      <c r="J535" s="605"/>
      <c r="K535" s="605"/>
      <c r="L535" s="605"/>
      <c r="M535" s="605"/>
      <c r="N535" s="605"/>
      <c r="O535" s="605"/>
      <c r="P535" s="605"/>
      <c r="Q535" s="605"/>
      <c r="R535" s="605"/>
      <c r="S535" s="605"/>
      <c r="T535" s="605"/>
    </row>
    <row r="536" spans="1:20" x14ac:dyDescent="0.25">
      <c r="A536" s="255"/>
      <c r="B536" s="959"/>
      <c r="C536" s="426" t="s">
        <v>26</v>
      </c>
      <c r="D536" s="738"/>
      <c r="E536" s="669">
        <v>0</v>
      </c>
      <c r="F536" s="605"/>
      <c r="G536" s="605"/>
      <c r="H536" s="605"/>
      <c r="I536" s="605"/>
      <c r="J536" s="605"/>
      <c r="K536" s="605"/>
      <c r="L536" s="605"/>
      <c r="M536" s="605"/>
      <c r="N536" s="605"/>
      <c r="O536" s="605"/>
      <c r="P536" s="605"/>
      <c r="Q536" s="605"/>
      <c r="R536" s="605"/>
      <c r="S536" s="605"/>
      <c r="T536" s="605"/>
    </row>
    <row r="537" spans="1:20" x14ac:dyDescent="0.25">
      <c r="A537" s="255"/>
      <c r="B537" s="958" t="s">
        <v>546</v>
      </c>
      <c r="C537" s="426" t="s">
        <v>498</v>
      </c>
      <c r="D537" s="738">
        <v>2.2193930000000002</v>
      </c>
      <c r="E537" s="669">
        <v>2.6072448389540762E-2</v>
      </c>
      <c r="F537" s="605"/>
      <c r="G537" s="605"/>
      <c r="H537" s="605"/>
      <c r="I537" s="605"/>
      <c r="J537" s="605"/>
      <c r="K537" s="605"/>
      <c r="L537" s="605"/>
      <c r="M537" s="605"/>
      <c r="N537" s="605"/>
      <c r="O537" s="605"/>
      <c r="P537" s="605"/>
      <c r="Q537" s="605"/>
      <c r="R537" s="605"/>
      <c r="S537" s="605"/>
      <c r="T537" s="605"/>
    </row>
    <row r="538" spans="1:20" x14ac:dyDescent="0.25">
      <c r="A538" s="255"/>
      <c r="B538" s="959"/>
      <c r="C538" s="426" t="s">
        <v>26</v>
      </c>
      <c r="D538" s="738">
        <v>0.88800000000000001</v>
      </c>
      <c r="E538" s="669">
        <v>2.8795754727489527E-2</v>
      </c>
      <c r="F538" s="605"/>
      <c r="G538" s="605"/>
      <c r="H538" s="605"/>
      <c r="I538" s="605"/>
      <c r="J538" s="605"/>
      <c r="K538" s="605"/>
      <c r="L538" s="605"/>
      <c r="M538" s="605"/>
      <c r="N538" s="605"/>
      <c r="O538" s="605"/>
      <c r="P538" s="605"/>
      <c r="Q538" s="605"/>
      <c r="R538" s="605"/>
      <c r="S538" s="605"/>
      <c r="T538" s="605"/>
    </row>
    <row r="539" spans="1:20" x14ac:dyDescent="0.25">
      <c r="A539" s="255"/>
      <c r="B539" s="431" t="s">
        <v>497</v>
      </c>
      <c r="C539" s="431"/>
      <c r="D539" s="499">
        <v>85.124072999999996</v>
      </c>
      <c r="E539" s="413">
        <v>1</v>
      </c>
      <c r="F539" s="605"/>
      <c r="G539" s="605"/>
      <c r="H539" s="605"/>
      <c r="I539" s="605"/>
      <c r="J539" s="605"/>
      <c r="K539" s="605"/>
      <c r="L539" s="605"/>
      <c r="M539" s="605"/>
      <c r="N539" s="605"/>
      <c r="O539" s="605"/>
      <c r="P539" s="605"/>
      <c r="Q539" s="605"/>
      <c r="R539" s="605"/>
      <c r="S539" s="605"/>
      <c r="T539" s="605"/>
    </row>
    <row r="540" spans="1:20" x14ac:dyDescent="0.25">
      <c r="A540" s="255"/>
      <c r="B540" s="431" t="s">
        <v>496</v>
      </c>
      <c r="C540" s="431"/>
      <c r="D540" s="499">
        <v>30.837879000000001</v>
      </c>
      <c r="E540" s="413">
        <v>1</v>
      </c>
      <c r="F540" s="605"/>
      <c r="G540" s="605"/>
      <c r="H540" s="605"/>
      <c r="I540" s="605"/>
      <c r="J540" s="605"/>
      <c r="K540" s="605"/>
      <c r="L540" s="605"/>
      <c r="M540" s="605"/>
      <c r="N540" s="605"/>
      <c r="O540" s="605"/>
      <c r="P540" s="605"/>
      <c r="Q540" s="605"/>
      <c r="R540" s="605"/>
      <c r="S540" s="605"/>
      <c r="T540" s="605"/>
    </row>
    <row r="541" spans="1:20" x14ac:dyDescent="0.25">
      <c r="A541" s="255"/>
      <c r="B541" s="281" t="s">
        <v>347</v>
      </c>
      <c r="C541" s="602"/>
      <c r="D541" s="477"/>
      <c r="E541" s="657"/>
      <c r="F541" s="605"/>
      <c r="G541" s="605"/>
      <c r="H541" s="605"/>
      <c r="I541" s="605"/>
      <c r="J541" s="605"/>
      <c r="K541" s="605"/>
      <c r="L541" s="605"/>
      <c r="M541" s="605"/>
      <c r="N541" s="605"/>
      <c r="O541" s="605"/>
      <c r="P541" s="605"/>
      <c r="Q541" s="605"/>
      <c r="R541" s="605"/>
      <c r="S541" s="605"/>
      <c r="T541" s="605"/>
    </row>
    <row r="542" spans="1:20" x14ac:dyDescent="0.25">
      <c r="A542" s="255"/>
      <c r="B542" s="690"/>
      <c r="C542" s="602"/>
      <c r="D542" s="477"/>
      <c r="E542" s="657"/>
      <c r="F542" s="605"/>
      <c r="G542" s="605"/>
      <c r="H542" s="605"/>
      <c r="I542" s="605"/>
      <c r="J542" s="605"/>
      <c r="K542" s="605"/>
      <c r="L542" s="605"/>
      <c r="M542" s="605"/>
      <c r="N542" s="605"/>
      <c r="O542" s="605"/>
      <c r="P542" s="605"/>
      <c r="Q542" s="605"/>
      <c r="R542" s="605"/>
      <c r="S542" s="605"/>
      <c r="T542" s="605"/>
    </row>
    <row r="543" spans="1:20" x14ac:dyDescent="0.25">
      <c r="A543" s="693" t="s">
        <v>619</v>
      </c>
      <c r="B543" s="601" t="s">
        <v>618</v>
      </c>
      <c r="C543" s="601"/>
      <c r="D543" s="733"/>
      <c r="E543" s="657"/>
      <c r="F543" s="605"/>
      <c r="G543" s="605"/>
      <c r="H543" s="605"/>
      <c r="I543" s="605"/>
      <c r="J543" s="605"/>
      <c r="K543" s="605"/>
      <c r="L543" s="605"/>
      <c r="M543" s="605"/>
      <c r="N543" s="605"/>
      <c r="O543" s="605"/>
      <c r="P543" s="605"/>
      <c r="Q543" s="605"/>
      <c r="R543" s="605"/>
      <c r="S543" s="605"/>
      <c r="T543" s="605"/>
    </row>
    <row r="544" spans="1:20" x14ac:dyDescent="0.25">
      <c r="A544" s="255"/>
      <c r="B544" s="426" t="s">
        <v>138</v>
      </c>
      <c r="C544" s="960"/>
      <c r="D544" s="960"/>
      <c r="E544" s="664" t="s">
        <v>197</v>
      </c>
      <c r="F544" s="605"/>
      <c r="G544" s="605"/>
      <c r="H544" s="605"/>
      <c r="I544" s="605"/>
      <c r="J544" s="605"/>
      <c r="K544" s="605"/>
      <c r="L544" s="605"/>
      <c r="M544" s="605"/>
      <c r="N544" s="605"/>
      <c r="O544" s="605"/>
      <c r="P544" s="605"/>
      <c r="Q544" s="605"/>
      <c r="R544" s="605"/>
      <c r="S544" s="605"/>
      <c r="T544" s="605"/>
    </row>
    <row r="545" spans="1:20" ht="30.6" customHeight="1" x14ac:dyDescent="0.25">
      <c r="A545" s="255"/>
      <c r="B545" s="958" t="s">
        <v>137</v>
      </c>
      <c r="C545" s="961" t="s">
        <v>492</v>
      </c>
      <c r="D545" s="961"/>
      <c r="E545" s="669">
        <v>0.2857142857142857</v>
      </c>
      <c r="F545" s="605"/>
      <c r="G545" s="605"/>
      <c r="H545" s="605"/>
      <c r="I545" s="605"/>
      <c r="J545" s="605"/>
      <c r="K545" s="605"/>
      <c r="L545" s="605"/>
      <c r="M545" s="605"/>
      <c r="N545" s="605"/>
      <c r="O545" s="605"/>
      <c r="P545" s="605"/>
      <c r="Q545" s="605"/>
      <c r="R545" s="605"/>
      <c r="S545" s="605"/>
      <c r="T545" s="605"/>
    </row>
    <row r="546" spans="1:20" ht="30.6" customHeight="1" x14ac:dyDescent="0.25">
      <c r="A546" s="255"/>
      <c r="B546" s="959"/>
      <c r="C546" s="961" t="s">
        <v>491</v>
      </c>
      <c r="D546" s="961"/>
      <c r="E546" s="669">
        <v>0.26427288813176797</v>
      </c>
      <c r="F546" s="605"/>
      <c r="G546" s="605"/>
      <c r="H546" s="605"/>
      <c r="I546" s="605"/>
      <c r="J546" s="605"/>
      <c r="K546" s="605"/>
      <c r="L546" s="605"/>
      <c r="M546" s="605"/>
      <c r="N546" s="605"/>
      <c r="O546" s="605"/>
      <c r="P546" s="605"/>
      <c r="Q546" s="605"/>
      <c r="R546" s="605"/>
      <c r="S546" s="605"/>
      <c r="T546" s="605"/>
    </row>
    <row r="547" spans="1:20" ht="30.6" customHeight="1" x14ac:dyDescent="0.25">
      <c r="A547" s="255"/>
      <c r="B547" s="958" t="s">
        <v>136</v>
      </c>
      <c r="C547" s="961" t="s">
        <v>492</v>
      </c>
      <c r="D547" s="961"/>
      <c r="E547" s="669">
        <v>0.39622641509433965</v>
      </c>
      <c r="F547" s="605"/>
      <c r="G547" s="605"/>
      <c r="H547" s="605"/>
      <c r="I547" s="605"/>
      <c r="J547" s="605"/>
      <c r="K547" s="605"/>
      <c r="L547" s="605"/>
      <c r="M547" s="605"/>
      <c r="N547" s="605"/>
      <c r="O547" s="605"/>
      <c r="P547" s="605"/>
      <c r="Q547" s="605"/>
      <c r="R547" s="605"/>
      <c r="S547" s="605"/>
      <c r="T547" s="605"/>
    </row>
    <row r="548" spans="1:20" ht="30.6" customHeight="1" x14ac:dyDescent="0.25">
      <c r="A548" s="255"/>
      <c r="B548" s="959"/>
      <c r="C548" s="961" t="s">
        <v>491</v>
      </c>
      <c r="D548" s="961"/>
      <c r="E548" s="669">
        <v>0.38926611652727783</v>
      </c>
      <c r="F548" s="605"/>
      <c r="G548" s="605"/>
      <c r="H548" s="605"/>
      <c r="I548" s="605"/>
      <c r="J548" s="605"/>
      <c r="K548" s="605"/>
      <c r="L548" s="605"/>
      <c r="M548" s="605"/>
      <c r="N548" s="605"/>
      <c r="O548" s="605"/>
      <c r="P548" s="605"/>
      <c r="Q548" s="605"/>
      <c r="R548" s="605"/>
      <c r="S548" s="605"/>
      <c r="T548" s="605"/>
    </row>
    <row r="549" spans="1:20" ht="30.6" customHeight="1" x14ac:dyDescent="0.25">
      <c r="A549" s="255"/>
      <c r="B549" s="958" t="s">
        <v>135</v>
      </c>
      <c r="C549" s="961" t="s">
        <v>492</v>
      </c>
      <c r="D549" s="961"/>
      <c r="E549" s="669">
        <v>0.2857142857142857</v>
      </c>
      <c r="F549" s="605"/>
      <c r="G549" s="605"/>
      <c r="H549" s="605"/>
      <c r="I549" s="605"/>
      <c r="J549" s="605"/>
      <c r="K549" s="605"/>
      <c r="L549" s="605"/>
      <c r="M549" s="605"/>
      <c r="N549" s="605"/>
      <c r="O549" s="605"/>
      <c r="P549" s="605"/>
      <c r="Q549" s="605"/>
      <c r="R549" s="605"/>
      <c r="S549" s="605"/>
      <c r="T549" s="605"/>
    </row>
    <row r="550" spans="1:20" ht="30.6" customHeight="1" x14ac:dyDescent="0.25">
      <c r="A550" s="255"/>
      <c r="B550" s="959"/>
      <c r="C550" s="961" t="s">
        <v>491</v>
      </c>
      <c r="D550" s="961"/>
      <c r="E550" s="669">
        <v>0.30316170799003789</v>
      </c>
      <c r="F550" s="605"/>
      <c r="G550" s="605"/>
      <c r="H550" s="605"/>
      <c r="I550" s="605"/>
      <c r="J550" s="605"/>
      <c r="K550" s="605"/>
      <c r="L550" s="605"/>
      <c r="M550" s="605"/>
      <c r="N550" s="605"/>
      <c r="O550" s="605"/>
      <c r="P550" s="605"/>
      <c r="Q550" s="605"/>
      <c r="R550" s="605"/>
      <c r="S550" s="605"/>
      <c r="T550" s="605"/>
    </row>
    <row r="551" spans="1:20" ht="30.6" customHeight="1" x14ac:dyDescent="0.25">
      <c r="A551" s="255"/>
      <c r="B551" s="958" t="s">
        <v>134</v>
      </c>
      <c r="C551" s="961" t="s">
        <v>492</v>
      </c>
      <c r="D551" s="961"/>
      <c r="E551" s="669">
        <v>0.5</v>
      </c>
      <c r="F551" s="605"/>
      <c r="G551" s="605"/>
      <c r="H551" s="605"/>
      <c r="I551" s="605"/>
      <c r="J551" s="605"/>
      <c r="K551" s="605"/>
      <c r="L551" s="605"/>
      <c r="M551" s="605"/>
      <c r="N551" s="605"/>
      <c r="O551" s="605"/>
      <c r="P551" s="605"/>
      <c r="Q551" s="605"/>
      <c r="R551" s="605"/>
      <c r="S551" s="605"/>
      <c r="T551" s="605"/>
    </row>
    <row r="552" spans="1:20" ht="30.6" customHeight="1" x14ac:dyDescent="0.25">
      <c r="A552" s="255"/>
      <c r="B552" s="959"/>
      <c r="C552" s="961" t="s">
        <v>491</v>
      </c>
      <c r="D552" s="961"/>
      <c r="E552" s="669">
        <v>0.47458449338472197</v>
      </c>
      <c r="F552" s="605"/>
      <c r="G552" s="605"/>
      <c r="H552" s="605"/>
      <c r="I552" s="605"/>
      <c r="J552" s="605"/>
      <c r="K552" s="605"/>
      <c r="L552" s="605"/>
      <c r="M552" s="605"/>
      <c r="N552" s="605"/>
      <c r="O552" s="605"/>
      <c r="P552" s="605"/>
      <c r="Q552" s="605"/>
      <c r="R552" s="605"/>
      <c r="S552" s="605"/>
      <c r="T552" s="605"/>
    </row>
    <row r="553" spans="1:20" ht="30.6" customHeight="1" x14ac:dyDescent="0.25">
      <c r="A553" s="255"/>
      <c r="B553" s="958" t="s">
        <v>133</v>
      </c>
      <c r="C553" s="961" t="s">
        <v>492</v>
      </c>
      <c r="D553" s="961"/>
      <c r="E553" s="669">
        <v>0</v>
      </c>
      <c r="F553" s="605"/>
      <c r="G553" s="605"/>
      <c r="H553" s="605"/>
      <c r="I553" s="605"/>
      <c r="J553" s="605"/>
      <c r="K553" s="605"/>
      <c r="L553" s="605"/>
      <c r="M553" s="605"/>
      <c r="N553" s="605"/>
      <c r="O553" s="605"/>
      <c r="P553" s="605"/>
      <c r="Q553" s="605"/>
      <c r="R553" s="605"/>
      <c r="S553" s="605"/>
      <c r="T553" s="605"/>
    </row>
    <row r="554" spans="1:20" ht="30.6" customHeight="1" x14ac:dyDescent="0.25">
      <c r="A554" s="255"/>
      <c r="B554" s="959"/>
      <c r="C554" s="961" t="s">
        <v>491</v>
      </c>
      <c r="D554" s="961"/>
      <c r="E554" s="669">
        <v>0</v>
      </c>
      <c r="F554" s="605"/>
      <c r="G554" s="605"/>
      <c r="H554" s="605"/>
      <c r="I554" s="605"/>
      <c r="J554" s="605"/>
      <c r="K554" s="605"/>
      <c r="L554" s="605"/>
      <c r="M554" s="605"/>
      <c r="N554" s="605"/>
      <c r="O554" s="605"/>
      <c r="P554" s="605"/>
      <c r="Q554" s="605"/>
      <c r="R554" s="605"/>
      <c r="S554" s="605"/>
      <c r="T554" s="605"/>
    </row>
    <row r="555" spans="1:20" ht="30.6" customHeight="1" x14ac:dyDescent="0.25">
      <c r="A555" s="255"/>
      <c r="B555" s="958" t="s">
        <v>546</v>
      </c>
      <c r="C555" s="961" t="s">
        <v>492</v>
      </c>
      <c r="D555" s="961"/>
      <c r="E555" s="669">
        <v>0.33333333333333331</v>
      </c>
      <c r="F555" s="605"/>
      <c r="G555" s="605"/>
      <c r="H555" s="605"/>
      <c r="I555" s="605"/>
      <c r="J555" s="605"/>
      <c r="K555" s="605"/>
      <c r="L555" s="605"/>
      <c r="M555" s="605"/>
      <c r="N555" s="605"/>
      <c r="O555" s="605"/>
      <c r="P555" s="605"/>
      <c r="Q555" s="605"/>
      <c r="R555" s="605"/>
      <c r="S555" s="605"/>
      <c r="T555" s="605"/>
    </row>
    <row r="556" spans="1:20" ht="30.6" customHeight="1" x14ac:dyDescent="0.25">
      <c r="A556" s="255"/>
      <c r="B556" s="959"/>
      <c r="C556" s="961" t="s">
        <v>491</v>
      </c>
      <c r="D556" s="961"/>
      <c r="E556" s="669">
        <v>0.40010939928169548</v>
      </c>
      <c r="F556" s="605"/>
      <c r="G556" s="605"/>
      <c r="H556" s="605"/>
      <c r="I556" s="605"/>
      <c r="J556" s="605"/>
      <c r="K556" s="605"/>
      <c r="L556" s="605"/>
      <c r="M556" s="605"/>
      <c r="N556" s="605"/>
      <c r="O556" s="605"/>
      <c r="P556" s="605"/>
      <c r="Q556" s="605"/>
      <c r="R556" s="605"/>
      <c r="S556" s="605"/>
      <c r="T556" s="605"/>
    </row>
    <row r="557" spans="1:20" x14ac:dyDescent="0.25">
      <c r="A557" s="255"/>
      <c r="B557" s="281" t="s">
        <v>347</v>
      </c>
      <c r="C557" s="605"/>
      <c r="D557" s="605"/>
      <c r="E557" s="605"/>
      <c r="F557" s="605"/>
      <c r="G557" s="605"/>
      <c r="H557" s="605"/>
      <c r="I557" s="605"/>
      <c r="J557" s="605"/>
      <c r="K557" s="605"/>
      <c r="L557" s="605"/>
      <c r="M557" s="605"/>
      <c r="N557" s="605"/>
      <c r="O557" s="605"/>
      <c r="P557" s="605"/>
      <c r="Q557" s="605"/>
    </row>
    <row r="558" spans="1:20" x14ac:dyDescent="0.25">
      <c r="A558" s="605"/>
      <c r="B558" s="605"/>
      <c r="C558" s="605"/>
      <c r="D558" s="605"/>
      <c r="E558" s="605"/>
      <c r="F558" s="605"/>
      <c r="G558" s="605"/>
      <c r="H558" s="605"/>
      <c r="I558" s="605"/>
      <c r="J558" s="605"/>
      <c r="K558" s="605"/>
      <c r="L558" s="605"/>
      <c r="M558" s="605"/>
      <c r="N558" s="605"/>
      <c r="O558" s="605"/>
      <c r="P558" s="605"/>
      <c r="Q558" s="605"/>
    </row>
    <row r="559" spans="1:20" ht="21.75" thickBot="1" x14ac:dyDescent="0.3">
      <c r="A559" s="321" t="s">
        <v>617</v>
      </c>
      <c r="B559" s="322" t="s">
        <v>616</v>
      </c>
      <c r="C559" s="322"/>
      <c r="D559" s="322"/>
      <c r="E559" s="322"/>
      <c r="F559" s="322"/>
      <c r="G559" s="322"/>
      <c r="H559" s="322"/>
      <c r="I559" s="322"/>
      <c r="J559" s="322"/>
      <c r="K559" s="322"/>
      <c r="L559" s="605"/>
      <c r="M559" s="605"/>
    </row>
    <row r="560" spans="1:20" x14ac:dyDescent="0.25">
      <c r="A560" s="605"/>
      <c r="B560" s="605"/>
      <c r="C560" s="605"/>
      <c r="D560" s="605"/>
      <c r="E560" s="605"/>
      <c r="F560" s="605"/>
      <c r="G560" s="605"/>
      <c r="H560" s="605"/>
      <c r="I560" s="605"/>
      <c r="J560" s="605"/>
      <c r="K560" s="605"/>
      <c r="L560" s="605"/>
      <c r="M560" s="605"/>
    </row>
    <row r="561" spans="1:13" x14ac:dyDescent="0.25">
      <c r="A561" s="693" t="s">
        <v>615</v>
      </c>
      <c r="B561" s="690" t="s">
        <v>889</v>
      </c>
      <c r="C561" s="690"/>
      <c r="D561" s="690"/>
      <c r="E561" s="605"/>
      <c r="F561" s="605"/>
    </row>
    <row r="562" spans="1:13" x14ac:dyDescent="0.25">
      <c r="A562" s="497"/>
      <c r="B562" s="688"/>
      <c r="C562" s="691">
        <v>2014</v>
      </c>
      <c r="D562" s="691">
        <v>2015</v>
      </c>
      <c r="E562" s="691">
        <v>2016</v>
      </c>
      <c r="F562" s="10">
        <v>2017</v>
      </c>
    </row>
    <row r="563" spans="1:13" x14ac:dyDescent="0.25">
      <c r="A563" s="693"/>
      <c r="B563" s="689" t="s">
        <v>25</v>
      </c>
      <c r="C563" s="692">
        <v>104.94221877041758</v>
      </c>
      <c r="D563" s="692">
        <v>113.33403070703999</v>
      </c>
      <c r="E563" s="692">
        <v>99.043472528000009</v>
      </c>
      <c r="F563" s="692">
        <v>64.715000000000003</v>
      </c>
    </row>
    <row r="564" spans="1:13" x14ac:dyDescent="0.25">
      <c r="A564" s="693"/>
      <c r="B564" s="689" t="s">
        <v>26</v>
      </c>
      <c r="C564" s="692">
        <v>8.5318877049119983</v>
      </c>
      <c r="D564" s="692">
        <v>8.489440502399999</v>
      </c>
      <c r="E564" s="692">
        <v>8.4472044799999999</v>
      </c>
      <c r="F564" s="692">
        <v>8.6</v>
      </c>
    </row>
    <row r="565" spans="1:13" s="852" customFormat="1" x14ac:dyDescent="0.25">
      <c r="A565" s="693"/>
      <c r="B565" s="602" t="s">
        <v>1054</v>
      </c>
      <c r="C565" s="855"/>
      <c r="D565" s="855"/>
      <c r="E565" s="855"/>
      <c r="F565" s="855"/>
    </row>
    <row r="566" spans="1:13" x14ac:dyDescent="0.25">
      <c r="A566" s="693"/>
      <c r="B566" s="602" t="s">
        <v>347</v>
      </c>
      <c r="C566" s="498"/>
      <c r="D566" s="498"/>
      <c r="E566" s="605"/>
      <c r="F566" s="343"/>
    </row>
    <row r="567" spans="1:13" x14ac:dyDescent="0.25">
      <c r="A567" s="693"/>
      <c r="B567" s="602"/>
      <c r="C567" s="498"/>
      <c r="D567" s="498"/>
      <c r="E567" s="605"/>
      <c r="F567" s="343"/>
      <c r="G567" s="343"/>
      <c r="H567" s="605"/>
      <c r="I567" s="605"/>
      <c r="J567" s="605"/>
      <c r="K567" s="605"/>
      <c r="L567" s="605"/>
      <c r="M567" s="605"/>
    </row>
    <row r="568" spans="1:13" x14ac:dyDescent="0.25">
      <c r="A568" s="693" t="s">
        <v>613</v>
      </c>
      <c r="B568" s="690" t="s">
        <v>612</v>
      </c>
      <c r="C568" s="690"/>
      <c r="D568" s="690"/>
      <c r="E568" s="605"/>
      <c r="F568" s="605"/>
      <c r="G568" s="605"/>
      <c r="H568" s="605"/>
      <c r="I568" s="605"/>
      <c r="J568" s="605"/>
      <c r="K568" s="605"/>
      <c r="L568" s="605"/>
      <c r="M568" s="605"/>
    </row>
    <row r="569" spans="1:13" x14ac:dyDescent="0.25">
      <c r="A569" s="497"/>
      <c r="B569" s="688"/>
      <c r="C569" s="691">
        <v>2014</v>
      </c>
      <c r="D569" s="691">
        <v>2015</v>
      </c>
      <c r="E569" s="691">
        <v>2016</v>
      </c>
      <c r="F569" s="10">
        <v>2017</v>
      </c>
      <c r="G569" s="605"/>
      <c r="H569" s="605"/>
      <c r="I569" s="605"/>
      <c r="J569" s="605"/>
      <c r="K569" s="605"/>
      <c r="L569" s="605"/>
      <c r="M569" s="605"/>
    </row>
    <row r="570" spans="1:13" x14ac:dyDescent="0.25">
      <c r="A570" s="693"/>
      <c r="B570" s="689" t="s">
        <v>33</v>
      </c>
      <c r="C570" s="692">
        <v>368</v>
      </c>
      <c r="D570" s="692">
        <v>389</v>
      </c>
      <c r="E570" s="692">
        <v>334</v>
      </c>
      <c r="F570" s="9">
        <v>209</v>
      </c>
      <c r="G570" s="605"/>
      <c r="H570" s="605"/>
      <c r="I570" s="605"/>
      <c r="J570" s="605"/>
      <c r="K570" s="605"/>
      <c r="L570" s="605"/>
      <c r="M570" s="605"/>
    </row>
    <row r="571" spans="1:13" x14ac:dyDescent="0.25">
      <c r="A571" s="693"/>
      <c r="B571" s="689" t="s">
        <v>34</v>
      </c>
      <c r="C571" s="692">
        <v>26</v>
      </c>
      <c r="D571" s="692">
        <v>25</v>
      </c>
      <c r="E571" s="692">
        <v>27</v>
      </c>
      <c r="F571" s="9">
        <v>25</v>
      </c>
      <c r="G571" s="605"/>
      <c r="H571" s="605"/>
      <c r="I571" s="605"/>
      <c r="J571" s="605"/>
      <c r="K571" s="605"/>
      <c r="L571" s="605"/>
      <c r="M571" s="605"/>
    </row>
    <row r="572" spans="1:13" x14ac:dyDescent="0.25">
      <c r="A572" s="605"/>
      <c r="B572" s="689" t="s">
        <v>611</v>
      </c>
      <c r="C572" s="669">
        <v>7.0652173913043473E-2</v>
      </c>
      <c r="D572" s="669">
        <v>6.4267352185089971E-2</v>
      </c>
      <c r="E572" s="669">
        <v>8.1081081000000013E-2</v>
      </c>
      <c r="F572" s="669">
        <v>0.11961722488038277</v>
      </c>
      <c r="G572" s="496"/>
      <c r="H572" s="605"/>
      <c r="I572" s="605"/>
      <c r="J572" s="605"/>
      <c r="K572" s="605"/>
      <c r="L572" s="605"/>
      <c r="M572" s="605"/>
    </row>
    <row r="573" spans="1:13" x14ac:dyDescent="0.25">
      <c r="A573" s="605"/>
      <c r="B573" s="689" t="s">
        <v>579</v>
      </c>
      <c r="C573" s="495">
        <v>492</v>
      </c>
      <c r="D573" s="495">
        <v>534</v>
      </c>
      <c r="E573" s="495">
        <v>469</v>
      </c>
      <c r="F573" s="9">
        <v>301</v>
      </c>
      <c r="G573" s="605"/>
      <c r="H573" s="605"/>
      <c r="I573" s="605"/>
      <c r="J573" s="605"/>
      <c r="K573" s="605"/>
      <c r="L573" s="605"/>
      <c r="M573" s="605"/>
    </row>
    <row r="574" spans="1:13" x14ac:dyDescent="0.25">
      <c r="A574" s="605"/>
      <c r="B574" s="689" t="s">
        <v>578</v>
      </c>
      <c r="C574" s="692">
        <v>40</v>
      </c>
      <c r="D574" s="692">
        <v>40</v>
      </c>
      <c r="E574" s="692">
        <v>40</v>
      </c>
      <c r="F574" s="9">
        <v>40</v>
      </c>
      <c r="G574" s="605"/>
      <c r="H574" s="605"/>
      <c r="I574" s="605"/>
      <c r="J574" s="605"/>
      <c r="K574" s="605"/>
      <c r="L574" s="605"/>
      <c r="M574" s="605"/>
    </row>
    <row r="575" spans="1:13" x14ac:dyDescent="0.25">
      <c r="A575" s="605"/>
      <c r="B575" s="689" t="s">
        <v>611</v>
      </c>
      <c r="C575" s="669">
        <v>8.1300813008130066E-2</v>
      </c>
      <c r="D575" s="669">
        <v>7.4906367041198504E-2</v>
      </c>
      <c r="E575" s="669">
        <v>8.5287849999999998E-2</v>
      </c>
      <c r="F575" s="669">
        <v>0.13289036544850499</v>
      </c>
      <c r="G575" s="605"/>
      <c r="H575" s="605"/>
      <c r="I575" s="605"/>
      <c r="J575" s="605"/>
      <c r="K575" s="605"/>
      <c r="L575" s="605"/>
      <c r="M575" s="605"/>
    </row>
    <row r="576" spans="1:13" x14ac:dyDescent="0.25">
      <c r="A576" s="605"/>
      <c r="B576" s="649" t="s">
        <v>610</v>
      </c>
      <c r="C576" s="494"/>
      <c r="D576" s="494"/>
      <c r="E576" s="362"/>
      <c r="F576" s="362"/>
      <c r="G576" s="605"/>
      <c r="H576" s="605"/>
      <c r="I576" s="605"/>
      <c r="J576" s="605"/>
      <c r="K576" s="605"/>
      <c r="L576" s="605"/>
      <c r="M576" s="605"/>
    </row>
    <row r="577" spans="1:17" x14ac:dyDescent="0.25">
      <c r="A577" s="605"/>
      <c r="B577" s="602" t="s">
        <v>347</v>
      </c>
      <c r="C577" s="494"/>
      <c r="D577" s="494"/>
      <c r="E577" s="362"/>
      <c r="F577" s="362"/>
      <c r="G577" s="605"/>
      <c r="H577" s="605"/>
      <c r="I577" s="605"/>
      <c r="J577" s="605"/>
      <c r="K577" s="605"/>
      <c r="L577" s="605"/>
      <c r="M577" s="605"/>
    </row>
    <row r="578" spans="1:17" x14ac:dyDescent="0.25">
      <c r="A578" s="605"/>
      <c r="B578" s="605"/>
      <c r="C578" s="493"/>
      <c r="D578" s="493"/>
      <c r="E578" s="605"/>
      <c r="F578" s="605"/>
      <c r="G578" s="605"/>
      <c r="H578" s="605"/>
      <c r="I578" s="605"/>
      <c r="J578" s="605"/>
      <c r="K578" s="605"/>
      <c r="L578" s="605"/>
      <c r="M578" s="605"/>
    </row>
    <row r="579" spans="1:17" x14ac:dyDescent="0.25">
      <c r="A579" s="693" t="s">
        <v>609</v>
      </c>
      <c r="B579" s="492" t="s">
        <v>608</v>
      </c>
      <c r="C579" s="605"/>
      <c r="D579" s="605"/>
      <c r="E579" s="605"/>
      <c r="F579" s="605"/>
      <c r="G579" s="605"/>
      <c r="H579" s="605"/>
      <c r="I579" s="605"/>
      <c r="J579" s="605"/>
      <c r="K579" s="605"/>
      <c r="L579" s="605"/>
      <c r="M579" s="605"/>
      <c r="N579" s="605"/>
      <c r="O579" s="605"/>
      <c r="P579" s="605"/>
      <c r="Q579" s="605"/>
    </row>
    <row r="580" spans="1:17" x14ac:dyDescent="0.25">
      <c r="A580" s="605"/>
      <c r="B580" s="651" t="s">
        <v>33</v>
      </c>
      <c r="C580" s="651">
        <v>209</v>
      </c>
      <c r="D580" s="350" t="s">
        <v>264</v>
      </c>
      <c r="E580" s="605"/>
      <c r="F580" s="605"/>
      <c r="G580" s="605"/>
      <c r="H580" s="605"/>
      <c r="I580" s="605"/>
      <c r="J580" s="605"/>
      <c r="K580" s="605"/>
      <c r="L580" s="605"/>
      <c r="M580" s="605"/>
      <c r="N580" s="605"/>
      <c r="O580" s="605"/>
      <c r="P580" s="605"/>
      <c r="Q580" s="605"/>
    </row>
    <row r="581" spans="1:17" x14ac:dyDescent="0.25">
      <c r="A581" s="605"/>
      <c r="B581" s="651" t="s">
        <v>34</v>
      </c>
      <c r="C581" s="651">
        <v>25</v>
      </c>
      <c r="D581" s="350" t="s">
        <v>264</v>
      </c>
      <c r="E581" s="605"/>
      <c r="F581" s="605"/>
      <c r="G581" s="605"/>
      <c r="H581" s="605"/>
      <c r="I581" s="605"/>
      <c r="J581" s="605"/>
      <c r="K581" s="605"/>
      <c r="L581" s="605"/>
      <c r="M581" s="605"/>
      <c r="N581" s="605"/>
      <c r="O581" s="605"/>
      <c r="P581" s="605"/>
      <c r="Q581" s="605"/>
    </row>
    <row r="582" spans="1:17" x14ac:dyDescent="0.25">
      <c r="A582" s="605"/>
      <c r="B582" s="651" t="s">
        <v>579</v>
      </c>
      <c r="C582" s="651">
        <v>301</v>
      </c>
      <c r="D582" s="350" t="s">
        <v>264</v>
      </c>
      <c r="E582" s="605"/>
      <c r="F582" s="605"/>
      <c r="G582" s="605"/>
      <c r="H582" s="605"/>
      <c r="I582" s="605"/>
      <c r="J582" s="605"/>
      <c r="K582" s="605"/>
      <c r="L582" s="605"/>
      <c r="M582" s="605"/>
      <c r="N582" s="605"/>
      <c r="O582" s="605"/>
      <c r="P582" s="605"/>
      <c r="Q582" s="605"/>
    </row>
    <row r="583" spans="1:17" x14ac:dyDescent="0.25">
      <c r="A583" s="605"/>
      <c r="B583" s="651" t="s">
        <v>578</v>
      </c>
      <c r="C583" s="651">
        <v>40</v>
      </c>
      <c r="D583" s="350" t="s">
        <v>264</v>
      </c>
      <c r="E583" s="605"/>
      <c r="F583" s="605"/>
      <c r="G583" s="605"/>
      <c r="H583" s="605"/>
      <c r="I583" s="605"/>
      <c r="J583" s="605"/>
      <c r="K583" s="605"/>
      <c r="L583" s="605"/>
      <c r="M583" s="605"/>
      <c r="N583" s="605"/>
      <c r="O583" s="605"/>
      <c r="P583" s="605"/>
      <c r="Q583" s="605"/>
    </row>
    <row r="584" spans="1:17" x14ac:dyDescent="0.25">
      <c r="A584" s="605"/>
      <c r="B584" s="649" t="s">
        <v>605</v>
      </c>
      <c r="C584" s="605"/>
      <c r="D584" s="605"/>
      <c r="E584" s="605"/>
      <c r="F584" s="605"/>
      <c r="G584" s="605"/>
      <c r="H584" s="605"/>
      <c r="I584" s="605"/>
      <c r="J584" s="605"/>
      <c r="K584" s="605"/>
      <c r="L584" s="605"/>
      <c r="M584" s="605"/>
      <c r="N584" s="605"/>
      <c r="O584" s="605"/>
      <c r="P584" s="605"/>
      <c r="Q584" s="605"/>
    </row>
    <row r="585" spans="1:17" x14ac:dyDescent="0.25">
      <c r="B585" s="281" t="s">
        <v>347</v>
      </c>
      <c r="C585" s="605"/>
      <c r="D585" s="605"/>
      <c r="E585" s="605"/>
      <c r="F585" s="605"/>
      <c r="G585" s="605"/>
      <c r="H585" s="605"/>
      <c r="I585" s="605"/>
      <c r="J585" s="605"/>
      <c r="K585" s="605"/>
      <c r="L585" s="605"/>
      <c r="M585" s="605"/>
      <c r="N585" s="605"/>
      <c r="O585" s="605"/>
      <c r="P585" s="605"/>
      <c r="Q585" s="605"/>
    </row>
    <row r="586" spans="1:17" x14ac:dyDescent="0.25">
      <c r="B586" s="605"/>
      <c r="C586" s="605"/>
      <c r="D586" s="605"/>
      <c r="E586" s="605"/>
      <c r="F586" s="605"/>
      <c r="G586" s="605"/>
      <c r="H586" s="605"/>
      <c r="I586" s="605"/>
      <c r="J586" s="605"/>
      <c r="K586" s="605"/>
      <c r="L586" s="605"/>
      <c r="M586" s="605"/>
      <c r="N586" s="605"/>
      <c r="O586" s="605"/>
      <c r="P586" s="605"/>
      <c r="Q586" s="605"/>
    </row>
    <row r="587" spans="1:17" x14ac:dyDescent="0.25">
      <c r="A587" s="693" t="s">
        <v>607</v>
      </c>
      <c r="B587" s="335" t="s">
        <v>606</v>
      </c>
      <c r="C587" s="605"/>
      <c r="D587" s="605"/>
      <c r="E587" s="605"/>
      <c r="F587" s="605"/>
      <c r="G587" s="605"/>
      <c r="H587" s="605"/>
      <c r="I587" s="605"/>
      <c r="J587" s="605"/>
      <c r="K587" s="605"/>
      <c r="L587" s="605"/>
      <c r="M587" s="605"/>
      <c r="N587" s="605"/>
      <c r="O587" s="605"/>
      <c r="P587" s="605"/>
      <c r="Q587" s="605"/>
    </row>
    <row r="588" spans="1:17" x14ac:dyDescent="0.25">
      <c r="A588" s="605"/>
      <c r="B588" s="651" t="s">
        <v>25</v>
      </c>
      <c r="C588" s="508">
        <v>64.715000000000003</v>
      </c>
      <c r="D588" s="701"/>
      <c r="E588" s="605"/>
      <c r="F588" s="605"/>
      <c r="G588" s="605"/>
      <c r="H588" s="605"/>
      <c r="I588" s="605"/>
      <c r="J588" s="605"/>
      <c r="K588" s="605"/>
      <c r="L588" s="605"/>
      <c r="M588" s="605"/>
      <c r="N588" s="605"/>
      <c r="O588" s="605"/>
      <c r="P588" s="605"/>
      <c r="Q588" s="605"/>
    </row>
    <row r="589" spans="1:17" x14ac:dyDescent="0.25">
      <c r="A589" s="605"/>
      <c r="B589" s="651" t="s">
        <v>26</v>
      </c>
      <c r="C589" s="508">
        <v>8.6</v>
      </c>
      <c r="D589" s="605"/>
      <c r="E589" s="605"/>
      <c r="F589" s="605"/>
      <c r="G589" s="605"/>
      <c r="H589" s="605"/>
      <c r="I589" s="605"/>
      <c r="J589" s="605"/>
      <c r="K589" s="605"/>
      <c r="L589" s="605"/>
      <c r="M589" s="605"/>
      <c r="N589" s="605"/>
      <c r="O589" s="605"/>
      <c r="P589" s="605"/>
      <c r="Q589" s="605"/>
    </row>
    <row r="590" spans="1:17" x14ac:dyDescent="0.25">
      <c r="A590" s="605"/>
      <c r="B590" s="649" t="s">
        <v>605</v>
      </c>
      <c r="C590" s="605"/>
      <c r="D590" s="605"/>
      <c r="E590" s="605"/>
      <c r="F590" s="605"/>
      <c r="G590" s="605"/>
      <c r="H590" s="605"/>
      <c r="I590" s="605"/>
      <c r="J590" s="605"/>
      <c r="K590" s="605"/>
      <c r="L590" s="605"/>
      <c r="M590" s="605"/>
      <c r="N590" s="605"/>
      <c r="O590" s="605"/>
      <c r="P590" s="605"/>
      <c r="Q590" s="605"/>
    </row>
    <row r="591" spans="1:17" x14ac:dyDescent="0.25">
      <c r="A591" s="605"/>
      <c r="B591" s="281" t="s">
        <v>347</v>
      </c>
      <c r="C591" s="605"/>
      <c r="D591" s="605"/>
      <c r="E591" s="605"/>
      <c r="F591" s="605"/>
      <c r="G591" s="605"/>
      <c r="H591" s="605"/>
      <c r="I591" s="605"/>
      <c r="J591" s="605"/>
      <c r="K591" s="605"/>
      <c r="L591" s="605"/>
      <c r="M591" s="605"/>
      <c r="N591" s="605"/>
      <c r="O591" s="605"/>
      <c r="P591" s="605"/>
      <c r="Q591" s="605"/>
    </row>
    <row r="592" spans="1:17" x14ac:dyDescent="0.25">
      <c r="A592" s="605"/>
      <c r="B592" s="605"/>
      <c r="C592" s="605"/>
      <c r="D592" s="605"/>
      <c r="E592" s="605"/>
      <c r="F592" s="605"/>
      <c r="G592" s="605"/>
      <c r="H592" s="605"/>
      <c r="I592" s="605"/>
      <c r="J592" s="605"/>
      <c r="K592" s="605"/>
      <c r="L592" s="605"/>
      <c r="M592" s="605"/>
      <c r="N592" s="605"/>
      <c r="O592" s="605"/>
      <c r="P592" s="605"/>
      <c r="Q592" s="605"/>
    </row>
    <row r="593" spans="1:17" x14ac:dyDescent="0.25">
      <c r="A593" s="693" t="s">
        <v>604</v>
      </c>
      <c r="B593" s="492" t="s">
        <v>603</v>
      </c>
      <c r="C593" s="605"/>
      <c r="D593" s="605"/>
      <c r="E593" s="605"/>
      <c r="F593" s="605"/>
      <c r="G593" s="605"/>
      <c r="H593" s="605"/>
      <c r="I593" s="605"/>
      <c r="J593" s="605"/>
      <c r="K593" s="605"/>
      <c r="L593" s="605"/>
      <c r="M593" s="605"/>
      <c r="N593" s="605"/>
      <c r="O593" s="605"/>
      <c r="P593" s="605"/>
      <c r="Q593" s="605"/>
    </row>
    <row r="594" spans="1:17" x14ac:dyDescent="0.25">
      <c r="B594" s="612" t="s">
        <v>101</v>
      </c>
      <c r="C594" s="669">
        <v>0.11961722488038277</v>
      </c>
      <c r="D594" s="605"/>
      <c r="E594" s="605"/>
      <c r="F594" s="605"/>
      <c r="G594" s="605"/>
      <c r="H594" s="605"/>
      <c r="I594" s="605"/>
      <c r="J594" s="605"/>
      <c r="K594" s="605"/>
      <c r="L594" s="605"/>
      <c r="M594" s="605"/>
      <c r="N594" s="605"/>
      <c r="O594" s="605"/>
      <c r="P594" s="605"/>
      <c r="Q594" s="605"/>
    </row>
    <row r="595" spans="1:17" x14ac:dyDescent="0.25">
      <c r="A595" s="605"/>
      <c r="B595" s="651" t="s">
        <v>602</v>
      </c>
      <c r="C595" s="669">
        <v>0.13289036544850499</v>
      </c>
      <c r="D595" s="605"/>
      <c r="E595" s="605"/>
      <c r="F595" s="605"/>
      <c r="G595" s="605"/>
      <c r="H595" s="605"/>
      <c r="I595" s="605"/>
      <c r="J595" s="605"/>
      <c r="K595" s="605"/>
      <c r="L595" s="605"/>
      <c r="M595" s="605"/>
      <c r="N595" s="605"/>
      <c r="O595" s="605"/>
      <c r="P595" s="605"/>
      <c r="Q595" s="605"/>
    </row>
    <row r="596" spans="1:17" x14ac:dyDescent="0.25">
      <c r="A596" s="605"/>
      <c r="B596" s="612" t="s">
        <v>100</v>
      </c>
      <c r="C596" s="669">
        <v>0.13289036544850497</v>
      </c>
      <c r="D596" s="605"/>
      <c r="E596" s="605"/>
      <c r="F596" s="605"/>
      <c r="G596" s="605"/>
      <c r="H596" s="605"/>
      <c r="I596" s="605"/>
      <c r="J596" s="605"/>
      <c r="K596" s="605"/>
      <c r="L596" s="605"/>
      <c r="M596" s="605"/>
      <c r="N596" s="605"/>
      <c r="O596" s="605"/>
      <c r="P596" s="605"/>
      <c r="Q596" s="605"/>
    </row>
    <row r="597" spans="1:17" x14ac:dyDescent="0.25">
      <c r="A597" s="605"/>
      <c r="B597" s="281" t="s">
        <v>347</v>
      </c>
      <c r="C597" s="605"/>
      <c r="D597" s="605"/>
      <c r="E597" s="605"/>
      <c r="F597" s="605"/>
      <c r="G597" s="605"/>
      <c r="H597" s="605"/>
      <c r="I597" s="605"/>
      <c r="J597" s="605"/>
      <c r="K597" s="605"/>
      <c r="L597" s="605"/>
      <c r="M597" s="605"/>
      <c r="N597" s="605"/>
      <c r="O597" s="605"/>
      <c r="P597" s="605"/>
      <c r="Q597" s="605"/>
    </row>
    <row r="598" spans="1:17" x14ac:dyDescent="0.25">
      <c r="A598" s="605"/>
      <c r="B598" s="605"/>
      <c r="C598" s="605"/>
      <c r="D598" s="605"/>
      <c r="E598" s="605"/>
      <c r="F598" s="605"/>
      <c r="G598" s="605"/>
      <c r="H598" s="605"/>
      <c r="I598" s="605"/>
      <c r="J598" s="605"/>
      <c r="K598" s="605"/>
      <c r="L598" s="605"/>
      <c r="M598" s="605"/>
      <c r="N598" s="605"/>
      <c r="O598" s="605"/>
      <c r="P598" s="605"/>
      <c r="Q598" s="605"/>
    </row>
    <row r="599" spans="1:17" x14ac:dyDescent="0.25">
      <c r="A599" s="693" t="s">
        <v>601</v>
      </c>
      <c r="B599" s="335" t="s">
        <v>600</v>
      </c>
      <c r="C599" s="605"/>
      <c r="D599" s="605"/>
      <c r="E599" s="605"/>
      <c r="F599" s="605"/>
      <c r="G599" s="605"/>
      <c r="H599" s="605"/>
      <c r="I599" s="605"/>
      <c r="J599" s="605"/>
      <c r="K599" s="605"/>
      <c r="L599" s="605"/>
      <c r="M599" s="605"/>
      <c r="N599" s="605"/>
      <c r="O599" s="605"/>
      <c r="P599" s="605"/>
      <c r="Q599" s="605"/>
    </row>
    <row r="600" spans="1:17" x14ac:dyDescent="0.25">
      <c r="B600" s="651"/>
      <c r="C600" s="664" t="s">
        <v>528</v>
      </c>
      <c r="D600" s="664" t="s">
        <v>527</v>
      </c>
      <c r="E600" s="605"/>
      <c r="F600" s="605"/>
      <c r="G600" s="605"/>
      <c r="H600" s="605"/>
      <c r="I600" s="605"/>
      <c r="J600" s="605"/>
      <c r="K600" s="605"/>
      <c r="L600" s="605"/>
      <c r="M600" s="605"/>
      <c r="N600" s="605"/>
      <c r="O600" s="605"/>
      <c r="P600" s="605"/>
      <c r="Q600" s="605"/>
    </row>
    <row r="601" spans="1:17" x14ac:dyDescent="0.25">
      <c r="A601" s="605"/>
      <c r="B601" s="651" t="s">
        <v>579</v>
      </c>
      <c r="C601" s="651">
        <v>98</v>
      </c>
      <c r="D601" s="651">
        <v>203</v>
      </c>
      <c r="E601" s="605" t="s">
        <v>264</v>
      </c>
      <c r="F601" s="605"/>
      <c r="G601" s="605"/>
      <c r="H601" s="605"/>
      <c r="I601" s="605"/>
      <c r="J601" s="605"/>
      <c r="K601" s="605"/>
      <c r="L601" s="605"/>
      <c r="M601" s="605"/>
      <c r="N601" s="605"/>
      <c r="O601" s="605"/>
      <c r="P601" s="605"/>
      <c r="Q601" s="605"/>
    </row>
    <row r="602" spans="1:17" x14ac:dyDescent="0.25">
      <c r="A602" s="605"/>
      <c r="B602" s="651" t="s">
        <v>578</v>
      </c>
      <c r="C602" s="651">
        <v>10</v>
      </c>
      <c r="D602" s="651">
        <v>30</v>
      </c>
      <c r="E602" s="605" t="s">
        <v>264</v>
      </c>
      <c r="F602" s="605"/>
      <c r="G602" s="605"/>
      <c r="H602" s="605"/>
      <c r="I602" s="605"/>
      <c r="J602" s="605"/>
      <c r="K602" s="605"/>
      <c r="L602" s="605"/>
      <c r="M602" s="605"/>
      <c r="N602" s="605"/>
      <c r="O602" s="605"/>
      <c r="P602" s="605"/>
      <c r="Q602" s="605"/>
    </row>
    <row r="603" spans="1:17" x14ac:dyDescent="0.25">
      <c r="A603" s="605"/>
      <c r="B603" s="651" t="s">
        <v>599</v>
      </c>
      <c r="C603" s="669">
        <v>0.10204081632653061</v>
      </c>
      <c r="D603" s="669">
        <v>0.14778325123152711</v>
      </c>
      <c r="E603" s="605"/>
      <c r="F603" s="605"/>
      <c r="G603" s="605"/>
      <c r="H603" s="605"/>
      <c r="I603" s="605"/>
      <c r="J603" s="605"/>
      <c r="K603" s="605"/>
      <c r="L603" s="605"/>
      <c r="M603" s="605"/>
      <c r="N603" s="605"/>
      <c r="O603" s="605"/>
      <c r="P603" s="605"/>
      <c r="Q603" s="605"/>
    </row>
    <row r="604" spans="1:17" x14ac:dyDescent="0.25">
      <c r="A604" s="605"/>
      <c r="B604" s="281" t="s">
        <v>347</v>
      </c>
      <c r="C604" s="605"/>
      <c r="D604" s="605"/>
      <c r="E604" s="605"/>
      <c r="F604" s="605"/>
      <c r="G604" s="605"/>
      <c r="H604" s="605"/>
      <c r="I604" s="605"/>
      <c r="J604" s="605"/>
      <c r="K604" s="605"/>
      <c r="L604" s="605"/>
      <c r="M604" s="605"/>
      <c r="N604" s="605"/>
      <c r="O604" s="605"/>
      <c r="P604" s="605"/>
      <c r="Q604" s="605"/>
    </row>
    <row r="605" spans="1:17" x14ac:dyDescent="0.25">
      <c r="A605" s="605"/>
      <c r="B605" s="605"/>
      <c r="C605" s="605"/>
      <c r="D605" s="605"/>
      <c r="E605" s="605"/>
      <c r="F605" s="605" t="s">
        <v>124</v>
      </c>
      <c r="G605" s="605"/>
      <c r="H605" s="605"/>
      <c r="I605" s="605"/>
      <c r="J605" s="605"/>
      <c r="K605" s="605"/>
      <c r="L605" s="605"/>
      <c r="M605" s="605"/>
      <c r="N605" s="605"/>
      <c r="O605" s="605"/>
      <c r="P605" s="605"/>
      <c r="Q605" s="605"/>
    </row>
    <row r="606" spans="1:17" x14ac:dyDescent="0.25">
      <c r="A606" s="693" t="s">
        <v>598</v>
      </c>
      <c r="B606" s="335" t="s">
        <v>597</v>
      </c>
      <c r="C606" s="605"/>
      <c r="D606" s="605"/>
      <c r="E606" s="605"/>
      <c r="F606" s="605"/>
      <c r="G606" s="605"/>
      <c r="H606" s="605"/>
      <c r="I606" s="605"/>
      <c r="J606" s="605"/>
      <c r="K606" s="605"/>
      <c r="L606" s="605"/>
      <c r="M606" s="605"/>
      <c r="N606" s="605"/>
      <c r="O606" s="605"/>
      <c r="P606" s="605"/>
      <c r="Q606" s="605"/>
    </row>
    <row r="607" spans="1:17" x14ac:dyDescent="0.25">
      <c r="A607" s="605"/>
      <c r="B607" s="651"/>
      <c r="C607" s="664" t="s">
        <v>528</v>
      </c>
      <c r="D607" s="664" t="s">
        <v>527</v>
      </c>
      <c r="E607" s="605"/>
      <c r="F607" s="605"/>
      <c r="G607" s="605"/>
      <c r="H607" s="605"/>
      <c r="I607" s="605"/>
      <c r="J607" s="605"/>
      <c r="K607" s="605"/>
      <c r="L607" s="605"/>
      <c r="M607" s="605"/>
      <c r="N607" s="605"/>
      <c r="O607" s="605"/>
      <c r="P607" s="605"/>
      <c r="Q607" s="605"/>
    </row>
    <row r="608" spans="1:17" x14ac:dyDescent="0.25">
      <c r="A608" s="605"/>
      <c r="B608" s="651" t="s">
        <v>591</v>
      </c>
      <c r="C608" s="654">
        <v>21.07</v>
      </c>
      <c r="D608" s="654">
        <v>43.645000000000003</v>
      </c>
      <c r="E608" s="362"/>
      <c r="F608" s="605"/>
      <c r="G608" s="605"/>
      <c r="H608" s="605"/>
      <c r="I608" s="605"/>
      <c r="J608" s="605"/>
      <c r="K608" s="605"/>
      <c r="L608" s="605"/>
      <c r="M608" s="605"/>
      <c r="N608" s="605"/>
      <c r="O608" s="605"/>
      <c r="P608" s="605"/>
      <c r="Q608" s="605"/>
    </row>
    <row r="609" spans="1:17" x14ac:dyDescent="0.25">
      <c r="A609" s="605"/>
      <c r="B609" s="651" t="s">
        <v>590</v>
      </c>
      <c r="C609" s="654">
        <v>2.15</v>
      </c>
      <c r="D609" s="654">
        <v>6.45</v>
      </c>
      <c r="E609" s="605"/>
      <c r="G609" s="605"/>
      <c r="H609" s="605"/>
      <c r="I609" s="605"/>
      <c r="J609" s="605"/>
      <c r="K609" s="605"/>
      <c r="L609" s="605"/>
      <c r="M609" s="605"/>
      <c r="N609" s="605"/>
      <c r="O609" s="605"/>
      <c r="P609" s="605"/>
      <c r="Q609" s="605"/>
    </row>
    <row r="610" spans="1:17" x14ac:dyDescent="0.25">
      <c r="A610" s="605"/>
      <c r="B610" s="281" t="s">
        <v>347</v>
      </c>
      <c r="C610" s="491"/>
      <c r="D610" s="491"/>
      <c r="E610" s="605"/>
      <c r="F610" s="605"/>
      <c r="G610" s="605"/>
      <c r="H610" s="605"/>
      <c r="I610" s="605"/>
      <c r="J610" s="605"/>
      <c r="K610" s="605"/>
      <c r="L610" s="605"/>
      <c r="M610" s="605"/>
      <c r="N610" s="605"/>
      <c r="O610" s="605"/>
      <c r="P610" s="605"/>
      <c r="Q610" s="605"/>
    </row>
    <row r="611" spans="1:17" x14ac:dyDescent="0.25">
      <c r="A611" s="605"/>
      <c r="B611" s="281"/>
      <c r="C611" s="491"/>
      <c r="D611" s="491"/>
      <c r="E611" s="605"/>
      <c r="F611" s="605"/>
      <c r="G611" s="605"/>
      <c r="H611" s="605"/>
      <c r="I611" s="605"/>
      <c r="J611" s="605"/>
      <c r="K611" s="605"/>
      <c r="L611" s="605"/>
      <c r="M611" s="605"/>
      <c r="N611" s="605"/>
      <c r="O611" s="605"/>
      <c r="P611" s="605"/>
      <c r="Q611" s="605"/>
    </row>
    <row r="612" spans="1:17" x14ac:dyDescent="0.25">
      <c r="A612" s="335" t="s">
        <v>596</v>
      </c>
      <c r="B612" s="646" t="s">
        <v>595</v>
      </c>
      <c r="C612" s="490"/>
      <c r="D612" s="490"/>
      <c r="E612" s="488"/>
      <c r="F612" s="605"/>
      <c r="G612" s="605"/>
      <c r="H612" s="605"/>
      <c r="I612" s="605"/>
      <c r="J612" s="605"/>
      <c r="K612" s="605"/>
      <c r="L612" s="605"/>
      <c r="M612" s="605"/>
      <c r="N612" s="605"/>
      <c r="O612" s="605"/>
      <c r="P612" s="605"/>
      <c r="Q612" s="605"/>
    </row>
    <row r="613" spans="1:17" x14ac:dyDescent="0.25">
      <c r="A613" s="605"/>
      <c r="B613" s="651"/>
      <c r="C613" s="664" t="s">
        <v>528</v>
      </c>
      <c r="D613" s="664" t="s">
        <v>527</v>
      </c>
      <c r="E613" s="605"/>
      <c r="F613" s="605"/>
      <c r="G613" s="605"/>
      <c r="H613" s="605"/>
      <c r="I613" s="605"/>
      <c r="J613" s="605"/>
      <c r="K613" s="605"/>
      <c r="L613" s="605"/>
      <c r="M613" s="605"/>
      <c r="N613" s="605"/>
      <c r="O613" s="605"/>
      <c r="P613" s="605"/>
      <c r="Q613" s="605"/>
    </row>
    <row r="614" spans="1:17" x14ac:dyDescent="0.25">
      <c r="A614" s="605"/>
      <c r="B614" s="651" t="s">
        <v>594</v>
      </c>
      <c r="C614" s="669">
        <v>0.1020408163265306</v>
      </c>
      <c r="D614" s="669">
        <v>0.14778325123152708</v>
      </c>
      <c r="E614" s="605"/>
      <c r="F614" s="605"/>
      <c r="G614" s="605"/>
      <c r="H614" s="605"/>
      <c r="I614" s="605"/>
      <c r="J614" s="605"/>
      <c r="K614" s="605"/>
      <c r="L614" s="605"/>
      <c r="M614" s="605"/>
      <c r="N614" s="605"/>
      <c r="O614" s="605"/>
      <c r="P614" s="605"/>
      <c r="Q614" s="605"/>
    </row>
    <row r="615" spans="1:17" x14ac:dyDescent="0.25">
      <c r="A615" s="605"/>
      <c r="B615" s="281" t="s">
        <v>347</v>
      </c>
      <c r="C615" s="649"/>
      <c r="D615" s="649"/>
      <c r="E615" s="605"/>
      <c r="F615" s="605"/>
      <c r="G615" s="605"/>
      <c r="H615" s="605"/>
      <c r="I615" s="605"/>
      <c r="J615" s="605"/>
      <c r="K615" s="605"/>
      <c r="L615" s="605"/>
      <c r="M615" s="605"/>
      <c r="N615" s="605"/>
      <c r="O615" s="605"/>
      <c r="P615" s="605"/>
      <c r="Q615" s="605"/>
    </row>
    <row r="616" spans="1:17" x14ac:dyDescent="0.25">
      <c r="A616" s="605"/>
      <c r="B616" s="281"/>
      <c r="C616" s="649"/>
      <c r="D616" s="649"/>
      <c r="E616" s="605"/>
      <c r="F616" s="605"/>
      <c r="G616" s="605"/>
      <c r="H616" s="605"/>
      <c r="I616" s="605"/>
      <c r="J616" s="605"/>
      <c r="K616" s="605"/>
      <c r="L616" s="605"/>
      <c r="M616" s="605"/>
      <c r="N616" s="605"/>
      <c r="O616" s="605"/>
      <c r="P616" s="605"/>
      <c r="Q616" s="605"/>
    </row>
    <row r="617" spans="1:17" x14ac:dyDescent="0.25">
      <c r="A617" s="693" t="s">
        <v>593</v>
      </c>
      <c r="B617" s="335" t="s">
        <v>592</v>
      </c>
      <c r="C617" s="605"/>
      <c r="D617" s="605"/>
      <c r="E617" s="605"/>
      <c r="F617" s="605"/>
      <c r="G617" s="605"/>
      <c r="H617" s="605"/>
      <c r="I617" s="605"/>
      <c r="J617" s="605"/>
      <c r="K617" s="605"/>
      <c r="L617" s="605"/>
      <c r="M617" s="605"/>
      <c r="N617" s="605"/>
      <c r="O617" s="605"/>
      <c r="P617" s="605"/>
      <c r="Q617" s="605"/>
    </row>
    <row r="618" spans="1:17" x14ac:dyDescent="0.25">
      <c r="A618" s="605"/>
      <c r="B618" s="651"/>
      <c r="C618" s="664" t="s">
        <v>353</v>
      </c>
      <c r="D618" s="664" t="s">
        <v>352</v>
      </c>
      <c r="E618" s="664" t="s">
        <v>351</v>
      </c>
      <c r="F618" s="664" t="s">
        <v>350</v>
      </c>
      <c r="G618" s="664" t="s">
        <v>349</v>
      </c>
      <c r="H618" s="664" t="s">
        <v>153</v>
      </c>
      <c r="I618" s="605"/>
      <c r="J618" s="605"/>
      <c r="K618" s="605"/>
      <c r="L618" s="605"/>
      <c r="M618" s="605"/>
      <c r="N618" s="605"/>
      <c r="O618" s="605"/>
      <c r="P618" s="605"/>
      <c r="Q618" s="605"/>
    </row>
    <row r="619" spans="1:17" x14ac:dyDescent="0.25">
      <c r="A619" s="605"/>
      <c r="B619" s="651" t="s">
        <v>579</v>
      </c>
      <c r="C619" s="651">
        <v>160</v>
      </c>
      <c r="D619" s="651">
        <v>65</v>
      </c>
      <c r="E619" s="651">
        <v>35</v>
      </c>
      <c r="F619" s="651">
        <v>3</v>
      </c>
      <c r="G619" s="651">
        <v>34</v>
      </c>
      <c r="H619" s="651">
        <v>4</v>
      </c>
      <c r="I619" s="605"/>
      <c r="J619" s="605"/>
      <c r="K619" s="605"/>
      <c r="L619" s="605"/>
      <c r="M619" s="605"/>
      <c r="N619" s="605"/>
      <c r="O619" s="605"/>
      <c r="P619" s="605"/>
      <c r="Q619" s="605"/>
    </row>
    <row r="620" spans="1:17" x14ac:dyDescent="0.25">
      <c r="A620" s="605"/>
      <c r="B620" s="651" t="s">
        <v>578</v>
      </c>
      <c r="C620" s="651">
        <v>23</v>
      </c>
      <c r="D620" s="651">
        <v>3</v>
      </c>
      <c r="E620" s="651">
        <v>7</v>
      </c>
      <c r="F620" s="651">
        <v>1</v>
      </c>
      <c r="G620" s="651">
        <v>6</v>
      </c>
      <c r="H620" s="651">
        <v>0</v>
      </c>
      <c r="I620" s="605"/>
      <c r="J620" s="605"/>
      <c r="K620" s="605"/>
      <c r="L620" s="605"/>
      <c r="M620" s="605"/>
      <c r="N620" s="605"/>
      <c r="O620" s="605"/>
      <c r="P620" s="605"/>
      <c r="Q620" s="605"/>
    </row>
    <row r="621" spans="1:17" x14ac:dyDescent="0.25">
      <c r="A621" s="605"/>
      <c r="B621" s="651" t="s">
        <v>591</v>
      </c>
      <c r="C621" s="654">
        <v>34.4</v>
      </c>
      <c r="D621" s="654">
        <v>13.975</v>
      </c>
      <c r="E621" s="654">
        <v>7.5250000000000004</v>
      </c>
      <c r="F621" s="654">
        <v>0.64500000000000002</v>
      </c>
      <c r="G621" s="654">
        <v>7.31</v>
      </c>
      <c r="H621" s="654">
        <v>0.86</v>
      </c>
      <c r="I621" s="489"/>
      <c r="J621" s="605"/>
      <c r="K621" s="605"/>
      <c r="L621" s="605"/>
      <c r="M621" s="605"/>
      <c r="N621" s="605"/>
      <c r="O621" s="605"/>
      <c r="P621" s="605"/>
      <c r="Q621" s="605"/>
    </row>
    <row r="622" spans="1:17" x14ac:dyDescent="0.25">
      <c r="A622" s="605"/>
      <c r="B622" s="651" t="s">
        <v>590</v>
      </c>
      <c r="C622" s="410">
        <v>4.9450000000000003</v>
      </c>
      <c r="D622" s="410">
        <v>0.64500000000000002</v>
      </c>
      <c r="E622" s="410">
        <v>1.5049999999999999</v>
      </c>
      <c r="F622" s="410">
        <v>0.215</v>
      </c>
      <c r="G622" s="410">
        <v>1.29</v>
      </c>
      <c r="H622" s="410">
        <v>0</v>
      </c>
      <c r="I622" s="605"/>
      <c r="J622" s="605"/>
      <c r="K622" s="605"/>
      <c r="L622" s="605"/>
      <c r="M622" s="605"/>
      <c r="N622" s="605"/>
      <c r="O622" s="605"/>
      <c r="P622" s="605"/>
      <c r="Q622" s="605"/>
    </row>
    <row r="623" spans="1:17" x14ac:dyDescent="0.25">
      <c r="A623" s="605"/>
      <c r="B623" s="281" t="s">
        <v>347</v>
      </c>
      <c r="C623" s="605"/>
      <c r="D623" s="605"/>
      <c r="E623" s="605"/>
      <c r="F623" s="605"/>
      <c r="G623" s="605"/>
      <c r="H623" s="605"/>
      <c r="I623" s="605"/>
      <c r="J623" s="605"/>
      <c r="K623" s="605"/>
      <c r="L623" s="605"/>
      <c r="M623" s="605"/>
      <c r="N623" s="605"/>
      <c r="O623" s="605"/>
      <c r="P623" s="605"/>
      <c r="Q623" s="605"/>
    </row>
    <row r="624" spans="1:17" x14ac:dyDescent="0.25">
      <c r="A624" s="605"/>
      <c r="B624" s="605"/>
      <c r="C624" s="605"/>
      <c r="D624" s="605"/>
      <c r="E624" s="605"/>
      <c r="F624" s="605"/>
      <c r="G624" s="605"/>
      <c r="H624" s="605"/>
      <c r="I624" s="605"/>
      <c r="J624" s="605"/>
      <c r="K624" s="605"/>
      <c r="L624" s="605"/>
      <c r="M624" s="605"/>
      <c r="N624" s="605"/>
      <c r="O624" s="605"/>
      <c r="P624" s="605"/>
      <c r="Q624" s="605"/>
    </row>
    <row r="625" spans="1:17" x14ac:dyDescent="0.25">
      <c r="A625" s="693" t="s">
        <v>589</v>
      </c>
      <c r="B625" s="335" t="s">
        <v>588</v>
      </c>
      <c r="C625" s="605"/>
      <c r="D625" s="605"/>
      <c r="E625" s="605"/>
      <c r="F625" s="605"/>
      <c r="G625" s="605"/>
      <c r="H625" s="605"/>
      <c r="I625" s="605"/>
      <c r="J625" s="605"/>
      <c r="K625" s="605"/>
      <c r="L625" s="605"/>
      <c r="M625" s="605"/>
      <c r="N625" s="605"/>
      <c r="O625" s="605"/>
      <c r="P625" s="605"/>
      <c r="Q625" s="605"/>
    </row>
    <row r="626" spans="1:17" ht="44.45" customHeight="1" x14ac:dyDescent="0.25">
      <c r="B626" s="651"/>
      <c r="C626" s="664" t="s">
        <v>587</v>
      </c>
      <c r="D626" s="664" t="s">
        <v>586</v>
      </c>
      <c r="E626" s="605"/>
      <c r="F626" s="605"/>
      <c r="G626" s="605"/>
      <c r="H626" s="605"/>
      <c r="I626" s="605"/>
      <c r="J626" s="605"/>
      <c r="K626" s="605"/>
      <c r="L626" s="605"/>
      <c r="M626" s="605"/>
      <c r="N626" s="605"/>
      <c r="O626" s="605"/>
      <c r="P626" s="605"/>
      <c r="Q626" s="605"/>
    </row>
    <row r="627" spans="1:17" x14ac:dyDescent="0.25">
      <c r="B627" s="651" t="s">
        <v>579</v>
      </c>
      <c r="C627" s="651">
        <v>195</v>
      </c>
      <c r="D627" s="651">
        <v>106</v>
      </c>
      <c r="E627" s="605"/>
      <c r="F627" s="605"/>
      <c r="G627" s="605"/>
      <c r="H627" s="605"/>
      <c r="I627" s="605"/>
      <c r="J627" s="605"/>
      <c r="K627" s="605"/>
      <c r="L627" s="605"/>
      <c r="M627" s="605"/>
      <c r="N627" s="605"/>
      <c r="O627" s="605"/>
      <c r="P627" s="605"/>
      <c r="Q627" s="605"/>
    </row>
    <row r="628" spans="1:17" x14ac:dyDescent="0.25">
      <c r="B628" s="651" t="s">
        <v>578</v>
      </c>
      <c r="C628" s="651">
        <v>29</v>
      </c>
      <c r="D628" s="651">
        <v>11</v>
      </c>
      <c r="E628" s="605"/>
      <c r="F628" s="605"/>
      <c r="G628" s="605"/>
      <c r="H628" s="605"/>
      <c r="I628" s="605"/>
      <c r="J628" s="605"/>
      <c r="K628" s="605"/>
      <c r="L628" s="605"/>
      <c r="M628" s="605"/>
      <c r="N628" s="605"/>
      <c r="O628" s="605"/>
      <c r="P628" s="605"/>
      <c r="Q628" s="605"/>
    </row>
    <row r="629" spans="1:17" x14ac:dyDescent="0.25">
      <c r="B629" s="649" t="s">
        <v>585</v>
      </c>
      <c r="C629" s="605"/>
      <c r="D629" s="605"/>
      <c r="E629" s="605"/>
      <c r="F629" s="605"/>
      <c r="G629" s="605"/>
      <c r="H629" s="605"/>
      <c r="I629" s="605"/>
      <c r="J629" s="605"/>
      <c r="K629" s="605"/>
      <c r="L629" s="605"/>
      <c r="M629" s="605"/>
      <c r="N629" s="605"/>
      <c r="O629" s="605"/>
      <c r="P629" s="605"/>
      <c r="Q629" s="605"/>
    </row>
    <row r="630" spans="1:17" x14ac:dyDescent="0.25">
      <c r="B630" s="281" t="s">
        <v>347</v>
      </c>
      <c r="C630" s="605"/>
      <c r="D630" s="605"/>
      <c r="E630" s="605"/>
      <c r="F630" s="605"/>
      <c r="G630" s="605"/>
      <c r="H630" s="605"/>
      <c r="I630" s="605"/>
      <c r="J630" s="605"/>
      <c r="K630" s="605"/>
      <c r="L630" s="605"/>
      <c r="M630" s="605"/>
      <c r="N630" s="605"/>
      <c r="O630" s="605"/>
      <c r="P630" s="605"/>
      <c r="Q630" s="605"/>
    </row>
    <row r="631" spans="1:17" x14ac:dyDescent="0.25">
      <c r="B631" s="605"/>
      <c r="C631" s="605"/>
      <c r="D631" s="605"/>
      <c r="E631" s="605"/>
      <c r="F631" s="605"/>
      <c r="G631" s="605"/>
      <c r="H631" s="605"/>
      <c r="I631" s="605"/>
      <c r="J631" s="605"/>
      <c r="K631" s="605"/>
      <c r="L631" s="605"/>
      <c r="M631" s="605"/>
      <c r="N631" s="605"/>
      <c r="O631" s="605"/>
      <c r="P631" s="605"/>
      <c r="Q631" s="605"/>
    </row>
    <row r="632" spans="1:17" x14ac:dyDescent="0.25">
      <c r="A632" s="693" t="s">
        <v>584</v>
      </c>
      <c r="B632" s="335" t="s">
        <v>583</v>
      </c>
      <c r="C632" s="605"/>
      <c r="D632" s="605"/>
      <c r="E632" s="605"/>
      <c r="F632" s="605"/>
      <c r="G632" s="605"/>
      <c r="H632" s="605"/>
      <c r="I632" s="605"/>
      <c r="J632" s="605"/>
      <c r="K632" s="605"/>
      <c r="L632" s="605"/>
      <c r="M632" s="605"/>
      <c r="N632" s="605"/>
      <c r="O632" s="605"/>
      <c r="P632" s="605"/>
      <c r="Q632" s="605"/>
    </row>
    <row r="633" spans="1:17" x14ac:dyDescent="0.25">
      <c r="B633" s="651"/>
      <c r="C633" s="664" t="s">
        <v>582</v>
      </c>
      <c r="D633" s="664" t="s">
        <v>581</v>
      </c>
      <c r="E633" s="605"/>
      <c r="F633" s="605"/>
      <c r="G633" s="605"/>
      <c r="H633" s="605"/>
      <c r="I633" s="605"/>
      <c r="J633" s="605"/>
      <c r="K633" s="605"/>
      <c r="L633" s="605"/>
      <c r="M633" s="605"/>
      <c r="N633" s="605"/>
      <c r="O633" s="605"/>
      <c r="P633" s="605"/>
      <c r="Q633" s="605"/>
    </row>
    <row r="634" spans="1:17" x14ac:dyDescent="0.25">
      <c r="B634" s="651" t="s">
        <v>580</v>
      </c>
      <c r="C634" s="651">
        <v>137</v>
      </c>
      <c r="D634" s="651">
        <v>72</v>
      </c>
      <c r="E634" s="605"/>
      <c r="F634" s="605"/>
      <c r="G634" s="605"/>
      <c r="H634" s="605"/>
      <c r="I634" s="605"/>
      <c r="J634" s="605"/>
      <c r="K634" s="605"/>
      <c r="L634" s="605"/>
      <c r="M634" s="605"/>
      <c r="N634" s="605"/>
      <c r="O634" s="605"/>
      <c r="P634" s="605"/>
      <c r="Q634" s="605"/>
    </row>
    <row r="635" spans="1:17" x14ac:dyDescent="0.25">
      <c r="A635" s="605"/>
      <c r="B635" s="651" t="s">
        <v>34</v>
      </c>
      <c r="C635" s="651">
        <v>12</v>
      </c>
      <c r="D635" s="651">
        <v>14</v>
      </c>
      <c r="E635" s="605"/>
      <c r="F635" s="605"/>
      <c r="G635" s="605"/>
      <c r="H635" s="605"/>
      <c r="I635" s="605"/>
      <c r="J635" s="605"/>
      <c r="K635" s="605"/>
      <c r="L635" s="605"/>
      <c r="M635" s="605"/>
      <c r="N635" s="605"/>
      <c r="O635" s="605"/>
      <c r="P635" s="605"/>
      <c r="Q635" s="605"/>
    </row>
    <row r="636" spans="1:17" x14ac:dyDescent="0.25">
      <c r="A636" s="605"/>
      <c r="B636" s="651" t="s">
        <v>579</v>
      </c>
      <c r="C636" s="651">
        <v>137</v>
      </c>
      <c r="D636" s="651">
        <v>164</v>
      </c>
      <c r="E636" s="605"/>
      <c r="F636" s="605"/>
      <c r="G636" s="605"/>
      <c r="H636" s="605"/>
      <c r="I636" s="605"/>
      <c r="J636" s="605"/>
      <c r="K636" s="605"/>
      <c r="L636" s="605"/>
      <c r="M636" s="605"/>
      <c r="N636" s="605"/>
      <c r="O636" s="605"/>
      <c r="P636" s="605"/>
      <c r="Q636" s="605"/>
    </row>
    <row r="637" spans="1:17" x14ac:dyDescent="0.25">
      <c r="A637" s="605"/>
      <c r="B637" s="651" t="s">
        <v>578</v>
      </c>
      <c r="C637" s="651">
        <v>12</v>
      </c>
      <c r="D637" s="651">
        <v>28</v>
      </c>
      <c r="E637" s="605"/>
      <c r="F637" s="605"/>
      <c r="G637" s="605"/>
      <c r="H637" s="605"/>
      <c r="I637" s="605"/>
      <c r="J637" s="605"/>
      <c r="K637" s="605"/>
      <c r="L637" s="605"/>
      <c r="M637" s="605"/>
      <c r="N637" s="605"/>
      <c r="O637" s="605"/>
      <c r="P637" s="605"/>
      <c r="Q637" s="605"/>
    </row>
    <row r="638" spans="1:17" x14ac:dyDescent="0.25">
      <c r="A638" s="605"/>
      <c r="B638" s="281" t="s">
        <v>347</v>
      </c>
      <c r="C638" s="605"/>
      <c r="D638" s="605"/>
      <c r="E638" s="605"/>
      <c r="F638" s="605"/>
      <c r="G638" s="605"/>
      <c r="H638" s="605"/>
      <c r="I638" s="605"/>
      <c r="J638" s="605"/>
      <c r="K638" s="605"/>
      <c r="L638" s="605"/>
      <c r="M638" s="605"/>
      <c r="N638" s="605"/>
      <c r="O638" s="605"/>
      <c r="P638" s="605"/>
      <c r="Q638" s="605"/>
    </row>
    <row r="639" spans="1:17" x14ac:dyDescent="0.25">
      <c r="A639" s="605"/>
      <c r="B639" s="605"/>
      <c r="C639" s="605"/>
      <c r="D639" s="605"/>
      <c r="E639" s="605"/>
      <c r="F639" s="605"/>
      <c r="G639" s="605"/>
      <c r="H639" s="605"/>
      <c r="I639" s="605"/>
      <c r="J639" s="605"/>
      <c r="K639" s="605"/>
      <c r="L639" s="605"/>
      <c r="M639" s="605"/>
      <c r="N639" s="605"/>
      <c r="O639" s="605"/>
      <c r="P639" s="605"/>
      <c r="Q639" s="605"/>
    </row>
    <row r="640" spans="1:17" x14ac:dyDescent="0.25">
      <c r="A640" s="335" t="s">
        <v>577</v>
      </c>
      <c r="B640" s="389" t="s">
        <v>576</v>
      </c>
      <c r="C640" s="656"/>
      <c r="D640" s="656"/>
      <c r="E640" s="656"/>
      <c r="F640" s="656"/>
      <c r="G640" s="605"/>
      <c r="H640" s="605"/>
      <c r="I640" s="605"/>
      <c r="J640" s="605"/>
      <c r="K640" s="605"/>
      <c r="L640" s="605"/>
      <c r="M640" s="605"/>
      <c r="N640" s="605"/>
      <c r="O640" s="605"/>
      <c r="P640" s="605"/>
      <c r="Q640" s="605"/>
    </row>
    <row r="641" spans="1:17" x14ac:dyDescent="0.25">
      <c r="B641" s="381"/>
      <c r="C641" s="664" t="s">
        <v>45</v>
      </c>
      <c r="D641" s="664" t="s">
        <v>197</v>
      </c>
      <c r="E641" s="664" t="s">
        <v>424</v>
      </c>
      <c r="F641" s="664" t="s">
        <v>197</v>
      </c>
      <c r="G641" s="605"/>
      <c r="H641" s="605"/>
      <c r="I641" s="605"/>
      <c r="J641" s="605"/>
      <c r="K641" s="605"/>
      <c r="L641" s="605"/>
      <c r="M641" s="605"/>
      <c r="N641" s="605"/>
      <c r="O641" s="605"/>
      <c r="P641" s="605"/>
      <c r="Q641" s="605"/>
    </row>
    <row r="642" spans="1:17" x14ac:dyDescent="0.25">
      <c r="B642" s="607" t="s">
        <v>353</v>
      </c>
      <c r="C642" s="588">
        <v>23</v>
      </c>
      <c r="D642" s="669">
        <v>0.57499999999999996</v>
      </c>
      <c r="E642" s="410">
        <v>4.9450000000000003</v>
      </c>
      <c r="F642" s="669">
        <v>0.57500000000000007</v>
      </c>
      <c r="G642" s="486"/>
      <c r="H642" s="487"/>
      <c r="I642" s="605"/>
      <c r="J642" s="605"/>
      <c r="K642" s="605"/>
      <c r="L642" s="605"/>
      <c r="M642" s="605"/>
      <c r="N642" s="605"/>
      <c r="O642" s="605"/>
      <c r="P642" s="605"/>
      <c r="Q642" s="605"/>
    </row>
    <row r="643" spans="1:17" x14ac:dyDescent="0.25">
      <c r="B643" s="607" t="s">
        <v>352</v>
      </c>
      <c r="C643" s="588">
        <v>3</v>
      </c>
      <c r="D643" s="669">
        <v>7.4999999999999997E-2</v>
      </c>
      <c r="E643" s="410">
        <v>0.64500000000000002</v>
      </c>
      <c r="F643" s="669">
        <v>7.5000000000000011E-2</v>
      </c>
      <c r="G643" s="486"/>
      <c r="H643" s="487"/>
      <c r="I643" s="605"/>
      <c r="J643" s="605"/>
      <c r="K643" s="605"/>
      <c r="L643" s="605"/>
      <c r="M643" s="605"/>
      <c r="N643" s="605"/>
      <c r="O643" s="605"/>
      <c r="P643" s="605"/>
      <c r="Q643" s="605"/>
    </row>
    <row r="644" spans="1:17" x14ac:dyDescent="0.25">
      <c r="B644" s="607" t="s">
        <v>351</v>
      </c>
      <c r="C644" s="588">
        <v>7</v>
      </c>
      <c r="D644" s="669">
        <v>0.17499999999999999</v>
      </c>
      <c r="E644" s="410">
        <v>1.5049999999999999</v>
      </c>
      <c r="F644" s="669">
        <v>0.17499999999999999</v>
      </c>
      <c r="G644" s="486"/>
      <c r="H644" s="487"/>
      <c r="I644" s="605"/>
      <c r="J644" s="605"/>
      <c r="K644" s="605"/>
      <c r="L644" s="605"/>
      <c r="M644" s="605"/>
    </row>
    <row r="645" spans="1:17" x14ac:dyDescent="0.25">
      <c r="B645" s="607" t="s">
        <v>350</v>
      </c>
      <c r="C645" s="588">
        <v>1</v>
      </c>
      <c r="D645" s="669">
        <v>2.5000000000000001E-2</v>
      </c>
      <c r="E645" s="410">
        <v>0.215</v>
      </c>
      <c r="F645" s="669">
        <v>2.5000000000000001E-2</v>
      </c>
      <c r="G645" s="488"/>
      <c r="H645" s="487"/>
      <c r="I645" s="605"/>
      <c r="J645" s="605"/>
      <c r="K645" s="605"/>
      <c r="L645" s="605"/>
      <c r="M645" s="605"/>
    </row>
    <row r="646" spans="1:17" x14ac:dyDescent="0.25">
      <c r="B646" s="607" t="s">
        <v>349</v>
      </c>
      <c r="C646" s="588">
        <v>6</v>
      </c>
      <c r="D646" s="669">
        <v>0.15</v>
      </c>
      <c r="E646" s="410">
        <v>1.29</v>
      </c>
      <c r="F646" s="669">
        <v>0.15000000000000002</v>
      </c>
      <c r="G646" s="486"/>
      <c r="H646" s="487"/>
      <c r="I646" s="605"/>
      <c r="J646" s="605"/>
      <c r="K646" s="605"/>
      <c r="L646" s="605"/>
      <c r="M646" s="605"/>
    </row>
    <row r="647" spans="1:17" x14ac:dyDescent="0.25">
      <c r="B647" s="607" t="s">
        <v>153</v>
      </c>
      <c r="C647" s="588"/>
      <c r="D647" s="669">
        <v>0</v>
      </c>
      <c r="E647" s="740"/>
      <c r="F647" s="669">
        <v>0</v>
      </c>
      <c r="G647" s="486"/>
      <c r="H647" s="485"/>
      <c r="I647" s="605"/>
      <c r="J647" s="605"/>
      <c r="K647" s="605"/>
      <c r="L647" s="605"/>
      <c r="M647" s="605"/>
    </row>
    <row r="648" spans="1:17" x14ac:dyDescent="0.25">
      <c r="B648" s="607" t="s">
        <v>348</v>
      </c>
      <c r="C648" s="588"/>
      <c r="D648" s="669">
        <v>0</v>
      </c>
      <c r="E648" s="740"/>
      <c r="F648" s="669">
        <v>0</v>
      </c>
      <c r="G648" s="605"/>
      <c r="H648" s="605"/>
      <c r="I648" s="605"/>
      <c r="J648" s="605"/>
      <c r="K648" s="605"/>
      <c r="L648" s="605"/>
      <c r="M648" s="605"/>
    </row>
    <row r="649" spans="1:17" x14ac:dyDescent="0.25">
      <c r="B649" s="381" t="s">
        <v>24</v>
      </c>
      <c r="C649" s="380">
        <v>40</v>
      </c>
      <c r="D649" s="484">
        <v>1</v>
      </c>
      <c r="E649" s="387">
        <v>8.6</v>
      </c>
      <c r="F649" s="484">
        <v>1.0000000000000002</v>
      </c>
      <c r="G649" s="605"/>
      <c r="H649" s="605"/>
      <c r="I649" s="605"/>
      <c r="J649" s="605"/>
      <c r="K649" s="605"/>
      <c r="L649" s="605"/>
      <c r="M649" s="605"/>
    </row>
    <row r="650" spans="1:17" x14ac:dyDescent="0.25">
      <c r="B650" s="281" t="s">
        <v>347</v>
      </c>
      <c r="C650" s="386"/>
      <c r="D650" s="386"/>
      <c r="E650" s="260"/>
      <c r="F650" s="661"/>
      <c r="G650" s="605"/>
      <c r="H650" s="605"/>
      <c r="I650" s="605"/>
      <c r="J650" s="605"/>
      <c r="K650" s="605"/>
      <c r="L650" s="605"/>
      <c r="M650" s="605"/>
    </row>
    <row r="651" spans="1:17" x14ac:dyDescent="0.25">
      <c r="B651" s="384"/>
      <c r="C651" s="386"/>
      <c r="D651" s="386"/>
      <c r="E651" s="260"/>
      <c r="F651" s="661"/>
      <c r="G651" s="605"/>
      <c r="H651" s="605"/>
      <c r="I651" s="605"/>
      <c r="J651" s="605"/>
      <c r="K651" s="605"/>
      <c r="L651" s="605"/>
      <c r="M651" s="605"/>
    </row>
    <row r="652" spans="1:17" x14ac:dyDescent="0.25">
      <c r="A652" s="693" t="s">
        <v>575</v>
      </c>
      <c r="B652" s="601" t="s">
        <v>574</v>
      </c>
      <c r="C652" s="601"/>
      <c r="D652" s="477"/>
      <c r="E652" s="656"/>
      <c r="F652" s="605"/>
      <c r="G652" s="605"/>
      <c r="H652" s="605"/>
      <c r="I652" s="605"/>
      <c r="J652" s="605"/>
      <c r="K652" s="605"/>
      <c r="L652" s="605"/>
      <c r="M652" s="605"/>
    </row>
    <row r="653" spans="1:17" x14ac:dyDescent="0.25">
      <c r="A653" s="255"/>
      <c r="B653" s="689" t="s">
        <v>138</v>
      </c>
      <c r="C653" s="143"/>
      <c r="D653" s="664" t="s">
        <v>45</v>
      </c>
      <c r="E653" s="664" t="s">
        <v>197</v>
      </c>
      <c r="F653" s="605"/>
      <c r="G653" s="605"/>
      <c r="H653" s="605"/>
      <c r="I653" s="605"/>
      <c r="J653" s="605"/>
      <c r="K653" s="605"/>
      <c r="L653" s="605"/>
      <c r="M653" s="605"/>
    </row>
    <row r="654" spans="1:17" x14ac:dyDescent="0.25">
      <c r="A654" s="255"/>
      <c r="B654" s="953" t="s">
        <v>137</v>
      </c>
      <c r="C654" s="689" t="s">
        <v>573</v>
      </c>
      <c r="D654" s="479">
        <v>215</v>
      </c>
      <c r="E654" s="478">
        <v>0.72390572390572394</v>
      </c>
      <c r="F654" s="605"/>
      <c r="G654" s="605"/>
      <c r="H654" s="605"/>
      <c r="I654" s="605"/>
      <c r="J654" s="605"/>
      <c r="K654" s="605"/>
      <c r="L654" s="605"/>
      <c r="M654" s="605"/>
    </row>
    <row r="655" spans="1:17" x14ac:dyDescent="0.25">
      <c r="A655" s="255"/>
      <c r="B655" s="954"/>
      <c r="C655" s="689" t="s">
        <v>572</v>
      </c>
      <c r="D655" s="479">
        <v>32</v>
      </c>
      <c r="E655" s="478">
        <v>0.8</v>
      </c>
      <c r="F655" s="605"/>
      <c r="G655" s="605"/>
      <c r="H655" s="605"/>
      <c r="I655" s="605"/>
      <c r="J655" s="605"/>
      <c r="K655" s="605"/>
      <c r="L655" s="605"/>
      <c r="M655" s="605"/>
    </row>
    <row r="656" spans="1:17" x14ac:dyDescent="0.25">
      <c r="A656" s="255"/>
      <c r="B656" s="953" t="s">
        <v>136</v>
      </c>
      <c r="C656" s="689" t="s">
        <v>573</v>
      </c>
      <c r="D656" s="479">
        <v>73</v>
      </c>
      <c r="E656" s="478">
        <v>0.24579124579124578</v>
      </c>
      <c r="F656" s="605"/>
      <c r="G656" s="605"/>
      <c r="H656" s="605"/>
      <c r="I656" s="605"/>
      <c r="J656" s="605"/>
      <c r="K656" s="605"/>
      <c r="L656" s="605"/>
      <c r="M656" s="605"/>
    </row>
    <row r="657" spans="1:13" x14ac:dyDescent="0.25">
      <c r="A657" s="255"/>
      <c r="B657" s="954"/>
      <c r="C657" s="689" t="s">
        <v>572</v>
      </c>
      <c r="D657" s="479">
        <v>7</v>
      </c>
      <c r="E657" s="478">
        <v>0.17499999999999999</v>
      </c>
      <c r="F657" s="605"/>
      <c r="G657" s="605"/>
      <c r="H657" s="605"/>
      <c r="I657" s="605"/>
      <c r="J657" s="605"/>
      <c r="K657" s="605"/>
      <c r="L657" s="605"/>
      <c r="M657" s="605"/>
    </row>
    <row r="658" spans="1:13" x14ac:dyDescent="0.25">
      <c r="A658" s="255"/>
      <c r="B658" s="953" t="s">
        <v>135</v>
      </c>
      <c r="C658" s="689" t="s">
        <v>573</v>
      </c>
      <c r="D658" s="479">
        <v>9</v>
      </c>
      <c r="E658" s="478">
        <v>3.0303030303030304E-2</v>
      </c>
      <c r="F658" s="605"/>
      <c r="G658" s="605"/>
      <c r="H658" s="605"/>
      <c r="I658" s="605"/>
      <c r="J658" s="605"/>
      <c r="K658" s="605"/>
      <c r="L658" s="605"/>
      <c r="M658" s="605"/>
    </row>
    <row r="659" spans="1:13" x14ac:dyDescent="0.25">
      <c r="A659" s="255"/>
      <c r="B659" s="954"/>
      <c r="C659" s="689" t="s">
        <v>572</v>
      </c>
      <c r="D659" s="479">
        <v>1</v>
      </c>
      <c r="E659" s="478">
        <v>2.5000000000000001E-2</v>
      </c>
      <c r="F659" s="605"/>
      <c r="G659" s="605"/>
      <c r="H659" s="605"/>
      <c r="I659" s="605"/>
      <c r="J659" s="605"/>
      <c r="K659" s="605"/>
      <c r="L659" s="605"/>
      <c r="M659" s="605"/>
    </row>
    <row r="660" spans="1:13" x14ac:dyDescent="0.25">
      <c r="A660" s="255"/>
      <c r="B660" s="953" t="s">
        <v>134</v>
      </c>
      <c r="C660" s="689" t="s">
        <v>573</v>
      </c>
      <c r="D660" s="479"/>
      <c r="E660" s="478">
        <v>0</v>
      </c>
      <c r="F660" s="605"/>
      <c r="G660" s="605"/>
      <c r="H660" s="605"/>
      <c r="I660" s="605"/>
      <c r="J660" s="605"/>
      <c r="K660" s="605"/>
      <c r="L660" s="605"/>
      <c r="M660" s="605"/>
    </row>
    <row r="661" spans="1:13" x14ac:dyDescent="0.25">
      <c r="A661" s="255"/>
      <c r="B661" s="954"/>
      <c r="C661" s="689" t="s">
        <v>572</v>
      </c>
      <c r="D661" s="479"/>
      <c r="E661" s="478">
        <v>0</v>
      </c>
      <c r="F661" s="605"/>
      <c r="G661" s="605"/>
      <c r="H661" s="605"/>
      <c r="I661" s="605"/>
      <c r="J661" s="605"/>
      <c r="K661" s="605"/>
      <c r="L661" s="605"/>
      <c r="M661" s="605"/>
    </row>
    <row r="662" spans="1:13" x14ac:dyDescent="0.25">
      <c r="A662" s="255"/>
      <c r="B662" s="953" t="s">
        <v>133</v>
      </c>
      <c r="C662" s="689" t="s">
        <v>573</v>
      </c>
      <c r="D662" s="479"/>
      <c r="E662" s="478">
        <v>0</v>
      </c>
      <c r="F662" s="605"/>
      <c r="G662" s="605"/>
      <c r="H662" s="605"/>
      <c r="I662" s="605"/>
      <c r="J662" s="605"/>
      <c r="K662" s="605"/>
      <c r="L662" s="605"/>
      <c r="M662" s="605"/>
    </row>
    <row r="663" spans="1:13" x14ac:dyDescent="0.25">
      <c r="A663" s="255"/>
      <c r="B663" s="954"/>
      <c r="C663" s="689" t="s">
        <v>572</v>
      </c>
      <c r="D663" s="479"/>
      <c r="E663" s="478">
        <v>0</v>
      </c>
      <c r="F663" s="605"/>
      <c r="G663" s="605"/>
      <c r="H663" s="605"/>
      <c r="I663" s="605"/>
      <c r="J663" s="605"/>
      <c r="K663" s="605"/>
      <c r="L663" s="605"/>
      <c r="M663" s="605"/>
    </row>
    <row r="664" spans="1:13" x14ac:dyDescent="0.25">
      <c r="A664" s="255"/>
      <c r="B664" s="688" t="s">
        <v>497</v>
      </c>
      <c r="C664" s="689"/>
      <c r="D664" s="479">
        <v>297</v>
      </c>
      <c r="E664" s="478">
        <v>1</v>
      </c>
      <c r="F664" s="605"/>
      <c r="G664" s="605"/>
      <c r="H664" s="605"/>
      <c r="I664" s="605"/>
      <c r="J664" s="605"/>
      <c r="K664" s="605"/>
      <c r="L664" s="605"/>
      <c r="M664" s="605"/>
    </row>
    <row r="665" spans="1:13" x14ac:dyDescent="0.25">
      <c r="A665" s="255"/>
      <c r="B665" s="688" t="s">
        <v>496</v>
      </c>
      <c r="C665" s="689"/>
      <c r="D665" s="479">
        <v>40</v>
      </c>
      <c r="E665" s="478">
        <v>1</v>
      </c>
      <c r="F665" s="605"/>
      <c r="G665" s="605"/>
      <c r="H665" s="605"/>
      <c r="I665" s="605"/>
      <c r="J665" s="605"/>
      <c r="K665" s="605"/>
      <c r="L665" s="605"/>
      <c r="M665" s="605"/>
    </row>
    <row r="666" spans="1:13" x14ac:dyDescent="0.25">
      <c r="A666" s="255"/>
      <c r="B666" s="602" t="s">
        <v>571</v>
      </c>
      <c r="C666" s="602"/>
      <c r="D666" s="477"/>
      <c r="E666" s="772"/>
      <c r="F666" s="605"/>
      <c r="G666" s="605"/>
      <c r="H666" s="605"/>
      <c r="I666" s="605"/>
      <c r="J666" s="605"/>
      <c r="K666" s="605"/>
      <c r="L666" s="605"/>
      <c r="M666" s="605"/>
    </row>
    <row r="667" spans="1:13" x14ac:dyDescent="0.25">
      <c r="A667" s="255"/>
      <c r="B667" s="281" t="s">
        <v>347</v>
      </c>
      <c r="C667" s="602"/>
      <c r="D667" s="477"/>
      <c r="E667" s="657"/>
      <c r="F667" s="605"/>
      <c r="G667" s="605"/>
      <c r="H667" s="605"/>
      <c r="I667" s="605"/>
      <c r="J667" s="605"/>
      <c r="K667" s="605"/>
      <c r="L667" s="605"/>
      <c r="M667" s="605"/>
    </row>
    <row r="668" spans="1:13" x14ac:dyDescent="0.25">
      <c r="A668" s="255"/>
      <c r="B668" s="650"/>
      <c r="C668" s="602"/>
      <c r="D668" s="477"/>
      <c r="E668" s="657"/>
      <c r="F668" s="605"/>
      <c r="G668" s="605"/>
      <c r="H668" s="605"/>
      <c r="I668" s="605"/>
      <c r="J668" s="605"/>
      <c r="K668" s="605"/>
      <c r="L668" s="605"/>
      <c r="M668" s="605"/>
    </row>
    <row r="669" spans="1:13" x14ac:dyDescent="0.25">
      <c r="A669" s="693" t="s">
        <v>570</v>
      </c>
      <c r="B669" s="601" t="s">
        <v>569</v>
      </c>
      <c r="C669" s="601"/>
      <c r="D669" s="477"/>
      <c r="E669" s="656"/>
      <c r="F669" s="605"/>
      <c r="G669" s="605"/>
      <c r="H669" s="605"/>
      <c r="I669" s="605"/>
      <c r="J669" s="605"/>
      <c r="K669" s="605"/>
      <c r="L669" s="605"/>
      <c r="M669" s="605"/>
    </row>
    <row r="670" spans="1:13" x14ac:dyDescent="0.25">
      <c r="A670" s="255"/>
      <c r="B670" s="480" t="s">
        <v>138</v>
      </c>
      <c r="C670" s="483"/>
      <c r="D670" s="664" t="s">
        <v>499</v>
      </c>
      <c r="E670" s="664" t="s">
        <v>197</v>
      </c>
      <c r="F670" s="605"/>
      <c r="G670" s="605"/>
      <c r="H670" s="605"/>
      <c r="I670" s="605"/>
      <c r="J670" s="605"/>
      <c r="K670" s="605"/>
      <c r="L670" s="605"/>
      <c r="M670" s="605"/>
    </row>
    <row r="671" spans="1:13" x14ac:dyDescent="0.25">
      <c r="A671" s="255"/>
      <c r="B671" s="953" t="s">
        <v>137</v>
      </c>
      <c r="C671" s="480" t="s">
        <v>498</v>
      </c>
      <c r="D671" s="479">
        <v>46.225000000000001</v>
      </c>
      <c r="E671" s="478">
        <v>0.72390572390572383</v>
      </c>
      <c r="F671" s="605"/>
      <c r="G671" s="605"/>
      <c r="H671" s="605"/>
      <c r="I671" s="605"/>
      <c r="J671" s="605"/>
      <c r="K671" s="605"/>
      <c r="L671" s="605"/>
      <c r="M671" s="605"/>
    </row>
    <row r="672" spans="1:13" x14ac:dyDescent="0.25">
      <c r="A672" s="255"/>
      <c r="B672" s="954"/>
      <c r="C672" s="480" t="s">
        <v>26</v>
      </c>
      <c r="D672" s="479">
        <v>6.88</v>
      </c>
      <c r="E672" s="478">
        <v>0.8</v>
      </c>
      <c r="F672" s="605"/>
      <c r="G672" s="362"/>
      <c r="H672" s="605"/>
      <c r="I672" s="605"/>
      <c r="J672" s="605"/>
      <c r="K672" s="605"/>
      <c r="L672" s="605"/>
      <c r="M672" s="605"/>
    </row>
    <row r="673" spans="1:13" x14ac:dyDescent="0.25">
      <c r="A673" s="255"/>
      <c r="B673" s="953" t="s">
        <v>136</v>
      </c>
      <c r="C673" s="480" t="s">
        <v>498</v>
      </c>
      <c r="D673" s="479">
        <v>15.695</v>
      </c>
      <c r="E673" s="478">
        <v>0.24579124579124578</v>
      </c>
      <c r="F673" s="605"/>
      <c r="G673" s="605"/>
      <c r="H673" s="605"/>
      <c r="I673" s="605"/>
      <c r="J673" s="605"/>
      <c r="K673" s="605"/>
      <c r="L673" s="605"/>
      <c r="M673" s="605"/>
    </row>
    <row r="674" spans="1:13" x14ac:dyDescent="0.25">
      <c r="A674" s="255"/>
      <c r="B674" s="954"/>
      <c r="C674" s="480" t="s">
        <v>26</v>
      </c>
      <c r="D674" s="479">
        <v>1.5049999999999999</v>
      </c>
      <c r="E674" s="478">
        <v>0.17499999999999999</v>
      </c>
      <c r="F674" s="605"/>
      <c r="G674" s="605"/>
      <c r="H674" s="605"/>
      <c r="I674" s="605"/>
      <c r="J674" s="605"/>
      <c r="K674" s="605"/>
      <c r="L674" s="605"/>
      <c r="M674" s="605"/>
    </row>
    <row r="675" spans="1:13" x14ac:dyDescent="0.25">
      <c r="A675" s="255"/>
      <c r="B675" s="953" t="s">
        <v>135</v>
      </c>
      <c r="C675" s="480" t="s">
        <v>498</v>
      </c>
      <c r="D675" s="479">
        <v>1.9350000000000001</v>
      </c>
      <c r="E675" s="478">
        <v>3.03030303030303E-2</v>
      </c>
      <c r="F675" s="605"/>
      <c r="G675" s="605"/>
      <c r="H675" s="605"/>
      <c r="I675" s="605"/>
      <c r="J675" s="605"/>
      <c r="K675" s="605"/>
      <c r="L675" s="605"/>
      <c r="M675" s="605"/>
    </row>
    <row r="676" spans="1:13" x14ac:dyDescent="0.25">
      <c r="A676" s="255"/>
      <c r="B676" s="954"/>
      <c r="C676" s="480" t="s">
        <v>26</v>
      </c>
      <c r="D676" s="479">
        <v>0.215</v>
      </c>
      <c r="E676" s="478">
        <v>2.5000000000000001E-2</v>
      </c>
      <c r="F676" s="605"/>
      <c r="G676" s="362"/>
      <c r="H676" s="605"/>
      <c r="I676" s="605"/>
      <c r="J676" s="605"/>
      <c r="K676" s="605"/>
      <c r="L676" s="605"/>
      <c r="M676" s="605"/>
    </row>
    <row r="677" spans="1:13" x14ac:dyDescent="0.25">
      <c r="A677" s="255"/>
      <c r="B677" s="953" t="s">
        <v>134</v>
      </c>
      <c r="C677" s="480" t="s">
        <v>498</v>
      </c>
      <c r="D677" s="479"/>
      <c r="E677" s="478">
        <v>0</v>
      </c>
      <c r="F677" s="605"/>
      <c r="G677" s="605"/>
      <c r="H677" s="605"/>
      <c r="I677" s="605"/>
      <c r="J677" s="605"/>
      <c r="K677" s="605"/>
      <c r="L677" s="605"/>
      <c r="M677" s="605"/>
    </row>
    <row r="678" spans="1:13" x14ac:dyDescent="0.25">
      <c r="A678" s="255"/>
      <c r="B678" s="954"/>
      <c r="C678" s="480" t="s">
        <v>26</v>
      </c>
      <c r="D678" s="479"/>
      <c r="E678" s="478">
        <v>0</v>
      </c>
      <c r="F678" s="605"/>
      <c r="G678" s="605"/>
      <c r="H678" s="605"/>
      <c r="I678" s="605"/>
      <c r="J678" s="605"/>
      <c r="K678" s="605"/>
      <c r="L678" s="605"/>
      <c r="M678" s="605"/>
    </row>
    <row r="679" spans="1:13" x14ac:dyDescent="0.25">
      <c r="A679" s="255"/>
      <c r="B679" s="953" t="s">
        <v>133</v>
      </c>
      <c r="C679" s="480" t="s">
        <v>498</v>
      </c>
      <c r="D679" s="479"/>
      <c r="E679" s="478">
        <v>0</v>
      </c>
      <c r="F679" s="605"/>
      <c r="G679" s="605"/>
      <c r="H679" s="605"/>
      <c r="I679" s="605"/>
      <c r="J679" s="605"/>
      <c r="K679" s="605"/>
      <c r="L679" s="605"/>
      <c r="M679" s="605"/>
    </row>
    <row r="680" spans="1:13" x14ac:dyDescent="0.25">
      <c r="A680" s="255"/>
      <c r="B680" s="954"/>
      <c r="C680" s="480" t="s">
        <v>26</v>
      </c>
      <c r="D680" s="479"/>
      <c r="E680" s="478">
        <v>0</v>
      </c>
      <c r="F680" s="605"/>
      <c r="G680" s="605"/>
      <c r="H680" s="605"/>
      <c r="I680" s="605"/>
      <c r="J680" s="605"/>
      <c r="K680" s="605"/>
      <c r="L680" s="605"/>
      <c r="M680" s="605"/>
    </row>
    <row r="681" spans="1:13" x14ac:dyDescent="0.25">
      <c r="A681" s="255"/>
      <c r="B681" s="481" t="s">
        <v>497</v>
      </c>
      <c r="C681" s="480"/>
      <c r="D681" s="479">
        <v>63.855000000000004</v>
      </c>
      <c r="E681" s="478">
        <v>0.99999999999999989</v>
      </c>
      <c r="F681" s="605"/>
      <c r="G681" s="701"/>
      <c r="H681" s="605"/>
      <c r="I681" s="605"/>
      <c r="J681" s="605"/>
      <c r="K681" s="605"/>
      <c r="L681" s="605"/>
      <c r="M681" s="605"/>
    </row>
    <row r="682" spans="1:13" x14ac:dyDescent="0.25">
      <c r="A682" s="255"/>
      <c r="B682" s="481" t="s">
        <v>496</v>
      </c>
      <c r="C682" s="480"/>
      <c r="D682" s="479">
        <v>8.6</v>
      </c>
      <c r="E682" s="478">
        <v>1</v>
      </c>
      <c r="F682" s="605"/>
      <c r="G682" s="605"/>
      <c r="H682" s="605"/>
      <c r="I682" s="605"/>
      <c r="J682" s="605"/>
      <c r="K682" s="605"/>
      <c r="L682" s="605"/>
      <c r="M682" s="605"/>
    </row>
    <row r="683" spans="1:13" x14ac:dyDescent="0.25">
      <c r="A683" s="255"/>
      <c r="B683" s="773" t="s">
        <v>899</v>
      </c>
      <c r="C683" s="773"/>
      <c r="D683" s="477"/>
      <c r="E683" s="772"/>
      <c r="F683" s="605"/>
      <c r="G683" s="605"/>
      <c r="H683" s="605"/>
      <c r="I683" s="605"/>
      <c r="J683" s="605"/>
      <c r="K683" s="605"/>
      <c r="L683" s="605"/>
      <c r="M683" s="605"/>
    </row>
    <row r="684" spans="1:13" x14ac:dyDescent="0.25">
      <c r="A684" s="255"/>
      <c r="B684" s="281" t="s">
        <v>347</v>
      </c>
      <c r="C684" s="602"/>
      <c r="D684" s="477"/>
      <c r="E684" s="657"/>
      <c r="F684" s="605"/>
      <c r="G684" s="605"/>
      <c r="H684" s="605"/>
      <c r="I684" s="605"/>
      <c r="J684" s="605"/>
      <c r="K684" s="605"/>
      <c r="L684" s="605"/>
      <c r="M684" s="605"/>
    </row>
    <row r="685" spans="1:13" x14ac:dyDescent="0.25">
      <c r="A685" s="255"/>
      <c r="B685" s="690"/>
      <c r="C685" s="602"/>
      <c r="D685" s="477"/>
      <c r="E685" s="657"/>
      <c r="F685" s="605"/>
      <c r="G685" s="605"/>
      <c r="H685" s="605"/>
      <c r="I685" s="605"/>
      <c r="J685" s="605"/>
      <c r="K685" s="605"/>
      <c r="L685" s="605"/>
      <c r="M685" s="605"/>
    </row>
    <row r="686" spans="1:13" x14ac:dyDescent="0.25">
      <c r="A686" s="693" t="s">
        <v>568</v>
      </c>
      <c r="B686" s="601" t="s">
        <v>567</v>
      </c>
      <c r="C686" s="601"/>
      <c r="D686" s="477"/>
      <c r="E686" s="656"/>
      <c r="F686" s="605"/>
      <c r="G686" s="605"/>
      <c r="H686" s="605"/>
      <c r="I686" s="605"/>
      <c r="J686" s="605"/>
      <c r="K686" s="605"/>
      <c r="L686" s="605"/>
      <c r="M686" s="605"/>
    </row>
    <row r="687" spans="1:13" x14ac:dyDescent="0.25">
      <c r="A687" s="255"/>
      <c r="B687" s="689" t="s">
        <v>138</v>
      </c>
      <c r="C687" s="143"/>
      <c r="D687" s="664" t="s">
        <v>197</v>
      </c>
      <c r="E687" s="605"/>
      <c r="F687" s="605"/>
      <c r="G687" s="605"/>
      <c r="H687" s="605"/>
      <c r="I687" s="605"/>
      <c r="J687" s="605"/>
      <c r="K687" s="605"/>
      <c r="L687" s="605"/>
    </row>
    <row r="688" spans="1:13" x14ac:dyDescent="0.25">
      <c r="A688" s="255"/>
      <c r="B688" s="953" t="s">
        <v>137</v>
      </c>
      <c r="C688" s="689" t="s">
        <v>492</v>
      </c>
      <c r="D688" s="478">
        <v>0.14883720930232558</v>
      </c>
      <c r="E688" s="605"/>
      <c r="F688" s="605"/>
      <c r="G688" s="605"/>
      <c r="H688" s="605"/>
      <c r="I688" s="605"/>
      <c r="J688" s="605"/>
      <c r="K688" s="605"/>
      <c r="L688" s="605"/>
    </row>
    <row r="689" spans="1:20" x14ac:dyDescent="0.25">
      <c r="A689" s="255"/>
      <c r="B689" s="954"/>
      <c r="C689" s="689" t="s">
        <v>491</v>
      </c>
      <c r="D689" s="478">
        <v>0.14883720930232558</v>
      </c>
      <c r="E689" s="605"/>
      <c r="F689" s="605"/>
      <c r="G689" s="605"/>
      <c r="H689" s="605"/>
      <c r="I689" s="605"/>
      <c r="J689" s="605"/>
      <c r="K689" s="605"/>
      <c r="L689" s="605"/>
    </row>
    <row r="690" spans="1:20" x14ac:dyDescent="0.25">
      <c r="A690" s="255"/>
      <c r="B690" s="953" t="s">
        <v>136</v>
      </c>
      <c r="C690" s="689" t="s">
        <v>492</v>
      </c>
      <c r="D690" s="478">
        <v>9.5890410958904104E-2</v>
      </c>
      <c r="E690" s="605"/>
      <c r="F690" s="605"/>
      <c r="G690" s="605"/>
      <c r="H690" s="605"/>
      <c r="I690" s="605"/>
      <c r="J690" s="605"/>
      <c r="K690" s="605"/>
      <c r="L690" s="605"/>
    </row>
    <row r="691" spans="1:20" x14ac:dyDescent="0.25">
      <c r="A691" s="255"/>
      <c r="B691" s="954"/>
      <c r="C691" s="689" t="s">
        <v>491</v>
      </c>
      <c r="D691" s="478">
        <v>9.5890410958904104E-2</v>
      </c>
      <c r="E691" s="605"/>
      <c r="F691" s="605"/>
      <c r="G691" s="605"/>
      <c r="H691" s="605"/>
      <c r="I691" s="605"/>
      <c r="J691" s="605"/>
      <c r="K691" s="605"/>
      <c r="L691" s="605"/>
    </row>
    <row r="692" spans="1:20" x14ac:dyDescent="0.25">
      <c r="A692" s="255"/>
      <c r="B692" s="953" t="s">
        <v>135</v>
      </c>
      <c r="C692" s="689" t="s">
        <v>492</v>
      </c>
      <c r="D692" s="478">
        <v>0.1111111111111111</v>
      </c>
      <c r="E692" s="605"/>
      <c r="F692" s="605"/>
      <c r="G692" s="605"/>
      <c r="H692" s="605"/>
      <c r="I692" s="605"/>
      <c r="J692" s="605"/>
      <c r="K692" s="605"/>
      <c r="L692" s="605"/>
    </row>
    <row r="693" spans="1:20" x14ac:dyDescent="0.25">
      <c r="A693" s="255"/>
      <c r="B693" s="954"/>
      <c r="C693" s="689" t="s">
        <v>491</v>
      </c>
      <c r="D693" s="478">
        <v>0.1111111111111111</v>
      </c>
      <c r="E693" s="605"/>
      <c r="F693" s="605"/>
      <c r="G693" s="605"/>
      <c r="H693" s="605"/>
      <c r="I693" s="605"/>
      <c r="J693" s="605"/>
      <c r="K693" s="605"/>
      <c r="L693" s="605"/>
    </row>
    <row r="694" spans="1:20" x14ac:dyDescent="0.25">
      <c r="A694" s="255"/>
      <c r="B694" s="953" t="s">
        <v>134</v>
      </c>
      <c r="C694" s="689" t="s">
        <v>492</v>
      </c>
      <c r="D694" s="478">
        <v>0</v>
      </c>
      <c r="E694" s="605"/>
      <c r="F694" s="605"/>
      <c r="G694" s="605"/>
      <c r="H694" s="605"/>
      <c r="I694" s="605"/>
      <c r="J694" s="605"/>
      <c r="K694" s="605"/>
      <c r="L694" s="605"/>
    </row>
    <row r="695" spans="1:20" x14ac:dyDescent="0.25">
      <c r="A695" s="255"/>
      <c r="B695" s="954"/>
      <c r="C695" s="689" t="s">
        <v>491</v>
      </c>
      <c r="D695" s="478">
        <v>0</v>
      </c>
      <c r="E695" s="605"/>
      <c r="F695" s="605"/>
      <c r="G695" s="605"/>
      <c r="H695" s="605"/>
      <c r="I695" s="605"/>
      <c r="J695" s="605"/>
      <c r="K695" s="605"/>
      <c r="L695" s="605"/>
    </row>
    <row r="696" spans="1:20" x14ac:dyDescent="0.25">
      <c r="A696" s="255"/>
      <c r="B696" s="953" t="s">
        <v>133</v>
      </c>
      <c r="C696" s="689" t="s">
        <v>492</v>
      </c>
      <c r="D696" s="478">
        <v>0</v>
      </c>
      <c r="E696" s="605"/>
      <c r="F696" s="605"/>
      <c r="G696" s="605"/>
      <c r="H696" s="605"/>
      <c r="I696" s="605"/>
      <c r="J696" s="605"/>
      <c r="K696" s="605"/>
      <c r="L696" s="605"/>
    </row>
    <row r="697" spans="1:20" x14ac:dyDescent="0.25">
      <c r="A697" s="255"/>
      <c r="B697" s="954"/>
      <c r="C697" s="689" t="s">
        <v>491</v>
      </c>
      <c r="D697" s="478">
        <v>0</v>
      </c>
      <c r="E697" s="605"/>
      <c r="F697" s="605"/>
      <c r="G697" s="605"/>
      <c r="H697" s="605"/>
      <c r="I697" s="605"/>
      <c r="J697" s="605"/>
      <c r="K697" s="605"/>
      <c r="L697" s="605"/>
    </row>
    <row r="698" spans="1:20" x14ac:dyDescent="0.25">
      <c r="A698" s="255"/>
      <c r="B698" s="688" t="s">
        <v>497</v>
      </c>
      <c r="C698" s="689"/>
      <c r="D698" s="482"/>
      <c r="E698" s="605"/>
      <c r="F698" s="605"/>
      <c r="G698" s="605"/>
      <c r="H698" s="605"/>
      <c r="I698" s="605"/>
      <c r="J698" s="605"/>
      <c r="K698" s="605"/>
      <c r="L698" s="605"/>
    </row>
    <row r="699" spans="1:20" x14ac:dyDescent="0.25">
      <c r="A699" s="255"/>
      <c r="B699" s="688" t="s">
        <v>496</v>
      </c>
      <c r="C699" s="689"/>
      <c r="D699" s="482"/>
      <c r="E699" s="605"/>
      <c r="F699" s="605"/>
      <c r="G699" s="605"/>
      <c r="H699" s="605"/>
      <c r="I699" s="605"/>
      <c r="J699" s="605"/>
      <c r="K699" s="605"/>
      <c r="L699" s="605"/>
    </row>
    <row r="700" spans="1:20" x14ac:dyDescent="0.25">
      <c r="A700" s="255"/>
      <c r="B700" s="602" t="s">
        <v>571</v>
      </c>
      <c r="C700" s="602"/>
      <c r="D700" s="657"/>
      <c r="E700" s="605"/>
      <c r="F700" s="605"/>
      <c r="G700" s="605"/>
      <c r="H700" s="605"/>
      <c r="I700" s="605"/>
      <c r="J700" s="605"/>
      <c r="K700" s="605"/>
      <c r="L700" s="605"/>
    </row>
    <row r="701" spans="1:20" x14ac:dyDescent="0.25">
      <c r="A701" s="255"/>
      <c r="B701" s="281" t="s">
        <v>347</v>
      </c>
      <c r="C701" s="602"/>
      <c r="D701" s="477"/>
      <c r="E701" s="657"/>
      <c r="F701" s="605"/>
      <c r="G701" s="605"/>
      <c r="H701" s="605"/>
      <c r="I701" s="605"/>
      <c r="J701" s="605"/>
      <c r="K701" s="605"/>
      <c r="L701" s="605"/>
      <c r="M701" s="605"/>
    </row>
    <row r="702" spans="1:20" x14ac:dyDescent="0.25">
      <c r="A702" s="255"/>
      <c r="B702" s="690"/>
      <c r="C702" s="602"/>
      <c r="D702" s="477"/>
      <c r="E702" s="657"/>
      <c r="F702" s="605"/>
      <c r="G702" s="605"/>
      <c r="H702" s="605"/>
      <c r="I702" s="605"/>
      <c r="J702" s="605"/>
      <c r="K702" s="605"/>
      <c r="L702" s="605"/>
      <c r="M702" s="605"/>
    </row>
    <row r="703" spans="1:20" x14ac:dyDescent="0.25">
      <c r="A703" s="693" t="s">
        <v>566</v>
      </c>
      <c r="B703" s="619" t="s">
        <v>565</v>
      </c>
      <c r="C703" s="655"/>
      <c r="D703" s="655"/>
      <c r="E703" s="655"/>
      <c r="F703" s="655"/>
      <c r="G703" s="655"/>
      <c r="H703" s="655"/>
      <c r="I703" s="655"/>
      <c r="J703" s="655"/>
      <c r="K703" s="655"/>
      <c r="L703" s="655"/>
      <c r="M703" s="605"/>
      <c r="N703" s="605"/>
      <c r="O703" s="605"/>
      <c r="P703" s="605"/>
      <c r="Q703" s="605"/>
      <c r="R703" s="605"/>
      <c r="S703" s="605"/>
      <c r="T703" s="605"/>
    </row>
    <row r="704" spans="1:20" ht="45" x14ac:dyDescent="0.25">
      <c r="A704" s="605"/>
      <c r="B704" s="472"/>
      <c r="C704" s="664" t="s">
        <v>380</v>
      </c>
      <c r="D704" s="664" t="s">
        <v>379</v>
      </c>
      <c r="E704" s="664" t="s">
        <v>378</v>
      </c>
      <c r="F704" s="664" t="s">
        <v>377</v>
      </c>
      <c r="G704" s="664" t="s">
        <v>376</v>
      </c>
      <c r="H704" s="664" t="s">
        <v>474</v>
      </c>
      <c r="I704" s="664" t="s">
        <v>375</v>
      </c>
      <c r="J704" s="664" t="s">
        <v>24</v>
      </c>
      <c r="K704" s="655"/>
      <c r="L704" s="655"/>
      <c r="M704" s="605"/>
      <c r="N704" s="605"/>
      <c r="O704" s="605"/>
      <c r="P704" s="605"/>
      <c r="Q704" s="605"/>
      <c r="R704" s="605"/>
      <c r="S704" s="605"/>
      <c r="T704" s="605"/>
    </row>
    <row r="705" spans="1:20" x14ac:dyDescent="0.25">
      <c r="A705" s="605"/>
      <c r="B705" s="472" t="s">
        <v>473</v>
      </c>
      <c r="C705" s="9">
        <v>14</v>
      </c>
      <c r="D705" s="9">
        <v>32</v>
      </c>
      <c r="E705" s="9">
        <v>21</v>
      </c>
      <c r="F705" s="9">
        <v>61</v>
      </c>
      <c r="G705" s="9">
        <v>3</v>
      </c>
      <c r="H705" s="9">
        <v>21</v>
      </c>
      <c r="I705" s="9">
        <v>37</v>
      </c>
      <c r="J705" s="9">
        <v>189</v>
      </c>
      <c r="K705" s="655"/>
      <c r="L705" s="655"/>
      <c r="M705" s="605"/>
      <c r="N705" s="605"/>
      <c r="O705" s="605"/>
      <c r="P705" s="605"/>
      <c r="Q705" s="605"/>
      <c r="R705" s="605"/>
      <c r="S705" s="605"/>
      <c r="T705" s="605"/>
    </row>
    <row r="706" spans="1:20" x14ac:dyDescent="0.25">
      <c r="A706" s="605"/>
      <c r="B706" s="472" t="s">
        <v>472</v>
      </c>
      <c r="C706" s="9"/>
      <c r="D706" s="9">
        <v>11</v>
      </c>
      <c r="E706" s="9">
        <v>3</v>
      </c>
      <c r="F706" s="9">
        <v>3</v>
      </c>
      <c r="G706" s="9"/>
      <c r="H706" s="9">
        <v>2</v>
      </c>
      <c r="I706" s="9">
        <v>1</v>
      </c>
      <c r="J706" s="9">
        <v>20</v>
      </c>
      <c r="K706" s="655"/>
      <c r="L706" s="655"/>
      <c r="M706" s="605"/>
      <c r="N706" s="605"/>
      <c r="O706" s="605"/>
      <c r="P706" s="605"/>
      <c r="Q706" s="605"/>
      <c r="R706" s="605"/>
      <c r="S706" s="605"/>
      <c r="T706" s="605"/>
    </row>
    <row r="707" spans="1:20" x14ac:dyDescent="0.25">
      <c r="A707" s="605"/>
      <c r="B707" s="472" t="s">
        <v>471</v>
      </c>
      <c r="C707" s="9"/>
      <c r="D707" s="9"/>
      <c r="E707" s="9"/>
      <c r="F707" s="9"/>
      <c r="G707" s="9"/>
      <c r="H707" s="9"/>
      <c r="I707" s="9"/>
      <c r="J707" s="9">
        <v>0</v>
      </c>
      <c r="K707" s="655"/>
      <c r="L707" s="655"/>
      <c r="M707" s="605"/>
      <c r="N707" s="605"/>
      <c r="O707" s="605"/>
      <c r="P707" s="605"/>
      <c r="Q707" s="605"/>
      <c r="R707" s="605"/>
      <c r="S707" s="605"/>
      <c r="T707" s="605"/>
    </row>
    <row r="708" spans="1:20" x14ac:dyDescent="0.25">
      <c r="A708" s="605"/>
      <c r="B708" s="472" t="s">
        <v>470</v>
      </c>
      <c r="C708" s="9"/>
      <c r="D708" s="9"/>
      <c r="E708" s="9"/>
      <c r="F708" s="9"/>
      <c r="G708" s="9"/>
      <c r="H708" s="9"/>
      <c r="I708" s="9"/>
      <c r="J708" s="9">
        <v>0</v>
      </c>
      <c r="K708" s="655"/>
      <c r="L708" s="655"/>
      <c r="M708" s="605"/>
      <c r="N708" s="605"/>
      <c r="O708" s="605"/>
      <c r="P708" s="605"/>
      <c r="Q708" s="605"/>
      <c r="R708" s="605"/>
      <c r="S708" s="605"/>
      <c r="T708" s="605"/>
    </row>
    <row r="709" spans="1:20" x14ac:dyDescent="0.25">
      <c r="A709" s="605"/>
      <c r="B709" s="472" t="s">
        <v>469</v>
      </c>
      <c r="C709" s="9"/>
      <c r="D709" s="9"/>
      <c r="E709" s="9"/>
      <c r="F709" s="9"/>
      <c r="G709" s="9"/>
      <c r="H709" s="9"/>
      <c r="I709" s="9"/>
      <c r="J709" s="9">
        <v>0</v>
      </c>
      <c r="K709" s="655"/>
      <c r="L709" s="655"/>
      <c r="M709" s="605"/>
      <c r="N709" s="605"/>
      <c r="O709" s="605"/>
      <c r="P709" s="605"/>
      <c r="Q709" s="605"/>
      <c r="R709" s="605"/>
      <c r="S709" s="605"/>
      <c r="T709" s="605"/>
    </row>
    <row r="710" spans="1:20" x14ac:dyDescent="0.25">
      <c r="A710" s="605"/>
      <c r="B710" s="472" t="s">
        <v>468</v>
      </c>
      <c r="C710" s="9"/>
      <c r="D710" s="9"/>
      <c r="E710" s="9"/>
      <c r="F710" s="9"/>
      <c r="G710" s="9"/>
      <c r="H710" s="9"/>
      <c r="I710" s="9"/>
      <c r="J710" s="9">
        <v>0</v>
      </c>
      <c r="K710" s="655"/>
      <c r="L710" s="655"/>
      <c r="M710" s="605"/>
      <c r="N710" s="605"/>
      <c r="O710" s="605"/>
      <c r="P710" s="605"/>
      <c r="Q710" s="605"/>
      <c r="R710" s="605"/>
      <c r="S710" s="605"/>
      <c r="T710" s="605"/>
    </row>
    <row r="711" spans="1:20" x14ac:dyDescent="0.25">
      <c r="A711" s="605"/>
      <c r="B711" s="472" t="s">
        <v>467</v>
      </c>
      <c r="C711" s="9"/>
      <c r="D711" s="9"/>
      <c r="E711" s="9"/>
      <c r="F711" s="9"/>
      <c r="G711" s="9"/>
      <c r="H711" s="9"/>
      <c r="I711" s="9"/>
      <c r="J711" s="9">
        <v>0</v>
      </c>
      <c r="K711" s="655"/>
      <c r="L711" s="655"/>
      <c r="M711" s="605"/>
      <c r="N711" s="605"/>
      <c r="O711" s="605"/>
      <c r="P711" s="605"/>
      <c r="Q711" s="605"/>
      <c r="R711" s="605"/>
      <c r="S711" s="605"/>
      <c r="T711" s="605"/>
    </row>
    <row r="712" spans="1:20" x14ac:dyDescent="0.25">
      <c r="A712" s="605"/>
      <c r="B712" s="472" t="s">
        <v>466</v>
      </c>
      <c r="C712" s="9"/>
      <c r="D712" s="9"/>
      <c r="E712" s="9"/>
      <c r="F712" s="9"/>
      <c r="G712" s="9"/>
      <c r="H712" s="9"/>
      <c r="I712" s="9"/>
      <c r="J712" s="9">
        <v>0</v>
      </c>
      <c r="K712" s="655"/>
      <c r="L712" s="655"/>
      <c r="M712" s="605"/>
      <c r="N712" s="605"/>
      <c r="O712" s="605"/>
      <c r="P712" s="605"/>
      <c r="Q712" s="605"/>
      <c r="R712" s="605"/>
      <c r="S712" s="605"/>
      <c r="T712" s="605"/>
    </row>
    <row r="713" spans="1:20" x14ac:dyDescent="0.25">
      <c r="A713" s="605"/>
      <c r="B713" s="472" t="s">
        <v>24</v>
      </c>
      <c r="C713" s="9">
        <v>14</v>
      </c>
      <c r="D713" s="9">
        <v>43</v>
      </c>
      <c r="E713" s="9">
        <v>24</v>
      </c>
      <c r="F713" s="9">
        <v>64</v>
      </c>
      <c r="G713" s="9">
        <v>3</v>
      </c>
      <c r="H713" s="9">
        <v>23</v>
      </c>
      <c r="I713" s="9">
        <v>38</v>
      </c>
      <c r="J713" s="9">
        <v>209</v>
      </c>
      <c r="K713" s="655"/>
      <c r="L713" s="655"/>
      <c r="M713" s="605"/>
      <c r="N713" s="605"/>
      <c r="O713" s="605"/>
      <c r="P713" s="605"/>
      <c r="Q713" s="605"/>
      <c r="R713" s="605"/>
      <c r="S713" s="605"/>
      <c r="T713" s="605"/>
    </row>
    <row r="714" spans="1:20" x14ac:dyDescent="0.25">
      <c r="A714" s="605"/>
      <c r="B714" s="281" t="s">
        <v>347</v>
      </c>
      <c r="C714" s="343"/>
      <c r="D714" s="343"/>
      <c r="E714" s="343"/>
      <c r="F714" s="343"/>
      <c r="G714" s="343"/>
      <c r="H714" s="343"/>
      <c r="I714" s="343"/>
      <c r="J714" s="343"/>
      <c r="K714" s="343"/>
      <c r="L714" s="655"/>
      <c r="M714" s="605"/>
      <c r="N714" s="605"/>
      <c r="O714" s="605"/>
      <c r="P714" s="605"/>
      <c r="Q714" s="605"/>
      <c r="R714" s="605"/>
      <c r="S714" s="605"/>
      <c r="T714" s="605"/>
    </row>
    <row r="715" spans="1:20" x14ac:dyDescent="0.25">
      <c r="A715" s="605"/>
      <c r="B715" s="473"/>
      <c r="C715" s="655"/>
      <c r="D715" s="655"/>
      <c r="E715" s="655"/>
      <c r="F715" s="655"/>
      <c r="G715" s="655"/>
      <c r="H715" s="655"/>
      <c r="I715" s="655"/>
      <c r="J715" s="655"/>
      <c r="K715" s="655"/>
      <c r="L715" s="655"/>
      <c r="M715" s="605"/>
      <c r="N715" s="605"/>
      <c r="O715" s="605"/>
      <c r="P715" s="605"/>
      <c r="Q715" s="605"/>
      <c r="R715" s="605"/>
      <c r="S715" s="605"/>
      <c r="T715" s="605"/>
    </row>
    <row r="716" spans="1:20" x14ac:dyDescent="0.25">
      <c r="A716" s="693" t="s">
        <v>564</v>
      </c>
      <c r="B716" s="619" t="s">
        <v>563</v>
      </c>
      <c r="C716" s="655"/>
      <c r="D716" s="655"/>
      <c r="E716" s="655"/>
      <c r="F716" s="655"/>
      <c r="G716" s="655"/>
      <c r="H716" s="655"/>
      <c r="I716" s="655"/>
      <c r="J716" s="655"/>
      <c r="K716" s="655"/>
      <c r="L716" s="655"/>
      <c r="M716" s="605"/>
      <c r="N716" s="605"/>
      <c r="O716" s="605"/>
      <c r="P716" s="605"/>
      <c r="Q716" s="605"/>
      <c r="R716" s="605"/>
      <c r="S716" s="605"/>
      <c r="T716" s="605"/>
    </row>
    <row r="717" spans="1:20" ht="45" x14ac:dyDescent="0.25">
      <c r="A717" s="605"/>
      <c r="B717" s="472"/>
      <c r="C717" s="664" t="s">
        <v>380</v>
      </c>
      <c r="D717" s="664" t="s">
        <v>379</v>
      </c>
      <c r="E717" s="664" t="s">
        <v>378</v>
      </c>
      <c r="F717" s="664" t="s">
        <v>377</v>
      </c>
      <c r="G717" s="664" t="s">
        <v>376</v>
      </c>
      <c r="H717" s="664" t="s">
        <v>474</v>
      </c>
      <c r="I717" s="664" t="s">
        <v>375</v>
      </c>
      <c r="J717" s="664" t="s">
        <v>24</v>
      </c>
      <c r="K717" s="655"/>
      <c r="L717" s="655"/>
      <c r="M717" s="605"/>
      <c r="N717" s="605"/>
      <c r="O717" s="605"/>
      <c r="P717" s="605"/>
      <c r="Q717" s="605"/>
      <c r="R717" s="605"/>
      <c r="S717" s="605"/>
      <c r="T717" s="605"/>
    </row>
    <row r="718" spans="1:20" x14ac:dyDescent="0.25">
      <c r="A718" s="605"/>
      <c r="B718" s="472" t="s">
        <v>473</v>
      </c>
      <c r="C718" s="669">
        <v>6.6985645933014357E-2</v>
      </c>
      <c r="D718" s="669">
        <v>0.15311004784688995</v>
      </c>
      <c r="E718" s="669">
        <v>0.10047846889952153</v>
      </c>
      <c r="F718" s="669">
        <v>0.291866028708134</v>
      </c>
      <c r="G718" s="669">
        <v>1.4354066985645933E-2</v>
      </c>
      <c r="H718" s="669">
        <v>0.10047846889952153</v>
      </c>
      <c r="I718" s="669">
        <v>0.17703349282296652</v>
      </c>
      <c r="J718" s="669">
        <v>0.90430622009569372</v>
      </c>
      <c r="K718" s="655"/>
      <c r="L718" s="655"/>
      <c r="M718" s="605"/>
      <c r="N718" s="605"/>
      <c r="O718" s="605"/>
      <c r="P718" s="605"/>
      <c r="Q718" s="605"/>
      <c r="R718" s="605"/>
      <c r="S718" s="605"/>
      <c r="T718" s="605"/>
    </row>
    <row r="719" spans="1:20" x14ac:dyDescent="0.25">
      <c r="A719" s="605"/>
      <c r="B719" s="472" t="s">
        <v>472</v>
      </c>
      <c r="C719" s="669">
        <v>0</v>
      </c>
      <c r="D719" s="669">
        <v>5.2631578947368418E-2</v>
      </c>
      <c r="E719" s="669">
        <v>1.4354066985645933E-2</v>
      </c>
      <c r="F719" s="669">
        <v>1.4354066985645933E-2</v>
      </c>
      <c r="G719" s="669">
        <v>0</v>
      </c>
      <c r="H719" s="669">
        <v>9.5693779904306216E-3</v>
      </c>
      <c r="I719" s="669">
        <v>4.7846889952153108E-3</v>
      </c>
      <c r="J719" s="669">
        <v>9.569377990430622E-2</v>
      </c>
      <c r="K719" s="655"/>
      <c r="L719" s="655"/>
      <c r="M719" s="605"/>
      <c r="N719" s="605"/>
      <c r="O719" s="605"/>
      <c r="P719" s="605"/>
      <c r="Q719" s="605"/>
      <c r="R719" s="605"/>
      <c r="S719" s="605"/>
      <c r="T719" s="605"/>
    </row>
    <row r="720" spans="1:20" x14ac:dyDescent="0.25">
      <c r="A720" s="605"/>
      <c r="B720" s="472" t="s">
        <v>471</v>
      </c>
      <c r="C720" s="669">
        <v>0</v>
      </c>
      <c r="D720" s="669">
        <v>0</v>
      </c>
      <c r="E720" s="669">
        <v>0</v>
      </c>
      <c r="F720" s="669">
        <v>0</v>
      </c>
      <c r="G720" s="669">
        <v>0</v>
      </c>
      <c r="H720" s="669">
        <v>0</v>
      </c>
      <c r="I720" s="669">
        <v>0</v>
      </c>
      <c r="J720" s="669">
        <v>0</v>
      </c>
      <c r="K720" s="655"/>
      <c r="L720" s="655"/>
      <c r="M720" s="605"/>
      <c r="N720" s="605"/>
      <c r="O720" s="605"/>
      <c r="P720" s="605"/>
      <c r="Q720" s="605"/>
      <c r="R720" s="605"/>
      <c r="S720" s="605"/>
      <c r="T720" s="605"/>
    </row>
    <row r="721" spans="1:20" x14ac:dyDescent="0.25">
      <c r="A721" s="605"/>
      <c r="B721" s="472" t="s">
        <v>470</v>
      </c>
      <c r="C721" s="669">
        <v>0</v>
      </c>
      <c r="D721" s="669">
        <v>0</v>
      </c>
      <c r="E721" s="669">
        <v>0</v>
      </c>
      <c r="F721" s="669">
        <v>0</v>
      </c>
      <c r="G721" s="669">
        <v>0</v>
      </c>
      <c r="H721" s="669">
        <v>0</v>
      </c>
      <c r="I721" s="669">
        <v>0</v>
      </c>
      <c r="J721" s="669">
        <v>0</v>
      </c>
      <c r="K721" s="655"/>
      <c r="L721" s="655"/>
      <c r="M721" s="605"/>
      <c r="N721" s="605"/>
      <c r="O721" s="605"/>
      <c r="P721" s="605"/>
      <c r="Q721" s="605"/>
      <c r="R721" s="605"/>
      <c r="S721" s="605"/>
      <c r="T721" s="605"/>
    </row>
    <row r="722" spans="1:20" x14ac:dyDescent="0.25">
      <c r="A722" s="605"/>
      <c r="B722" s="472" t="s">
        <v>469</v>
      </c>
      <c r="C722" s="669">
        <v>0</v>
      </c>
      <c r="D722" s="669">
        <v>0</v>
      </c>
      <c r="E722" s="669">
        <v>0</v>
      </c>
      <c r="F722" s="669">
        <v>0</v>
      </c>
      <c r="G722" s="669">
        <v>0</v>
      </c>
      <c r="H722" s="669">
        <v>0</v>
      </c>
      <c r="I722" s="669">
        <v>0</v>
      </c>
      <c r="J722" s="669">
        <v>0</v>
      </c>
      <c r="K722" s="655"/>
      <c r="L722" s="655"/>
      <c r="M722" s="605"/>
      <c r="N722" s="605"/>
      <c r="O722" s="605"/>
      <c r="P722" s="605"/>
      <c r="Q722" s="605"/>
      <c r="R722" s="605"/>
      <c r="S722" s="605"/>
      <c r="T722" s="605"/>
    </row>
    <row r="723" spans="1:20" x14ac:dyDescent="0.25">
      <c r="A723" s="605"/>
      <c r="B723" s="472" t="s">
        <v>468</v>
      </c>
      <c r="C723" s="669">
        <v>0</v>
      </c>
      <c r="D723" s="669">
        <v>0</v>
      </c>
      <c r="E723" s="669">
        <v>0</v>
      </c>
      <c r="F723" s="669">
        <v>0</v>
      </c>
      <c r="G723" s="669">
        <v>0</v>
      </c>
      <c r="H723" s="669">
        <v>0</v>
      </c>
      <c r="I723" s="669">
        <v>0</v>
      </c>
      <c r="J723" s="669">
        <v>0</v>
      </c>
      <c r="K723" s="655"/>
      <c r="L723" s="655"/>
      <c r="M723" s="605"/>
      <c r="N723" s="605"/>
      <c r="O723" s="605"/>
      <c r="P723" s="605"/>
      <c r="Q723" s="605"/>
      <c r="R723" s="605"/>
      <c r="S723" s="605"/>
      <c r="T723" s="605"/>
    </row>
    <row r="724" spans="1:20" x14ac:dyDescent="0.25">
      <c r="A724" s="605"/>
      <c r="B724" s="472" t="s">
        <v>467</v>
      </c>
      <c r="C724" s="669">
        <v>0</v>
      </c>
      <c r="D724" s="669">
        <v>0</v>
      </c>
      <c r="E724" s="669">
        <v>0</v>
      </c>
      <c r="F724" s="669">
        <v>0</v>
      </c>
      <c r="G724" s="669">
        <v>0</v>
      </c>
      <c r="H724" s="669">
        <v>0</v>
      </c>
      <c r="I724" s="669">
        <v>0</v>
      </c>
      <c r="J724" s="669">
        <v>0</v>
      </c>
      <c r="K724" s="655"/>
      <c r="L724" s="655"/>
      <c r="M724" s="605"/>
      <c r="N724" s="605"/>
      <c r="O724" s="605"/>
      <c r="P724" s="605"/>
      <c r="Q724" s="605"/>
      <c r="R724" s="605"/>
      <c r="S724" s="605"/>
      <c r="T724" s="605"/>
    </row>
    <row r="725" spans="1:20" x14ac:dyDescent="0.25">
      <c r="A725" s="605"/>
      <c r="B725" s="472" t="s">
        <v>466</v>
      </c>
      <c r="C725" s="669">
        <v>0</v>
      </c>
      <c r="D725" s="669">
        <v>0</v>
      </c>
      <c r="E725" s="669">
        <v>0</v>
      </c>
      <c r="F725" s="669">
        <v>0</v>
      </c>
      <c r="G725" s="669">
        <v>0</v>
      </c>
      <c r="H725" s="669">
        <v>0</v>
      </c>
      <c r="I725" s="669">
        <v>0</v>
      </c>
      <c r="J725" s="669">
        <v>0</v>
      </c>
      <c r="K725" s="655"/>
      <c r="L725" s="655"/>
      <c r="M725" s="605"/>
      <c r="N725" s="605"/>
      <c r="O725" s="605"/>
      <c r="P725" s="605"/>
      <c r="Q725" s="605"/>
      <c r="R725" s="605"/>
      <c r="S725" s="605"/>
      <c r="T725" s="605"/>
    </row>
    <row r="726" spans="1:20" x14ac:dyDescent="0.25">
      <c r="A726" s="605"/>
      <c r="B726" s="472" t="s">
        <v>24</v>
      </c>
      <c r="C726" s="669">
        <v>6.6985645933014357E-2</v>
      </c>
      <c r="D726" s="669">
        <v>0.20574162679425836</v>
      </c>
      <c r="E726" s="669">
        <v>0.11483253588516747</v>
      </c>
      <c r="F726" s="669">
        <v>0.30622009569377989</v>
      </c>
      <c r="G726" s="669">
        <v>1.4354066985645933E-2</v>
      </c>
      <c r="H726" s="669">
        <v>0.11004784688995216</v>
      </c>
      <c r="I726" s="669">
        <v>0.18181818181818182</v>
      </c>
      <c r="J726" s="669">
        <v>1</v>
      </c>
      <c r="K726" s="655"/>
      <c r="L726" s="655"/>
      <c r="M726" s="605"/>
      <c r="N726" s="605"/>
      <c r="O726" s="605"/>
      <c r="P726" s="605"/>
      <c r="Q726" s="605"/>
      <c r="R726" s="605"/>
      <c r="S726" s="605"/>
      <c r="T726" s="605"/>
    </row>
    <row r="727" spans="1:20" x14ac:dyDescent="0.25">
      <c r="A727" s="605"/>
      <c r="B727" s="281" t="s">
        <v>347</v>
      </c>
      <c r="C727" s="343"/>
      <c r="D727" s="343"/>
      <c r="E727" s="343"/>
      <c r="F727" s="343"/>
      <c r="G727" s="343"/>
      <c r="H727" s="343"/>
      <c r="I727" s="474"/>
      <c r="J727" s="474"/>
      <c r="K727" s="476"/>
      <c r="L727" s="655"/>
      <c r="M727" s="605"/>
      <c r="N727" s="605"/>
      <c r="O727" s="605"/>
      <c r="P727" s="605"/>
      <c r="Q727" s="605"/>
      <c r="R727" s="605"/>
      <c r="S727" s="605"/>
      <c r="T727" s="605"/>
    </row>
    <row r="728" spans="1:20" x14ac:dyDescent="0.25">
      <c r="A728" s="605"/>
      <c r="B728" s="473"/>
      <c r="C728" s="655"/>
      <c r="E728" s="655"/>
      <c r="F728" s="655"/>
      <c r="G728" s="655"/>
      <c r="H728" s="655"/>
      <c r="I728" s="655"/>
      <c r="J728" s="655"/>
      <c r="K728" s="655"/>
      <c r="L728" s="655"/>
      <c r="M728" s="605"/>
      <c r="N728" s="605"/>
      <c r="O728" s="605"/>
      <c r="P728" s="605"/>
      <c r="Q728" s="605"/>
      <c r="R728" s="605"/>
      <c r="S728" s="605"/>
      <c r="T728" s="605"/>
    </row>
    <row r="729" spans="1:20" x14ac:dyDescent="0.25">
      <c r="A729" s="693" t="s">
        <v>562</v>
      </c>
      <c r="B729" s="619" t="s">
        <v>561</v>
      </c>
      <c r="C729" s="655"/>
      <c r="D729" s="655"/>
      <c r="E729" s="655"/>
      <c r="F729" s="655"/>
      <c r="G729" s="655"/>
      <c r="H729" s="655"/>
      <c r="I729" s="655"/>
      <c r="J729" s="655"/>
      <c r="K729" s="655"/>
      <c r="L729" s="655"/>
      <c r="M729" s="605"/>
      <c r="N729" s="605"/>
      <c r="O729" s="605"/>
      <c r="P729" s="605"/>
      <c r="Q729" s="605"/>
      <c r="R729" s="605"/>
      <c r="S729" s="605"/>
      <c r="T729" s="605"/>
    </row>
    <row r="730" spans="1:20" ht="45" x14ac:dyDescent="0.25">
      <c r="A730" s="605"/>
      <c r="B730" s="472"/>
      <c r="C730" s="664" t="s">
        <v>380</v>
      </c>
      <c r="D730" s="664" t="s">
        <v>379</v>
      </c>
      <c r="E730" s="664" t="s">
        <v>378</v>
      </c>
      <c r="F730" s="664" t="s">
        <v>377</v>
      </c>
      <c r="G730" s="664" t="s">
        <v>376</v>
      </c>
      <c r="H730" s="664" t="s">
        <v>474</v>
      </c>
      <c r="I730" s="664" t="s">
        <v>375</v>
      </c>
      <c r="J730" s="664" t="s">
        <v>24</v>
      </c>
      <c r="K730" s="655"/>
      <c r="L730" s="655"/>
      <c r="M730" s="605"/>
      <c r="N730" s="605"/>
      <c r="O730" s="605"/>
      <c r="P730" s="605"/>
      <c r="Q730" s="605"/>
      <c r="R730" s="605"/>
      <c r="S730" s="605"/>
      <c r="T730" s="605"/>
    </row>
    <row r="731" spans="1:20" x14ac:dyDescent="0.25">
      <c r="A731" s="605"/>
      <c r="B731" s="472" t="s">
        <v>473</v>
      </c>
      <c r="C731" s="9">
        <v>1</v>
      </c>
      <c r="D731" s="9">
        <v>5</v>
      </c>
      <c r="E731" s="9">
        <v>2</v>
      </c>
      <c r="F731" s="9">
        <v>4</v>
      </c>
      <c r="G731" s="9"/>
      <c r="H731" s="9">
        <v>3</v>
      </c>
      <c r="I731" s="9">
        <v>5</v>
      </c>
      <c r="J731" s="9">
        <v>20</v>
      </c>
      <c r="K731" s="655"/>
      <c r="L731" s="655"/>
      <c r="M731" s="605"/>
      <c r="N731" s="605"/>
      <c r="O731" s="605"/>
      <c r="P731" s="605"/>
      <c r="Q731" s="605"/>
      <c r="R731" s="605"/>
      <c r="S731" s="605"/>
      <c r="T731" s="605"/>
    </row>
    <row r="732" spans="1:20" x14ac:dyDescent="0.25">
      <c r="A732" s="605"/>
      <c r="B732" s="472" t="s">
        <v>472</v>
      </c>
      <c r="C732" s="9"/>
      <c r="D732" s="9">
        <v>3</v>
      </c>
      <c r="E732" s="9"/>
      <c r="F732" s="9">
        <v>1</v>
      </c>
      <c r="G732" s="9"/>
      <c r="H732" s="9">
        <v>1</v>
      </c>
      <c r="I732" s="9"/>
      <c r="J732" s="9">
        <v>5</v>
      </c>
      <c r="K732" s="655"/>
      <c r="L732" s="655"/>
      <c r="M732" s="605"/>
      <c r="N732" s="605"/>
      <c r="O732" s="605"/>
      <c r="P732" s="605"/>
      <c r="Q732" s="605"/>
      <c r="R732" s="605"/>
      <c r="S732" s="605"/>
      <c r="T732" s="605"/>
    </row>
    <row r="733" spans="1:20" x14ac:dyDescent="0.25">
      <c r="A733" s="605"/>
      <c r="B733" s="472" t="s">
        <v>471</v>
      </c>
      <c r="C733" s="9"/>
      <c r="D733" s="9"/>
      <c r="E733" s="9"/>
      <c r="F733" s="9"/>
      <c r="G733" s="9"/>
      <c r="H733" s="9"/>
      <c r="I733" s="9"/>
      <c r="J733" s="9">
        <v>0</v>
      </c>
      <c r="K733" s="655"/>
      <c r="L733" s="655"/>
      <c r="M733" s="605"/>
      <c r="N733" s="605"/>
      <c r="O733" s="605"/>
      <c r="P733" s="605"/>
      <c r="Q733" s="605"/>
      <c r="R733" s="605"/>
      <c r="S733" s="605"/>
      <c r="T733" s="605"/>
    </row>
    <row r="734" spans="1:20" x14ac:dyDescent="0.25">
      <c r="A734" s="605"/>
      <c r="B734" s="472" t="s">
        <v>470</v>
      </c>
      <c r="C734" s="9"/>
      <c r="D734" s="9"/>
      <c r="E734" s="9"/>
      <c r="F734" s="9"/>
      <c r="G734" s="9"/>
      <c r="H734" s="9"/>
      <c r="I734" s="9"/>
      <c r="J734" s="9">
        <v>0</v>
      </c>
      <c r="K734" s="655"/>
      <c r="L734" s="655"/>
      <c r="M734" s="605"/>
      <c r="N734" s="605"/>
      <c r="O734" s="605"/>
      <c r="P734" s="605"/>
      <c r="Q734" s="605"/>
      <c r="R734" s="605"/>
      <c r="S734" s="605"/>
      <c r="T734" s="605"/>
    </row>
    <row r="735" spans="1:20" x14ac:dyDescent="0.25">
      <c r="A735" s="605"/>
      <c r="B735" s="472" t="s">
        <v>469</v>
      </c>
      <c r="C735" s="9"/>
      <c r="D735" s="9"/>
      <c r="E735" s="9"/>
      <c r="F735" s="9"/>
      <c r="G735" s="9"/>
      <c r="H735" s="9"/>
      <c r="I735" s="9"/>
      <c r="J735" s="9">
        <v>0</v>
      </c>
      <c r="K735" s="655"/>
      <c r="L735" s="655"/>
      <c r="M735" s="605"/>
      <c r="N735" s="605"/>
      <c r="O735" s="605"/>
      <c r="P735" s="605"/>
      <c r="Q735" s="605"/>
      <c r="R735" s="605"/>
      <c r="S735" s="605"/>
      <c r="T735" s="605"/>
    </row>
    <row r="736" spans="1:20" x14ac:dyDescent="0.25">
      <c r="A736" s="605"/>
      <c r="B736" s="472" t="s">
        <v>468</v>
      </c>
      <c r="C736" s="9"/>
      <c r="D736" s="9"/>
      <c r="E736" s="9"/>
      <c r="F736" s="9"/>
      <c r="G736" s="9"/>
      <c r="H736" s="9"/>
      <c r="I736" s="9"/>
      <c r="J736" s="9">
        <v>0</v>
      </c>
      <c r="K736" s="655"/>
      <c r="L736" s="655"/>
      <c r="M736" s="605"/>
      <c r="N736" s="605"/>
      <c r="O736" s="605"/>
      <c r="P736" s="605"/>
      <c r="Q736" s="605"/>
      <c r="R736" s="605"/>
      <c r="S736" s="605"/>
      <c r="T736" s="605"/>
    </row>
    <row r="737" spans="1:20" x14ac:dyDescent="0.25">
      <c r="A737" s="605"/>
      <c r="B737" s="472" t="s">
        <v>467</v>
      </c>
      <c r="C737" s="9"/>
      <c r="D737" s="9"/>
      <c r="E737" s="9"/>
      <c r="F737" s="9"/>
      <c r="G737" s="9"/>
      <c r="H737" s="9"/>
      <c r="I737" s="9"/>
      <c r="J737" s="9">
        <v>0</v>
      </c>
      <c r="K737" s="655"/>
      <c r="L737" s="655"/>
      <c r="M737" s="605"/>
      <c r="N737" s="605"/>
      <c r="O737" s="605"/>
      <c r="P737" s="605"/>
      <c r="Q737" s="605"/>
      <c r="R737" s="605"/>
      <c r="S737" s="605"/>
      <c r="T737" s="605"/>
    </row>
    <row r="738" spans="1:20" x14ac:dyDescent="0.25">
      <c r="A738" s="605"/>
      <c r="B738" s="472" t="s">
        <v>466</v>
      </c>
      <c r="C738" s="9"/>
      <c r="D738" s="9"/>
      <c r="E738" s="9"/>
      <c r="F738" s="9"/>
      <c r="G738" s="9"/>
      <c r="H738" s="9"/>
      <c r="I738" s="9"/>
      <c r="J738" s="9">
        <v>0</v>
      </c>
      <c r="K738" s="655"/>
      <c r="L738" s="655"/>
      <c r="M738" s="605"/>
      <c r="N738" s="605"/>
      <c r="O738" s="605"/>
      <c r="P738" s="605"/>
      <c r="Q738" s="605"/>
      <c r="R738" s="605"/>
      <c r="S738" s="605"/>
      <c r="T738" s="605"/>
    </row>
    <row r="739" spans="1:20" x14ac:dyDescent="0.25">
      <c r="A739" s="605"/>
      <c r="B739" s="472" t="s">
        <v>24</v>
      </c>
      <c r="C739" s="9">
        <v>1</v>
      </c>
      <c r="D739" s="9">
        <v>8</v>
      </c>
      <c r="E739" s="9">
        <v>2</v>
      </c>
      <c r="F739" s="9">
        <v>5</v>
      </c>
      <c r="G739" s="9">
        <v>0</v>
      </c>
      <c r="H739" s="9">
        <v>4</v>
      </c>
      <c r="I739" s="9">
        <v>5</v>
      </c>
      <c r="J739" s="9">
        <v>25</v>
      </c>
      <c r="K739" s="655"/>
      <c r="L739" s="655"/>
      <c r="M739" s="605"/>
      <c r="N739" s="605"/>
      <c r="O739" s="605"/>
      <c r="P739" s="605"/>
      <c r="Q739" s="605"/>
      <c r="R739" s="605"/>
      <c r="S739" s="605"/>
      <c r="T739" s="605"/>
    </row>
    <row r="740" spans="1:20" x14ac:dyDescent="0.25">
      <c r="A740" s="605"/>
      <c r="B740" s="281" t="s">
        <v>347</v>
      </c>
      <c r="C740" s="343"/>
      <c r="D740" s="343"/>
      <c r="E740" s="343"/>
      <c r="F740" s="343"/>
      <c r="G740" s="343"/>
      <c r="H740" s="343"/>
      <c r="I740" s="343"/>
      <c r="J740" s="343"/>
      <c r="K740" s="655"/>
      <c r="L740" s="655"/>
      <c r="M740" s="605"/>
      <c r="N740" s="605"/>
      <c r="O740" s="605"/>
      <c r="P740" s="605"/>
      <c r="Q740" s="605"/>
      <c r="R740" s="605"/>
      <c r="S740" s="605"/>
      <c r="T740" s="605"/>
    </row>
    <row r="741" spans="1:20" x14ac:dyDescent="0.25">
      <c r="A741" s="605"/>
      <c r="B741" s="473"/>
      <c r="C741" s="655"/>
      <c r="D741" s="655"/>
      <c r="E741" s="655"/>
      <c r="F741" s="655"/>
      <c r="G741" s="655"/>
      <c r="H741" s="655"/>
      <c r="I741" s="655"/>
      <c r="J741" s="655"/>
      <c r="K741" s="655"/>
      <c r="L741" s="655"/>
      <c r="M741" s="605"/>
      <c r="N741" s="605"/>
      <c r="O741" s="605"/>
      <c r="P741" s="605"/>
      <c r="Q741" s="605"/>
      <c r="R741" s="605"/>
      <c r="S741" s="605"/>
      <c r="T741" s="605"/>
    </row>
    <row r="742" spans="1:20" x14ac:dyDescent="0.25">
      <c r="A742" s="693" t="s">
        <v>560</v>
      </c>
      <c r="B742" s="619" t="s">
        <v>559</v>
      </c>
      <c r="C742" s="655"/>
      <c r="D742" s="655"/>
      <c r="E742" s="655"/>
      <c r="F742" s="655"/>
      <c r="G742" s="655"/>
      <c r="H742" s="655"/>
      <c r="I742" s="655"/>
      <c r="J742" s="655"/>
      <c r="K742" s="655"/>
      <c r="L742" s="655"/>
      <c r="M742" s="605"/>
      <c r="N742" s="605"/>
      <c r="O742" s="605"/>
      <c r="P742" s="605"/>
      <c r="Q742" s="605"/>
      <c r="R742" s="605"/>
      <c r="S742" s="605"/>
      <c r="T742" s="605"/>
    </row>
    <row r="743" spans="1:20" ht="45" x14ac:dyDescent="0.25">
      <c r="A743" s="605"/>
      <c r="B743" s="472"/>
      <c r="C743" s="664" t="s">
        <v>380</v>
      </c>
      <c r="D743" s="664" t="s">
        <v>379</v>
      </c>
      <c r="E743" s="664" t="s">
        <v>378</v>
      </c>
      <c r="F743" s="664" t="s">
        <v>377</v>
      </c>
      <c r="G743" s="664" t="s">
        <v>376</v>
      </c>
      <c r="H743" s="664" t="s">
        <v>474</v>
      </c>
      <c r="I743" s="664" t="s">
        <v>375</v>
      </c>
      <c r="J743" s="664" t="s">
        <v>24</v>
      </c>
      <c r="K743" s="655"/>
      <c r="L743" s="655"/>
      <c r="M743" s="605"/>
      <c r="N743" s="605"/>
      <c r="O743" s="605"/>
      <c r="P743" s="605"/>
      <c r="Q743" s="605"/>
      <c r="R743" s="605"/>
      <c r="S743" s="605"/>
      <c r="T743" s="605"/>
    </row>
    <row r="744" spans="1:20" x14ac:dyDescent="0.25">
      <c r="A744" s="605"/>
      <c r="B744" s="472" t="s">
        <v>473</v>
      </c>
      <c r="C744" s="669">
        <v>0.04</v>
      </c>
      <c r="D744" s="669">
        <v>0.2</v>
      </c>
      <c r="E744" s="669">
        <v>0.08</v>
      </c>
      <c r="F744" s="669">
        <v>0.16</v>
      </c>
      <c r="G744" s="669">
        <v>0</v>
      </c>
      <c r="H744" s="669">
        <v>0.12</v>
      </c>
      <c r="I744" s="669">
        <v>0.2</v>
      </c>
      <c r="J744" s="669">
        <v>0.8</v>
      </c>
      <c r="K744" s="655"/>
      <c r="L744" s="655"/>
      <c r="M744" s="605"/>
      <c r="N744" s="605"/>
      <c r="O744" s="605"/>
      <c r="P744" s="605"/>
      <c r="Q744" s="605"/>
      <c r="R744" s="605"/>
      <c r="S744" s="605"/>
      <c r="T744" s="605"/>
    </row>
    <row r="745" spans="1:20" x14ac:dyDescent="0.25">
      <c r="A745" s="605"/>
      <c r="B745" s="472" t="s">
        <v>472</v>
      </c>
      <c r="C745" s="669">
        <v>0</v>
      </c>
      <c r="D745" s="669">
        <v>0.12</v>
      </c>
      <c r="E745" s="669">
        <v>0</v>
      </c>
      <c r="F745" s="669">
        <v>0.04</v>
      </c>
      <c r="G745" s="669">
        <v>0</v>
      </c>
      <c r="H745" s="669">
        <v>0.04</v>
      </c>
      <c r="I745" s="669">
        <v>0</v>
      </c>
      <c r="J745" s="669">
        <v>0.2</v>
      </c>
      <c r="K745" s="655"/>
      <c r="L745" s="655"/>
      <c r="M745" s="605"/>
      <c r="N745" s="605"/>
      <c r="O745" s="605"/>
      <c r="P745" s="605"/>
      <c r="Q745" s="605"/>
      <c r="R745" s="605"/>
      <c r="S745" s="605"/>
      <c r="T745" s="605"/>
    </row>
    <row r="746" spans="1:20" x14ac:dyDescent="0.25">
      <c r="A746" s="605"/>
      <c r="B746" s="472" t="s">
        <v>471</v>
      </c>
      <c r="C746" s="669">
        <v>0</v>
      </c>
      <c r="D746" s="669">
        <v>0</v>
      </c>
      <c r="E746" s="669">
        <v>0</v>
      </c>
      <c r="F746" s="669">
        <v>0</v>
      </c>
      <c r="G746" s="669">
        <v>0</v>
      </c>
      <c r="H746" s="669">
        <v>0</v>
      </c>
      <c r="I746" s="669">
        <v>0</v>
      </c>
      <c r="J746" s="669">
        <v>0</v>
      </c>
      <c r="K746" s="655"/>
      <c r="L746" s="655"/>
      <c r="M746" s="605"/>
      <c r="N746" s="605"/>
      <c r="O746" s="605"/>
      <c r="P746" s="605"/>
      <c r="Q746" s="605"/>
      <c r="R746" s="605"/>
      <c r="S746" s="605"/>
      <c r="T746" s="605"/>
    </row>
    <row r="747" spans="1:20" x14ac:dyDescent="0.25">
      <c r="A747" s="605"/>
      <c r="B747" s="472" t="s">
        <v>470</v>
      </c>
      <c r="C747" s="669">
        <v>0</v>
      </c>
      <c r="D747" s="669">
        <v>0</v>
      </c>
      <c r="E747" s="669">
        <v>0</v>
      </c>
      <c r="F747" s="669">
        <v>0</v>
      </c>
      <c r="G747" s="669">
        <v>0</v>
      </c>
      <c r="H747" s="669">
        <v>0</v>
      </c>
      <c r="I747" s="669">
        <v>0</v>
      </c>
      <c r="J747" s="669">
        <v>0</v>
      </c>
      <c r="K747" s="655"/>
      <c r="L747" s="655"/>
      <c r="M747" s="605"/>
      <c r="N747" s="605"/>
      <c r="O747" s="605"/>
      <c r="P747" s="605"/>
      <c r="Q747" s="605"/>
      <c r="R747" s="605"/>
      <c r="S747" s="605"/>
      <c r="T747" s="605"/>
    </row>
    <row r="748" spans="1:20" x14ac:dyDescent="0.25">
      <c r="A748" s="605"/>
      <c r="B748" s="472" t="s">
        <v>469</v>
      </c>
      <c r="C748" s="669">
        <v>0</v>
      </c>
      <c r="D748" s="669">
        <v>0</v>
      </c>
      <c r="E748" s="669">
        <v>0</v>
      </c>
      <c r="F748" s="669">
        <v>0</v>
      </c>
      <c r="G748" s="669">
        <v>0</v>
      </c>
      <c r="H748" s="669">
        <v>0</v>
      </c>
      <c r="I748" s="669">
        <v>0</v>
      </c>
      <c r="J748" s="669">
        <v>0</v>
      </c>
      <c r="K748" s="655"/>
      <c r="L748" s="655"/>
      <c r="M748" s="605"/>
      <c r="N748" s="605"/>
      <c r="O748" s="605"/>
      <c r="P748" s="605"/>
      <c r="Q748" s="605"/>
      <c r="R748" s="605"/>
      <c r="S748" s="605"/>
      <c r="T748" s="605"/>
    </row>
    <row r="749" spans="1:20" x14ac:dyDescent="0.25">
      <c r="A749" s="605"/>
      <c r="B749" s="472" t="s">
        <v>468</v>
      </c>
      <c r="C749" s="669">
        <v>0</v>
      </c>
      <c r="D749" s="669">
        <v>0</v>
      </c>
      <c r="E749" s="669">
        <v>0</v>
      </c>
      <c r="F749" s="669">
        <v>0</v>
      </c>
      <c r="G749" s="669">
        <v>0</v>
      </c>
      <c r="H749" s="669">
        <v>0</v>
      </c>
      <c r="I749" s="669">
        <v>0</v>
      </c>
      <c r="J749" s="669">
        <v>0</v>
      </c>
      <c r="K749" s="655"/>
      <c r="L749" s="655"/>
      <c r="M749" s="605" t="s">
        <v>124</v>
      </c>
      <c r="N749" s="605"/>
      <c r="O749" s="605"/>
      <c r="P749" s="605"/>
      <c r="Q749" s="605"/>
      <c r="R749" s="605"/>
      <c r="S749" s="605"/>
      <c r="T749" s="605"/>
    </row>
    <row r="750" spans="1:20" x14ac:dyDescent="0.25">
      <c r="A750" s="605"/>
      <c r="B750" s="472" t="s">
        <v>467</v>
      </c>
      <c r="C750" s="669">
        <v>0</v>
      </c>
      <c r="D750" s="669">
        <v>0</v>
      </c>
      <c r="E750" s="669">
        <v>0</v>
      </c>
      <c r="F750" s="669">
        <v>0</v>
      </c>
      <c r="G750" s="669">
        <v>0</v>
      </c>
      <c r="H750" s="669">
        <v>0</v>
      </c>
      <c r="I750" s="669">
        <v>0</v>
      </c>
      <c r="J750" s="669">
        <v>0</v>
      </c>
      <c r="K750" s="655"/>
      <c r="L750" s="655"/>
      <c r="M750" s="605"/>
      <c r="N750" s="605"/>
      <c r="O750" s="605"/>
      <c r="P750" s="605"/>
      <c r="Q750" s="605"/>
      <c r="R750" s="605"/>
      <c r="S750" s="605"/>
      <c r="T750" s="605"/>
    </row>
    <row r="751" spans="1:20" x14ac:dyDescent="0.25">
      <c r="A751" s="605"/>
      <c r="B751" s="472" t="s">
        <v>466</v>
      </c>
      <c r="C751" s="669">
        <v>0</v>
      </c>
      <c r="D751" s="669">
        <v>0</v>
      </c>
      <c r="E751" s="669">
        <v>0</v>
      </c>
      <c r="F751" s="669">
        <v>0</v>
      </c>
      <c r="G751" s="669">
        <v>0</v>
      </c>
      <c r="H751" s="669">
        <v>0</v>
      </c>
      <c r="I751" s="669">
        <v>0</v>
      </c>
      <c r="J751" s="669">
        <v>0</v>
      </c>
      <c r="K751" s="655"/>
      <c r="L751" s="655"/>
      <c r="M751" s="605"/>
      <c r="N751" s="605"/>
      <c r="O751" s="605"/>
      <c r="P751" s="605"/>
      <c r="Q751" s="605"/>
      <c r="R751" s="605"/>
      <c r="S751" s="605"/>
      <c r="T751" s="605"/>
    </row>
    <row r="752" spans="1:20" x14ac:dyDescent="0.25">
      <c r="A752" s="605"/>
      <c r="B752" s="472" t="s">
        <v>24</v>
      </c>
      <c r="C752" s="669">
        <v>0.04</v>
      </c>
      <c r="D752" s="669">
        <v>0.32</v>
      </c>
      <c r="E752" s="669">
        <v>0.08</v>
      </c>
      <c r="F752" s="669">
        <v>0.2</v>
      </c>
      <c r="G752" s="669">
        <v>0</v>
      </c>
      <c r="H752" s="669">
        <v>0.16</v>
      </c>
      <c r="I752" s="669">
        <v>0.2</v>
      </c>
      <c r="J752" s="669">
        <v>1</v>
      </c>
      <c r="K752" s="655"/>
      <c r="L752" s="655"/>
      <c r="M752" s="605"/>
      <c r="N752" s="605"/>
      <c r="O752" s="605"/>
      <c r="P752" s="605"/>
      <c r="Q752" s="605"/>
      <c r="R752" s="605"/>
      <c r="S752" s="605"/>
      <c r="T752" s="605"/>
    </row>
    <row r="753" spans="1:20" x14ac:dyDescent="0.25">
      <c r="A753" s="605"/>
      <c r="B753" s="281" t="s">
        <v>347</v>
      </c>
      <c r="C753" s="343"/>
      <c r="D753" s="343"/>
      <c r="E753" s="343"/>
      <c r="F753" s="343"/>
      <c r="G753" s="343"/>
      <c r="H753" s="475"/>
      <c r="I753" s="475"/>
      <c r="J753" s="343"/>
      <c r="K753" s="655"/>
      <c r="L753" s="655"/>
      <c r="M753" s="605"/>
      <c r="N753" s="605"/>
      <c r="O753" s="605"/>
      <c r="P753" s="605"/>
      <c r="Q753" s="605"/>
      <c r="R753" s="605"/>
      <c r="S753" s="605"/>
      <c r="T753" s="605"/>
    </row>
    <row r="754" spans="1:20" x14ac:dyDescent="0.25">
      <c r="A754" s="605"/>
      <c r="B754" s="473"/>
      <c r="C754" s="655"/>
      <c r="D754" s="655"/>
      <c r="E754" s="655"/>
      <c r="F754" s="655"/>
      <c r="G754" s="655"/>
      <c r="H754" s="655"/>
      <c r="I754" s="655"/>
      <c r="J754" s="655"/>
      <c r="K754" s="655"/>
      <c r="L754" s="655"/>
      <c r="M754" s="605"/>
      <c r="N754" s="605"/>
      <c r="O754" s="605"/>
      <c r="P754" s="605"/>
      <c r="Q754" s="605"/>
      <c r="R754" s="605"/>
      <c r="S754" s="605"/>
      <c r="T754" s="605"/>
    </row>
    <row r="755" spans="1:20" x14ac:dyDescent="0.25">
      <c r="A755" s="693" t="s">
        <v>558</v>
      </c>
      <c r="B755" s="619" t="s">
        <v>557</v>
      </c>
      <c r="C755" s="655"/>
      <c r="D755" s="655"/>
      <c r="E755" s="655"/>
      <c r="F755" s="655"/>
      <c r="G755" s="655"/>
      <c r="H755" s="655"/>
      <c r="I755" s="655"/>
      <c r="J755" s="655"/>
      <c r="K755" s="655"/>
      <c r="L755" s="655"/>
      <c r="M755" s="605"/>
      <c r="N755" s="605"/>
      <c r="O755" s="605"/>
      <c r="P755" s="605"/>
      <c r="Q755" s="605"/>
      <c r="R755" s="605"/>
      <c r="S755" s="605"/>
      <c r="T755" s="605"/>
    </row>
    <row r="756" spans="1:20" ht="45" x14ac:dyDescent="0.25">
      <c r="A756" s="605"/>
      <c r="B756" s="472"/>
      <c r="C756" s="664" t="s">
        <v>380</v>
      </c>
      <c r="D756" s="664" t="s">
        <v>379</v>
      </c>
      <c r="E756" s="664" t="s">
        <v>378</v>
      </c>
      <c r="F756" s="664" t="s">
        <v>377</v>
      </c>
      <c r="G756" s="664" t="s">
        <v>376</v>
      </c>
      <c r="H756" s="664" t="s">
        <v>474</v>
      </c>
      <c r="I756" s="664" t="s">
        <v>375</v>
      </c>
      <c r="J756" s="664" t="s">
        <v>24</v>
      </c>
      <c r="K756" s="655"/>
      <c r="L756" s="655"/>
      <c r="M756" s="605"/>
      <c r="N756" s="605"/>
      <c r="O756" s="605"/>
      <c r="P756" s="605"/>
      <c r="Q756" s="605"/>
      <c r="R756" s="605"/>
      <c r="S756" s="605"/>
      <c r="T756" s="605"/>
    </row>
    <row r="757" spans="1:20" x14ac:dyDescent="0.25">
      <c r="A757" s="605"/>
      <c r="B757" s="472" t="s">
        <v>473</v>
      </c>
      <c r="C757" s="694">
        <v>4.085</v>
      </c>
      <c r="D757" s="694">
        <v>8.6</v>
      </c>
      <c r="E757" s="694">
        <v>6.2350000000000003</v>
      </c>
      <c r="F757" s="694">
        <v>16.125</v>
      </c>
      <c r="G757" s="694">
        <v>1.29</v>
      </c>
      <c r="H757" s="694">
        <v>6.02</v>
      </c>
      <c r="I757" s="694">
        <v>9.4600000000000009</v>
      </c>
      <c r="J757" s="694">
        <v>51.815000000000005</v>
      </c>
      <c r="K757" s="655"/>
      <c r="L757" s="655"/>
      <c r="M757" s="605"/>
      <c r="N757" s="605"/>
      <c r="O757" s="605"/>
      <c r="P757" s="605"/>
      <c r="Q757" s="605"/>
      <c r="R757" s="605"/>
      <c r="S757" s="605"/>
      <c r="T757" s="605"/>
    </row>
    <row r="758" spans="1:20" x14ac:dyDescent="0.25">
      <c r="A758" s="605"/>
      <c r="B758" s="472" t="s">
        <v>472</v>
      </c>
      <c r="C758" s="694"/>
      <c r="D758" s="694">
        <v>7.0949999999999998</v>
      </c>
      <c r="E758" s="694">
        <v>1.9350000000000001</v>
      </c>
      <c r="F758" s="694">
        <v>1.9350000000000001</v>
      </c>
      <c r="G758" s="694"/>
      <c r="H758" s="694">
        <v>1.29</v>
      </c>
      <c r="I758" s="694">
        <v>0.64500000000000002</v>
      </c>
      <c r="J758" s="694">
        <v>12.899999999999999</v>
      </c>
      <c r="K758" s="655"/>
      <c r="L758" s="655"/>
      <c r="M758" s="605"/>
      <c r="N758" s="605"/>
      <c r="O758" s="605"/>
      <c r="P758" s="605"/>
      <c r="Q758" s="605"/>
      <c r="R758" s="605"/>
      <c r="S758" s="605"/>
      <c r="T758" s="605"/>
    </row>
    <row r="759" spans="1:20" x14ac:dyDescent="0.25">
      <c r="A759" s="605"/>
      <c r="B759" s="472" t="s">
        <v>471</v>
      </c>
      <c r="C759" s="694"/>
      <c r="D759" s="694"/>
      <c r="E759" s="694"/>
      <c r="F759" s="694"/>
      <c r="G759" s="694"/>
      <c r="H759" s="694"/>
      <c r="I759" s="694"/>
      <c r="J759" s="694">
        <v>0</v>
      </c>
      <c r="K759" s="655"/>
      <c r="L759" s="655"/>
      <c r="M759" s="605"/>
      <c r="N759" s="605"/>
      <c r="O759" s="605"/>
      <c r="P759" s="605"/>
      <c r="Q759" s="605"/>
      <c r="R759" s="605"/>
      <c r="S759" s="605"/>
      <c r="T759" s="605"/>
    </row>
    <row r="760" spans="1:20" x14ac:dyDescent="0.25">
      <c r="A760" s="605"/>
      <c r="B760" s="472" t="s">
        <v>470</v>
      </c>
      <c r="C760" s="694"/>
      <c r="D760" s="694"/>
      <c r="E760" s="694"/>
      <c r="F760" s="694"/>
      <c r="G760" s="694"/>
      <c r="H760" s="694"/>
      <c r="I760" s="694"/>
      <c r="J760" s="694">
        <v>0</v>
      </c>
      <c r="K760" s="655"/>
      <c r="L760" s="655"/>
      <c r="M760" s="605"/>
      <c r="N760" s="605"/>
      <c r="O760" s="605"/>
      <c r="P760" s="605"/>
      <c r="Q760" s="605"/>
      <c r="R760" s="605"/>
      <c r="S760" s="605"/>
      <c r="T760" s="605"/>
    </row>
    <row r="761" spans="1:20" x14ac:dyDescent="0.25">
      <c r="A761" s="605"/>
      <c r="B761" s="472" t="s">
        <v>469</v>
      </c>
      <c r="C761" s="694"/>
      <c r="D761" s="694"/>
      <c r="E761" s="694"/>
      <c r="F761" s="694"/>
      <c r="G761" s="694"/>
      <c r="H761" s="694"/>
      <c r="I761" s="694"/>
      <c r="J761" s="694">
        <v>0</v>
      </c>
      <c r="K761" s="655"/>
      <c r="L761" s="655"/>
      <c r="M761" s="605"/>
      <c r="N761" s="605"/>
      <c r="O761" s="605"/>
      <c r="P761" s="605"/>
      <c r="Q761" s="605"/>
      <c r="R761" s="605"/>
      <c r="S761" s="605"/>
      <c r="T761" s="605"/>
    </row>
    <row r="762" spans="1:20" x14ac:dyDescent="0.25">
      <c r="A762" s="605"/>
      <c r="B762" s="472" t="s">
        <v>468</v>
      </c>
      <c r="C762" s="694"/>
      <c r="D762" s="694"/>
      <c r="E762" s="694"/>
      <c r="F762" s="694"/>
      <c r="G762" s="694"/>
      <c r="H762" s="694"/>
      <c r="I762" s="694"/>
      <c r="J762" s="694">
        <v>0</v>
      </c>
      <c r="K762" s="655"/>
      <c r="L762" s="655"/>
      <c r="M762" s="605" t="s">
        <v>124</v>
      </c>
      <c r="N762" s="605"/>
      <c r="O762" s="605"/>
      <c r="P762" s="605"/>
      <c r="Q762" s="605"/>
      <c r="R762" s="605"/>
      <c r="S762" s="605"/>
      <c r="T762" s="605"/>
    </row>
    <row r="763" spans="1:20" x14ac:dyDescent="0.25">
      <c r="A763" s="605"/>
      <c r="B763" s="472" t="s">
        <v>467</v>
      </c>
      <c r="C763" s="694"/>
      <c r="D763" s="694"/>
      <c r="E763" s="694"/>
      <c r="F763" s="694"/>
      <c r="G763" s="694"/>
      <c r="H763" s="694"/>
      <c r="I763" s="694"/>
      <c r="J763" s="694">
        <v>0</v>
      </c>
      <c r="K763" s="655"/>
      <c r="L763" s="655"/>
      <c r="M763" s="605"/>
      <c r="N763" s="605"/>
      <c r="O763" s="605"/>
      <c r="P763" s="605"/>
      <c r="Q763" s="605"/>
      <c r="R763" s="605"/>
      <c r="S763" s="605"/>
      <c r="T763" s="605"/>
    </row>
    <row r="764" spans="1:20" x14ac:dyDescent="0.25">
      <c r="A764" s="605"/>
      <c r="B764" s="472" t="s">
        <v>466</v>
      </c>
      <c r="C764" s="694"/>
      <c r="D764" s="694"/>
      <c r="E764" s="694"/>
      <c r="F764" s="694"/>
      <c r="G764" s="694"/>
      <c r="H764" s="694"/>
      <c r="I764" s="694"/>
      <c r="J764" s="694">
        <v>0</v>
      </c>
      <c r="K764" s="655"/>
      <c r="L764" s="655"/>
      <c r="M764" s="605"/>
      <c r="N764" s="605"/>
      <c r="O764" s="605"/>
      <c r="P764" s="605"/>
      <c r="Q764" s="605"/>
      <c r="R764" s="605"/>
      <c r="S764" s="605"/>
      <c r="T764" s="605"/>
    </row>
    <row r="765" spans="1:20" x14ac:dyDescent="0.25">
      <c r="A765" s="605"/>
      <c r="B765" s="472" t="s">
        <v>24</v>
      </c>
      <c r="C765" s="694">
        <v>4.085</v>
      </c>
      <c r="D765" s="694">
        <v>15.695</v>
      </c>
      <c r="E765" s="694">
        <v>8.17</v>
      </c>
      <c r="F765" s="694">
        <v>18.059999999999999</v>
      </c>
      <c r="G765" s="694">
        <v>1.29</v>
      </c>
      <c r="H765" s="694">
        <v>7.31</v>
      </c>
      <c r="I765" s="694">
        <v>10.105</v>
      </c>
      <c r="J765" s="694">
        <v>64.715000000000003</v>
      </c>
      <c r="K765" s="655"/>
      <c r="L765" s="655"/>
      <c r="M765" s="605"/>
      <c r="N765" s="605"/>
      <c r="O765" s="605"/>
      <c r="P765" s="605"/>
      <c r="Q765" s="605"/>
      <c r="R765" s="605"/>
      <c r="S765" s="605"/>
      <c r="T765" s="605"/>
    </row>
    <row r="766" spans="1:20" x14ac:dyDescent="0.25">
      <c r="A766" s="605"/>
      <c r="B766" s="281" t="s">
        <v>347</v>
      </c>
      <c r="C766" s="474"/>
      <c r="D766" s="474"/>
      <c r="E766" s="474"/>
      <c r="F766" s="474"/>
      <c r="G766" s="343"/>
      <c r="H766" s="474"/>
      <c r="I766" s="474"/>
      <c r="J766" s="474"/>
      <c r="K766" s="655"/>
      <c r="L766" s="655"/>
      <c r="M766" s="605"/>
      <c r="N766" s="605"/>
      <c r="O766" s="605"/>
      <c r="P766" s="605"/>
      <c r="Q766" s="605"/>
      <c r="R766" s="605"/>
      <c r="S766" s="605"/>
      <c r="T766" s="605"/>
    </row>
    <row r="767" spans="1:20" x14ac:dyDescent="0.25">
      <c r="A767" s="605"/>
      <c r="B767" s="473"/>
      <c r="C767" s="655"/>
      <c r="D767" s="655"/>
      <c r="E767" s="655"/>
      <c r="F767" s="655"/>
      <c r="G767" s="655"/>
      <c r="H767" s="655"/>
      <c r="I767" s="655"/>
      <c r="J767" s="655"/>
      <c r="K767" s="655"/>
      <c r="L767" s="655"/>
      <c r="M767" s="605"/>
      <c r="N767" s="605"/>
      <c r="O767" s="605"/>
      <c r="P767" s="605"/>
      <c r="Q767" s="605"/>
      <c r="R767" s="605"/>
      <c r="S767" s="605"/>
      <c r="T767" s="605"/>
    </row>
    <row r="768" spans="1:20" x14ac:dyDescent="0.25">
      <c r="A768" s="693" t="s">
        <v>556</v>
      </c>
      <c r="B768" s="619" t="s">
        <v>555</v>
      </c>
      <c r="C768" s="655"/>
      <c r="D768" s="655"/>
      <c r="E768" s="655"/>
      <c r="F768" s="655"/>
      <c r="G768" s="655"/>
      <c r="H768" s="655"/>
      <c r="I768" s="655"/>
      <c r="J768" s="655"/>
      <c r="K768" s="655"/>
      <c r="L768" s="655"/>
      <c r="M768" s="605"/>
      <c r="N768" s="605"/>
      <c r="O768" s="605"/>
      <c r="P768" s="605"/>
      <c r="Q768" s="605"/>
      <c r="R768" s="605"/>
      <c r="S768" s="605"/>
      <c r="T768" s="605"/>
    </row>
    <row r="769" spans="1:20" ht="45" x14ac:dyDescent="0.25">
      <c r="A769" s="605"/>
      <c r="B769" s="472"/>
      <c r="C769" s="664" t="s">
        <v>380</v>
      </c>
      <c r="D769" s="664" t="s">
        <v>379</v>
      </c>
      <c r="E769" s="664" t="s">
        <v>378</v>
      </c>
      <c r="F769" s="664" t="s">
        <v>377</v>
      </c>
      <c r="G769" s="664" t="s">
        <v>376</v>
      </c>
      <c r="H769" s="664" t="s">
        <v>474</v>
      </c>
      <c r="I769" s="664" t="s">
        <v>375</v>
      </c>
      <c r="J769" s="664" t="s">
        <v>24</v>
      </c>
      <c r="K769" s="655"/>
      <c r="L769" s="655"/>
      <c r="M769" s="605"/>
      <c r="N769" s="605"/>
      <c r="O769" s="605"/>
      <c r="P769" s="605"/>
      <c r="Q769" s="605"/>
      <c r="R769" s="605"/>
      <c r="S769" s="605"/>
      <c r="T769" s="605"/>
    </row>
    <row r="770" spans="1:20" x14ac:dyDescent="0.25">
      <c r="A770" s="605"/>
      <c r="B770" s="472" t="s">
        <v>473</v>
      </c>
      <c r="C770" s="669">
        <v>6.3122923588039864E-2</v>
      </c>
      <c r="D770" s="669">
        <v>0.13289036544850497</v>
      </c>
      <c r="E770" s="669">
        <v>9.634551495016612E-2</v>
      </c>
      <c r="F770" s="669">
        <v>0.24916943521594684</v>
      </c>
      <c r="G770" s="669">
        <v>1.9933554817275746E-2</v>
      </c>
      <c r="H770" s="669">
        <v>9.3023255813953473E-2</v>
      </c>
      <c r="I770" s="669">
        <v>0.1461794019933555</v>
      </c>
      <c r="J770" s="669">
        <v>0.80066445182724255</v>
      </c>
      <c r="K770" s="655"/>
      <c r="L770" s="655"/>
      <c r="M770" s="605"/>
      <c r="N770" s="605"/>
      <c r="O770" s="605"/>
      <c r="P770" s="605"/>
      <c r="Q770" s="605"/>
      <c r="R770" s="605"/>
      <c r="S770" s="605"/>
      <c r="T770" s="605"/>
    </row>
    <row r="771" spans="1:20" x14ac:dyDescent="0.25">
      <c r="A771" s="605"/>
      <c r="B771" s="472" t="s">
        <v>472</v>
      </c>
      <c r="C771" s="669">
        <v>0</v>
      </c>
      <c r="D771" s="669">
        <v>0.10963455149501661</v>
      </c>
      <c r="E771" s="669">
        <v>2.9900332225913619E-2</v>
      </c>
      <c r="F771" s="669">
        <v>2.9900332225913619E-2</v>
      </c>
      <c r="G771" s="669">
        <v>0</v>
      </c>
      <c r="H771" s="669">
        <v>1.9933554817275746E-2</v>
      </c>
      <c r="I771" s="669">
        <v>9.9667774086378731E-3</v>
      </c>
      <c r="J771" s="669">
        <v>0.19933554817275745</v>
      </c>
      <c r="K771" s="655"/>
      <c r="L771" s="655"/>
      <c r="M771" s="605"/>
      <c r="N771" s="605"/>
      <c r="O771" s="605"/>
      <c r="P771" s="605"/>
      <c r="Q771" s="605"/>
      <c r="R771" s="605"/>
      <c r="S771" s="605"/>
      <c r="T771" s="605"/>
    </row>
    <row r="772" spans="1:20" x14ac:dyDescent="0.25">
      <c r="A772" s="605"/>
      <c r="B772" s="472" t="s">
        <v>471</v>
      </c>
      <c r="C772" s="669">
        <v>0</v>
      </c>
      <c r="D772" s="669">
        <v>0</v>
      </c>
      <c r="E772" s="669">
        <v>0</v>
      </c>
      <c r="F772" s="669">
        <v>0</v>
      </c>
      <c r="G772" s="669">
        <v>0</v>
      </c>
      <c r="H772" s="669">
        <v>0</v>
      </c>
      <c r="I772" s="669">
        <v>0</v>
      </c>
      <c r="J772" s="669">
        <v>0</v>
      </c>
      <c r="K772" s="655"/>
      <c r="L772" s="655"/>
      <c r="M772" s="605"/>
      <c r="N772" s="605"/>
      <c r="O772" s="605"/>
      <c r="P772" s="605"/>
      <c r="Q772" s="605"/>
      <c r="R772" s="605"/>
      <c r="S772" s="605"/>
      <c r="T772" s="605"/>
    </row>
    <row r="773" spans="1:20" x14ac:dyDescent="0.25">
      <c r="A773" s="605"/>
      <c r="B773" s="472" t="s">
        <v>470</v>
      </c>
      <c r="C773" s="669">
        <v>0</v>
      </c>
      <c r="D773" s="669">
        <v>0</v>
      </c>
      <c r="E773" s="669">
        <v>0</v>
      </c>
      <c r="F773" s="669">
        <v>0</v>
      </c>
      <c r="G773" s="669">
        <v>0</v>
      </c>
      <c r="H773" s="669">
        <v>0</v>
      </c>
      <c r="I773" s="669">
        <v>0</v>
      </c>
      <c r="J773" s="669">
        <v>0</v>
      </c>
      <c r="K773" s="655"/>
      <c r="L773" s="655"/>
      <c r="M773" s="605"/>
      <c r="N773" s="605"/>
      <c r="O773" s="605"/>
      <c r="P773" s="605"/>
      <c r="Q773" s="605"/>
      <c r="R773" s="605"/>
      <c r="S773" s="605"/>
      <c r="T773" s="605"/>
    </row>
    <row r="774" spans="1:20" x14ac:dyDescent="0.25">
      <c r="A774" s="605"/>
      <c r="B774" s="472" t="s">
        <v>469</v>
      </c>
      <c r="C774" s="669">
        <v>0</v>
      </c>
      <c r="D774" s="669">
        <v>0</v>
      </c>
      <c r="E774" s="669">
        <v>0</v>
      </c>
      <c r="F774" s="669">
        <v>0</v>
      </c>
      <c r="G774" s="669">
        <v>0</v>
      </c>
      <c r="H774" s="669">
        <v>0</v>
      </c>
      <c r="I774" s="669">
        <v>0</v>
      </c>
      <c r="J774" s="669">
        <v>0</v>
      </c>
      <c r="K774" s="655"/>
      <c r="L774" s="655"/>
      <c r="M774" s="605"/>
      <c r="N774" s="605"/>
      <c r="O774" s="605"/>
      <c r="P774" s="605"/>
      <c r="Q774" s="605"/>
      <c r="R774" s="605"/>
      <c r="S774" s="605"/>
      <c r="T774" s="605"/>
    </row>
    <row r="775" spans="1:20" x14ac:dyDescent="0.25">
      <c r="A775" s="605"/>
      <c r="B775" s="472" t="s">
        <v>468</v>
      </c>
      <c r="C775" s="669">
        <v>0</v>
      </c>
      <c r="D775" s="669">
        <v>0</v>
      </c>
      <c r="E775" s="669">
        <v>0</v>
      </c>
      <c r="F775" s="669">
        <v>0</v>
      </c>
      <c r="G775" s="669">
        <v>0</v>
      </c>
      <c r="H775" s="669">
        <v>0</v>
      </c>
      <c r="I775" s="669">
        <v>0</v>
      </c>
      <c r="J775" s="669">
        <v>0</v>
      </c>
      <c r="K775" s="655"/>
      <c r="L775" s="655"/>
      <c r="M775" s="605"/>
      <c r="N775" s="605"/>
      <c r="O775" s="605"/>
      <c r="P775" s="605"/>
      <c r="Q775" s="605"/>
      <c r="R775" s="605"/>
      <c r="S775" s="605"/>
      <c r="T775" s="605"/>
    </row>
    <row r="776" spans="1:20" x14ac:dyDescent="0.25">
      <c r="A776" s="605"/>
      <c r="B776" s="472" t="s">
        <v>467</v>
      </c>
      <c r="C776" s="669">
        <v>0</v>
      </c>
      <c r="D776" s="669">
        <v>0</v>
      </c>
      <c r="E776" s="669">
        <v>0</v>
      </c>
      <c r="F776" s="669">
        <v>0</v>
      </c>
      <c r="G776" s="669">
        <v>0</v>
      </c>
      <c r="H776" s="669">
        <v>0</v>
      </c>
      <c r="I776" s="669">
        <v>0</v>
      </c>
      <c r="J776" s="669">
        <v>0</v>
      </c>
      <c r="K776" s="655"/>
      <c r="L776" s="655"/>
      <c r="M776" s="605"/>
      <c r="N776" s="605"/>
      <c r="O776" s="605"/>
      <c r="P776" s="605"/>
      <c r="Q776" s="605"/>
      <c r="R776" s="605"/>
      <c r="S776" s="605"/>
      <c r="T776" s="605"/>
    </row>
    <row r="777" spans="1:20" x14ac:dyDescent="0.25">
      <c r="A777" s="605"/>
      <c r="B777" s="472" t="s">
        <v>466</v>
      </c>
      <c r="C777" s="669">
        <v>0</v>
      </c>
      <c r="D777" s="669">
        <v>0</v>
      </c>
      <c r="E777" s="669">
        <v>0</v>
      </c>
      <c r="F777" s="669">
        <v>0</v>
      </c>
      <c r="G777" s="669">
        <v>0</v>
      </c>
      <c r="H777" s="669">
        <v>0</v>
      </c>
      <c r="I777" s="669">
        <v>0</v>
      </c>
      <c r="J777" s="669">
        <v>0</v>
      </c>
      <c r="K777" s="655"/>
      <c r="L777" s="655"/>
      <c r="M777" s="605"/>
      <c r="N777" s="605"/>
      <c r="O777" s="605"/>
      <c r="P777" s="605"/>
      <c r="Q777" s="605"/>
      <c r="R777" s="605"/>
      <c r="S777" s="605"/>
      <c r="T777" s="605"/>
    </row>
    <row r="778" spans="1:20" x14ac:dyDescent="0.25">
      <c r="A778" s="605"/>
      <c r="B778" s="472" t="s">
        <v>24</v>
      </c>
      <c r="C778" s="669">
        <v>6.3122923588039864E-2</v>
      </c>
      <c r="D778" s="669">
        <v>0.24252491694352157</v>
      </c>
      <c r="E778" s="669">
        <v>0.12624584717607973</v>
      </c>
      <c r="F778" s="669">
        <v>0.27906976744186041</v>
      </c>
      <c r="G778" s="669">
        <v>1.9933554817275746E-2</v>
      </c>
      <c r="H778" s="669">
        <v>0.11295681063122923</v>
      </c>
      <c r="I778" s="669">
        <v>0.15614617940199335</v>
      </c>
      <c r="J778" s="669">
        <v>1</v>
      </c>
      <c r="K778" s="655"/>
      <c r="L778" s="655"/>
      <c r="M778" s="605"/>
      <c r="N778" s="605"/>
      <c r="O778" s="605"/>
      <c r="P778" s="605"/>
      <c r="Q778" s="605"/>
      <c r="R778" s="605"/>
      <c r="S778" s="605"/>
      <c r="T778" s="605"/>
    </row>
    <row r="779" spans="1:20" x14ac:dyDescent="0.25">
      <c r="A779" s="605"/>
      <c r="B779" s="281" t="s">
        <v>347</v>
      </c>
      <c r="C779" s="343"/>
      <c r="D779" s="343"/>
      <c r="E779" s="343"/>
      <c r="F779" s="343"/>
      <c r="G779" s="343"/>
      <c r="H779" s="474"/>
      <c r="I779" s="474"/>
      <c r="J779" s="343"/>
      <c r="K779" s="655"/>
      <c r="L779" s="655"/>
      <c r="M779" s="605"/>
      <c r="N779" s="605"/>
      <c r="O779" s="605"/>
      <c r="P779" s="605"/>
      <c r="Q779" s="605"/>
      <c r="R779" s="605"/>
      <c r="S779" s="605"/>
      <c r="T779" s="605"/>
    </row>
    <row r="780" spans="1:20" x14ac:dyDescent="0.25">
      <c r="A780" s="605"/>
      <c r="B780" s="473"/>
      <c r="C780" s="655"/>
      <c r="D780" s="655"/>
      <c r="E780" s="655"/>
      <c r="F780" s="655"/>
      <c r="G780" s="655"/>
      <c r="H780" s="655"/>
      <c r="I780" s="655"/>
      <c r="J780" s="655"/>
      <c r="K780" s="655"/>
      <c r="L780" s="655"/>
      <c r="M780" s="605"/>
      <c r="N780" s="605"/>
      <c r="O780" s="605"/>
      <c r="P780" s="605"/>
      <c r="Q780" s="605"/>
      <c r="R780" s="605"/>
      <c r="S780" s="605"/>
      <c r="T780" s="605"/>
    </row>
    <row r="781" spans="1:20" x14ac:dyDescent="0.25">
      <c r="A781" s="693" t="s">
        <v>554</v>
      </c>
      <c r="B781" s="619" t="s">
        <v>553</v>
      </c>
      <c r="C781" s="655"/>
      <c r="D781" s="655"/>
      <c r="E781" s="655"/>
      <c r="F781" s="655"/>
      <c r="G781" s="655"/>
      <c r="H781" s="655"/>
      <c r="I781" s="655"/>
      <c r="J781" s="655"/>
      <c r="K781" s="655"/>
      <c r="L781" s="655"/>
      <c r="M781" s="605"/>
      <c r="N781" s="605"/>
      <c r="O781" s="605"/>
      <c r="P781" s="605"/>
      <c r="Q781" s="605"/>
      <c r="R781" s="605"/>
      <c r="S781" s="605"/>
      <c r="T781" s="605"/>
    </row>
    <row r="782" spans="1:20" ht="45" x14ac:dyDescent="0.25">
      <c r="A782" s="605"/>
      <c r="B782" s="472"/>
      <c r="C782" s="664" t="s">
        <v>380</v>
      </c>
      <c r="D782" s="664" t="s">
        <v>379</v>
      </c>
      <c r="E782" s="664" t="s">
        <v>378</v>
      </c>
      <c r="F782" s="664" t="s">
        <v>377</v>
      </c>
      <c r="G782" s="664" t="s">
        <v>376</v>
      </c>
      <c r="H782" s="664" t="s">
        <v>474</v>
      </c>
      <c r="I782" s="664" t="s">
        <v>375</v>
      </c>
      <c r="J782" s="664" t="s">
        <v>24</v>
      </c>
      <c r="K782" s="655"/>
      <c r="L782" s="655"/>
      <c r="M782" s="605"/>
      <c r="N782" s="605"/>
      <c r="O782" s="605"/>
      <c r="P782" s="605"/>
      <c r="Q782" s="605"/>
      <c r="R782" s="605"/>
      <c r="S782" s="605"/>
      <c r="T782" s="605"/>
    </row>
    <row r="783" spans="1:20" x14ac:dyDescent="0.25">
      <c r="A783" s="605"/>
      <c r="B783" s="472" t="s">
        <v>473</v>
      </c>
      <c r="C783" s="694">
        <v>0.215</v>
      </c>
      <c r="D783" s="694">
        <v>1.29</v>
      </c>
      <c r="E783" s="694">
        <v>0.64500000000000002</v>
      </c>
      <c r="F783" s="694">
        <v>1.075</v>
      </c>
      <c r="G783" s="694"/>
      <c r="H783" s="694">
        <v>0.64500000000000002</v>
      </c>
      <c r="I783" s="694">
        <v>1.5049999999999999</v>
      </c>
      <c r="J783" s="694">
        <v>5.375</v>
      </c>
      <c r="K783" s="655"/>
      <c r="L783" s="655"/>
      <c r="M783" s="605"/>
      <c r="N783" s="605"/>
      <c r="O783" s="605"/>
      <c r="P783" s="605"/>
      <c r="Q783" s="605"/>
      <c r="R783" s="605"/>
      <c r="S783" s="605"/>
      <c r="T783" s="605"/>
    </row>
    <row r="784" spans="1:20" x14ac:dyDescent="0.25">
      <c r="A784" s="605"/>
      <c r="B784" s="472" t="s">
        <v>472</v>
      </c>
      <c r="C784" s="694"/>
      <c r="D784" s="694">
        <v>1.9350000000000001</v>
      </c>
      <c r="E784" s="694"/>
      <c r="F784" s="694">
        <v>0.64500000000000002</v>
      </c>
      <c r="G784" s="694"/>
      <c r="H784" s="694">
        <v>0.64500000000000002</v>
      </c>
      <c r="I784" s="694"/>
      <c r="J784" s="694">
        <v>3.2250000000000001</v>
      </c>
      <c r="K784" s="655"/>
      <c r="L784" s="655"/>
      <c r="M784" s="605"/>
      <c r="N784" s="605"/>
      <c r="O784" s="605"/>
      <c r="P784" s="605"/>
      <c r="Q784" s="605"/>
      <c r="R784" s="605"/>
      <c r="S784" s="605"/>
      <c r="T784" s="605"/>
    </row>
    <row r="785" spans="1:20" x14ac:dyDescent="0.25">
      <c r="A785" s="605"/>
      <c r="B785" s="472" t="s">
        <v>471</v>
      </c>
      <c r="C785" s="694"/>
      <c r="D785" s="694"/>
      <c r="E785" s="694"/>
      <c r="F785" s="694"/>
      <c r="G785" s="694"/>
      <c r="H785" s="694"/>
      <c r="I785" s="694"/>
      <c r="J785" s="694">
        <v>0</v>
      </c>
      <c r="K785" s="655"/>
      <c r="L785" s="655"/>
      <c r="M785" s="605"/>
      <c r="N785" s="605"/>
      <c r="O785" s="605"/>
      <c r="P785" s="605"/>
      <c r="Q785" s="605"/>
      <c r="R785" s="605"/>
      <c r="S785" s="605"/>
      <c r="T785" s="605"/>
    </row>
    <row r="786" spans="1:20" x14ac:dyDescent="0.25">
      <c r="A786" s="605"/>
      <c r="B786" s="472" t="s">
        <v>470</v>
      </c>
      <c r="C786" s="694"/>
      <c r="D786" s="694"/>
      <c r="E786" s="694"/>
      <c r="F786" s="694"/>
      <c r="G786" s="694"/>
      <c r="H786" s="694"/>
      <c r="I786" s="694"/>
      <c r="J786" s="694">
        <v>0</v>
      </c>
      <c r="K786" s="655"/>
      <c r="L786" s="655"/>
      <c r="M786" s="605"/>
      <c r="N786" s="605"/>
      <c r="O786" s="605"/>
      <c r="P786" s="605"/>
      <c r="Q786" s="605"/>
      <c r="R786" s="605"/>
      <c r="S786" s="605"/>
      <c r="T786" s="605"/>
    </row>
    <row r="787" spans="1:20" x14ac:dyDescent="0.25">
      <c r="A787" s="605"/>
      <c r="B787" s="472" t="s">
        <v>469</v>
      </c>
      <c r="C787" s="694"/>
      <c r="D787" s="694"/>
      <c r="E787" s="694"/>
      <c r="F787" s="694"/>
      <c r="G787" s="694"/>
      <c r="H787" s="694"/>
      <c r="I787" s="694"/>
      <c r="J787" s="694">
        <v>0</v>
      </c>
      <c r="K787" s="655"/>
      <c r="L787" s="655"/>
      <c r="M787" s="605"/>
      <c r="N787" s="605"/>
      <c r="O787" s="605"/>
      <c r="P787" s="605"/>
      <c r="Q787" s="605"/>
      <c r="R787" s="605"/>
      <c r="S787" s="605"/>
      <c r="T787" s="605"/>
    </row>
    <row r="788" spans="1:20" x14ac:dyDescent="0.25">
      <c r="A788" s="605"/>
      <c r="B788" s="472" t="s">
        <v>468</v>
      </c>
      <c r="C788" s="694"/>
      <c r="D788" s="694"/>
      <c r="E788" s="694"/>
      <c r="F788" s="694"/>
      <c r="G788" s="694"/>
      <c r="H788" s="694"/>
      <c r="I788" s="694"/>
      <c r="J788" s="694">
        <v>0</v>
      </c>
      <c r="K788" s="655"/>
      <c r="L788" s="655"/>
      <c r="M788" s="605"/>
      <c r="N788" s="605"/>
      <c r="O788" s="605"/>
      <c r="P788" s="605"/>
      <c r="Q788" s="605"/>
      <c r="R788" s="605"/>
      <c r="S788" s="605"/>
      <c r="T788" s="605"/>
    </row>
    <row r="789" spans="1:20" x14ac:dyDescent="0.25">
      <c r="A789" s="605"/>
      <c r="B789" s="472" t="s">
        <v>467</v>
      </c>
      <c r="C789" s="694"/>
      <c r="D789" s="694"/>
      <c r="E789" s="694"/>
      <c r="F789" s="694"/>
      <c r="G789" s="694"/>
      <c r="H789" s="694"/>
      <c r="I789" s="694"/>
      <c r="J789" s="694">
        <v>0</v>
      </c>
      <c r="K789" s="655"/>
      <c r="L789" s="655"/>
      <c r="M789" s="605"/>
      <c r="N789" s="605"/>
      <c r="O789" s="605"/>
      <c r="P789" s="605"/>
      <c r="Q789" s="605"/>
      <c r="R789" s="605"/>
      <c r="S789" s="605"/>
      <c r="T789" s="605"/>
    </row>
    <row r="790" spans="1:20" x14ac:dyDescent="0.25">
      <c r="A790" s="605"/>
      <c r="B790" s="472" t="s">
        <v>466</v>
      </c>
      <c r="C790" s="694"/>
      <c r="D790" s="694"/>
      <c r="E790" s="694"/>
      <c r="F790" s="694"/>
      <c r="G790" s="694"/>
      <c r="H790" s="694"/>
      <c r="I790" s="694"/>
      <c r="J790" s="694">
        <v>0</v>
      </c>
      <c r="K790" s="655"/>
      <c r="L790" s="655"/>
      <c r="M790" s="605"/>
      <c r="N790" s="605"/>
      <c r="O790" s="605"/>
      <c r="P790" s="605"/>
      <c r="Q790" s="605"/>
      <c r="R790" s="605"/>
      <c r="S790" s="605"/>
      <c r="T790" s="605"/>
    </row>
    <row r="791" spans="1:20" x14ac:dyDescent="0.25">
      <c r="A791" s="605"/>
      <c r="B791" s="472" t="s">
        <v>24</v>
      </c>
      <c r="C791" s="694">
        <v>0.215</v>
      </c>
      <c r="D791" s="694">
        <v>3.2250000000000001</v>
      </c>
      <c r="E791" s="694">
        <v>0.64500000000000002</v>
      </c>
      <c r="F791" s="694">
        <v>1.72</v>
      </c>
      <c r="G791" s="694">
        <v>0</v>
      </c>
      <c r="H791" s="694">
        <v>1.29</v>
      </c>
      <c r="I791" s="694">
        <v>1.5049999999999999</v>
      </c>
      <c r="J791" s="694">
        <v>8.6</v>
      </c>
      <c r="K791" s="655"/>
      <c r="L791" s="655"/>
      <c r="M791" s="605"/>
      <c r="N791" s="605"/>
      <c r="O791" s="605"/>
      <c r="P791" s="605"/>
      <c r="Q791" s="605"/>
      <c r="R791" s="605"/>
      <c r="S791" s="605"/>
      <c r="T791" s="605"/>
    </row>
    <row r="792" spans="1:20" x14ac:dyDescent="0.25">
      <c r="A792" s="605"/>
      <c r="B792" s="281" t="s">
        <v>347</v>
      </c>
      <c r="C792" s="474"/>
      <c r="D792" s="474"/>
      <c r="E792" s="474"/>
      <c r="F792" s="474"/>
      <c r="G792" s="343"/>
      <c r="H792" s="474"/>
      <c r="I792" s="474"/>
      <c r="J792" s="474"/>
      <c r="K792" s="474"/>
      <c r="L792" s="655"/>
      <c r="M792" s="605"/>
      <c r="N792" s="605"/>
      <c r="O792" s="605"/>
      <c r="P792" s="605"/>
      <c r="Q792" s="605"/>
      <c r="R792" s="605"/>
      <c r="S792" s="605"/>
      <c r="T792" s="605"/>
    </row>
    <row r="793" spans="1:20" x14ac:dyDescent="0.25">
      <c r="A793" s="605"/>
      <c r="B793" s="473"/>
      <c r="C793" s="655"/>
      <c r="D793" s="655"/>
      <c r="E793" s="655"/>
      <c r="F793" s="655"/>
      <c r="G793" s="655"/>
      <c r="H793" s="655"/>
      <c r="I793" s="655"/>
      <c r="J793" s="655"/>
      <c r="K793" s="655"/>
      <c r="L793" s="655"/>
      <c r="M793" s="605"/>
      <c r="N793" s="605"/>
      <c r="O793" s="605"/>
      <c r="P793" s="605"/>
      <c r="Q793" s="605"/>
      <c r="R793" s="605"/>
      <c r="S793" s="605"/>
      <c r="T793" s="605"/>
    </row>
    <row r="794" spans="1:20" x14ac:dyDescent="0.25">
      <c r="A794" s="693" t="s">
        <v>552</v>
      </c>
      <c r="B794" s="619" t="s">
        <v>551</v>
      </c>
      <c r="C794" s="655"/>
      <c r="D794" s="655"/>
      <c r="E794" s="655"/>
      <c r="F794" s="655"/>
      <c r="G794" s="655"/>
      <c r="H794" s="655"/>
      <c r="I794" s="655"/>
      <c r="J794" s="655"/>
      <c r="K794" s="655"/>
      <c r="L794" s="655"/>
      <c r="M794" s="605"/>
      <c r="N794" s="605"/>
      <c r="O794" s="605"/>
      <c r="P794" s="605"/>
      <c r="Q794" s="605"/>
      <c r="R794" s="605"/>
      <c r="S794" s="605"/>
      <c r="T794" s="605"/>
    </row>
    <row r="795" spans="1:20" ht="45" x14ac:dyDescent="0.25">
      <c r="A795" s="605"/>
      <c r="B795" s="472"/>
      <c r="C795" s="664" t="s">
        <v>380</v>
      </c>
      <c r="D795" s="664" t="s">
        <v>379</v>
      </c>
      <c r="E795" s="664" t="s">
        <v>378</v>
      </c>
      <c r="F795" s="664" t="s">
        <v>377</v>
      </c>
      <c r="G795" s="664" t="s">
        <v>376</v>
      </c>
      <c r="H795" s="664" t="s">
        <v>474</v>
      </c>
      <c r="I795" s="664" t="s">
        <v>375</v>
      </c>
      <c r="J795" s="664" t="s">
        <v>24</v>
      </c>
      <c r="K795" s="655"/>
      <c r="L795" s="655"/>
      <c r="M795" s="605"/>
      <c r="N795" s="605"/>
      <c r="O795" s="605"/>
      <c r="P795" s="605"/>
      <c r="Q795" s="605"/>
      <c r="R795" s="605"/>
      <c r="S795" s="605"/>
      <c r="T795" s="605"/>
    </row>
    <row r="796" spans="1:20" x14ac:dyDescent="0.25">
      <c r="A796" s="605"/>
      <c r="B796" s="472" t="s">
        <v>473</v>
      </c>
      <c r="C796" s="669">
        <v>2.5000000000000001E-2</v>
      </c>
      <c r="D796" s="669">
        <v>0.15000000000000002</v>
      </c>
      <c r="E796" s="669">
        <v>7.5000000000000011E-2</v>
      </c>
      <c r="F796" s="669">
        <v>0.125</v>
      </c>
      <c r="G796" s="669">
        <v>0</v>
      </c>
      <c r="H796" s="669">
        <v>7.5000000000000011E-2</v>
      </c>
      <c r="I796" s="669">
        <v>0.17499999999999999</v>
      </c>
      <c r="J796" s="669">
        <v>0.625</v>
      </c>
      <c r="K796" s="655"/>
      <c r="L796" s="655"/>
      <c r="M796" s="605"/>
      <c r="N796" s="605"/>
      <c r="O796" s="605"/>
      <c r="P796" s="605"/>
      <c r="Q796" s="605"/>
      <c r="R796" s="605"/>
      <c r="S796" s="605"/>
      <c r="T796" s="605"/>
    </row>
    <row r="797" spans="1:20" x14ac:dyDescent="0.25">
      <c r="A797" s="605"/>
      <c r="B797" s="472" t="s">
        <v>472</v>
      </c>
      <c r="C797" s="669">
        <v>0</v>
      </c>
      <c r="D797" s="669">
        <v>0.22500000000000001</v>
      </c>
      <c r="E797" s="669">
        <v>0</v>
      </c>
      <c r="F797" s="669">
        <v>7.5000000000000011E-2</v>
      </c>
      <c r="G797" s="669">
        <v>0</v>
      </c>
      <c r="H797" s="669">
        <v>7.5000000000000011E-2</v>
      </c>
      <c r="I797" s="669">
        <v>0</v>
      </c>
      <c r="J797" s="669">
        <v>0.375</v>
      </c>
      <c r="K797" s="655"/>
      <c r="L797" s="655"/>
      <c r="M797" s="605"/>
      <c r="N797" s="605"/>
      <c r="O797" s="605"/>
      <c r="P797" s="605"/>
      <c r="Q797" s="605"/>
      <c r="R797" s="605"/>
      <c r="S797" s="605"/>
      <c r="T797" s="605"/>
    </row>
    <row r="798" spans="1:20" x14ac:dyDescent="0.25">
      <c r="A798" s="605"/>
      <c r="B798" s="472" t="s">
        <v>471</v>
      </c>
      <c r="C798" s="669">
        <v>0</v>
      </c>
      <c r="D798" s="669">
        <v>0</v>
      </c>
      <c r="E798" s="669">
        <v>0</v>
      </c>
      <c r="F798" s="669">
        <v>0</v>
      </c>
      <c r="G798" s="669">
        <v>0</v>
      </c>
      <c r="H798" s="669">
        <v>0</v>
      </c>
      <c r="I798" s="669">
        <v>0</v>
      </c>
      <c r="J798" s="669">
        <v>0</v>
      </c>
      <c r="K798" s="655"/>
      <c r="L798" s="655"/>
      <c r="M798" s="605"/>
      <c r="N798" s="605"/>
      <c r="O798" s="605"/>
      <c r="P798" s="605"/>
      <c r="Q798" s="605"/>
      <c r="R798" s="605"/>
      <c r="S798" s="605"/>
      <c r="T798" s="605"/>
    </row>
    <row r="799" spans="1:20" x14ac:dyDescent="0.25">
      <c r="A799" s="605"/>
      <c r="B799" s="472" t="s">
        <v>470</v>
      </c>
      <c r="C799" s="669">
        <v>0</v>
      </c>
      <c r="D799" s="669">
        <v>0</v>
      </c>
      <c r="E799" s="669">
        <v>0</v>
      </c>
      <c r="F799" s="669">
        <v>0</v>
      </c>
      <c r="G799" s="669">
        <v>0</v>
      </c>
      <c r="H799" s="669">
        <v>0</v>
      </c>
      <c r="I799" s="669">
        <v>0</v>
      </c>
      <c r="J799" s="669">
        <v>0</v>
      </c>
      <c r="K799" s="655"/>
      <c r="L799" s="655"/>
      <c r="M799" s="605"/>
      <c r="N799" s="605"/>
      <c r="O799" s="605"/>
      <c r="P799" s="605"/>
      <c r="Q799" s="605"/>
      <c r="R799" s="605"/>
      <c r="S799" s="605"/>
      <c r="T799" s="605"/>
    </row>
    <row r="800" spans="1:20" x14ac:dyDescent="0.25">
      <c r="A800" s="605"/>
      <c r="B800" s="472" t="s">
        <v>469</v>
      </c>
      <c r="C800" s="669">
        <v>0</v>
      </c>
      <c r="D800" s="669">
        <v>0</v>
      </c>
      <c r="E800" s="669">
        <v>0</v>
      </c>
      <c r="F800" s="669">
        <v>0</v>
      </c>
      <c r="G800" s="669">
        <v>0</v>
      </c>
      <c r="H800" s="669">
        <v>0</v>
      </c>
      <c r="I800" s="669">
        <v>0</v>
      </c>
      <c r="J800" s="669">
        <v>0</v>
      </c>
      <c r="K800" s="655"/>
      <c r="L800" s="655"/>
      <c r="M800" s="605"/>
      <c r="N800" s="605"/>
      <c r="O800" s="605"/>
      <c r="P800" s="605"/>
      <c r="Q800" s="605"/>
      <c r="R800" s="605"/>
      <c r="S800" s="605"/>
      <c r="T800" s="605"/>
    </row>
    <row r="801" spans="1:20" x14ac:dyDescent="0.25">
      <c r="A801" s="605"/>
      <c r="B801" s="472" t="s">
        <v>468</v>
      </c>
      <c r="C801" s="669">
        <v>0</v>
      </c>
      <c r="D801" s="669">
        <v>0</v>
      </c>
      <c r="E801" s="669">
        <v>0</v>
      </c>
      <c r="F801" s="669">
        <v>0</v>
      </c>
      <c r="G801" s="669">
        <v>0</v>
      </c>
      <c r="H801" s="669">
        <v>0</v>
      </c>
      <c r="I801" s="669">
        <v>0</v>
      </c>
      <c r="J801" s="669">
        <v>0</v>
      </c>
      <c r="K801" s="655"/>
      <c r="L801" s="655"/>
      <c r="M801" s="605"/>
      <c r="N801" s="605"/>
      <c r="O801" s="605"/>
      <c r="P801" s="605"/>
      <c r="Q801" s="605"/>
      <c r="R801" s="605"/>
      <c r="S801" s="605"/>
      <c r="T801" s="605"/>
    </row>
    <row r="802" spans="1:20" x14ac:dyDescent="0.25">
      <c r="A802" s="605"/>
      <c r="B802" s="472" t="s">
        <v>467</v>
      </c>
      <c r="C802" s="669">
        <v>0</v>
      </c>
      <c r="D802" s="669">
        <v>0</v>
      </c>
      <c r="E802" s="669">
        <v>0</v>
      </c>
      <c r="F802" s="669">
        <v>0</v>
      </c>
      <c r="G802" s="669">
        <v>0</v>
      </c>
      <c r="H802" s="669">
        <v>0</v>
      </c>
      <c r="I802" s="669">
        <v>0</v>
      </c>
      <c r="J802" s="669">
        <v>0</v>
      </c>
      <c r="K802" s="655"/>
      <c r="L802" s="655"/>
      <c r="M802" s="605"/>
      <c r="N802" s="605"/>
      <c r="O802" s="605"/>
      <c r="P802" s="605"/>
      <c r="Q802" s="605"/>
      <c r="R802" s="605"/>
      <c r="S802" s="605"/>
      <c r="T802" s="605"/>
    </row>
    <row r="803" spans="1:20" x14ac:dyDescent="0.25">
      <c r="A803" s="605"/>
      <c r="B803" s="472" t="s">
        <v>466</v>
      </c>
      <c r="C803" s="669">
        <v>0</v>
      </c>
      <c r="D803" s="669">
        <v>0</v>
      </c>
      <c r="E803" s="669">
        <v>0</v>
      </c>
      <c r="F803" s="669">
        <v>0</v>
      </c>
      <c r="G803" s="669">
        <v>0</v>
      </c>
      <c r="H803" s="669">
        <v>0</v>
      </c>
      <c r="I803" s="669">
        <v>0</v>
      </c>
      <c r="J803" s="669">
        <v>0</v>
      </c>
      <c r="K803" s="655"/>
      <c r="L803" s="655"/>
      <c r="M803" s="605"/>
      <c r="N803" s="605"/>
      <c r="O803" s="605"/>
      <c r="P803" s="605"/>
      <c r="Q803" s="605"/>
      <c r="R803" s="605"/>
      <c r="S803" s="605"/>
      <c r="T803" s="605"/>
    </row>
    <row r="804" spans="1:20" x14ac:dyDescent="0.25">
      <c r="A804" s="605"/>
      <c r="B804" s="472" t="s">
        <v>24</v>
      </c>
      <c r="C804" s="669">
        <v>2.5000000000000001E-2</v>
      </c>
      <c r="D804" s="669">
        <v>0.375</v>
      </c>
      <c r="E804" s="669">
        <v>7.5000000000000011E-2</v>
      </c>
      <c r="F804" s="669">
        <v>0.2</v>
      </c>
      <c r="G804" s="669">
        <v>0</v>
      </c>
      <c r="H804" s="669">
        <v>0.15000000000000002</v>
      </c>
      <c r="I804" s="669">
        <v>0.17499999999999999</v>
      </c>
      <c r="J804" s="669">
        <v>1</v>
      </c>
      <c r="K804" s="655"/>
      <c r="L804" s="655"/>
      <c r="M804" s="605"/>
      <c r="N804" s="605"/>
      <c r="O804" s="605"/>
      <c r="P804" s="605"/>
      <c r="Q804" s="605"/>
      <c r="R804" s="605"/>
      <c r="S804" s="605"/>
      <c r="T804" s="605"/>
    </row>
    <row r="805" spans="1:20" x14ac:dyDescent="0.25">
      <c r="A805" s="650"/>
      <c r="B805" s="281" t="s">
        <v>347</v>
      </c>
    </row>
    <row r="806" spans="1:20" x14ac:dyDescent="0.25">
      <c r="A806" s="650"/>
      <c r="B806" s="650"/>
    </row>
    <row r="807" spans="1:20" ht="21.75" thickBot="1" x14ac:dyDescent="0.4">
      <c r="A807" s="471" t="s">
        <v>550</v>
      </c>
      <c r="B807" s="322"/>
      <c r="C807" s="322"/>
      <c r="D807" s="322"/>
      <c r="E807" s="322"/>
      <c r="F807" s="322"/>
      <c r="G807" s="322"/>
      <c r="H807" s="322"/>
      <c r="I807" s="322"/>
      <c r="J807" s="322"/>
      <c r="K807" s="322"/>
    </row>
    <row r="809" spans="1:20" x14ac:dyDescent="0.25">
      <c r="A809" s="419" t="s">
        <v>886</v>
      </c>
      <c r="B809" s="428" t="s">
        <v>802</v>
      </c>
      <c r="C809" s="428"/>
      <c r="D809" s="428"/>
    </row>
    <row r="810" spans="1:20" x14ac:dyDescent="0.25">
      <c r="A810" s="470"/>
      <c r="B810" s="431"/>
      <c r="C810" s="324">
        <v>2014</v>
      </c>
      <c r="D810" s="324">
        <v>2015</v>
      </c>
      <c r="E810" s="324">
        <v>2016</v>
      </c>
      <c r="F810" s="606">
        <v>2017</v>
      </c>
    </row>
    <row r="811" spans="1:20" x14ac:dyDescent="0.25">
      <c r="A811" s="419"/>
      <c r="B811" s="426" t="s">
        <v>25</v>
      </c>
      <c r="C811" s="628" t="s">
        <v>546</v>
      </c>
      <c r="D811" s="628" t="s">
        <v>546</v>
      </c>
      <c r="E811" s="628">
        <v>46.305072000000003</v>
      </c>
      <c r="F811" s="628">
        <v>37.734000000000002</v>
      </c>
    </row>
    <row r="812" spans="1:20" x14ac:dyDescent="0.25">
      <c r="A812" s="419"/>
      <c r="B812" s="426" t="s">
        <v>26</v>
      </c>
      <c r="C812" s="628" t="s">
        <v>546</v>
      </c>
      <c r="D812" s="628" t="s">
        <v>546</v>
      </c>
      <c r="E812" s="628">
        <v>9.3265919999999998</v>
      </c>
      <c r="F812" s="628">
        <v>7.9279999999999999</v>
      </c>
    </row>
    <row r="813" spans="1:20" x14ac:dyDescent="0.25">
      <c r="B813" s="281" t="s">
        <v>347</v>
      </c>
    </row>
    <row r="815" spans="1:20" x14ac:dyDescent="0.25">
      <c r="A815" s="419" t="s">
        <v>887</v>
      </c>
      <c r="B815" s="454" t="s">
        <v>547</v>
      </c>
      <c r="C815" s="425"/>
      <c r="D815" s="425"/>
      <c r="E815" s="425"/>
      <c r="F815" s="425"/>
      <c r="G815" s="425"/>
      <c r="H815" s="425"/>
      <c r="I815" s="425"/>
      <c r="J815" s="425"/>
    </row>
    <row r="816" spans="1:20" x14ac:dyDescent="0.25">
      <c r="B816" s="437"/>
      <c r="C816" s="468">
        <v>2014</v>
      </c>
      <c r="D816" s="468">
        <v>2015</v>
      </c>
      <c r="E816" s="468">
        <v>2016</v>
      </c>
      <c r="F816" s="606">
        <v>2017</v>
      </c>
    </row>
    <row r="817" spans="1:11" x14ac:dyDescent="0.25">
      <c r="B817" s="439" t="s">
        <v>295</v>
      </c>
      <c r="C817" s="628" t="s">
        <v>546</v>
      </c>
      <c r="D817" s="628" t="s">
        <v>546</v>
      </c>
      <c r="E817" s="628">
        <v>45</v>
      </c>
      <c r="F817" s="628">
        <v>37</v>
      </c>
      <c r="G817" s="661"/>
    </row>
    <row r="818" spans="1:11" x14ac:dyDescent="0.25">
      <c r="B818" s="439" t="s">
        <v>34</v>
      </c>
      <c r="C818" s="628" t="s">
        <v>546</v>
      </c>
      <c r="D818" s="628" t="s">
        <v>546</v>
      </c>
      <c r="E818" s="628">
        <v>9</v>
      </c>
      <c r="F818" s="628">
        <v>8</v>
      </c>
      <c r="G818" s="661"/>
    </row>
    <row r="819" spans="1:11" x14ac:dyDescent="0.25">
      <c r="B819" s="281" t="s">
        <v>347</v>
      </c>
      <c r="C819" s="466"/>
      <c r="D819" s="466"/>
      <c r="E819" s="466"/>
      <c r="F819" s="466"/>
      <c r="G819" s="466"/>
      <c r="H819" s="425"/>
      <c r="I819" s="425"/>
      <c r="J819" s="425"/>
    </row>
    <row r="820" spans="1:11" x14ac:dyDescent="0.25">
      <c r="A820" s="412"/>
      <c r="B820" s="465"/>
      <c r="C820" s="465"/>
      <c r="D820" s="465"/>
      <c r="E820" s="465"/>
      <c r="F820" s="425"/>
      <c r="G820" s="425"/>
      <c r="H820" s="425"/>
      <c r="I820" s="425"/>
      <c r="J820" s="425"/>
      <c r="K820" s="412"/>
    </row>
    <row r="821" spans="1:11" x14ac:dyDescent="0.25">
      <c r="A821" s="419" t="s">
        <v>545</v>
      </c>
      <c r="B821" s="454" t="s">
        <v>544</v>
      </c>
      <c r="C821" s="412"/>
      <c r="D821" s="412"/>
      <c r="E821" s="412"/>
      <c r="F821" s="412"/>
      <c r="G821" s="412"/>
      <c r="H821" s="450"/>
      <c r="I821" s="425"/>
      <c r="J821" s="425"/>
      <c r="K821" s="412"/>
    </row>
    <row r="822" spans="1:11" x14ac:dyDescent="0.25">
      <c r="B822" s="439" t="s">
        <v>25</v>
      </c>
      <c r="C822" s="599">
        <v>37.734000000000002</v>
      </c>
      <c r="D822" s="741"/>
      <c r="E822" s="412"/>
      <c r="F822" s="434"/>
      <c r="G822" s="434"/>
      <c r="H822" s="455"/>
      <c r="I822" s="425"/>
      <c r="J822" s="425"/>
      <c r="K822" s="412"/>
    </row>
    <row r="823" spans="1:11" x14ac:dyDescent="0.25">
      <c r="B823" s="439" t="s">
        <v>447</v>
      </c>
      <c r="C823" s="742">
        <v>85.298108499999998</v>
      </c>
      <c r="D823" s="655"/>
      <c r="E823" s="412"/>
      <c r="F823" s="434"/>
      <c r="G823" s="434"/>
      <c r="H823" s="455"/>
      <c r="I823" s="425"/>
      <c r="J823" s="425"/>
      <c r="K823" s="412"/>
    </row>
    <row r="824" spans="1:11" x14ac:dyDescent="0.25">
      <c r="A824" s="412"/>
      <c r="B824" s="439" t="s">
        <v>26</v>
      </c>
      <c r="C824" s="469">
        <v>7.9279999999999999</v>
      </c>
      <c r="D824" s="655"/>
      <c r="E824" s="412"/>
      <c r="F824" s="434"/>
      <c r="G824" s="434"/>
      <c r="H824" s="455"/>
      <c r="I824" s="425"/>
      <c r="J824" s="425"/>
      <c r="K824" s="412"/>
    </row>
    <row r="825" spans="1:11" x14ac:dyDescent="0.25">
      <c r="A825" s="412"/>
      <c r="B825" s="439" t="s">
        <v>401</v>
      </c>
      <c r="C825" s="742">
        <v>17.325813</v>
      </c>
      <c r="D825" s="655"/>
      <c r="E825" s="412"/>
      <c r="F825" s="434"/>
      <c r="G825" s="434"/>
      <c r="H825" s="455"/>
      <c r="I825" s="425"/>
      <c r="J825" s="425"/>
      <c r="K825" s="412"/>
    </row>
    <row r="826" spans="1:11" x14ac:dyDescent="0.25">
      <c r="A826" s="412"/>
      <c r="B826" s="451" t="s">
        <v>543</v>
      </c>
      <c r="C826" s="464"/>
      <c r="D826" s="655"/>
      <c r="E826" s="412"/>
      <c r="F826" s="463"/>
      <c r="G826" s="463"/>
      <c r="H826" s="462"/>
      <c r="I826" s="425"/>
      <c r="J826" s="425"/>
      <c r="K826" s="412"/>
    </row>
    <row r="827" spans="1:11" x14ac:dyDescent="0.25">
      <c r="A827" s="412"/>
      <c r="B827" s="281" t="s">
        <v>347</v>
      </c>
      <c r="C827" s="456"/>
      <c r="D827" s="412"/>
      <c r="E827" s="412"/>
      <c r="F827" s="434"/>
      <c r="G827" s="434"/>
      <c r="H827" s="455"/>
      <c r="I827" s="425"/>
      <c r="J827" s="425"/>
      <c r="K827" s="412"/>
    </row>
    <row r="828" spans="1:11" x14ac:dyDescent="0.25">
      <c r="A828" s="412"/>
      <c r="B828" s="451"/>
      <c r="C828" s="456"/>
      <c r="D828" s="412"/>
      <c r="E828" s="412"/>
      <c r="F828" s="434"/>
      <c r="G828" s="434"/>
      <c r="H828" s="455"/>
      <c r="I828" s="425"/>
      <c r="J828" s="425"/>
      <c r="K828" s="412"/>
    </row>
    <row r="829" spans="1:11" x14ac:dyDescent="0.25">
      <c r="A829" s="419" t="s">
        <v>542</v>
      </c>
      <c r="B829" s="461" t="s">
        <v>541</v>
      </c>
      <c r="C829" s="460"/>
      <c r="D829" s="412"/>
      <c r="E829" s="412"/>
      <c r="F829" s="434"/>
      <c r="G829" s="434"/>
      <c r="H829" s="455"/>
      <c r="I829" s="425"/>
      <c r="J829" s="425"/>
      <c r="K829" s="412"/>
    </row>
    <row r="830" spans="1:11" x14ac:dyDescent="0.25">
      <c r="A830" s="412"/>
      <c r="B830" s="459" t="s">
        <v>256</v>
      </c>
      <c r="C830" s="743">
        <v>0.99099999999999999</v>
      </c>
      <c r="D830" s="412"/>
      <c r="E830" s="412"/>
      <c r="F830" s="434"/>
      <c r="G830" s="434"/>
      <c r="H830" s="455"/>
      <c r="I830" s="425"/>
      <c r="J830" s="425"/>
      <c r="K830" s="412"/>
    </row>
    <row r="831" spans="1:11" x14ac:dyDescent="0.25">
      <c r="A831" s="412"/>
      <c r="B831" s="281" t="s">
        <v>347</v>
      </c>
      <c r="C831" s="456"/>
      <c r="D831" s="412"/>
      <c r="E831" s="412"/>
      <c r="G831" s="434"/>
      <c r="H831" s="455"/>
      <c r="I831" s="425"/>
      <c r="J831" s="425"/>
      <c r="K831" s="412"/>
    </row>
    <row r="832" spans="1:11" x14ac:dyDescent="0.25">
      <c r="A832" s="412"/>
      <c r="B832" s="451"/>
      <c r="C832" s="456"/>
      <c r="D832" s="412"/>
      <c r="E832" s="412"/>
      <c r="F832" s="434"/>
      <c r="G832" s="434"/>
      <c r="H832" s="455"/>
      <c r="I832" s="425"/>
      <c r="J832" s="425"/>
      <c r="K832" s="412"/>
    </row>
    <row r="833" spans="1:11" x14ac:dyDescent="0.25">
      <c r="A833" s="419" t="s">
        <v>540</v>
      </c>
      <c r="B833" s="454" t="s">
        <v>539</v>
      </c>
      <c r="C833" s="412"/>
      <c r="D833" s="412"/>
      <c r="E833" s="458"/>
      <c r="F833" s="434"/>
      <c r="G833" s="434"/>
      <c r="H833" s="455"/>
      <c r="I833" s="425"/>
      <c r="J833" s="425"/>
      <c r="K833" s="412"/>
    </row>
    <row r="834" spans="1:11" x14ac:dyDescent="0.25">
      <c r="A834" s="412"/>
      <c r="B834" s="457" t="s">
        <v>101</v>
      </c>
      <c r="C834" s="744">
        <v>0.21621621621621623</v>
      </c>
      <c r="D834" s="412"/>
      <c r="E834" s="412"/>
      <c r="F834" s="434"/>
      <c r="G834" s="434"/>
      <c r="H834" s="455"/>
      <c r="I834" s="425"/>
      <c r="J834" s="425"/>
      <c r="K834" s="412"/>
    </row>
    <row r="835" spans="1:11" x14ac:dyDescent="0.25">
      <c r="A835" s="412"/>
      <c r="B835" s="281" t="s">
        <v>347</v>
      </c>
      <c r="C835" s="702"/>
      <c r="D835" s="412"/>
      <c r="E835" s="412"/>
      <c r="F835" s="434"/>
      <c r="G835" s="434"/>
      <c r="H835" s="455"/>
      <c r="I835" s="425"/>
      <c r="J835" s="425"/>
      <c r="K835" s="412"/>
    </row>
    <row r="836" spans="1:11" x14ac:dyDescent="0.25">
      <c r="A836" s="419"/>
      <c r="B836" s="451"/>
      <c r="C836" s="456"/>
      <c r="D836" s="412"/>
      <c r="E836" s="412"/>
      <c r="F836" s="434"/>
      <c r="G836" s="434"/>
      <c r="H836" s="455"/>
      <c r="I836" s="425"/>
      <c r="J836" s="425"/>
      <c r="K836" s="412"/>
    </row>
    <row r="837" spans="1:11" x14ac:dyDescent="0.25">
      <c r="A837" s="419" t="s">
        <v>538</v>
      </c>
      <c r="B837" s="454" t="s">
        <v>537</v>
      </c>
      <c r="C837" s="412"/>
      <c r="D837" s="412"/>
      <c r="E837" s="412"/>
      <c r="F837" s="412"/>
      <c r="G837" s="412"/>
      <c r="H837" s="450"/>
      <c r="I837" s="425"/>
      <c r="J837" s="425"/>
      <c r="K837" s="412"/>
    </row>
    <row r="838" spans="1:11" x14ac:dyDescent="0.25">
      <c r="A838" s="412"/>
      <c r="B838" s="439" t="s">
        <v>536</v>
      </c>
      <c r="C838" s="745">
        <v>2</v>
      </c>
      <c r="D838" s="453"/>
      <c r="E838" s="412"/>
      <c r="F838" s="412"/>
      <c r="G838" s="412"/>
      <c r="H838" s="450"/>
      <c r="I838" s="425"/>
      <c r="J838" s="425"/>
      <c r="K838" s="412"/>
    </row>
    <row r="839" spans="1:11" x14ac:dyDescent="0.25">
      <c r="A839" s="412"/>
      <c r="B839" s="281" t="s">
        <v>347</v>
      </c>
      <c r="C839" s="412"/>
      <c r="D839" s="412"/>
      <c r="E839" s="412"/>
      <c r="F839" s="412"/>
      <c r="G839" s="412"/>
      <c r="H839" s="450"/>
      <c r="I839" s="425"/>
      <c r="J839" s="425"/>
      <c r="K839" s="412"/>
    </row>
    <row r="840" spans="1:11" x14ac:dyDescent="0.25">
      <c r="A840" s="412"/>
      <c r="B840" s="425"/>
      <c r="C840" s="425"/>
      <c r="D840" s="425"/>
      <c r="E840" s="425"/>
      <c r="F840" s="425"/>
      <c r="G840" s="425"/>
      <c r="H840" s="425"/>
      <c r="I840" s="425"/>
      <c r="J840" s="425"/>
      <c r="K840" s="412"/>
    </row>
    <row r="841" spans="1:11" x14ac:dyDescent="0.25">
      <c r="A841" s="419" t="s">
        <v>535</v>
      </c>
      <c r="B841" s="440" t="s">
        <v>534</v>
      </c>
      <c r="C841" s="425"/>
      <c r="D841" s="412"/>
      <c r="E841" s="425"/>
      <c r="F841" s="425"/>
      <c r="G841" s="425"/>
      <c r="H841" s="425"/>
      <c r="I841" s="425"/>
      <c r="J841" s="425"/>
      <c r="K841" s="412"/>
    </row>
    <row r="842" spans="1:11" x14ac:dyDescent="0.25">
      <c r="A842" s="412"/>
      <c r="B842" s="439"/>
      <c r="C842" s="441" t="s">
        <v>528</v>
      </c>
      <c r="D842" s="441" t="s">
        <v>527</v>
      </c>
      <c r="E842" s="441" t="s">
        <v>526</v>
      </c>
      <c r="F842" s="425"/>
      <c r="G842" s="425"/>
      <c r="H842" s="425"/>
      <c r="I842" s="425"/>
      <c r="J842" s="425"/>
      <c r="K842" s="412"/>
    </row>
    <row r="843" spans="1:11" x14ac:dyDescent="0.25">
      <c r="A843" s="412"/>
      <c r="B843" s="439" t="s">
        <v>295</v>
      </c>
      <c r="C843" s="746">
        <v>24</v>
      </c>
      <c r="D843" s="746">
        <v>13</v>
      </c>
      <c r="E843" s="746"/>
      <c r="F843" s="452" t="s">
        <v>264</v>
      </c>
      <c r="G843" s="281"/>
      <c r="H843" s="425"/>
      <c r="I843" s="425"/>
      <c r="J843" s="425"/>
      <c r="K843" s="412"/>
    </row>
    <row r="844" spans="1:11" x14ac:dyDescent="0.25">
      <c r="A844" s="412"/>
      <c r="B844" s="439" t="s">
        <v>34</v>
      </c>
      <c r="C844" s="467">
        <v>5</v>
      </c>
      <c r="D844" s="467">
        <v>3</v>
      </c>
      <c r="E844" s="467"/>
      <c r="F844" s="452" t="s">
        <v>264</v>
      </c>
      <c r="G844" s="281"/>
      <c r="H844" s="425"/>
      <c r="I844" s="425"/>
      <c r="J844" s="425"/>
      <c r="K844" s="412"/>
    </row>
    <row r="845" spans="1:11" x14ac:dyDescent="0.25">
      <c r="A845" s="412"/>
      <c r="B845" s="451" t="s">
        <v>531</v>
      </c>
      <c r="C845" s="434"/>
      <c r="D845" s="425"/>
      <c r="E845" s="425"/>
      <c r="F845" s="425"/>
      <c r="G845" s="425"/>
      <c r="H845" s="425"/>
      <c r="I845" s="425"/>
      <c r="J845" s="425"/>
      <c r="K845" s="412"/>
    </row>
    <row r="846" spans="1:11" x14ac:dyDescent="0.25">
      <c r="A846" s="412"/>
      <c r="B846" s="281" t="s">
        <v>347</v>
      </c>
      <c r="C846" s="434"/>
      <c r="D846" s="281" t="s">
        <v>124</v>
      </c>
      <c r="E846" s="425"/>
      <c r="F846" s="425"/>
      <c r="G846" s="425"/>
      <c r="H846" s="425"/>
      <c r="I846" s="425"/>
      <c r="J846" s="425"/>
      <c r="K846" s="412"/>
    </row>
    <row r="847" spans="1:11" x14ac:dyDescent="0.25">
      <c r="A847" s="412"/>
      <c r="B847" s="656"/>
      <c r="C847" s="656"/>
      <c r="D847" s="425"/>
      <c r="E847" s="425"/>
      <c r="F847" s="425"/>
      <c r="G847" s="425"/>
      <c r="H847" s="425"/>
      <c r="I847" s="425"/>
      <c r="J847" s="425"/>
      <c r="K847" s="412"/>
    </row>
    <row r="848" spans="1:11" x14ac:dyDescent="0.25">
      <c r="A848" s="419" t="s">
        <v>533</v>
      </c>
      <c r="B848" s="440" t="s">
        <v>532</v>
      </c>
      <c r="C848" s="425"/>
      <c r="D848" s="412"/>
      <c r="E848" s="425"/>
      <c r="F848" s="425"/>
      <c r="G848" s="425"/>
      <c r="H848" s="425"/>
      <c r="I848" s="425"/>
      <c r="J848" s="425"/>
      <c r="K848" s="412"/>
    </row>
    <row r="849" spans="1:11" x14ac:dyDescent="0.25">
      <c r="A849" s="412"/>
      <c r="B849" s="439"/>
      <c r="C849" s="441" t="s">
        <v>528</v>
      </c>
      <c r="D849" s="441" t="s">
        <v>527</v>
      </c>
      <c r="E849" s="441" t="s">
        <v>526</v>
      </c>
      <c r="F849" s="425"/>
      <c r="G849" s="425"/>
      <c r="H849" s="425"/>
      <c r="I849" s="425"/>
      <c r="J849" s="425"/>
      <c r="K849" s="412"/>
    </row>
    <row r="850" spans="1:11" x14ac:dyDescent="0.25">
      <c r="A850" s="412"/>
      <c r="B850" s="439" t="s">
        <v>25</v>
      </c>
      <c r="C850" s="746">
        <v>24.431999999999999</v>
      </c>
      <c r="D850" s="746">
        <v>13.302</v>
      </c>
      <c r="E850" s="746"/>
      <c r="F850" s="452" t="s">
        <v>264</v>
      </c>
      <c r="G850" s="281"/>
      <c r="H850" s="452"/>
      <c r="I850" s="425"/>
      <c r="J850" s="425"/>
      <c r="K850" s="412"/>
    </row>
    <row r="851" spans="1:11" x14ac:dyDescent="0.25">
      <c r="A851" s="412"/>
      <c r="B851" s="439" t="s">
        <v>26</v>
      </c>
      <c r="C851" s="467">
        <v>5.0359999999999996</v>
      </c>
      <c r="D851" s="467">
        <v>2.8919999999999999</v>
      </c>
      <c r="E851" s="467"/>
      <c r="F851" s="452" t="s">
        <v>264</v>
      </c>
      <c r="G851" s="281"/>
      <c r="H851" s="452"/>
      <c r="I851" s="425"/>
      <c r="J851" s="425"/>
      <c r="K851" s="412"/>
    </row>
    <row r="852" spans="1:11" x14ac:dyDescent="0.25">
      <c r="A852" s="412"/>
      <c r="B852" s="451" t="s">
        <v>531</v>
      </c>
      <c r="C852" s="425"/>
      <c r="D852" s="434"/>
      <c r="E852" s="425"/>
      <c r="F852" s="425"/>
      <c r="G852" s="425"/>
      <c r="H852" s="425"/>
      <c r="I852" s="425"/>
      <c r="J852" s="425"/>
      <c r="K852" s="412"/>
    </row>
    <row r="853" spans="1:11" x14ac:dyDescent="0.25">
      <c r="A853" s="412"/>
      <c r="B853" s="281" t="s">
        <v>347</v>
      </c>
      <c r="C853" s="425"/>
      <c r="D853" s="434"/>
      <c r="E853" s="425"/>
      <c r="F853" s="425"/>
      <c r="G853" s="425"/>
      <c r="H853" s="425"/>
      <c r="I853" s="425"/>
      <c r="J853" s="425"/>
      <c r="K853" s="412"/>
    </row>
    <row r="854" spans="1:11" x14ac:dyDescent="0.25">
      <c r="A854" s="412"/>
      <c r="B854" s="281"/>
      <c r="C854" s="425"/>
      <c r="D854" s="434"/>
      <c r="E854" s="425"/>
      <c r="F854" s="425"/>
      <c r="G854" s="425"/>
      <c r="H854" s="425"/>
      <c r="I854" s="425"/>
      <c r="J854" s="425"/>
      <c r="K854" s="412"/>
    </row>
    <row r="855" spans="1:11" x14ac:dyDescent="0.25">
      <c r="A855" s="450" t="s">
        <v>530</v>
      </c>
      <c r="B855" s="440" t="s">
        <v>529</v>
      </c>
      <c r="C855" s="449"/>
      <c r="D855" s="412"/>
      <c r="E855" s="425"/>
      <c r="F855" s="425"/>
      <c r="G855" s="425"/>
      <c r="H855" s="425"/>
      <c r="I855" s="425"/>
      <c r="J855" s="425"/>
      <c r="K855" s="412"/>
    </row>
    <row r="856" spans="1:11" x14ac:dyDescent="0.25">
      <c r="A856" s="412"/>
      <c r="B856" s="439"/>
      <c r="C856" s="441" t="s">
        <v>528</v>
      </c>
      <c r="D856" s="441" t="s">
        <v>527</v>
      </c>
      <c r="E856" s="441" t="s">
        <v>526</v>
      </c>
      <c r="F856" s="425"/>
      <c r="G856" s="425"/>
      <c r="H856" s="425"/>
      <c r="I856" s="425"/>
      <c r="J856" s="425"/>
      <c r="K856" s="412"/>
    </row>
    <row r="857" spans="1:11" x14ac:dyDescent="0.25">
      <c r="A857" s="412"/>
      <c r="B857" s="439" t="s">
        <v>525</v>
      </c>
      <c r="C857" s="744">
        <v>0.2061231172233137</v>
      </c>
      <c r="D857" s="744">
        <v>0.21741091565178169</v>
      </c>
      <c r="E857" s="747"/>
      <c r="F857" s="425"/>
      <c r="G857" s="425"/>
      <c r="H857" s="425"/>
      <c r="I857" s="425"/>
      <c r="J857" s="425"/>
      <c r="K857" s="412"/>
    </row>
    <row r="858" spans="1:11" x14ac:dyDescent="0.25">
      <c r="A858" s="412"/>
      <c r="B858" s="281" t="s">
        <v>347</v>
      </c>
      <c r="C858" s="425"/>
      <c r="D858" s="434"/>
      <c r="E858" s="425"/>
      <c r="F858" s="425"/>
      <c r="G858" s="425"/>
      <c r="H858" s="425"/>
      <c r="I858" s="425"/>
      <c r="J858" s="425"/>
      <c r="K858" s="412"/>
    </row>
    <row r="859" spans="1:11" x14ac:dyDescent="0.25">
      <c r="A859" s="412"/>
      <c r="B859" s="425"/>
      <c r="C859" s="425"/>
      <c r="D859" s="425"/>
      <c r="E859" s="425"/>
      <c r="F859" s="425"/>
      <c r="G859" s="425"/>
      <c r="H859" s="425"/>
      <c r="I859" s="425"/>
      <c r="J859" s="425"/>
      <c r="K859" s="412"/>
    </row>
    <row r="860" spans="1:11" x14ac:dyDescent="0.25">
      <c r="A860" s="419" t="s">
        <v>524</v>
      </c>
      <c r="B860" s="440" t="s">
        <v>523</v>
      </c>
      <c r="C860" s="425"/>
      <c r="D860" s="425"/>
      <c r="E860" s="425"/>
      <c r="F860" s="425"/>
      <c r="G860" s="425"/>
      <c r="H860" s="425"/>
      <c r="I860" s="425"/>
      <c r="J860" s="425"/>
      <c r="K860" s="412"/>
    </row>
    <row r="861" spans="1:11" ht="30" x14ac:dyDescent="0.25">
      <c r="A861" s="412"/>
      <c r="B861" s="446"/>
      <c r="C861" s="664" t="s">
        <v>522</v>
      </c>
      <c r="D861" s="664" t="s">
        <v>521</v>
      </c>
      <c r="E861" s="664" t="s">
        <v>520</v>
      </c>
      <c r="F861" s="425"/>
      <c r="G861" s="425"/>
      <c r="H861" s="425"/>
      <c r="I861" s="425"/>
      <c r="J861" s="425"/>
      <c r="K861" s="412"/>
    </row>
    <row r="862" spans="1:11" x14ac:dyDescent="0.25">
      <c r="A862" s="412"/>
      <c r="B862" s="446" t="s">
        <v>172</v>
      </c>
      <c r="C862" s="446"/>
      <c r="D862" s="748"/>
      <c r="E862" s="432">
        <v>0</v>
      </c>
      <c r="F862" s="425"/>
      <c r="G862" s="425"/>
      <c r="H862" s="425"/>
      <c r="I862" s="425"/>
      <c r="J862" s="425"/>
      <c r="K862" s="412"/>
    </row>
    <row r="863" spans="1:11" x14ac:dyDescent="0.25">
      <c r="A863" s="412"/>
      <c r="B863" s="446" t="s">
        <v>171</v>
      </c>
      <c r="C863" s="446">
        <v>1</v>
      </c>
      <c r="D863" s="748">
        <v>0.252</v>
      </c>
      <c r="E863" s="432">
        <v>3.1786074672048435E-2</v>
      </c>
      <c r="F863" s="425"/>
      <c r="G863" s="425"/>
      <c r="H863" s="425"/>
      <c r="I863" s="425"/>
      <c r="J863" s="425"/>
      <c r="K863" s="412"/>
    </row>
    <row r="864" spans="1:11" x14ac:dyDescent="0.25">
      <c r="A864" s="412"/>
      <c r="B864" s="446" t="s">
        <v>519</v>
      </c>
      <c r="C864" s="446">
        <v>4</v>
      </c>
      <c r="D864" s="748">
        <v>1.224</v>
      </c>
      <c r="E864" s="432">
        <v>0.15438950554994954</v>
      </c>
      <c r="F864" s="425"/>
      <c r="G864" s="425"/>
      <c r="H864" s="425"/>
      <c r="I864" s="425"/>
      <c r="J864" s="425"/>
      <c r="K864" s="412"/>
    </row>
    <row r="865" spans="1:11" x14ac:dyDescent="0.25">
      <c r="A865" s="412"/>
      <c r="B865" s="446" t="s">
        <v>169</v>
      </c>
      <c r="C865" s="446">
        <v>1</v>
      </c>
      <c r="D865" s="748">
        <v>0.252</v>
      </c>
      <c r="E865" s="432">
        <v>3.1786074672048435E-2</v>
      </c>
      <c r="F865" s="425"/>
      <c r="H865" s="425"/>
      <c r="I865" s="425"/>
      <c r="J865" s="425"/>
      <c r="K865" s="412"/>
    </row>
    <row r="866" spans="1:11" x14ac:dyDescent="0.25">
      <c r="A866" s="412"/>
      <c r="B866" s="446" t="s">
        <v>168</v>
      </c>
      <c r="C866" s="446"/>
      <c r="D866" s="748"/>
      <c r="E866" s="432">
        <v>0</v>
      </c>
      <c r="F866" s="425"/>
      <c r="G866" s="425"/>
      <c r="H866" s="425"/>
      <c r="I866" s="425"/>
      <c r="J866" s="425"/>
      <c r="K866" s="412"/>
    </row>
    <row r="867" spans="1:11" x14ac:dyDescent="0.25">
      <c r="A867" s="412"/>
      <c r="B867" s="448" t="s">
        <v>369</v>
      </c>
      <c r="C867" s="446">
        <v>1</v>
      </c>
      <c r="D867" s="748">
        <v>0.252</v>
      </c>
      <c r="E867" s="432">
        <v>3.1786074672048435E-2</v>
      </c>
      <c r="F867" s="425"/>
      <c r="G867" s="425"/>
      <c r="H867" s="425"/>
      <c r="I867" s="425"/>
      <c r="J867" s="425"/>
      <c r="K867" s="412"/>
    </row>
    <row r="868" spans="1:11" x14ac:dyDescent="0.25">
      <c r="A868" s="412"/>
      <c r="B868" s="446" t="s">
        <v>166</v>
      </c>
      <c r="C868" s="446"/>
      <c r="D868" s="748"/>
      <c r="E868" s="432">
        <v>0</v>
      </c>
      <c r="F868" s="425"/>
      <c r="G868" s="425"/>
      <c r="H868" s="425"/>
      <c r="I868" s="425"/>
      <c r="J868" s="425"/>
      <c r="K868" s="412"/>
    </row>
    <row r="869" spans="1:11" x14ac:dyDescent="0.25">
      <c r="A869" s="412"/>
      <c r="B869" s="446" t="s">
        <v>518</v>
      </c>
      <c r="C869" s="446"/>
      <c r="D869" s="748"/>
      <c r="E869" s="432">
        <v>0</v>
      </c>
      <c r="F869" s="425"/>
      <c r="G869" s="425"/>
      <c r="H869" s="425"/>
      <c r="I869" s="425"/>
      <c r="J869" s="425"/>
      <c r="K869" s="412"/>
    </row>
    <row r="870" spans="1:11" x14ac:dyDescent="0.25">
      <c r="A870" s="412"/>
      <c r="B870" s="446" t="s">
        <v>517</v>
      </c>
      <c r="C870" s="446"/>
      <c r="D870" s="748"/>
      <c r="E870" s="432">
        <v>0</v>
      </c>
      <c r="F870" s="425"/>
      <c r="G870" s="425"/>
      <c r="H870" s="425"/>
      <c r="I870" s="425"/>
      <c r="J870" s="425"/>
      <c r="K870" s="412"/>
    </row>
    <row r="871" spans="1:11" x14ac:dyDescent="0.25">
      <c r="A871" s="412"/>
      <c r="B871" s="447" t="s">
        <v>516</v>
      </c>
      <c r="C871" s="446">
        <v>1</v>
      </c>
      <c r="D871" s="748">
        <v>0.252</v>
      </c>
      <c r="E871" s="432">
        <v>3.1786074672048435E-2</v>
      </c>
      <c r="F871" s="425"/>
      <c r="G871" s="425"/>
      <c r="H871" s="425"/>
      <c r="I871" s="425"/>
      <c r="J871" s="425"/>
      <c r="K871" s="412"/>
    </row>
    <row r="872" spans="1:11" x14ac:dyDescent="0.25">
      <c r="A872" s="412"/>
      <c r="B872" s="446" t="s">
        <v>196</v>
      </c>
      <c r="C872" s="446"/>
      <c r="D872" s="748"/>
      <c r="E872" s="432">
        <v>0</v>
      </c>
      <c r="F872" s="425"/>
      <c r="G872" s="425"/>
      <c r="H872" s="425"/>
      <c r="I872" s="425"/>
      <c r="J872" s="425"/>
      <c r="K872" s="412"/>
    </row>
    <row r="873" spans="1:11" x14ac:dyDescent="0.25">
      <c r="A873" s="412"/>
      <c r="B873" s="446" t="s">
        <v>365</v>
      </c>
      <c r="C873" s="446"/>
      <c r="D873" s="748"/>
      <c r="E873" s="432">
        <v>0</v>
      </c>
      <c r="F873" s="425"/>
      <c r="G873" s="425"/>
      <c r="H873" s="425"/>
      <c r="I873" s="425"/>
      <c r="J873" s="425"/>
      <c r="K873" s="412"/>
    </row>
    <row r="874" spans="1:11" x14ac:dyDescent="0.25">
      <c r="A874" s="412"/>
      <c r="B874" s="446" t="s">
        <v>194</v>
      </c>
      <c r="C874" s="446"/>
      <c r="D874" s="748"/>
      <c r="E874" s="432">
        <v>0</v>
      </c>
      <c r="F874" s="425"/>
      <c r="G874" s="425"/>
      <c r="H874" s="425"/>
      <c r="I874" s="425"/>
      <c r="J874" s="425"/>
      <c r="K874" s="412"/>
    </row>
    <row r="875" spans="1:11" x14ac:dyDescent="0.25">
      <c r="A875" s="412"/>
      <c r="B875" s="446" t="s">
        <v>193</v>
      </c>
      <c r="C875" s="446"/>
      <c r="D875" s="748"/>
      <c r="E875" s="432">
        <v>0</v>
      </c>
      <c r="F875" s="425"/>
      <c r="G875" s="425"/>
      <c r="H875" s="425"/>
      <c r="I875" s="425"/>
      <c r="J875" s="425"/>
      <c r="K875" s="412"/>
    </row>
    <row r="876" spans="1:11" x14ac:dyDescent="0.25">
      <c r="A876" s="412"/>
      <c r="B876" s="446" t="s">
        <v>192</v>
      </c>
      <c r="C876" s="446"/>
      <c r="D876" s="748"/>
      <c r="E876" s="432">
        <v>0</v>
      </c>
      <c r="F876" s="425"/>
      <c r="G876" s="425"/>
      <c r="H876" s="425"/>
      <c r="I876" s="425"/>
      <c r="J876" s="425"/>
      <c r="K876" s="412"/>
    </row>
    <row r="877" spans="1:11" x14ac:dyDescent="0.25">
      <c r="A877" s="412"/>
      <c r="B877" s="446" t="s">
        <v>191</v>
      </c>
      <c r="C877" s="446"/>
      <c r="D877" s="748"/>
      <c r="E877" s="432">
        <v>0</v>
      </c>
      <c r="F877" s="425"/>
      <c r="G877" s="425"/>
      <c r="H877" s="425"/>
      <c r="I877" s="425"/>
      <c r="J877" s="425"/>
      <c r="K877" s="412"/>
    </row>
    <row r="878" spans="1:11" x14ac:dyDescent="0.25">
      <c r="A878" s="412"/>
      <c r="B878" s="446" t="s">
        <v>515</v>
      </c>
      <c r="C878" s="446"/>
      <c r="D878" s="748"/>
      <c r="E878" s="432">
        <v>0</v>
      </c>
      <c r="F878" s="425"/>
      <c r="G878" s="425"/>
      <c r="H878" s="425"/>
      <c r="I878" s="425"/>
      <c r="J878" s="425"/>
      <c r="K878" s="412"/>
    </row>
    <row r="879" spans="1:11" x14ac:dyDescent="0.25">
      <c r="A879" s="412"/>
      <c r="B879" s="446" t="s">
        <v>514</v>
      </c>
      <c r="C879" s="446"/>
      <c r="D879" s="749"/>
      <c r="E879" s="432">
        <v>0</v>
      </c>
      <c r="F879" s="425"/>
      <c r="H879" s="425"/>
      <c r="I879" s="425"/>
      <c r="J879" s="425"/>
      <c r="K879" s="412"/>
    </row>
    <row r="880" spans="1:11" x14ac:dyDescent="0.25">
      <c r="A880" s="412"/>
      <c r="B880" s="446" t="s">
        <v>513</v>
      </c>
      <c r="C880" s="446">
        <v>8</v>
      </c>
      <c r="D880" s="748">
        <v>5.6959999999999997</v>
      </c>
      <c r="E880" s="432">
        <v>0.71846619576185666</v>
      </c>
      <c r="F880" s="425"/>
      <c r="G880" s="425"/>
      <c r="H880" s="425"/>
      <c r="I880" s="425"/>
      <c r="J880" s="425"/>
      <c r="K880" s="412"/>
    </row>
    <row r="881" spans="1:11" x14ac:dyDescent="0.25">
      <c r="A881" s="412"/>
      <c r="B881" s="446" t="s">
        <v>512</v>
      </c>
      <c r="C881" s="446"/>
      <c r="D881" s="748"/>
      <c r="E881" s="432">
        <v>0</v>
      </c>
      <c r="F881" s="425"/>
      <c r="G881" s="425"/>
      <c r="H881" s="425"/>
      <c r="I881" s="425"/>
      <c r="J881" s="425"/>
      <c r="K881" s="412"/>
    </row>
    <row r="882" spans="1:11" x14ac:dyDescent="0.25">
      <c r="A882" s="412"/>
      <c r="B882" s="446" t="s">
        <v>181</v>
      </c>
      <c r="C882" s="446"/>
      <c r="D882" s="748"/>
      <c r="E882" s="432">
        <v>0</v>
      </c>
      <c r="F882" s="425"/>
      <c r="G882" s="425"/>
      <c r="H882" s="425"/>
      <c r="I882" s="425"/>
      <c r="J882" s="425"/>
      <c r="K882" s="412"/>
    </row>
    <row r="883" spans="1:11" x14ac:dyDescent="0.25">
      <c r="A883" s="412"/>
      <c r="B883" s="446" t="s">
        <v>511</v>
      </c>
      <c r="C883" s="446"/>
      <c r="D883" s="748"/>
      <c r="E883" s="432">
        <v>0</v>
      </c>
      <c r="F883" s="425"/>
      <c r="G883" s="418"/>
      <c r="H883" s="418"/>
      <c r="I883" s="425"/>
      <c r="J883" s="425"/>
      <c r="K883" s="412"/>
    </row>
    <row r="884" spans="1:11" x14ac:dyDescent="0.25">
      <c r="A884" s="412"/>
      <c r="B884" s="446" t="s">
        <v>359</v>
      </c>
      <c r="C884" s="446"/>
      <c r="D884" s="749"/>
      <c r="E884" s="432">
        <v>0</v>
      </c>
      <c r="F884" s="425"/>
      <c r="G884" s="425"/>
      <c r="H884" s="425"/>
      <c r="I884" s="425"/>
      <c r="J884" s="425"/>
      <c r="K884" s="412"/>
    </row>
    <row r="885" spans="1:11" x14ac:dyDescent="0.25">
      <c r="A885" s="412"/>
      <c r="B885" s="446" t="s">
        <v>187</v>
      </c>
      <c r="C885" s="446"/>
      <c r="D885" s="748"/>
      <c r="E885" s="432">
        <v>0</v>
      </c>
      <c r="F885" s="425"/>
      <c r="G885" s="418"/>
      <c r="H885" s="418"/>
      <c r="I885" s="425"/>
      <c r="J885" s="425"/>
      <c r="K885" s="412"/>
    </row>
    <row r="886" spans="1:11" x14ac:dyDescent="0.25">
      <c r="A886" s="412"/>
      <c r="B886" s="446" t="s">
        <v>186</v>
      </c>
      <c r="C886" s="446"/>
      <c r="D886" s="748"/>
      <c r="E886" s="432">
        <v>0</v>
      </c>
      <c r="F886" s="425"/>
      <c r="G886" s="418"/>
      <c r="H886" s="418"/>
      <c r="I886" s="425"/>
      <c r="J886" s="425"/>
      <c r="K886" s="412"/>
    </row>
    <row r="887" spans="1:11" x14ac:dyDescent="0.25">
      <c r="A887" s="412"/>
      <c r="B887" s="446" t="s">
        <v>510</v>
      </c>
      <c r="C887" s="446"/>
      <c r="D887" s="748"/>
      <c r="E887" s="432">
        <v>0</v>
      </c>
      <c r="F887" s="425"/>
      <c r="G887" s="425"/>
      <c r="H887" s="425"/>
      <c r="I887" s="425"/>
      <c r="J887" s="425"/>
      <c r="K887" s="412"/>
    </row>
    <row r="888" spans="1:11" x14ac:dyDescent="0.25">
      <c r="A888" s="412"/>
      <c r="B888" s="445" t="s">
        <v>24</v>
      </c>
      <c r="C888" s="445">
        <v>16</v>
      </c>
      <c r="D888" s="444">
        <v>7.9279999999999999</v>
      </c>
      <c r="E888" s="443">
        <v>1</v>
      </c>
      <c r="F888" s="425"/>
      <c r="G888" s="425"/>
      <c r="H888" s="425"/>
      <c r="I888" s="425"/>
      <c r="J888" s="425"/>
      <c r="K888" s="412"/>
    </row>
    <row r="889" spans="1:11" x14ac:dyDescent="0.25">
      <c r="A889" s="412"/>
      <c r="B889" s="442" t="s">
        <v>509</v>
      </c>
      <c r="C889" s="425"/>
      <c r="D889" s="425"/>
      <c r="E889" s="425"/>
      <c r="F889" s="425"/>
      <c r="G889" s="425"/>
      <c r="H889" s="425"/>
      <c r="I889" s="425"/>
      <c r="J889" s="425"/>
      <c r="K889" s="412"/>
    </row>
    <row r="890" spans="1:11" x14ac:dyDescent="0.25">
      <c r="A890" s="412"/>
      <c r="B890" s="281" t="s">
        <v>347</v>
      </c>
      <c r="C890" s="425"/>
      <c r="D890" s="425"/>
      <c r="E890" s="425"/>
      <c r="F890" s="425"/>
      <c r="G890" s="425"/>
      <c r="H890" s="425"/>
      <c r="I890" s="425"/>
      <c r="J890" s="425"/>
      <c r="K890" s="412"/>
    </row>
    <row r="891" spans="1:11" x14ac:dyDescent="0.25">
      <c r="A891" s="412"/>
      <c r="B891" s="425"/>
      <c r="C891" s="425"/>
      <c r="D891" s="425"/>
      <c r="E891" s="425"/>
      <c r="F891" s="425"/>
      <c r="G891" s="425"/>
      <c r="H891" s="425"/>
      <c r="I891" s="425"/>
      <c r="J891" s="425"/>
      <c r="K891" s="412"/>
    </row>
    <row r="892" spans="1:11" x14ac:dyDescent="0.25">
      <c r="A892" s="419" t="s">
        <v>508</v>
      </c>
      <c r="B892" s="440" t="s">
        <v>507</v>
      </c>
      <c r="C892" s="425"/>
      <c r="D892" s="425"/>
      <c r="E892" s="425"/>
      <c r="F892" s="425"/>
      <c r="G892" s="425"/>
      <c r="H892" s="425"/>
      <c r="I892" s="425"/>
      <c r="J892" s="425"/>
      <c r="K892" s="412"/>
    </row>
    <row r="893" spans="1:11" x14ac:dyDescent="0.25">
      <c r="A893" s="412"/>
      <c r="B893" s="437"/>
      <c r="C893" s="664" t="s">
        <v>45</v>
      </c>
      <c r="D893" s="664" t="s">
        <v>197</v>
      </c>
      <c r="E893" s="664" t="s">
        <v>424</v>
      </c>
      <c r="F893" s="664" t="s">
        <v>197</v>
      </c>
      <c r="G893" s="440"/>
      <c r="H893" s="425"/>
      <c r="I893" s="425"/>
      <c r="J893" s="425"/>
      <c r="K893" s="412"/>
    </row>
    <row r="894" spans="1:11" x14ac:dyDescent="0.25">
      <c r="A894" s="412"/>
      <c r="B894" s="439" t="s">
        <v>353</v>
      </c>
      <c r="C894" s="750">
        <v>7</v>
      </c>
      <c r="D894" s="438">
        <v>0.875</v>
      </c>
      <c r="E894" s="751">
        <v>6.9640000000000004</v>
      </c>
      <c r="F894" s="597">
        <v>0.87840565085771949</v>
      </c>
      <c r="G894" s="425"/>
      <c r="H894" s="425"/>
      <c r="I894" s="425"/>
      <c r="J894" s="425"/>
      <c r="K894" s="412"/>
    </row>
    <row r="895" spans="1:11" x14ac:dyDescent="0.25">
      <c r="A895" s="412"/>
      <c r="B895" s="439" t="s">
        <v>352</v>
      </c>
      <c r="C895" s="750"/>
      <c r="D895" s="438">
        <v>0</v>
      </c>
      <c r="E895" s="751"/>
      <c r="F895" s="597">
        <v>0</v>
      </c>
      <c r="G895" s="425"/>
      <c r="H895" s="425"/>
      <c r="I895" s="425"/>
      <c r="J895" s="425"/>
      <c r="K895" s="412"/>
    </row>
    <row r="896" spans="1:11" x14ac:dyDescent="0.25">
      <c r="A896" s="412"/>
      <c r="B896" s="439" t="s">
        <v>351</v>
      </c>
      <c r="C896" s="750"/>
      <c r="D896" s="438">
        <v>0</v>
      </c>
      <c r="E896" s="751"/>
      <c r="F896" s="597">
        <v>0</v>
      </c>
      <c r="G896" s="425"/>
      <c r="H896" s="425"/>
      <c r="I896" s="425"/>
      <c r="J896" s="425"/>
      <c r="K896" s="412"/>
    </row>
    <row r="897" spans="1:11" x14ac:dyDescent="0.25">
      <c r="A897" s="412"/>
      <c r="B897" s="439" t="s">
        <v>350</v>
      </c>
      <c r="C897" s="750">
        <v>1</v>
      </c>
      <c r="D897" s="438">
        <v>0.125</v>
      </c>
      <c r="E897" s="751">
        <v>0.96399999999999997</v>
      </c>
      <c r="F897" s="597">
        <v>0.12159434914228051</v>
      </c>
      <c r="G897" s="425"/>
      <c r="H897" s="425"/>
      <c r="I897" s="425"/>
      <c r="J897" s="425"/>
      <c r="K897" s="412"/>
    </row>
    <row r="898" spans="1:11" x14ac:dyDescent="0.25">
      <c r="A898" s="412"/>
      <c r="B898" s="439" t="s">
        <v>349</v>
      </c>
      <c r="C898" s="750"/>
      <c r="D898" s="438">
        <v>0</v>
      </c>
      <c r="E898" s="751"/>
      <c r="F898" s="597">
        <v>0</v>
      </c>
      <c r="G898" s="425"/>
      <c r="H898" s="425"/>
      <c r="I898" s="425"/>
      <c r="J898" s="425"/>
      <c r="K898" s="412"/>
    </row>
    <row r="899" spans="1:11" x14ac:dyDescent="0.25">
      <c r="A899" s="412"/>
      <c r="B899" s="439" t="s">
        <v>153</v>
      </c>
      <c r="C899" s="751"/>
      <c r="D899" s="438">
        <v>0</v>
      </c>
      <c r="E899" s="751"/>
      <c r="F899" s="597">
        <v>0</v>
      </c>
      <c r="G899" s="425"/>
      <c r="H899" s="425"/>
      <c r="I899" s="425"/>
      <c r="J899" s="425"/>
      <c r="K899" s="412"/>
    </row>
    <row r="900" spans="1:11" x14ac:dyDescent="0.25">
      <c r="A900" s="412"/>
      <c r="B900" s="439" t="s">
        <v>348</v>
      </c>
      <c r="C900" s="750"/>
      <c r="D900" s="438">
        <v>0</v>
      </c>
      <c r="E900" s="751"/>
      <c r="F900" s="597">
        <v>0</v>
      </c>
      <c r="G900" s="425"/>
      <c r="H900" s="425"/>
      <c r="I900" s="425"/>
      <c r="J900" s="425"/>
      <c r="K900" s="412"/>
    </row>
    <row r="901" spans="1:11" x14ac:dyDescent="0.25">
      <c r="A901" s="412"/>
      <c r="B901" s="437" t="s">
        <v>24</v>
      </c>
      <c r="C901" s="703">
        <v>8</v>
      </c>
      <c r="D901" s="435">
        <v>1</v>
      </c>
      <c r="E901" s="436">
        <v>7.9280000000000008</v>
      </c>
      <c r="F901" s="435">
        <v>1</v>
      </c>
      <c r="G901" s="434"/>
      <c r="H901" s="425"/>
      <c r="I901" s="425"/>
      <c r="J901" s="425"/>
      <c r="K901" s="412"/>
    </row>
    <row r="902" spans="1:11" x14ac:dyDescent="0.25">
      <c r="A902" s="412"/>
      <c r="B902" s="281" t="s">
        <v>506</v>
      </c>
      <c r="C902" s="425"/>
      <c r="D902" s="429"/>
      <c r="E902" s="433" t="s">
        <v>264</v>
      </c>
      <c r="F902" s="425"/>
      <c r="G902" s="425"/>
      <c r="H902" s="425"/>
      <c r="I902" s="425"/>
      <c r="J902" s="425"/>
      <c r="K902" s="412"/>
    </row>
    <row r="903" spans="1:11" x14ac:dyDescent="0.25">
      <c r="A903" s="412"/>
      <c r="B903" s="281" t="s">
        <v>347</v>
      </c>
      <c r="C903" s="425"/>
      <c r="D903" s="429"/>
      <c r="E903" s="425"/>
      <c r="F903" s="425"/>
      <c r="G903" s="425"/>
      <c r="H903" s="425"/>
      <c r="I903" s="425"/>
      <c r="J903" s="425"/>
      <c r="K903" s="412"/>
    </row>
    <row r="904" spans="1:11" x14ac:dyDescent="0.25">
      <c r="A904" s="412"/>
      <c r="B904" s="281"/>
      <c r="C904" s="425"/>
      <c r="D904" s="429"/>
      <c r="E904" s="425"/>
      <c r="F904" s="425"/>
      <c r="G904" s="425"/>
      <c r="H904" s="425"/>
      <c r="I904" s="425"/>
      <c r="J904" s="425"/>
      <c r="K904" s="412"/>
    </row>
    <row r="905" spans="1:11" x14ac:dyDescent="0.25">
      <c r="A905" s="419" t="s">
        <v>505</v>
      </c>
      <c r="B905" s="428" t="s">
        <v>504</v>
      </c>
      <c r="C905" s="428"/>
      <c r="D905" s="429"/>
      <c r="E905" s="412"/>
      <c r="F905" s="425"/>
      <c r="G905" s="425"/>
      <c r="H905" s="425"/>
      <c r="I905" s="425"/>
      <c r="J905" s="425"/>
      <c r="K905" s="412"/>
    </row>
    <row r="906" spans="1:11" x14ac:dyDescent="0.25">
      <c r="A906" s="412"/>
      <c r="B906" s="426" t="s">
        <v>138</v>
      </c>
      <c r="C906" s="427"/>
      <c r="D906" s="664" t="s">
        <v>45</v>
      </c>
      <c r="E906" s="664" t="s">
        <v>197</v>
      </c>
      <c r="F906" s="425"/>
      <c r="G906" s="425"/>
      <c r="H906" s="425"/>
      <c r="I906" s="425"/>
      <c r="J906" s="425"/>
      <c r="K906" s="412"/>
    </row>
    <row r="907" spans="1:11" x14ac:dyDescent="0.25">
      <c r="A907" s="412"/>
      <c r="B907" s="953" t="s">
        <v>137</v>
      </c>
      <c r="C907" s="426" t="s">
        <v>346</v>
      </c>
      <c r="D907" s="500">
        <v>14</v>
      </c>
      <c r="E907" s="432">
        <v>0.3783783783783784</v>
      </c>
      <c r="F907" s="425"/>
      <c r="H907" s="425"/>
      <c r="I907" s="425"/>
      <c r="J907" s="425"/>
      <c r="K907" s="412"/>
    </row>
    <row r="908" spans="1:11" x14ac:dyDescent="0.25">
      <c r="A908" s="412"/>
      <c r="B908" s="954"/>
      <c r="C908" s="426" t="s">
        <v>451</v>
      </c>
      <c r="D908" s="500">
        <v>2</v>
      </c>
      <c r="E908" s="432">
        <v>0.25</v>
      </c>
      <c r="F908" s="425"/>
      <c r="G908" s="425"/>
      <c r="H908" s="425"/>
      <c r="I908" s="425"/>
      <c r="J908" s="425"/>
      <c r="K908" s="412"/>
    </row>
    <row r="909" spans="1:11" x14ac:dyDescent="0.25">
      <c r="A909" s="412"/>
      <c r="B909" s="953" t="s">
        <v>136</v>
      </c>
      <c r="C909" s="426" t="s">
        <v>346</v>
      </c>
      <c r="D909" s="500">
        <v>12</v>
      </c>
      <c r="E909" s="432">
        <v>0.32432432432432434</v>
      </c>
      <c r="F909" s="425"/>
      <c r="G909" s="425"/>
      <c r="H909" s="425"/>
      <c r="I909" s="425"/>
      <c r="J909" s="425"/>
      <c r="K909" s="412"/>
    </row>
    <row r="910" spans="1:11" x14ac:dyDescent="0.25">
      <c r="A910" s="412"/>
      <c r="B910" s="954"/>
      <c r="C910" s="426" t="s">
        <v>451</v>
      </c>
      <c r="D910" s="500">
        <v>3</v>
      </c>
      <c r="E910" s="432">
        <v>0.375</v>
      </c>
      <c r="F910" s="425"/>
      <c r="G910" s="425"/>
      <c r="H910" s="425"/>
      <c r="I910" s="425"/>
      <c r="J910" s="425"/>
      <c r="K910" s="412"/>
    </row>
    <row r="911" spans="1:11" x14ac:dyDescent="0.25">
      <c r="A911" s="412"/>
      <c r="B911" s="953" t="s">
        <v>135</v>
      </c>
      <c r="C911" s="426" t="s">
        <v>346</v>
      </c>
      <c r="D911" s="500">
        <v>8</v>
      </c>
      <c r="E911" s="432">
        <v>0.21621621621621623</v>
      </c>
      <c r="F911" s="425"/>
      <c r="G911" s="425"/>
      <c r="H911" s="425"/>
      <c r="I911" s="425"/>
      <c r="J911" s="425"/>
      <c r="K911" s="412"/>
    </row>
    <row r="912" spans="1:11" x14ac:dyDescent="0.25">
      <c r="A912" s="412"/>
      <c r="B912" s="954"/>
      <c r="C912" s="426" t="s">
        <v>451</v>
      </c>
      <c r="D912" s="500">
        <v>2</v>
      </c>
      <c r="E912" s="432">
        <v>0.25</v>
      </c>
      <c r="F912" s="425"/>
      <c r="G912" s="425"/>
      <c r="H912" s="425"/>
      <c r="I912" s="425"/>
      <c r="J912" s="425"/>
      <c r="K912" s="412"/>
    </row>
    <row r="913" spans="1:11" x14ac:dyDescent="0.25">
      <c r="A913" s="412"/>
      <c r="B913" s="953" t="s">
        <v>134</v>
      </c>
      <c r="C913" s="426" t="s">
        <v>346</v>
      </c>
      <c r="D913" s="500"/>
      <c r="E913" s="432">
        <v>0</v>
      </c>
      <c r="F913" s="425"/>
      <c r="G913" s="425"/>
      <c r="H913" s="425"/>
      <c r="I913" s="425"/>
      <c r="J913" s="425"/>
      <c r="K913" s="412"/>
    </row>
    <row r="914" spans="1:11" x14ac:dyDescent="0.25">
      <c r="A914" s="412"/>
      <c r="B914" s="954"/>
      <c r="C914" s="426" t="s">
        <v>451</v>
      </c>
      <c r="D914" s="500"/>
      <c r="E914" s="432">
        <v>0</v>
      </c>
      <c r="F914" s="425"/>
      <c r="G914" s="425"/>
      <c r="H914" s="425"/>
      <c r="I914" s="425"/>
      <c r="J914" s="425"/>
      <c r="K914" s="412"/>
    </row>
    <row r="915" spans="1:11" x14ac:dyDescent="0.25">
      <c r="A915" s="412"/>
      <c r="B915" s="953" t="s">
        <v>133</v>
      </c>
      <c r="C915" s="426" t="s">
        <v>346</v>
      </c>
      <c r="D915" s="500"/>
      <c r="E915" s="432">
        <v>0</v>
      </c>
      <c r="F915" s="425"/>
      <c r="G915" s="425"/>
      <c r="H915" s="425"/>
      <c r="I915" s="425"/>
      <c r="J915" s="425"/>
      <c r="K915" s="412"/>
    </row>
    <row r="916" spans="1:11" x14ac:dyDescent="0.25">
      <c r="A916" s="412"/>
      <c r="B916" s="954"/>
      <c r="C916" s="426" t="s">
        <v>451</v>
      </c>
      <c r="D916" s="500"/>
      <c r="E916" s="432">
        <v>0</v>
      </c>
      <c r="F916" s="425"/>
      <c r="G916" s="425"/>
      <c r="H916" s="425"/>
      <c r="I916" s="425"/>
      <c r="J916" s="425"/>
      <c r="K916" s="412"/>
    </row>
    <row r="917" spans="1:11" x14ac:dyDescent="0.25">
      <c r="A917" s="412"/>
      <c r="B917" s="953" t="s">
        <v>493</v>
      </c>
      <c r="C917" s="426" t="s">
        <v>346</v>
      </c>
      <c r="D917" s="500">
        <v>3</v>
      </c>
      <c r="E917" s="432">
        <v>8.1081081081081086E-2</v>
      </c>
      <c r="F917" s="425"/>
      <c r="G917" s="425"/>
      <c r="H917" s="425"/>
      <c r="I917" s="425"/>
      <c r="J917" s="425"/>
      <c r="K917" s="412"/>
    </row>
    <row r="918" spans="1:11" x14ac:dyDescent="0.25">
      <c r="A918" s="412"/>
      <c r="B918" s="954"/>
      <c r="C918" s="426" t="s">
        <v>451</v>
      </c>
      <c r="D918" s="500">
        <v>1</v>
      </c>
      <c r="E918" s="432">
        <v>0.125</v>
      </c>
      <c r="F918" s="425"/>
      <c r="G918" s="425"/>
      <c r="H918" s="425"/>
      <c r="I918" s="425"/>
      <c r="J918" s="425"/>
      <c r="K918" s="412"/>
    </row>
    <row r="919" spans="1:11" x14ac:dyDescent="0.25">
      <c r="A919" s="412"/>
      <c r="B919" s="431" t="s">
        <v>503</v>
      </c>
      <c r="C919" s="426"/>
      <c r="D919" s="421">
        <v>37</v>
      </c>
      <c r="E919" s="413">
        <v>1</v>
      </c>
      <c r="F919" s="433" t="s">
        <v>264</v>
      </c>
      <c r="G919" s="425"/>
      <c r="H919" s="425"/>
      <c r="I919" s="425"/>
      <c r="J919" s="425"/>
      <c r="K919" s="412"/>
    </row>
    <row r="920" spans="1:11" x14ac:dyDescent="0.25">
      <c r="A920" s="412"/>
      <c r="B920" s="431" t="s">
        <v>502</v>
      </c>
      <c r="C920" s="426"/>
      <c r="D920" s="421">
        <v>8</v>
      </c>
      <c r="E920" s="413">
        <v>1</v>
      </c>
      <c r="F920" s="433" t="s">
        <v>264</v>
      </c>
      <c r="G920" s="425"/>
      <c r="H920" s="425"/>
      <c r="I920" s="425"/>
      <c r="J920" s="425"/>
      <c r="K920" s="412"/>
    </row>
    <row r="921" spans="1:11" x14ac:dyDescent="0.25">
      <c r="A921" s="412"/>
      <c r="B921" s="281" t="s">
        <v>347</v>
      </c>
      <c r="C921" s="430"/>
      <c r="D921" s="429"/>
      <c r="E921" s="425"/>
      <c r="F921" s="425"/>
      <c r="G921" s="425"/>
      <c r="H921" s="425"/>
      <c r="I921" s="425"/>
      <c r="J921" s="425"/>
      <c r="K921" s="412"/>
    </row>
    <row r="922" spans="1:11" x14ac:dyDescent="0.25">
      <c r="A922" s="412"/>
      <c r="B922" s="428"/>
      <c r="C922" s="430"/>
      <c r="D922" s="429"/>
      <c r="E922" s="425"/>
      <c r="F922" s="425"/>
      <c r="G922" s="425"/>
      <c r="H922" s="425"/>
      <c r="I922" s="425"/>
      <c r="J922" s="425"/>
      <c r="K922" s="412"/>
    </row>
    <row r="923" spans="1:11" x14ac:dyDescent="0.25">
      <c r="A923" s="419" t="s">
        <v>501</v>
      </c>
      <c r="B923" s="428" t="s">
        <v>500</v>
      </c>
      <c r="C923" s="428"/>
      <c r="D923" s="429"/>
      <c r="E923" s="412"/>
      <c r="F923" s="425"/>
      <c r="G923" s="425"/>
      <c r="H923" s="425"/>
      <c r="I923" s="425"/>
      <c r="J923" s="425"/>
      <c r="K923" s="412"/>
    </row>
    <row r="924" spans="1:11" x14ac:dyDescent="0.25">
      <c r="A924" s="412"/>
      <c r="B924" s="426" t="s">
        <v>138</v>
      </c>
      <c r="C924" s="427"/>
      <c r="D924" s="664" t="s">
        <v>499</v>
      </c>
      <c r="E924" s="664" t="s">
        <v>197</v>
      </c>
      <c r="F924" s="425"/>
      <c r="G924" s="425"/>
      <c r="H924" s="425"/>
      <c r="I924" s="425"/>
      <c r="J924" s="425"/>
      <c r="K924" s="412"/>
    </row>
    <row r="925" spans="1:11" x14ac:dyDescent="0.25">
      <c r="A925" s="412"/>
      <c r="B925" s="953" t="s">
        <v>137</v>
      </c>
      <c r="C925" s="426" t="s">
        <v>498</v>
      </c>
      <c r="D925" s="500">
        <v>14.683999999999999</v>
      </c>
      <c r="E925" s="432">
        <v>0.38914506810833727</v>
      </c>
      <c r="F925" s="425"/>
      <c r="G925" s="425"/>
      <c r="H925" s="425"/>
      <c r="I925" s="425"/>
      <c r="J925" s="425"/>
      <c r="K925" s="412"/>
    </row>
    <row r="926" spans="1:11" x14ac:dyDescent="0.25">
      <c r="A926" s="412"/>
      <c r="B926" s="954"/>
      <c r="C926" s="426" t="s">
        <v>26</v>
      </c>
      <c r="D926" s="500">
        <v>2.036</v>
      </c>
      <c r="E926" s="432">
        <v>0.25681130171543898</v>
      </c>
      <c r="F926" s="425"/>
      <c r="G926" s="425"/>
      <c r="H926" s="425"/>
      <c r="I926" s="425"/>
      <c r="J926" s="425"/>
      <c r="K926" s="412"/>
    </row>
    <row r="927" spans="1:11" x14ac:dyDescent="0.25">
      <c r="A927" s="412"/>
      <c r="B927" s="953" t="s">
        <v>136</v>
      </c>
      <c r="C927" s="426" t="s">
        <v>498</v>
      </c>
      <c r="D927" s="500">
        <v>12.23</v>
      </c>
      <c r="E927" s="432">
        <v>0.32411088143319022</v>
      </c>
      <c r="F927" s="425"/>
      <c r="G927" s="425"/>
      <c r="H927" s="425"/>
      <c r="I927" s="425"/>
      <c r="J927" s="425"/>
      <c r="K927" s="412"/>
    </row>
    <row r="928" spans="1:11" x14ac:dyDescent="0.25">
      <c r="A928" s="412"/>
      <c r="B928" s="954"/>
      <c r="C928" s="426" t="s">
        <v>26</v>
      </c>
      <c r="D928" s="500">
        <v>3</v>
      </c>
      <c r="E928" s="432">
        <v>0.37840565085771954</v>
      </c>
      <c r="F928" s="425"/>
      <c r="G928" s="425"/>
      <c r="H928" s="425"/>
      <c r="I928" s="425"/>
      <c r="J928" s="425"/>
      <c r="K928" s="412"/>
    </row>
    <row r="929" spans="1:11" x14ac:dyDescent="0.25">
      <c r="A929" s="412"/>
      <c r="B929" s="953" t="s">
        <v>135</v>
      </c>
      <c r="C929" s="426" t="s">
        <v>498</v>
      </c>
      <c r="D929" s="500">
        <v>7.9279999999999999</v>
      </c>
      <c r="E929" s="432">
        <v>0.21010229501245559</v>
      </c>
      <c r="F929" s="425"/>
      <c r="G929" s="425"/>
      <c r="H929" s="425"/>
      <c r="I929" s="425"/>
      <c r="J929" s="425"/>
      <c r="K929" s="412"/>
    </row>
    <row r="930" spans="1:11" x14ac:dyDescent="0.25">
      <c r="A930" s="412"/>
      <c r="B930" s="954"/>
      <c r="C930" s="426" t="s">
        <v>26</v>
      </c>
      <c r="D930" s="500">
        <v>1.9279999999999999</v>
      </c>
      <c r="E930" s="432">
        <v>0.24318869828456108</v>
      </c>
      <c r="F930" s="425"/>
      <c r="G930" s="425"/>
      <c r="H930" s="425"/>
      <c r="I930" s="425"/>
      <c r="J930" s="425"/>
      <c r="K930" s="412"/>
    </row>
    <row r="931" spans="1:11" x14ac:dyDescent="0.25">
      <c r="A931" s="412"/>
      <c r="B931" s="953" t="s">
        <v>134</v>
      </c>
      <c r="C931" s="426" t="s">
        <v>498</v>
      </c>
      <c r="D931" s="500"/>
      <c r="E931" s="432">
        <v>0</v>
      </c>
      <c r="F931" s="425"/>
      <c r="G931" s="425"/>
      <c r="H931" s="425"/>
      <c r="I931" s="425"/>
      <c r="J931" s="425"/>
      <c r="K931" s="412"/>
    </row>
    <row r="932" spans="1:11" x14ac:dyDescent="0.25">
      <c r="A932" s="412"/>
      <c r="B932" s="954"/>
      <c r="C932" s="426" t="s">
        <v>26</v>
      </c>
      <c r="D932" s="500"/>
      <c r="E932" s="432">
        <v>0</v>
      </c>
      <c r="F932" s="425"/>
      <c r="G932" s="425"/>
      <c r="H932" s="425"/>
      <c r="I932" s="425"/>
      <c r="J932" s="425"/>
      <c r="K932" s="412"/>
    </row>
    <row r="933" spans="1:11" x14ac:dyDescent="0.25">
      <c r="A933" s="412"/>
      <c r="B933" s="953" t="s">
        <v>133</v>
      </c>
      <c r="C933" s="426" t="s">
        <v>498</v>
      </c>
      <c r="D933" s="500"/>
      <c r="E933" s="432">
        <v>0</v>
      </c>
      <c r="F933" s="425"/>
      <c r="G933" s="425"/>
      <c r="H933" s="425"/>
      <c r="I933" s="425"/>
      <c r="J933" s="425"/>
      <c r="K933" s="412"/>
    </row>
    <row r="934" spans="1:11" x14ac:dyDescent="0.25">
      <c r="A934" s="412"/>
      <c r="B934" s="954"/>
      <c r="C934" s="426" t="s">
        <v>26</v>
      </c>
      <c r="D934" s="500"/>
      <c r="E934" s="432">
        <v>0</v>
      </c>
      <c r="F934" s="425"/>
      <c r="G934" s="425"/>
      <c r="H934" s="425"/>
      <c r="I934" s="425"/>
      <c r="J934" s="425"/>
      <c r="K934" s="412"/>
    </row>
    <row r="935" spans="1:11" x14ac:dyDescent="0.25">
      <c r="A935" s="412"/>
      <c r="B935" s="953" t="s">
        <v>493</v>
      </c>
      <c r="C935" s="426" t="s">
        <v>498</v>
      </c>
      <c r="D935" s="500">
        <v>2.8919999999999999</v>
      </c>
      <c r="E935" s="432">
        <v>7.6641755446016854E-2</v>
      </c>
      <c r="F935" s="425"/>
      <c r="G935" s="425"/>
      <c r="H935" s="425"/>
      <c r="I935" s="425"/>
      <c r="J935" s="425"/>
      <c r="K935" s="412"/>
    </row>
    <row r="936" spans="1:11" x14ac:dyDescent="0.25">
      <c r="A936" s="412"/>
      <c r="B936" s="954"/>
      <c r="C936" s="426" t="s">
        <v>26</v>
      </c>
      <c r="D936" s="500">
        <v>0.96399999999999997</v>
      </c>
      <c r="E936" s="432">
        <v>0.12159434914228054</v>
      </c>
      <c r="F936" s="425"/>
      <c r="G936" s="425"/>
      <c r="H936" s="425"/>
      <c r="I936" s="425"/>
      <c r="J936" s="425"/>
      <c r="K936" s="412"/>
    </row>
    <row r="937" spans="1:11" x14ac:dyDescent="0.25">
      <c r="A937" s="412"/>
      <c r="B937" s="431" t="s">
        <v>497</v>
      </c>
      <c r="C937" s="426"/>
      <c r="D937" s="421">
        <v>37.734000000000002</v>
      </c>
      <c r="E937" s="413">
        <v>0.99999999999999989</v>
      </c>
      <c r="F937" s="425"/>
      <c r="G937" s="425"/>
      <c r="H937" s="425"/>
      <c r="I937" s="425"/>
      <c r="J937" s="425"/>
      <c r="K937" s="412"/>
    </row>
    <row r="938" spans="1:11" x14ac:dyDescent="0.25">
      <c r="A938" s="412"/>
      <c r="B938" s="431" t="s">
        <v>496</v>
      </c>
      <c r="C938" s="426"/>
      <c r="D938" s="421">
        <v>7.927999999999999</v>
      </c>
      <c r="E938" s="413">
        <v>1.0000000000000002</v>
      </c>
      <c r="F938" s="425"/>
      <c r="G938" s="425"/>
      <c r="H938" s="425"/>
      <c r="I938" s="425"/>
      <c r="J938" s="425"/>
      <c r="K938" s="412"/>
    </row>
    <row r="939" spans="1:11" x14ac:dyDescent="0.25">
      <c r="A939" s="412"/>
      <c r="B939" s="281" t="s">
        <v>347</v>
      </c>
      <c r="C939" s="430"/>
      <c r="D939" s="429"/>
      <c r="E939" s="425"/>
      <c r="F939" s="425"/>
      <c r="G939" s="425"/>
      <c r="H939" s="425"/>
      <c r="I939" s="425"/>
      <c r="J939" s="425"/>
      <c r="K939" s="412"/>
    </row>
    <row r="940" spans="1:11" x14ac:dyDescent="0.25">
      <c r="A940" s="412"/>
      <c r="B940" s="428"/>
      <c r="C940" s="430"/>
      <c r="D940" s="429"/>
      <c r="E940" s="425"/>
      <c r="F940" s="425"/>
      <c r="G940" s="425"/>
      <c r="H940" s="425"/>
      <c r="I940" s="425"/>
      <c r="J940" s="425"/>
      <c r="K940" s="412"/>
    </row>
    <row r="941" spans="1:11" x14ac:dyDescent="0.25">
      <c r="A941" s="419" t="s">
        <v>495</v>
      </c>
      <c r="B941" s="428" t="s">
        <v>494</v>
      </c>
      <c r="C941" s="428"/>
      <c r="D941" s="412"/>
      <c r="E941" s="425"/>
      <c r="F941" s="425"/>
      <c r="G941" s="425"/>
      <c r="H941" s="425"/>
      <c r="I941" s="425"/>
      <c r="J941" s="425"/>
      <c r="K941" s="412"/>
    </row>
    <row r="942" spans="1:11" x14ac:dyDescent="0.25">
      <c r="A942" s="412"/>
      <c r="B942" s="426" t="s">
        <v>138</v>
      </c>
      <c r="C942" s="960"/>
      <c r="D942" s="960"/>
      <c r="E942" s="664" t="s">
        <v>197</v>
      </c>
      <c r="F942" s="425"/>
      <c r="G942" s="425"/>
      <c r="H942" s="425"/>
      <c r="I942" s="425"/>
      <c r="J942" s="425"/>
      <c r="K942" s="412"/>
    </row>
    <row r="943" spans="1:11" ht="29.45" customHeight="1" x14ac:dyDescent="0.25">
      <c r="A943" s="412"/>
      <c r="B943" s="953" t="s">
        <v>137</v>
      </c>
      <c r="C943" s="961" t="s">
        <v>492</v>
      </c>
      <c r="D943" s="961"/>
      <c r="E943" s="432">
        <v>0.14285714285714285</v>
      </c>
      <c r="F943" s="425"/>
      <c r="G943" s="425"/>
      <c r="H943" s="425"/>
      <c r="I943" s="425"/>
      <c r="J943" s="425"/>
      <c r="K943" s="412"/>
    </row>
    <row r="944" spans="1:11" ht="29.45" customHeight="1" x14ac:dyDescent="0.25">
      <c r="A944" s="412"/>
      <c r="B944" s="954"/>
      <c r="C944" s="961" t="s">
        <v>491</v>
      </c>
      <c r="D944" s="961"/>
      <c r="E944" s="432">
        <v>0.13865431762462546</v>
      </c>
      <c r="F944" s="425"/>
      <c r="G944" s="425"/>
      <c r="H944" s="425"/>
      <c r="I944" s="425"/>
      <c r="J944" s="425"/>
      <c r="K944" s="412"/>
    </row>
    <row r="945" spans="1:11" ht="29.45" customHeight="1" x14ac:dyDescent="0.25">
      <c r="A945" s="412"/>
      <c r="B945" s="953" t="s">
        <v>136</v>
      </c>
      <c r="C945" s="961" t="s">
        <v>492</v>
      </c>
      <c r="D945" s="961"/>
      <c r="E945" s="432">
        <v>0.25</v>
      </c>
      <c r="F945" s="425"/>
      <c r="G945" s="425"/>
      <c r="H945" s="425"/>
      <c r="I945" s="425"/>
      <c r="J945" s="425"/>
      <c r="K945" s="412"/>
    </row>
    <row r="946" spans="1:11" ht="29.45" customHeight="1" x14ac:dyDescent="0.25">
      <c r="A946" s="412"/>
      <c r="B946" s="954"/>
      <c r="C946" s="961" t="s">
        <v>491</v>
      </c>
      <c r="D946" s="961"/>
      <c r="E946" s="432">
        <v>0.24529844644317253</v>
      </c>
      <c r="F946" s="425"/>
      <c r="G946" s="425"/>
      <c r="H946" s="425"/>
      <c r="I946" s="425"/>
      <c r="J946" s="425"/>
      <c r="K946" s="412"/>
    </row>
    <row r="947" spans="1:11" ht="29.45" customHeight="1" x14ac:dyDescent="0.25">
      <c r="A947" s="412"/>
      <c r="B947" s="953" t="s">
        <v>135</v>
      </c>
      <c r="C947" s="961" t="s">
        <v>492</v>
      </c>
      <c r="D947" s="961"/>
      <c r="E947" s="432">
        <v>0.25</v>
      </c>
      <c r="F947" s="425"/>
      <c r="G947" s="425"/>
      <c r="H947" s="425"/>
      <c r="I947" s="425"/>
      <c r="J947" s="425"/>
      <c r="K947" s="412"/>
    </row>
    <row r="948" spans="1:11" ht="29.45" customHeight="1" x14ac:dyDescent="0.25">
      <c r="A948" s="412"/>
      <c r="B948" s="954"/>
      <c r="C948" s="961" t="s">
        <v>491</v>
      </c>
      <c r="D948" s="961"/>
      <c r="E948" s="432">
        <v>0.24318869828456105</v>
      </c>
      <c r="F948" s="425"/>
      <c r="G948" s="425"/>
      <c r="H948" s="425"/>
      <c r="I948" s="425"/>
      <c r="J948" s="425"/>
      <c r="K948" s="412"/>
    </row>
    <row r="949" spans="1:11" ht="29.45" customHeight="1" x14ac:dyDescent="0.25">
      <c r="A949" s="412"/>
      <c r="B949" s="953" t="s">
        <v>134</v>
      </c>
      <c r="C949" s="961" t="s">
        <v>492</v>
      </c>
      <c r="D949" s="961"/>
      <c r="E949" s="432">
        <v>0</v>
      </c>
      <c r="F949" s="425"/>
      <c r="G949" s="425"/>
      <c r="H949" s="425"/>
      <c r="I949" s="425"/>
      <c r="J949" s="425"/>
      <c r="K949" s="412"/>
    </row>
    <row r="950" spans="1:11" ht="29.45" customHeight="1" x14ac:dyDescent="0.25">
      <c r="A950" s="412"/>
      <c r="B950" s="954"/>
      <c r="C950" s="961" t="s">
        <v>491</v>
      </c>
      <c r="D950" s="961"/>
      <c r="E950" s="432">
        <v>0</v>
      </c>
      <c r="F950" s="425"/>
      <c r="G950" s="425"/>
      <c r="H950" s="425"/>
      <c r="I950" s="425"/>
      <c r="J950" s="425"/>
      <c r="K950" s="412"/>
    </row>
    <row r="951" spans="1:11" ht="29.45" customHeight="1" x14ac:dyDescent="0.25">
      <c r="A951" s="412"/>
      <c r="B951" s="953" t="s">
        <v>133</v>
      </c>
      <c r="C951" s="961" t="s">
        <v>492</v>
      </c>
      <c r="D951" s="961"/>
      <c r="E951" s="432">
        <v>0</v>
      </c>
      <c r="F951" s="425"/>
      <c r="G951" s="425"/>
      <c r="H951" s="425"/>
      <c r="I951" s="425"/>
      <c r="J951" s="425"/>
      <c r="K951" s="412"/>
    </row>
    <row r="952" spans="1:11" ht="29.45" customHeight="1" x14ac:dyDescent="0.25">
      <c r="A952" s="412"/>
      <c r="B952" s="954"/>
      <c r="C952" s="961" t="s">
        <v>491</v>
      </c>
      <c r="D952" s="961"/>
      <c r="E952" s="432">
        <v>0</v>
      </c>
      <c r="F952" s="425"/>
      <c r="G952" s="425"/>
      <c r="H952" s="425"/>
      <c r="I952" s="425"/>
      <c r="J952" s="425"/>
      <c r="K952" s="412"/>
    </row>
    <row r="953" spans="1:11" ht="29.45" customHeight="1" x14ac:dyDescent="0.25">
      <c r="A953" s="412"/>
      <c r="B953" s="953" t="s">
        <v>493</v>
      </c>
      <c r="C953" s="961" t="s">
        <v>492</v>
      </c>
      <c r="D953" s="961"/>
      <c r="E953" s="432">
        <v>0.33333333333333331</v>
      </c>
      <c r="F953" s="425"/>
      <c r="G953" s="425"/>
      <c r="H953" s="425"/>
      <c r="I953" s="425"/>
      <c r="J953" s="425"/>
      <c r="K953" s="412"/>
    </row>
    <row r="954" spans="1:11" ht="29.45" customHeight="1" x14ac:dyDescent="0.25">
      <c r="A954" s="412"/>
      <c r="B954" s="954"/>
      <c r="C954" s="961" t="s">
        <v>491</v>
      </c>
      <c r="D954" s="961"/>
      <c r="E954" s="432">
        <v>0.33333333333333331</v>
      </c>
      <c r="F954" s="425"/>
      <c r="G954" s="425"/>
      <c r="H954" s="425"/>
      <c r="I954" s="425"/>
      <c r="J954" s="425"/>
      <c r="K954" s="412"/>
    </row>
    <row r="955" spans="1:11" x14ac:dyDescent="0.25">
      <c r="A955" s="412"/>
      <c r="B955" s="281" t="s">
        <v>347</v>
      </c>
      <c r="C955" s="425"/>
      <c r="D955" s="425"/>
      <c r="E955" s="425"/>
      <c r="F955" s="425"/>
      <c r="G955" s="412"/>
    </row>
    <row r="956" spans="1:11" x14ac:dyDescent="0.25">
      <c r="A956" s="412"/>
      <c r="B956" s="425"/>
      <c r="C956" s="425"/>
      <c r="D956" s="425"/>
      <c r="E956" s="425"/>
      <c r="F956" s="425"/>
      <c r="G956" s="412"/>
    </row>
    <row r="957" spans="1:11" x14ac:dyDescent="0.25">
      <c r="A957" s="419" t="s">
        <v>490</v>
      </c>
      <c r="B957" s="533" t="s">
        <v>489</v>
      </c>
      <c r="C957" s="418"/>
      <c r="D957" s="418"/>
      <c r="E957" s="418"/>
      <c r="F957" s="418"/>
      <c r="G957" s="418"/>
      <c r="H957" s="418"/>
      <c r="I957" s="418"/>
      <c r="J957" s="418"/>
      <c r="K957" s="418"/>
    </row>
    <row r="958" spans="1:11" ht="45" x14ac:dyDescent="0.25">
      <c r="A958" s="415"/>
      <c r="B958" s="417"/>
      <c r="C958" s="664" t="s">
        <v>380</v>
      </c>
      <c r="D958" s="664" t="s">
        <v>379</v>
      </c>
      <c r="E958" s="664" t="s">
        <v>378</v>
      </c>
      <c r="F958" s="664" t="s">
        <v>377</v>
      </c>
      <c r="G958" s="664" t="s">
        <v>376</v>
      </c>
      <c r="H958" s="664" t="s">
        <v>474</v>
      </c>
      <c r="I958" s="664" t="s">
        <v>375</v>
      </c>
      <c r="J958" s="664" t="s">
        <v>24</v>
      </c>
    </row>
    <row r="959" spans="1:11" x14ac:dyDescent="0.25">
      <c r="A959" s="415"/>
      <c r="B959" s="417" t="s">
        <v>473</v>
      </c>
      <c r="C959" s="422"/>
      <c r="D959" s="422"/>
      <c r="E959" s="422"/>
      <c r="F959" s="422"/>
      <c r="G959" s="422"/>
      <c r="H959" s="422"/>
      <c r="I959" s="422"/>
      <c r="J959" s="422">
        <v>0</v>
      </c>
    </row>
    <row r="960" spans="1:11" x14ac:dyDescent="0.25">
      <c r="A960" s="415"/>
      <c r="B960" s="417" t="s">
        <v>472</v>
      </c>
      <c r="C960" s="422">
        <v>2</v>
      </c>
      <c r="D960" s="422"/>
      <c r="E960" s="422"/>
      <c r="F960" s="422">
        <v>2</v>
      </c>
      <c r="G960" s="422"/>
      <c r="H960" s="422"/>
      <c r="I960" s="422">
        <v>15</v>
      </c>
      <c r="J960" s="422">
        <v>19</v>
      </c>
    </row>
    <row r="961" spans="1:11" x14ac:dyDescent="0.25">
      <c r="A961" s="415"/>
      <c r="B961" s="417" t="s">
        <v>471</v>
      </c>
      <c r="C961" s="422">
        <v>6</v>
      </c>
      <c r="D961" s="422">
        <v>1</v>
      </c>
      <c r="E961" s="422">
        <v>1</v>
      </c>
      <c r="F961" s="422"/>
      <c r="G961" s="422">
        <v>1</v>
      </c>
      <c r="H961" s="422">
        <v>7</v>
      </c>
      <c r="I961" s="422">
        <v>2</v>
      </c>
      <c r="J961" s="422">
        <v>18</v>
      </c>
    </row>
    <row r="962" spans="1:11" x14ac:dyDescent="0.25">
      <c r="A962" s="415"/>
      <c r="B962" s="417" t="s">
        <v>470</v>
      </c>
      <c r="C962" s="422"/>
      <c r="D962" s="422"/>
      <c r="E962" s="422"/>
      <c r="F962" s="422"/>
      <c r="G962" s="422"/>
      <c r="H962" s="422"/>
      <c r="I962" s="422"/>
      <c r="J962" s="422">
        <v>0</v>
      </c>
    </row>
    <row r="963" spans="1:11" x14ac:dyDescent="0.25">
      <c r="A963" s="415"/>
      <c r="B963" s="417" t="s">
        <v>469</v>
      </c>
      <c r="C963" s="422"/>
      <c r="D963" s="422"/>
      <c r="E963" s="422"/>
      <c r="F963" s="422"/>
      <c r="G963" s="422"/>
      <c r="H963" s="422"/>
      <c r="I963" s="422"/>
      <c r="J963" s="422">
        <v>0</v>
      </c>
    </row>
    <row r="964" spans="1:11" x14ac:dyDescent="0.25">
      <c r="A964" s="415"/>
      <c r="B964" s="417" t="s">
        <v>468</v>
      </c>
      <c r="C964" s="422"/>
      <c r="D964" s="422"/>
      <c r="E964" s="422"/>
      <c r="F964" s="422"/>
      <c r="G964" s="422"/>
      <c r="H964" s="422"/>
      <c r="I964" s="422"/>
      <c r="J964" s="422">
        <v>0</v>
      </c>
    </row>
    <row r="965" spans="1:11" x14ac:dyDescent="0.25">
      <c r="A965" s="415"/>
      <c r="B965" s="417" t="s">
        <v>467</v>
      </c>
      <c r="C965" s="422"/>
      <c r="D965" s="422"/>
      <c r="E965" s="422"/>
      <c r="F965" s="422"/>
      <c r="G965" s="422"/>
      <c r="H965" s="422"/>
      <c r="I965" s="422"/>
      <c r="J965" s="422">
        <v>0</v>
      </c>
    </row>
    <row r="966" spans="1:11" x14ac:dyDescent="0.25">
      <c r="A966" s="415"/>
      <c r="B966" s="417" t="s">
        <v>466</v>
      </c>
      <c r="C966" s="422"/>
      <c r="D966" s="422"/>
      <c r="E966" s="422"/>
      <c r="F966" s="422"/>
      <c r="G966" s="422"/>
      <c r="H966" s="422"/>
      <c r="I966" s="422"/>
      <c r="J966" s="422">
        <v>0</v>
      </c>
    </row>
    <row r="967" spans="1:11" x14ac:dyDescent="0.25">
      <c r="A967" s="415"/>
      <c r="B967" s="414" t="s">
        <v>24</v>
      </c>
      <c r="C967" s="421">
        <v>8</v>
      </c>
      <c r="D967" s="421">
        <v>1</v>
      </c>
      <c r="E967" s="421">
        <v>1</v>
      </c>
      <c r="F967" s="421">
        <v>2</v>
      </c>
      <c r="G967" s="421">
        <v>1</v>
      </c>
      <c r="H967" s="421">
        <v>7</v>
      </c>
      <c r="I967" s="421">
        <v>17</v>
      </c>
      <c r="J967" s="421">
        <v>37</v>
      </c>
    </row>
    <row r="968" spans="1:11" x14ac:dyDescent="0.25">
      <c r="A968" s="415"/>
      <c r="B968" s="281" t="s">
        <v>347</v>
      </c>
      <c r="C968" s="418"/>
      <c r="D968" s="418"/>
      <c r="E968" s="418"/>
      <c r="F968" s="418"/>
      <c r="G968" s="418"/>
      <c r="H968" s="418"/>
      <c r="I968" s="418"/>
      <c r="J968" s="418"/>
      <c r="K968" s="418"/>
    </row>
    <row r="969" spans="1:11" x14ac:dyDescent="0.25">
      <c r="A969" s="415"/>
      <c r="B969" s="415"/>
      <c r="D969" s="418"/>
      <c r="E969" s="418"/>
      <c r="F969" s="418"/>
      <c r="G969" s="418"/>
      <c r="H969" s="418"/>
      <c r="I969" s="418"/>
      <c r="J969" s="418"/>
      <c r="K969" s="418"/>
    </row>
    <row r="970" spans="1:11" x14ac:dyDescent="0.25">
      <c r="A970" s="419" t="s">
        <v>488</v>
      </c>
      <c r="B970" s="533" t="s">
        <v>487</v>
      </c>
      <c r="C970" s="418"/>
      <c r="D970" s="418"/>
      <c r="E970" s="418"/>
      <c r="F970" s="418"/>
      <c r="G970" s="418"/>
      <c r="H970" s="418"/>
      <c r="I970" s="418"/>
      <c r="J970" s="418"/>
      <c r="K970" s="418"/>
    </row>
    <row r="971" spans="1:11" ht="45" x14ac:dyDescent="0.25">
      <c r="A971" s="415"/>
      <c r="B971" s="417"/>
      <c r="C971" s="664" t="s">
        <v>380</v>
      </c>
      <c r="D971" s="664" t="s">
        <v>379</v>
      </c>
      <c r="E971" s="664" t="s">
        <v>378</v>
      </c>
      <c r="F971" s="664" t="s">
        <v>377</v>
      </c>
      <c r="G971" s="664" t="s">
        <v>376</v>
      </c>
      <c r="H971" s="664" t="s">
        <v>474</v>
      </c>
      <c r="I971" s="664" t="s">
        <v>375</v>
      </c>
      <c r="J971" s="664" t="s">
        <v>24</v>
      </c>
    </row>
    <row r="972" spans="1:11" x14ac:dyDescent="0.25">
      <c r="A972" s="415"/>
      <c r="B972" s="417" t="s">
        <v>473</v>
      </c>
      <c r="C972" s="416">
        <v>0</v>
      </c>
      <c r="D972" s="416">
        <v>0</v>
      </c>
      <c r="E972" s="416">
        <v>0</v>
      </c>
      <c r="F972" s="416">
        <v>0</v>
      </c>
      <c r="G972" s="416">
        <v>0</v>
      </c>
      <c r="H972" s="416">
        <v>0</v>
      </c>
      <c r="I972" s="416">
        <v>0</v>
      </c>
      <c r="J972" s="416">
        <v>0</v>
      </c>
    </row>
    <row r="973" spans="1:11" x14ac:dyDescent="0.25">
      <c r="A973" s="415"/>
      <c r="B973" s="417" t="s">
        <v>472</v>
      </c>
      <c r="C973" s="416">
        <v>5.4054054054054057E-2</v>
      </c>
      <c r="D973" s="416">
        <v>0</v>
      </c>
      <c r="E973" s="416">
        <v>0</v>
      </c>
      <c r="F973" s="416">
        <v>5.4054054054054057E-2</v>
      </c>
      <c r="G973" s="416">
        <v>0</v>
      </c>
      <c r="H973" s="416">
        <v>0</v>
      </c>
      <c r="I973" s="416">
        <v>0.40540540540540543</v>
      </c>
      <c r="J973" s="416">
        <v>0.51351351351351349</v>
      </c>
    </row>
    <row r="974" spans="1:11" x14ac:dyDescent="0.25">
      <c r="A974" s="415"/>
      <c r="B974" s="417" t="s">
        <v>471</v>
      </c>
      <c r="C974" s="416">
        <v>0.16216216216216217</v>
      </c>
      <c r="D974" s="416">
        <v>2.7027027027027029E-2</v>
      </c>
      <c r="E974" s="416">
        <v>2.7027027027027029E-2</v>
      </c>
      <c r="F974" s="416">
        <v>0</v>
      </c>
      <c r="G974" s="416">
        <v>2.7027027027027029E-2</v>
      </c>
      <c r="H974" s="416">
        <v>0.1891891891891892</v>
      </c>
      <c r="I974" s="416">
        <v>5.4054054054054057E-2</v>
      </c>
      <c r="J974" s="416">
        <v>0.48648648648648651</v>
      </c>
    </row>
    <row r="975" spans="1:11" x14ac:dyDescent="0.25">
      <c r="A975" s="415"/>
      <c r="B975" s="417" t="s">
        <v>470</v>
      </c>
      <c r="C975" s="416">
        <v>0</v>
      </c>
      <c r="D975" s="416">
        <v>0</v>
      </c>
      <c r="E975" s="416">
        <v>0</v>
      </c>
      <c r="F975" s="416">
        <v>0</v>
      </c>
      <c r="G975" s="416">
        <v>0</v>
      </c>
      <c r="H975" s="416">
        <v>0</v>
      </c>
      <c r="I975" s="416">
        <v>0</v>
      </c>
      <c r="J975" s="416">
        <v>0</v>
      </c>
    </row>
    <row r="976" spans="1:11" x14ac:dyDescent="0.25">
      <c r="A976" s="415"/>
      <c r="B976" s="417" t="s">
        <v>469</v>
      </c>
      <c r="C976" s="416">
        <v>0</v>
      </c>
      <c r="D976" s="416">
        <v>0</v>
      </c>
      <c r="E976" s="416">
        <v>0</v>
      </c>
      <c r="F976" s="416">
        <v>0</v>
      </c>
      <c r="G976" s="416">
        <v>0</v>
      </c>
      <c r="H976" s="416">
        <v>0</v>
      </c>
      <c r="I976" s="416">
        <v>0</v>
      </c>
      <c r="J976" s="416">
        <v>0</v>
      </c>
    </row>
    <row r="977" spans="1:11" x14ac:dyDescent="0.25">
      <c r="A977" s="415"/>
      <c r="B977" s="417" t="s">
        <v>468</v>
      </c>
      <c r="C977" s="416">
        <v>0</v>
      </c>
      <c r="D977" s="416">
        <v>0</v>
      </c>
      <c r="E977" s="416">
        <v>0</v>
      </c>
      <c r="F977" s="416">
        <v>0</v>
      </c>
      <c r="G977" s="416">
        <v>0</v>
      </c>
      <c r="H977" s="416">
        <v>0</v>
      </c>
      <c r="I977" s="416">
        <v>0</v>
      </c>
      <c r="J977" s="416">
        <v>0</v>
      </c>
    </row>
    <row r="978" spans="1:11" x14ac:dyDescent="0.25">
      <c r="A978" s="415"/>
      <c r="B978" s="417" t="s">
        <v>467</v>
      </c>
      <c r="C978" s="416">
        <v>0</v>
      </c>
      <c r="D978" s="416">
        <v>0</v>
      </c>
      <c r="E978" s="416">
        <v>0</v>
      </c>
      <c r="F978" s="416">
        <v>0</v>
      </c>
      <c r="G978" s="416">
        <v>0</v>
      </c>
      <c r="H978" s="416">
        <v>0</v>
      </c>
      <c r="I978" s="416">
        <v>0</v>
      </c>
      <c r="J978" s="416">
        <v>0</v>
      </c>
    </row>
    <row r="979" spans="1:11" x14ac:dyDescent="0.25">
      <c r="A979" s="415"/>
      <c r="B979" s="417" t="s">
        <v>466</v>
      </c>
      <c r="C979" s="416">
        <v>0</v>
      </c>
      <c r="D979" s="416">
        <v>0</v>
      </c>
      <c r="E979" s="416">
        <v>0</v>
      </c>
      <c r="F979" s="416">
        <v>0</v>
      </c>
      <c r="G979" s="416">
        <v>0</v>
      </c>
      <c r="H979" s="416">
        <v>0</v>
      </c>
      <c r="I979" s="416">
        <v>0</v>
      </c>
      <c r="J979" s="416">
        <v>0</v>
      </c>
    </row>
    <row r="980" spans="1:11" x14ac:dyDescent="0.25">
      <c r="A980" s="415"/>
      <c r="B980" s="414" t="s">
        <v>24</v>
      </c>
      <c r="C980" s="413">
        <v>0.21621621621621623</v>
      </c>
      <c r="D980" s="413">
        <v>2.7027027027027029E-2</v>
      </c>
      <c r="E980" s="413">
        <v>2.7027027027027029E-2</v>
      </c>
      <c r="F980" s="413">
        <v>5.4054054054054057E-2</v>
      </c>
      <c r="G980" s="413">
        <v>2.7027027027027029E-2</v>
      </c>
      <c r="H980" s="413">
        <v>0.1891891891891892</v>
      </c>
      <c r="I980" s="413">
        <v>0.45945945945945948</v>
      </c>
      <c r="J980" s="413">
        <v>1</v>
      </c>
    </row>
    <row r="981" spans="1:11" x14ac:dyDescent="0.25">
      <c r="A981" s="415"/>
      <c r="B981" s="281" t="s">
        <v>347</v>
      </c>
      <c r="C981" s="418"/>
      <c r="D981" s="418"/>
      <c r="E981" s="418"/>
      <c r="F981" s="418"/>
      <c r="G981" s="418"/>
      <c r="H981" s="418"/>
      <c r="I981" s="420"/>
      <c r="J981" s="420"/>
      <c r="K981" s="424"/>
    </row>
    <row r="982" spans="1:11" x14ac:dyDescent="0.25">
      <c r="A982" s="415"/>
      <c r="B982" s="415"/>
      <c r="C982" s="418"/>
      <c r="D982" s="418"/>
      <c r="E982" s="418"/>
      <c r="F982" s="418"/>
      <c r="G982" s="418"/>
      <c r="H982" s="418"/>
      <c r="I982" s="418"/>
      <c r="J982" s="418"/>
      <c r="K982" s="418"/>
    </row>
    <row r="983" spans="1:11" x14ac:dyDescent="0.25">
      <c r="A983" s="419" t="s">
        <v>486</v>
      </c>
      <c r="B983" s="533" t="s">
        <v>485</v>
      </c>
      <c r="C983" s="418"/>
      <c r="D983" s="418"/>
      <c r="E983" s="418"/>
      <c r="F983" s="418"/>
      <c r="G983" s="418"/>
      <c r="H983" s="418"/>
      <c r="I983" s="418"/>
      <c r="J983" s="418"/>
      <c r="K983" s="418"/>
    </row>
    <row r="984" spans="1:11" ht="45" x14ac:dyDescent="0.25">
      <c r="A984" s="415"/>
      <c r="B984" s="417"/>
      <c r="C984" s="664" t="s">
        <v>380</v>
      </c>
      <c r="D984" s="664" t="s">
        <v>379</v>
      </c>
      <c r="E984" s="664" t="s">
        <v>378</v>
      </c>
      <c r="F984" s="664" t="s">
        <v>377</v>
      </c>
      <c r="G984" s="664" t="s">
        <v>376</v>
      </c>
      <c r="H984" s="664" t="s">
        <v>474</v>
      </c>
      <c r="I984" s="664" t="s">
        <v>375</v>
      </c>
      <c r="J984" s="664" t="s">
        <v>24</v>
      </c>
    </row>
    <row r="985" spans="1:11" x14ac:dyDescent="0.25">
      <c r="A985" s="415"/>
      <c r="B985" s="417" t="s">
        <v>473</v>
      </c>
      <c r="C985" s="422"/>
      <c r="D985" s="422"/>
      <c r="E985" s="422"/>
      <c r="F985" s="422"/>
      <c r="G985" s="422"/>
      <c r="H985" s="422"/>
      <c r="I985" s="422"/>
      <c r="J985" s="422">
        <v>0</v>
      </c>
    </row>
    <row r="986" spans="1:11" x14ac:dyDescent="0.25">
      <c r="A986" s="415"/>
      <c r="B986" s="417" t="s">
        <v>472</v>
      </c>
      <c r="C986" s="422">
        <v>1</v>
      </c>
      <c r="D986" s="422"/>
      <c r="E986" s="422"/>
      <c r="F986" s="422">
        <v>2</v>
      </c>
      <c r="G986" s="422"/>
      <c r="H986" s="422"/>
      <c r="I986" s="422"/>
      <c r="J986" s="422">
        <v>3</v>
      </c>
    </row>
    <row r="987" spans="1:11" x14ac:dyDescent="0.25">
      <c r="A987" s="415"/>
      <c r="B987" s="417" t="s">
        <v>471</v>
      </c>
      <c r="C987" s="422">
        <v>1</v>
      </c>
      <c r="D987" s="422"/>
      <c r="E987" s="422"/>
      <c r="F987" s="422"/>
      <c r="G987" s="422"/>
      <c r="H987" s="422">
        <v>1</v>
      </c>
      <c r="I987" s="422">
        <v>3</v>
      </c>
      <c r="J987" s="422">
        <v>5</v>
      </c>
    </row>
    <row r="988" spans="1:11" x14ac:dyDescent="0.25">
      <c r="A988" s="415"/>
      <c r="B988" s="417" t="s">
        <v>470</v>
      </c>
      <c r="C988" s="422"/>
      <c r="D988" s="422"/>
      <c r="E988" s="422"/>
      <c r="F988" s="422"/>
      <c r="G988" s="422"/>
      <c r="H988" s="422"/>
      <c r="I988" s="422"/>
      <c r="J988" s="422">
        <v>0</v>
      </c>
    </row>
    <row r="989" spans="1:11" x14ac:dyDescent="0.25">
      <c r="A989" s="415"/>
      <c r="B989" s="417" t="s">
        <v>469</v>
      </c>
      <c r="C989" s="422"/>
      <c r="D989" s="422"/>
      <c r="E989" s="422"/>
      <c r="F989" s="422"/>
      <c r="G989" s="422"/>
      <c r="H989" s="422"/>
      <c r="I989" s="422"/>
      <c r="J989" s="422">
        <v>0</v>
      </c>
    </row>
    <row r="990" spans="1:11" x14ac:dyDescent="0.25">
      <c r="A990" s="415"/>
      <c r="B990" s="417" t="s">
        <v>468</v>
      </c>
      <c r="C990" s="422"/>
      <c r="D990" s="422"/>
      <c r="E990" s="422"/>
      <c r="F990" s="422"/>
      <c r="G990" s="422"/>
      <c r="H990" s="422"/>
      <c r="I990" s="422"/>
      <c r="J990" s="422">
        <v>0</v>
      </c>
    </row>
    <row r="991" spans="1:11" x14ac:dyDescent="0.25">
      <c r="A991" s="415"/>
      <c r="B991" s="417" t="s">
        <v>467</v>
      </c>
      <c r="C991" s="422"/>
      <c r="D991" s="422"/>
      <c r="E991" s="422"/>
      <c r="F991" s="422"/>
      <c r="G991" s="422"/>
      <c r="H991" s="422"/>
      <c r="I991" s="422"/>
      <c r="J991" s="422">
        <v>0</v>
      </c>
    </row>
    <row r="992" spans="1:11" x14ac:dyDescent="0.25">
      <c r="A992" s="415"/>
      <c r="B992" s="417" t="s">
        <v>466</v>
      </c>
      <c r="C992" s="422"/>
      <c r="D992" s="422"/>
      <c r="E992" s="422"/>
      <c r="F992" s="422"/>
      <c r="G992" s="422"/>
      <c r="H992" s="422"/>
      <c r="I992" s="422"/>
      <c r="J992" s="422">
        <v>0</v>
      </c>
    </row>
    <row r="993" spans="1:11" x14ac:dyDescent="0.25">
      <c r="A993" s="415"/>
      <c r="B993" s="414" t="s">
        <v>24</v>
      </c>
      <c r="C993" s="421">
        <v>2</v>
      </c>
      <c r="D993" s="421">
        <v>0</v>
      </c>
      <c r="E993" s="421">
        <v>0</v>
      </c>
      <c r="F993" s="421">
        <v>2</v>
      </c>
      <c r="G993" s="421">
        <v>0</v>
      </c>
      <c r="H993" s="421">
        <v>1</v>
      </c>
      <c r="I993" s="421">
        <v>3</v>
      </c>
      <c r="J993" s="421">
        <v>8</v>
      </c>
    </row>
    <row r="994" spans="1:11" x14ac:dyDescent="0.25">
      <c r="A994" s="415"/>
      <c r="B994" s="281" t="s">
        <v>347</v>
      </c>
      <c r="C994" s="418"/>
      <c r="E994" s="418"/>
      <c r="F994" s="418"/>
      <c r="G994" s="418"/>
      <c r="H994" s="418"/>
      <c r="I994" s="418"/>
      <c r="J994" s="418"/>
      <c r="K994" s="418"/>
    </row>
    <row r="995" spans="1:11" x14ac:dyDescent="0.25">
      <c r="A995" s="415"/>
      <c r="B995" s="415"/>
      <c r="C995" s="418"/>
      <c r="D995" s="418"/>
      <c r="E995" s="418"/>
      <c r="F995" s="418"/>
      <c r="G995" s="418"/>
      <c r="H995" s="418"/>
      <c r="I995" s="418"/>
      <c r="J995" s="418"/>
      <c r="K995" s="418"/>
    </row>
    <row r="996" spans="1:11" x14ac:dyDescent="0.25">
      <c r="A996" s="419" t="s">
        <v>484</v>
      </c>
      <c r="B996" s="533" t="s">
        <v>483</v>
      </c>
      <c r="C996" s="418"/>
      <c r="D996" s="418"/>
      <c r="E996" s="418"/>
      <c r="F996" s="418"/>
      <c r="G996" s="418"/>
      <c r="H996" s="418"/>
      <c r="I996" s="418"/>
      <c r="J996" s="418"/>
      <c r="K996" s="418"/>
    </row>
    <row r="997" spans="1:11" ht="45" x14ac:dyDescent="0.25">
      <c r="A997" s="415"/>
      <c r="B997" s="417"/>
      <c r="C997" s="664" t="s">
        <v>380</v>
      </c>
      <c r="D997" s="664" t="s">
        <v>379</v>
      </c>
      <c r="E997" s="664" t="s">
        <v>378</v>
      </c>
      <c r="F997" s="664" t="s">
        <v>377</v>
      </c>
      <c r="G997" s="664" t="s">
        <v>376</v>
      </c>
      <c r="H997" s="664" t="s">
        <v>474</v>
      </c>
      <c r="I997" s="664" t="s">
        <v>375</v>
      </c>
      <c r="J997" s="664" t="s">
        <v>24</v>
      </c>
    </row>
    <row r="998" spans="1:11" x14ac:dyDescent="0.25">
      <c r="A998" s="415"/>
      <c r="B998" s="417" t="s">
        <v>473</v>
      </c>
      <c r="C998" s="416">
        <v>0</v>
      </c>
      <c r="D998" s="416">
        <v>0</v>
      </c>
      <c r="E998" s="416">
        <v>0</v>
      </c>
      <c r="F998" s="416">
        <v>0</v>
      </c>
      <c r="G998" s="416">
        <v>0</v>
      </c>
      <c r="H998" s="416">
        <v>0</v>
      </c>
      <c r="I998" s="416">
        <v>0</v>
      </c>
      <c r="J998" s="416">
        <v>0</v>
      </c>
    </row>
    <row r="999" spans="1:11" x14ac:dyDescent="0.25">
      <c r="A999" s="415"/>
      <c r="B999" s="417" t="s">
        <v>472</v>
      </c>
      <c r="C999" s="416">
        <v>0.125</v>
      </c>
      <c r="D999" s="416">
        <v>0</v>
      </c>
      <c r="E999" s="416">
        <v>0</v>
      </c>
      <c r="F999" s="416">
        <v>0.25</v>
      </c>
      <c r="G999" s="416">
        <v>0</v>
      </c>
      <c r="H999" s="416">
        <v>0</v>
      </c>
      <c r="I999" s="416">
        <v>0</v>
      </c>
      <c r="J999" s="416">
        <v>0.375</v>
      </c>
    </row>
    <row r="1000" spans="1:11" x14ac:dyDescent="0.25">
      <c r="A1000" s="415"/>
      <c r="B1000" s="417" t="s">
        <v>471</v>
      </c>
      <c r="C1000" s="416">
        <v>0.125</v>
      </c>
      <c r="D1000" s="416">
        <v>0</v>
      </c>
      <c r="E1000" s="416">
        <v>0</v>
      </c>
      <c r="F1000" s="416">
        <v>0</v>
      </c>
      <c r="G1000" s="416">
        <v>0</v>
      </c>
      <c r="H1000" s="416">
        <v>0.125</v>
      </c>
      <c r="I1000" s="416">
        <v>0.375</v>
      </c>
      <c r="J1000" s="416">
        <v>0.625</v>
      </c>
    </row>
    <row r="1001" spans="1:11" x14ac:dyDescent="0.25">
      <c r="A1001" s="415"/>
      <c r="B1001" s="417" t="s">
        <v>470</v>
      </c>
      <c r="C1001" s="416">
        <v>0</v>
      </c>
      <c r="D1001" s="416">
        <v>0</v>
      </c>
      <c r="E1001" s="416">
        <v>0</v>
      </c>
      <c r="F1001" s="416">
        <v>0</v>
      </c>
      <c r="G1001" s="416">
        <v>0</v>
      </c>
      <c r="H1001" s="416">
        <v>0</v>
      </c>
      <c r="I1001" s="416">
        <v>0</v>
      </c>
      <c r="J1001" s="416">
        <v>0</v>
      </c>
    </row>
    <row r="1002" spans="1:11" x14ac:dyDescent="0.25">
      <c r="A1002" s="415"/>
      <c r="B1002" s="417" t="s">
        <v>469</v>
      </c>
      <c r="C1002" s="416">
        <v>0</v>
      </c>
      <c r="D1002" s="416">
        <v>0</v>
      </c>
      <c r="E1002" s="416">
        <v>0</v>
      </c>
      <c r="F1002" s="416">
        <v>0</v>
      </c>
      <c r="G1002" s="416">
        <v>0</v>
      </c>
      <c r="H1002" s="416">
        <v>0</v>
      </c>
      <c r="I1002" s="416">
        <v>0</v>
      </c>
      <c r="J1002" s="416">
        <v>0</v>
      </c>
    </row>
    <row r="1003" spans="1:11" x14ac:dyDescent="0.25">
      <c r="A1003" s="415"/>
      <c r="B1003" s="417" t="s">
        <v>468</v>
      </c>
      <c r="C1003" s="416">
        <v>0</v>
      </c>
      <c r="D1003" s="416">
        <v>0</v>
      </c>
      <c r="E1003" s="416">
        <v>0</v>
      </c>
      <c r="F1003" s="416">
        <v>0</v>
      </c>
      <c r="G1003" s="416">
        <v>0</v>
      </c>
      <c r="H1003" s="416">
        <v>0</v>
      </c>
      <c r="I1003" s="416">
        <v>0</v>
      </c>
      <c r="J1003" s="416">
        <v>0</v>
      </c>
    </row>
    <row r="1004" spans="1:11" x14ac:dyDescent="0.25">
      <c r="A1004" s="415"/>
      <c r="B1004" s="417" t="s">
        <v>467</v>
      </c>
      <c r="C1004" s="416">
        <v>0</v>
      </c>
      <c r="D1004" s="416">
        <v>0</v>
      </c>
      <c r="E1004" s="416">
        <v>0</v>
      </c>
      <c r="F1004" s="416">
        <v>0</v>
      </c>
      <c r="G1004" s="416">
        <v>0</v>
      </c>
      <c r="H1004" s="416">
        <v>0</v>
      </c>
      <c r="I1004" s="416">
        <v>0</v>
      </c>
      <c r="J1004" s="416">
        <v>0</v>
      </c>
    </row>
    <row r="1005" spans="1:11" x14ac:dyDescent="0.25">
      <c r="A1005" s="415"/>
      <c r="B1005" s="417" t="s">
        <v>466</v>
      </c>
      <c r="C1005" s="416">
        <v>0</v>
      </c>
      <c r="D1005" s="416">
        <v>0</v>
      </c>
      <c r="E1005" s="416">
        <v>0</v>
      </c>
      <c r="F1005" s="416">
        <v>0</v>
      </c>
      <c r="G1005" s="416">
        <v>0</v>
      </c>
      <c r="H1005" s="416">
        <v>0</v>
      </c>
      <c r="I1005" s="416">
        <v>0</v>
      </c>
      <c r="J1005" s="416">
        <v>0</v>
      </c>
    </row>
    <row r="1006" spans="1:11" x14ac:dyDescent="0.25">
      <c r="A1006" s="415"/>
      <c r="B1006" s="414" t="s">
        <v>24</v>
      </c>
      <c r="C1006" s="413">
        <v>0.25</v>
      </c>
      <c r="D1006" s="413">
        <v>0</v>
      </c>
      <c r="E1006" s="413">
        <v>0</v>
      </c>
      <c r="F1006" s="413">
        <v>0.25</v>
      </c>
      <c r="G1006" s="413">
        <v>0</v>
      </c>
      <c r="H1006" s="413">
        <v>0.125</v>
      </c>
      <c r="I1006" s="413">
        <v>0.375</v>
      </c>
      <c r="J1006" s="413">
        <v>1</v>
      </c>
    </row>
    <row r="1007" spans="1:11" x14ac:dyDescent="0.25">
      <c r="A1007" s="415"/>
      <c r="B1007" s="281" t="s">
        <v>347</v>
      </c>
      <c r="C1007" s="418"/>
      <c r="D1007" s="418"/>
      <c r="E1007" s="418"/>
      <c r="F1007" s="418"/>
      <c r="G1007" s="418"/>
      <c r="H1007" s="418"/>
      <c r="I1007" s="423"/>
      <c r="J1007" s="423"/>
      <c r="K1007" s="418"/>
    </row>
    <row r="1008" spans="1:11" x14ac:dyDescent="0.25">
      <c r="A1008" s="415"/>
      <c r="B1008" s="415"/>
      <c r="C1008" s="418"/>
      <c r="D1008" s="418"/>
      <c r="E1008" s="418"/>
      <c r="F1008" s="418"/>
      <c r="G1008" s="418"/>
      <c r="H1008" s="418"/>
      <c r="I1008" s="418"/>
      <c r="J1008" s="418"/>
      <c r="K1008" s="418"/>
    </row>
    <row r="1009" spans="1:11" x14ac:dyDescent="0.25">
      <c r="A1009" s="419" t="s">
        <v>482</v>
      </c>
      <c r="B1009" s="533" t="s">
        <v>481</v>
      </c>
      <c r="C1009" s="418"/>
      <c r="D1009" s="418"/>
      <c r="E1009" s="418"/>
      <c r="F1009" s="418"/>
      <c r="G1009" s="418"/>
      <c r="H1009" s="418"/>
      <c r="I1009" s="418"/>
      <c r="J1009" s="418"/>
      <c r="K1009" s="418"/>
    </row>
    <row r="1010" spans="1:11" ht="45" x14ac:dyDescent="0.25">
      <c r="A1010" s="415"/>
      <c r="B1010" s="417"/>
      <c r="C1010" s="664" t="s">
        <v>380</v>
      </c>
      <c r="D1010" s="664" t="s">
        <v>379</v>
      </c>
      <c r="E1010" s="664" t="s">
        <v>378</v>
      </c>
      <c r="F1010" s="664" t="s">
        <v>377</v>
      </c>
      <c r="G1010" s="664" t="s">
        <v>376</v>
      </c>
      <c r="H1010" s="664" t="s">
        <v>474</v>
      </c>
      <c r="I1010" s="664" t="s">
        <v>375</v>
      </c>
      <c r="J1010" s="664" t="s">
        <v>24</v>
      </c>
    </row>
    <row r="1011" spans="1:11" x14ac:dyDescent="0.25">
      <c r="A1011" s="415"/>
      <c r="B1011" s="417" t="s">
        <v>473</v>
      </c>
      <c r="C1011" s="422"/>
      <c r="D1011" s="422"/>
      <c r="E1011" s="422"/>
      <c r="F1011" s="422"/>
      <c r="G1011" s="422"/>
      <c r="H1011" s="422"/>
      <c r="I1011" s="422"/>
      <c r="J1011" s="422">
        <v>0</v>
      </c>
    </row>
    <row r="1012" spans="1:11" x14ac:dyDescent="0.25">
      <c r="A1012" s="415"/>
      <c r="B1012" s="417" t="s">
        <v>472</v>
      </c>
      <c r="C1012" s="422">
        <v>1.9279999999999999</v>
      </c>
      <c r="D1012" s="422"/>
      <c r="E1012" s="422"/>
      <c r="F1012" s="422">
        <v>1.9279999999999999</v>
      </c>
      <c r="G1012" s="422"/>
      <c r="H1012" s="422"/>
      <c r="I1012" s="422">
        <v>14.46</v>
      </c>
      <c r="J1012" s="422">
        <v>18.316000000000003</v>
      </c>
    </row>
    <row r="1013" spans="1:11" x14ac:dyDescent="0.25">
      <c r="A1013" s="415"/>
      <c r="B1013" s="417" t="s">
        <v>471</v>
      </c>
      <c r="C1013" s="422">
        <v>6.5540000000000003</v>
      </c>
      <c r="D1013" s="422">
        <v>1.0720000000000001</v>
      </c>
      <c r="E1013" s="422">
        <v>1.0720000000000001</v>
      </c>
      <c r="F1013" s="422"/>
      <c r="G1013" s="422">
        <v>1.0720000000000001</v>
      </c>
      <c r="H1013" s="422">
        <v>7.5039999999999996</v>
      </c>
      <c r="I1013" s="422">
        <v>2.1440000000000001</v>
      </c>
      <c r="J1013" s="422">
        <v>19.417999999999999</v>
      </c>
    </row>
    <row r="1014" spans="1:11" x14ac:dyDescent="0.25">
      <c r="A1014" s="415"/>
      <c r="B1014" s="417" t="s">
        <v>470</v>
      </c>
      <c r="C1014" s="422"/>
      <c r="D1014" s="422"/>
      <c r="E1014" s="422"/>
      <c r="F1014" s="422"/>
      <c r="G1014" s="422"/>
      <c r="H1014" s="422"/>
      <c r="I1014" s="422"/>
      <c r="J1014" s="422">
        <v>0</v>
      </c>
    </row>
    <row r="1015" spans="1:11" x14ac:dyDescent="0.25">
      <c r="A1015" s="415"/>
      <c r="B1015" s="417" t="s">
        <v>469</v>
      </c>
      <c r="C1015" s="422"/>
      <c r="D1015" s="422"/>
      <c r="E1015" s="422"/>
      <c r="F1015" s="422"/>
      <c r="G1015" s="422"/>
      <c r="H1015" s="422"/>
      <c r="I1015" s="422"/>
      <c r="J1015" s="422">
        <v>0</v>
      </c>
    </row>
    <row r="1016" spans="1:11" x14ac:dyDescent="0.25">
      <c r="A1016" s="415"/>
      <c r="B1016" s="417" t="s">
        <v>468</v>
      </c>
      <c r="C1016" s="422"/>
      <c r="D1016" s="422"/>
      <c r="E1016" s="422"/>
      <c r="F1016" s="422"/>
      <c r="G1016" s="422"/>
      <c r="H1016" s="422"/>
      <c r="I1016" s="422"/>
      <c r="J1016" s="422">
        <v>0</v>
      </c>
    </row>
    <row r="1017" spans="1:11" x14ac:dyDescent="0.25">
      <c r="A1017" s="415"/>
      <c r="B1017" s="417" t="s">
        <v>467</v>
      </c>
      <c r="C1017" s="422"/>
      <c r="D1017" s="422"/>
      <c r="E1017" s="422"/>
      <c r="F1017" s="422"/>
      <c r="G1017" s="422"/>
      <c r="H1017" s="422"/>
      <c r="I1017" s="422"/>
      <c r="J1017" s="422">
        <v>0</v>
      </c>
    </row>
    <row r="1018" spans="1:11" x14ac:dyDescent="0.25">
      <c r="A1018" s="415"/>
      <c r="B1018" s="417" t="s">
        <v>466</v>
      </c>
      <c r="C1018" s="422"/>
      <c r="D1018" s="422"/>
      <c r="E1018" s="422"/>
      <c r="F1018" s="422"/>
      <c r="G1018" s="422"/>
      <c r="H1018" s="422"/>
      <c r="I1018" s="422"/>
      <c r="J1018" s="422">
        <v>0</v>
      </c>
    </row>
    <row r="1019" spans="1:11" x14ac:dyDescent="0.25">
      <c r="A1019" s="415"/>
      <c r="B1019" s="414" t="s">
        <v>24</v>
      </c>
      <c r="C1019" s="421">
        <v>8.4819999999999993</v>
      </c>
      <c r="D1019" s="421">
        <v>1.0720000000000001</v>
      </c>
      <c r="E1019" s="421">
        <v>1.0720000000000001</v>
      </c>
      <c r="F1019" s="421">
        <v>1.9279999999999999</v>
      </c>
      <c r="G1019" s="421">
        <v>1.0720000000000001</v>
      </c>
      <c r="H1019" s="421">
        <v>7.5039999999999996</v>
      </c>
      <c r="I1019" s="421">
        <v>16.603999999999999</v>
      </c>
      <c r="J1019" s="421">
        <v>37.734000000000002</v>
      </c>
    </row>
    <row r="1020" spans="1:11" x14ac:dyDescent="0.25">
      <c r="A1020" s="415"/>
      <c r="B1020" s="281" t="s">
        <v>347</v>
      </c>
      <c r="D1020" s="420"/>
      <c r="E1020" s="420"/>
      <c r="F1020" s="420"/>
      <c r="G1020" s="420"/>
      <c r="H1020" s="418"/>
      <c r="I1020" s="420"/>
      <c r="J1020" s="420"/>
      <c r="K1020" s="420"/>
    </row>
    <row r="1021" spans="1:11" x14ac:dyDescent="0.25">
      <c r="A1021" s="415"/>
      <c r="B1021" s="415"/>
      <c r="C1021" s="418"/>
      <c r="D1021" s="418"/>
      <c r="E1021" s="418"/>
      <c r="F1021" s="418"/>
      <c r="G1021" s="418"/>
      <c r="H1021" s="418"/>
      <c r="I1021" s="418"/>
      <c r="J1021" s="418"/>
      <c r="K1021" s="418"/>
    </row>
    <row r="1022" spans="1:11" x14ac:dyDescent="0.25">
      <c r="A1022" s="419" t="s">
        <v>480</v>
      </c>
      <c r="B1022" s="533" t="s">
        <v>479</v>
      </c>
      <c r="C1022" s="418"/>
      <c r="D1022" s="418"/>
      <c r="E1022" s="418"/>
      <c r="F1022" s="418"/>
      <c r="G1022" s="418"/>
      <c r="H1022" s="418"/>
      <c r="I1022" s="418"/>
      <c r="J1022" s="418"/>
      <c r="K1022" s="418"/>
    </row>
    <row r="1023" spans="1:11" ht="45" x14ac:dyDescent="0.25">
      <c r="A1023" s="415"/>
      <c r="B1023" s="417"/>
      <c r="C1023" s="664" t="s">
        <v>380</v>
      </c>
      <c r="D1023" s="664" t="s">
        <v>379</v>
      </c>
      <c r="E1023" s="664" t="s">
        <v>378</v>
      </c>
      <c r="F1023" s="664" t="s">
        <v>377</v>
      </c>
      <c r="G1023" s="664" t="s">
        <v>376</v>
      </c>
      <c r="H1023" s="664" t="s">
        <v>474</v>
      </c>
      <c r="I1023" s="664" t="s">
        <v>375</v>
      </c>
      <c r="J1023" s="664" t="s">
        <v>24</v>
      </c>
    </row>
    <row r="1024" spans="1:11" x14ac:dyDescent="0.25">
      <c r="A1024" s="415"/>
      <c r="B1024" s="417" t="s">
        <v>473</v>
      </c>
      <c r="C1024" s="416">
        <v>0</v>
      </c>
      <c r="D1024" s="416">
        <v>0</v>
      </c>
      <c r="E1024" s="416">
        <v>0</v>
      </c>
      <c r="F1024" s="416">
        <v>0</v>
      </c>
      <c r="G1024" s="416">
        <v>0</v>
      </c>
      <c r="H1024" s="416">
        <v>0</v>
      </c>
      <c r="I1024" s="416">
        <v>0</v>
      </c>
      <c r="J1024" s="416">
        <v>0</v>
      </c>
    </row>
    <row r="1025" spans="1:11" x14ac:dyDescent="0.25">
      <c r="A1025" s="415"/>
      <c r="B1025" s="417" t="s">
        <v>472</v>
      </c>
      <c r="C1025" s="416">
        <v>5.1094503630677898E-2</v>
      </c>
      <c r="D1025" s="416">
        <v>0</v>
      </c>
      <c r="E1025" s="416">
        <v>0</v>
      </c>
      <c r="F1025" s="416">
        <v>5.1094503630677898E-2</v>
      </c>
      <c r="G1025" s="416">
        <v>0</v>
      </c>
      <c r="H1025" s="416">
        <v>0</v>
      </c>
      <c r="I1025" s="416">
        <v>0.38320877723008429</v>
      </c>
      <c r="J1025" s="416">
        <v>0.48539778449144011</v>
      </c>
    </row>
    <row r="1026" spans="1:11" x14ac:dyDescent="0.25">
      <c r="A1026" s="415"/>
      <c r="B1026" s="417" t="s">
        <v>471</v>
      </c>
      <c r="C1026" s="416">
        <v>0.17368951078602851</v>
      </c>
      <c r="D1026" s="416">
        <v>2.8409392060210949E-2</v>
      </c>
      <c r="E1026" s="416">
        <v>2.8409392060210949E-2</v>
      </c>
      <c r="F1026" s="416">
        <v>0</v>
      </c>
      <c r="G1026" s="416">
        <v>2.8409392060210949E-2</v>
      </c>
      <c r="H1026" s="416">
        <v>0.19886574442147664</v>
      </c>
      <c r="I1026" s="416">
        <v>5.6818784120421899E-2</v>
      </c>
      <c r="J1026" s="416">
        <v>0.51460221550855989</v>
      </c>
    </row>
    <row r="1027" spans="1:11" x14ac:dyDescent="0.25">
      <c r="A1027" s="415"/>
      <c r="B1027" s="417" t="s">
        <v>470</v>
      </c>
      <c r="C1027" s="416">
        <v>0</v>
      </c>
      <c r="D1027" s="416">
        <v>0</v>
      </c>
      <c r="E1027" s="416">
        <v>0</v>
      </c>
      <c r="F1027" s="416">
        <v>0</v>
      </c>
      <c r="G1027" s="416">
        <v>0</v>
      </c>
      <c r="H1027" s="416">
        <v>0</v>
      </c>
      <c r="I1027" s="416">
        <v>0</v>
      </c>
      <c r="J1027" s="416">
        <v>0</v>
      </c>
    </row>
    <row r="1028" spans="1:11" x14ac:dyDescent="0.25">
      <c r="A1028" s="415"/>
      <c r="B1028" s="417" t="s">
        <v>469</v>
      </c>
      <c r="C1028" s="416">
        <v>0</v>
      </c>
      <c r="D1028" s="416">
        <v>0</v>
      </c>
      <c r="E1028" s="416">
        <v>0</v>
      </c>
      <c r="F1028" s="416">
        <v>0</v>
      </c>
      <c r="G1028" s="416">
        <v>0</v>
      </c>
      <c r="H1028" s="416">
        <v>0</v>
      </c>
      <c r="I1028" s="416">
        <v>0</v>
      </c>
      <c r="J1028" s="416">
        <v>0</v>
      </c>
    </row>
    <row r="1029" spans="1:11" x14ac:dyDescent="0.25">
      <c r="A1029" s="415"/>
      <c r="B1029" s="417" t="s">
        <v>468</v>
      </c>
      <c r="C1029" s="416">
        <v>0</v>
      </c>
      <c r="D1029" s="416">
        <v>0</v>
      </c>
      <c r="E1029" s="416">
        <v>0</v>
      </c>
      <c r="F1029" s="416">
        <v>0</v>
      </c>
      <c r="G1029" s="416">
        <v>0</v>
      </c>
      <c r="H1029" s="416">
        <v>0</v>
      </c>
      <c r="I1029" s="416">
        <v>0</v>
      </c>
      <c r="J1029" s="416">
        <v>0</v>
      </c>
    </row>
    <row r="1030" spans="1:11" x14ac:dyDescent="0.25">
      <c r="A1030" s="415"/>
      <c r="B1030" s="417" t="s">
        <v>467</v>
      </c>
      <c r="C1030" s="416">
        <v>0</v>
      </c>
      <c r="D1030" s="416">
        <v>0</v>
      </c>
      <c r="E1030" s="416">
        <v>0</v>
      </c>
      <c r="F1030" s="416">
        <v>0</v>
      </c>
      <c r="G1030" s="416">
        <v>0</v>
      </c>
      <c r="H1030" s="416">
        <v>0</v>
      </c>
      <c r="I1030" s="416">
        <v>0</v>
      </c>
      <c r="J1030" s="416">
        <v>0</v>
      </c>
    </row>
    <row r="1031" spans="1:11" x14ac:dyDescent="0.25">
      <c r="A1031" s="415"/>
      <c r="B1031" s="417" t="s">
        <v>466</v>
      </c>
      <c r="C1031" s="416">
        <v>0</v>
      </c>
      <c r="D1031" s="416">
        <v>0</v>
      </c>
      <c r="E1031" s="416">
        <v>0</v>
      </c>
      <c r="F1031" s="416">
        <v>0</v>
      </c>
      <c r="G1031" s="416">
        <v>0</v>
      </c>
      <c r="H1031" s="416">
        <v>0</v>
      </c>
      <c r="I1031" s="416">
        <v>0</v>
      </c>
      <c r="J1031" s="416">
        <v>0</v>
      </c>
    </row>
    <row r="1032" spans="1:11" x14ac:dyDescent="0.25">
      <c r="A1032" s="415"/>
      <c r="B1032" s="414" t="s">
        <v>24</v>
      </c>
      <c r="C1032" s="413">
        <v>0.2247840144167064</v>
      </c>
      <c r="D1032" s="413">
        <v>2.8409392060210949E-2</v>
      </c>
      <c r="E1032" s="413">
        <v>2.8409392060210949E-2</v>
      </c>
      <c r="F1032" s="413">
        <v>5.1094503630677898E-2</v>
      </c>
      <c r="G1032" s="413">
        <v>2.8409392060210949E-2</v>
      </c>
      <c r="H1032" s="413">
        <v>0.19886574442147664</v>
      </c>
      <c r="I1032" s="413">
        <v>0.44002756135050614</v>
      </c>
      <c r="J1032" s="413">
        <v>1</v>
      </c>
    </row>
    <row r="1033" spans="1:11" x14ac:dyDescent="0.25">
      <c r="A1033" s="415"/>
      <c r="B1033" s="281" t="s">
        <v>347</v>
      </c>
      <c r="C1033" s="418"/>
      <c r="D1033" s="418"/>
      <c r="E1033" s="418"/>
      <c r="F1033" s="418"/>
      <c r="G1033" s="418"/>
      <c r="H1033" s="418"/>
      <c r="I1033" s="420"/>
      <c r="J1033" s="420"/>
      <c r="K1033" s="418"/>
    </row>
    <row r="1034" spans="1:11" x14ac:dyDescent="0.25">
      <c r="A1034" s="415"/>
      <c r="B1034" s="415"/>
      <c r="C1034" s="418"/>
      <c r="D1034" s="418"/>
      <c r="E1034" s="418"/>
      <c r="F1034" s="418"/>
      <c r="G1034" s="418"/>
      <c r="H1034" s="418"/>
      <c r="I1034" s="418"/>
      <c r="J1034" s="418"/>
      <c r="K1034" s="418"/>
    </row>
    <row r="1035" spans="1:11" x14ac:dyDescent="0.25">
      <c r="A1035" s="419" t="s">
        <v>478</v>
      </c>
      <c r="B1035" s="533" t="s">
        <v>477</v>
      </c>
      <c r="C1035" s="418"/>
      <c r="D1035" s="418"/>
      <c r="E1035" s="418"/>
      <c r="F1035" s="418"/>
      <c r="G1035" s="418"/>
      <c r="H1035" s="418"/>
      <c r="I1035" s="418"/>
      <c r="J1035" s="418"/>
      <c r="K1035" s="418"/>
    </row>
    <row r="1036" spans="1:11" ht="45" x14ac:dyDescent="0.25">
      <c r="A1036" s="415"/>
      <c r="B1036" s="417"/>
      <c r="C1036" s="664" t="s">
        <v>380</v>
      </c>
      <c r="D1036" s="664" t="s">
        <v>379</v>
      </c>
      <c r="E1036" s="664" t="s">
        <v>378</v>
      </c>
      <c r="F1036" s="664" t="s">
        <v>377</v>
      </c>
      <c r="G1036" s="664" t="s">
        <v>376</v>
      </c>
      <c r="H1036" s="664" t="s">
        <v>474</v>
      </c>
      <c r="I1036" s="664" t="s">
        <v>375</v>
      </c>
      <c r="J1036" s="664" t="s">
        <v>24</v>
      </c>
    </row>
    <row r="1037" spans="1:11" x14ac:dyDescent="0.25">
      <c r="A1037" s="415"/>
      <c r="B1037" s="417" t="s">
        <v>473</v>
      </c>
      <c r="C1037" s="422"/>
      <c r="D1037" s="422"/>
      <c r="E1037" s="422"/>
      <c r="F1037" s="422"/>
      <c r="G1037" s="422"/>
      <c r="H1037" s="422"/>
      <c r="I1037" s="422"/>
      <c r="J1037" s="422">
        <v>0</v>
      </c>
    </row>
    <row r="1038" spans="1:11" x14ac:dyDescent="0.25">
      <c r="A1038" s="415"/>
      <c r="B1038" s="417" t="s">
        <v>472</v>
      </c>
      <c r="C1038" s="422">
        <v>0.96399999999999997</v>
      </c>
      <c r="D1038" s="422"/>
      <c r="E1038" s="422"/>
      <c r="F1038" s="422">
        <v>1.9279999999999999</v>
      </c>
      <c r="G1038" s="422"/>
      <c r="H1038" s="422"/>
      <c r="I1038" s="422"/>
      <c r="J1038" s="422">
        <v>2.8919999999999999</v>
      </c>
    </row>
    <row r="1039" spans="1:11" x14ac:dyDescent="0.25">
      <c r="A1039" s="415"/>
      <c r="B1039" s="417" t="s">
        <v>471</v>
      </c>
      <c r="C1039" s="422">
        <v>1.0720000000000001</v>
      </c>
      <c r="D1039" s="422"/>
      <c r="E1039" s="422"/>
      <c r="F1039" s="422"/>
      <c r="G1039" s="422"/>
      <c r="H1039" s="422">
        <v>1.0720000000000001</v>
      </c>
      <c r="I1039" s="422">
        <v>2.8919999999999999</v>
      </c>
      <c r="J1039" s="422">
        <v>5.0359999999999996</v>
      </c>
    </row>
    <row r="1040" spans="1:11" x14ac:dyDescent="0.25">
      <c r="A1040" s="415"/>
      <c r="B1040" s="417" t="s">
        <v>470</v>
      </c>
      <c r="C1040" s="422"/>
      <c r="D1040" s="422"/>
      <c r="E1040" s="422"/>
      <c r="F1040" s="422"/>
      <c r="G1040" s="422"/>
      <c r="H1040" s="422"/>
      <c r="I1040" s="422"/>
      <c r="J1040" s="422">
        <v>0</v>
      </c>
    </row>
    <row r="1041" spans="1:11" x14ac:dyDescent="0.25">
      <c r="A1041" s="415"/>
      <c r="B1041" s="417" t="s">
        <v>469</v>
      </c>
      <c r="C1041" s="422"/>
      <c r="D1041" s="422"/>
      <c r="E1041" s="422"/>
      <c r="F1041" s="422"/>
      <c r="G1041" s="422"/>
      <c r="H1041" s="422"/>
      <c r="I1041" s="422"/>
      <c r="J1041" s="422">
        <v>0</v>
      </c>
    </row>
    <row r="1042" spans="1:11" x14ac:dyDescent="0.25">
      <c r="A1042" s="415"/>
      <c r="B1042" s="417" t="s">
        <v>468</v>
      </c>
      <c r="C1042" s="422"/>
      <c r="D1042" s="422"/>
      <c r="E1042" s="422"/>
      <c r="F1042" s="422"/>
      <c r="G1042" s="422"/>
      <c r="H1042" s="422"/>
      <c r="I1042" s="422"/>
      <c r="J1042" s="422">
        <v>0</v>
      </c>
    </row>
    <row r="1043" spans="1:11" x14ac:dyDescent="0.25">
      <c r="A1043" s="415"/>
      <c r="B1043" s="417" t="s">
        <v>467</v>
      </c>
      <c r="C1043" s="422"/>
      <c r="D1043" s="422"/>
      <c r="E1043" s="422"/>
      <c r="F1043" s="422"/>
      <c r="G1043" s="422"/>
      <c r="H1043" s="422"/>
      <c r="I1043" s="422"/>
      <c r="J1043" s="422">
        <v>0</v>
      </c>
    </row>
    <row r="1044" spans="1:11" x14ac:dyDescent="0.25">
      <c r="A1044" s="415"/>
      <c r="B1044" s="417" t="s">
        <v>466</v>
      </c>
      <c r="C1044" s="422"/>
      <c r="D1044" s="422"/>
      <c r="E1044" s="422"/>
      <c r="F1044" s="422"/>
      <c r="G1044" s="422"/>
      <c r="H1044" s="422"/>
      <c r="I1044" s="422"/>
      <c r="J1044" s="422">
        <v>0</v>
      </c>
    </row>
    <row r="1045" spans="1:11" x14ac:dyDescent="0.25">
      <c r="A1045" s="415"/>
      <c r="B1045" s="414" t="s">
        <v>24</v>
      </c>
      <c r="C1045" s="421">
        <v>2.036</v>
      </c>
      <c r="D1045" s="421">
        <v>0</v>
      </c>
      <c r="E1045" s="421">
        <v>0</v>
      </c>
      <c r="F1045" s="421">
        <v>1.9279999999999999</v>
      </c>
      <c r="G1045" s="421">
        <v>0</v>
      </c>
      <c r="H1045" s="421">
        <v>1.0720000000000001</v>
      </c>
      <c r="I1045" s="421">
        <v>2.8919999999999999</v>
      </c>
      <c r="J1045" s="421">
        <v>7.927999999999999</v>
      </c>
    </row>
    <row r="1046" spans="1:11" x14ac:dyDescent="0.25">
      <c r="A1046" s="415"/>
      <c r="B1046" s="281" t="s">
        <v>347</v>
      </c>
      <c r="C1046" s="420"/>
      <c r="D1046" s="420"/>
      <c r="E1046" s="420"/>
      <c r="F1046" s="420"/>
      <c r="G1046" s="418"/>
      <c r="H1046" s="420"/>
      <c r="I1046" s="420"/>
      <c r="J1046" s="420"/>
      <c r="K1046" s="420"/>
    </row>
    <row r="1047" spans="1:11" x14ac:dyDescent="0.25">
      <c r="A1047" s="415"/>
      <c r="B1047" s="415"/>
      <c r="C1047" s="418"/>
      <c r="D1047" s="418"/>
      <c r="E1047" s="418"/>
      <c r="F1047" s="418"/>
      <c r="G1047" s="418"/>
      <c r="H1047" s="418"/>
      <c r="I1047" s="418"/>
      <c r="J1047" s="418"/>
      <c r="K1047" s="418"/>
    </row>
    <row r="1048" spans="1:11" x14ac:dyDescent="0.25">
      <c r="A1048" s="419" t="s">
        <v>476</v>
      </c>
      <c r="B1048" s="533" t="s">
        <v>475</v>
      </c>
      <c r="C1048" s="418"/>
      <c r="D1048" s="418"/>
      <c r="E1048" s="418"/>
      <c r="F1048" s="418"/>
      <c r="G1048" s="418"/>
      <c r="H1048" s="418"/>
      <c r="I1048" s="418"/>
      <c r="J1048" s="418"/>
      <c r="K1048" s="418"/>
    </row>
    <row r="1049" spans="1:11" ht="45" x14ac:dyDescent="0.25">
      <c r="A1049" s="415"/>
      <c r="B1049" s="417"/>
      <c r="C1049" s="664" t="s">
        <v>380</v>
      </c>
      <c r="D1049" s="664" t="s">
        <v>379</v>
      </c>
      <c r="E1049" s="664" t="s">
        <v>378</v>
      </c>
      <c r="F1049" s="664" t="s">
        <v>377</v>
      </c>
      <c r="G1049" s="664" t="s">
        <v>376</v>
      </c>
      <c r="H1049" s="664" t="s">
        <v>474</v>
      </c>
      <c r="I1049" s="664" t="s">
        <v>375</v>
      </c>
      <c r="J1049" s="664" t="s">
        <v>24</v>
      </c>
    </row>
    <row r="1050" spans="1:11" x14ac:dyDescent="0.25">
      <c r="A1050" s="415"/>
      <c r="B1050" s="417" t="s">
        <v>473</v>
      </c>
      <c r="C1050" s="416">
        <v>0</v>
      </c>
      <c r="D1050" s="416">
        <v>0</v>
      </c>
      <c r="E1050" s="416">
        <v>0</v>
      </c>
      <c r="F1050" s="416">
        <v>0</v>
      </c>
      <c r="G1050" s="416">
        <v>0</v>
      </c>
      <c r="H1050" s="416">
        <v>0</v>
      </c>
      <c r="I1050" s="416">
        <v>0</v>
      </c>
      <c r="J1050" s="416">
        <v>0</v>
      </c>
    </row>
    <row r="1051" spans="1:11" x14ac:dyDescent="0.25">
      <c r="A1051" s="415"/>
      <c r="B1051" s="417" t="s">
        <v>472</v>
      </c>
      <c r="C1051" s="416">
        <v>0.12159434914228054</v>
      </c>
      <c r="D1051" s="416">
        <v>0</v>
      </c>
      <c r="E1051" s="416">
        <v>0</v>
      </c>
      <c r="F1051" s="416">
        <v>0.24318869828456108</v>
      </c>
      <c r="G1051" s="416">
        <v>0</v>
      </c>
      <c r="H1051" s="416">
        <v>0</v>
      </c>
      <c r="I1051" s="416">
        <v>0</v>
      </c>
      <c r="J1051" s="416">
        <v>0.36478304742684159</v>
      </c>
    </row>
    <row r="1052" spans="1:11" x14ac:dyDescent="0.25">
      <c r="A1052" s="415"/>
      <c r="B1052" s="417" t="s">
        <v>471</v>
      </c>
      <c r="C1052" s="416">
        <v>0.13521695257315844</v>
      </c>
      <c r="D1052" s="416">
        <v>0</v>
      </c>
      <c r="E1052" s="416">
        <v>0</v>
      </c>
      <c r="F1052" s="416">
        <v>0</v>
      </c>
      <c r="G1052" s="416">
        <v>0</v>
      </c>
      <c r="H1052" s="416">
        <v>0.13521695257315844</v>
      </c>
      <c r="I1052" s="416">
        <v>0.36478304742684159</v>
      </c>
      <c r="J1052" s="416">
        <v>0.63521695257315847</v>
      </c>
    </row>
    <row r="1053" spans="1:11" x14ac:dyDescent="0.25">
      <c r="A1053" s="415"/>
      <c r="B1053" s="417" t="s">
        <v>470</v>
      </c>
      <c r="C1053" s="416">
        <v>0</v>
      </c>
      <c r="D1053" s="416">
        <v>0</v>
      </c>
      <c r="E1053" s="416">
        <v>0</v>
      </c>
      <c r="F1053" s="416">
        <v>0</v>
      </c>
      <c r="G1053" s="416">
        <v>0</v>
      </c>
      <c r="H1053" s="416">
        <v>0</v>
      </c>
      <c r="I1053" s="416">
        <v>0</v>
      </c>
      <c r="J1053" s="416">
        <v>0</v>
      </c>
    </row>
    <row r="1054" spans="1:11" x14ac:dyDescent="0.25">
      <c r="A1054" s="415"/>
      <c r="B1054" s="417" t="s">
        <v>469</v>
      </c>
      <c r="C1054" s="416">
        <v>0</v>
      </c>
      <c r="D1054" s="416">
        <v>0</v>
      </c>
      <c r="E1054" s="416">
        <v>0</v>
      </c>
      <c r="F1054" s="416">
        <v>0</v>
      </c>
      <c r="G1054" s="416">
        <v>0</v>
      </c>
      <c r="H1054" s="416">
        <v>0</v>
      </c>
      <c r="I1054" s="416">
        <v>0</v>
      </c>
      <c r="J1054" s="416">
        <v>0</v>
      </c>
    </row>
    <row r="1055" spans="1:11" x14ac:dyDescent="0.25">
      <c r="A1055" s="415"/>
      <c r="B1055" s="417" t="s">
        <v>468</v>
      </c>
      <c r="C1055" s="416">
        <v>0</v>
      </c>
      <c r="D1055" s="416">
        <v>0</v>
      </c>
      <c r="E1055" s="416">
        <v>0</v>
      </c>
      <c r="F1055" s="416">
        <v>0</v>
      </c>
      <c r="G1055" s="416">
        <v>0</v>
      </c>
      <c r="H1055" s="416">
        <v>0</v>
      </c>
      <c r="I1055" s="416">
        <v>0</v>
      </c>
      <c r="J1055" s="416">
        <v>0</v>
      </c>
    </row>
    <row r="1056" spans="1:11" x14ac:dyDescent="0.25">
      <c r="A1056" s="415"/>
      <c r="B1056" s="417" t="s">
        <v>467</v>
      </c>
      <c r="C1056" s="416">
        <v>0</v>
      </c>
      <c r="D1056" s="416">
        <v>0</v>
      </c>
      <c r="E1056" s="416">
        <v>0</v>
      </c>
      <c r="F1056" s="416">
        <v>0</v>
      </c>
      <c r="G1056" s="416">
        <v>0</v>
      </c>
      <c r="H1056" s="416">
        <v>0</v>
      </c>
      <c r="I1056" s="416">
        <v>0</v>
      </c>
      <c r="J1056" s="416">
        <v>0</v>
      </c>
    </row>
    <row r="1057" spans="1:11" x14ac:dyDescent="0.25">
      <c r="A1057" s="415"/>
      <c r="B1057" s="417" t="s">
        <v>466</v>
      </c>
      <c r="C1057" s="416">
        <v>0</v>
      </c>
      <c r="D1057" s="416">
        <v>0</v>
      </c>
      <c r="E1057" s="416">
        <v>0</v>
      </c>
      <c r="F1057" s="416">
        <v>0</v>
      </c>
      <c r="G1057" s="416">
        <v>0</v>
      </c>
      <c r="H1057" s="416">
        <v>0</v>
      </c>
      <c r="I1057" s="416">
        <v>0</v>
      </c>
      <c r="J1057" s="416">
        <v>0</v>
      </c>
    </row>
    <row r="1058" spans="1:11" x14ac:dyDescent="0.25">
      <c r="A1058" s="415"/>
      <c r="B1058" s="414" t="s">
        <v>24</v>
      </c>
      <c r="C1058" s="413">
        <v>0.25681130171543898</v>
      </c>
      <c r="D1058" s="413">
        <v>0</v>
      </c>
      <c r="E1058" s="413">
        <v>0</v>
      </c>
      <c r="F1058" s="413">
        <v>0.24318869828456108</v>
      </c>
      <c r="G1058" s="413">
        <v>0</v>
      </c>
      <c r="H1058" s="413">
        <v>0.13521695257315844</v>
      </c>
      <c r="I1058" s="413">
        <v>0.36478304742684159</v>
      </c>
      <c r="J1058" s="413">
        <v>1</v>
      </c>
    </row>
    <row r="1059" spans="1:11" x14ac:dyDescent="0.25">
      <c r="A1059" s="412"/>
      <c r="B1059" s="281" t="s">
        <v>347</v>
      </c>
      <c r="C1059" s="412"/>
      <c r="D1059" s="412"/>
      <c r="E1059" s="412"/>
      <c r="F1059" s="412"/>
      <c r="G1059" s="412"/>
      <c r="H1059" s="412"/>
      <c r="I1059" s="412"/>
      <c r="J1059" s="412"/>
      <c r="K1059" s="412"/>
    </row>
  </sheetData>
  <mergeCells count="110">
    <mergeCell ref="B951:B952"/>
    <mergeCell ref="C951:D951"/>
    <mergeCell ref="C952:D952"/>
    <mergeCell ref="B953:B954"/>
    <mergeCell ref="C953:D953"/>
    <mergeCell ref="C954:D954"/>
    <mergeCell ref="B947:B948"/>
    <mergeCell ref="C947:D947"/>
    <mergeCell ref="C948:D948"/>
    <mergeCell ref="B949:B950"/>
    <mergeCell ref="C949:D949"/>
    <mergeCell ref="C950:D950"/>
    <mergeCell ref="C942:D942"/>
    <mergeCell ref="B943:B944"/>
    <mergeCell ref="C943:D943"/>
    <mergeCell ref="C944:D944"/>
    <mergeCell ref="B945:B946"/>
    <mergeCell ref="C945:D945"/>
    <mergeCell ref="C946:D946"/>
    <mergeCell ref="B925:B926"/>
    <mergeCell ref="B927:B928"/>
    <mergeCell ref="B929:B930"/>
    <mergeCell ref="B931:B932"/>
    <mergeCell ref="B933:B934"/>
    <mergeCell ref="B935:B936"/>
    <mergeCell ref="B907:B908"/>
    <mergeCell ref="B909:B910"/>
    <mergeCell ref="B911:B912"/>
    <mergeCell ref="B913:B914"/>
    <mergeCell ref="B915:B916"/>
    <mergeCell ref="B917:B918"/>
    <mergeCell ref="B679:B680"/>
    <mergeCell ref="B688:B689"/>
    <mergeCell ref="B690:B691"/>
    <mergeCell ref="B692:B693"/>
    <mergeCell ref="B694:B695"/>
    <mergeCell ref="B696:B697"/>
    <mergeCell ref="B660:B661"/>
    <mergeCell ref="B662:B663"/>
    <mergeCell ref="B671:B672"/>
    <mergeCell ref="B673:B674"/>
    <mergeCell ref="B675:B676"/>
    <mergeCell ref="B677:B678"/>
    <mergeCell ref="B555:B556"/>
    <mergeCell ref="C555:D555"/>
    <mergeCell ref="C556:D556"/>
    <mergeCell ref="B654:B655"/>
    <mergeCell ref="B656:B657"/>
    <mergeCell ref="B658:B659"/>
    <mergeCell ref="B551:B552"/>
    <mergeCell ref="C551:D551"/>
    <mergeCell ref="C552:D552"/>
    <mergeCell ref="B553:B554"/>
    <mergeCell ref="C553:D553"/>
    <mergeCell ref="C554:D554"/>
    <mergeCell ref="B547:B548"/>
    <mergeCell ref="C547:D547"/>
    <mergeCell ref="C548:D548"/>
    <mergeCell ref="B549:B550"/>
    <mergeCell ref="C549:D549"/>
    <mergeCell ref="C550:D550"/>
    <mergeCell ref="B535:B536"/>
    <mergeCell ref="B537:B538"/>
    <mergeCell ref="C544:D544"/>
    <mergeCell ref="B545:B546"/>
    <mergeCell ref="C545:D545"/>
    <mergeCell ref="C546:D546"/>
    <mergeCell ref="B517:B518"/>
    <mergeCell ref="B519:B520"/>
    <mergeCell ref="B527:B528"/>
    <mergeCell ref="B529:B530"/>
    <mergeCell ref="B531:B532"/>
    <mergeCell ref="B533:B534"/>
    <mergeCell ref="C168:D168"/>
    <mergeCell ref="C169:D169"/>
    <mergeCell ref="B509:B510"/>
    <mergeCell ref="B511:B512"/>
    <mergeCell ref="B513:B514"/>
    <mergeCell ref="B515:B516"/>
    <mergeCell ref="B164:B165"/>
    <mergeCell ref="C164:D164"/>
    <mergeCell ref="C165:D165"/>
    <mergeCell ref="B166:B167"/>
    <mergeCell ref="C166:D166"/>
    <mergeCell ref="C167:D167"/>
    <mergeCell ref="B160:B161"/>
    <mergeCell ref="C160:D160"/>
    <mergeCell ref="C161:D161"/>
    <mergeCell ref="B162:B163"/>
    <mergeCell ref="C162:D162"/>
    <mergeCell ref="C163:D163"/>
    <mergeCell ref="C155:D155"/>
    <mergeCell ref="B156:B157"/>
    <mergeCell ref="C156:D156"/>
    <mergeCell ref="C157:D157"/>
    <mergeCell ref="B158:B159"/>
    <mergeCell ref="C158:D158"/>
    <mergeCell ref="C159:D159"/>
    <mergeCell ref="B138:B139"/>
    <mergeCell ref="B140:B141"/>
    <mergeCell ref="B142:B143"/>
    <mergeCell ref="B144:B145"/>
    <mergeCell ref="B146:B147"/>
    <mergeCell ref="B148:B149"/>
    <mergeCell ref="B120:B121"/>
    <mergeCell ref="B122:B123"/>
    <mergeCell ref="B124:B125"/>
    <mergeCell ref="B126:B127"/>
    <mergeCell ref="B128:B129"/>
    <mergeCell ref="B130:B131"/>
  </mergeCells>
  <pageMargins left="0.7" right="0.7" top="0.75" bottom="0.75" header="0.3" footer="0.3"/>
  <pageSetup paperSize="9" scale="1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tabColor rgb="FF00B050"/>
  </sheetPr>
  <dimension ref="A1:N176"/>
  <sheetViews>
    <sheetView zoomScale="70" zoomScaleNormal="70" workbookViewId="0"/>
  </sheetViews>
  <sheetFormatPr defaultColWidth="19.42578125" defaultRowHeight="15" x14ac:dyDescent="0.25"/>
  <cols>
    <col min="1" max="1" width="19.42578125" style="650"/>
    <col min="2" max="2" width="94.5703125" style="650" customWidth="1"/>
    <col min="3" max="16384" width="19.42578125" style="650"/>
  </cols>
  <sheetData>
    <row r="1" spans="1:11" ht="34.5" x14ac:dyDescent="0.25">
      <c r="A1" s="626" t="s">
        <v>744</v>
      </c>
    </row>
    <row r="4" spans="1:11" x14ac:dyDescent="0.25">
      <c r="A4" s="693" t="s">
        <v>743</v>
      </c>
      <c r="B4" s="690" t="s">
        <v>891</v>
      </c>
      <c r="C4" s="690"/>
      <c r="D4" s="690"/>
    </row>
    <row r="5" spans="1:11" x14ac:dyDescent="0.25">
      <c r="B5" s="688"/>
      <c r="C5" s="691">
        <v>2016</v>
      </c>
      <c r="D5" s="691">
        <v>2017</v>
      </c>
    </row>
    <row r="6" spans="1:11" x14ac:dyDescent="0.25">
      <c r="A6" s="693"/>
      <c r="B6" s="689" t="s">
        <v>25</v>
      </c>
      <c r="C6" s="692">
        <v>14.2692</v>
      </c>
      <c r="D6" s="692">
        <v>17.850000000000001</v>
      </c>
    </row>
    <row r="7" spans="1:11" x14ac:dyDescent="0.25">
      <c r="A7" s="693"/>
      <c r="B7" s="689" t="s">
        <v>26</v>
      </c>
      <c r="C7" s="692">
        <v>8.1972000000000005</v>
      </c>
      <c r="D7" s="692">
        <v>10.5</v>
      </c>
    </row>
    <row r="8" spans="1:11" x14ac:dyDescent="0.25">
      <c r="B8" s="689" t="s">
        <v>742</v>
      </c>
      <c r="C8" s="704">
        <v>0.57446808510638292</v>
      </c>
      <c r="D8" s="704">
        <v>0.58823529411764697</v>
      </c>
    </row>
    <row r="9" spans="1:11" x14ac:dyDescent="0.25">
      <c r="A9" s="693"/>
      <c r="B9" s="689" t="s">
        <v>33</v>
      </c>
      <c r="C9" s="692">
        <v>48</v>
      </c>
      <c r="D9" s="692">
        <v>63</v>
      </c>
    </row>
    <row r="10" spans="1:11" x14ac:dyDescent="0.25">
      <c r="A10" s="693"/>
      <c r="B10" s="689" t="s">
        <v>34</v>
      </c>
      <c r="C10" s="692">
        <v>28</v>
      </c>
      <c r="D10" s="692">
        <v>37</v>
      </c>
    </row>
    <row r="11" spans="1:11" x14ac:dyDescent="0.25">
      <c r="B11" s="689" t="s">
        <v>741</v>
      </c>
      <c r="C11" s="704">
        <v>0.58333333333333337</v>
      </c>
      <c r="D11" s="704">
        <v>0.58730158730158732</v>
      </c>
    </row>
    <row r="12" spans="1:11" x14ac:dyDescent="0.25">
      <c r="B12" s="281" t="s">
        <v>347</v>
      </c>
    </row>
    <row r="14" spans="1:11" x14ac:dyDescent="0.25">
      <c r="A14" s="693" t="s">
        <v>740</v>
      </c>
      <c r="B14" s="376" t="s">
        <v>739</v>
      </c>
      <c r="C14" s="605"/>
      <c r="D14" s="605"/>
      <c r="E14" s="605"/>
      <c r="F14" s="605"/>
      <c r="G14" s="605"/>
      <c r="H14" s="605"/>
      <c r="I14" s="605"/>
      <c r="J14" s="605"/>
    </row>
    <row r="15" spans="1:11" ht="45" customHeight="1" x14ac:dyDescent="0.25">
      <c r="B15" s="616"/>
      <c r="C15" s="664" t="s">
        <v>381</v>
      </c>
      <c r="D15" s="664" t="s">
        <v>380</v>
      </c>
      <c r="E15" s="664" t="s">
        <v>379</v>
      </c>
      <c r="F15" s="664" t="s">
        <v>378</v>
      </c>
      <c r="G15" s="664" t="s">
        <v>377</v>
      </c>
      <c r="H15" s="664" t="s">
        <v>376</v>
      </c>
      <c r="I15" s="664" t="s">
        <v>375</v>
      </c>
      <c r="J15" s="664" t="s">
        <v>24</v>
      </c>
    </row>
    <row r="16" spans="1:11" x14ac:dyDescent="0.25">
      <c r="B16" s="616" t="s">
        <v>458</v>
      </c>
      <c r="C16" s="654">
        <v>0</v>
      </c>
      <c r="D16" s="654">
        <v>1.8</v>
      </c>
      <c r="E16" s="654">
        <v>6.6</v>
      </c>
      <c r="F16" s="654">
        <v>0.6</v>
      </c>
      <c r="G16" s="654">
        <v>5.25</v>
      </c>
      <c r="H16" s="654">
        <v>1.5</v>
      </c>
      <c r="I16" s="654">
        <v>2.1</v>
      </c>
      <c r="J16" s="654">
        <v>17.850000000000001</v>
      </c>
      <c r="K16" s="313" t="s">
        <v>264</v>
      </c>
    </row>
    <row r="17" spans="1:11" x14ac:dyDescent="0.25">
      <c r="B17" s="616" t="s">
        <v>26</v>
      </c>
      <c r="C17" s="654">
        <v>0</v>
      </c>
      <c r="D17" s="654">
        <v>0.6</v>
      </c>
      <c r="E17" s="654">
        <v>4.8</v>
      </c>
      <c r="F17" s="654">
        <v>0.3</v>
      </c>
      <c r="G17" s="654">
        <v>2.4</v>
      </c>
      <c r="H17" s="654">
        <v>0.6</v>
      </c>
      <c r="I17" s="654">
        <v>1.8</v>
      </c>
      <c r="J17" s="654">
        <v>10.5</v>
      </c>
      <c r="K17" s="313" t="s">
        <v>264</v>
      </c>
    </row>
    <row r="18" spans="1:11" x14ac:dyDescent="0.25">
      <c r="B18" s="616" t="s">
        <v>457</v>
      </c>
      <c r="C18" s="669">
        <v>0</v>
      </c>
      <c r="D18" s="669">
        <v>5.7142857142857141E-2</v>
      </c>
      <c r="E18" s="669">
        <v>0.45714285714285713</v>
      </c>
      <c r="F18" s="669">
        <v>2.8571428571428571E-2</v>
      </c>
      <c r="G18" s="669">
        <v>0.22857142857142856</v>
      </c>
      <c r="H18" s="669">
        <v>5.7142857142857141E-2</v>
      </c>
      <c r="I18" s="669">
        <v>0.17142857142857143</v>
      </c>
      <c r="J18" s="669">
        <v>1</v>
      </c>
      <c r="K18" s="313"/>
    </row>
    <row r="19" spans="1:11" x14ac:dyDescent="0.25">
      <c r="B19" s="281" t="s">
        <v>347</v>
      </c>
      <c r="C19" s="409"/>
      <c r="D19" s="409"/>
      <c r="E19" s="409"/>
      <c r="F19" s="409"/>
      <c r="G19" s="409"/>
      <c r="H19" s="409"/>
      <c r="I19" s="409"/>
      <c r="J19" s="409"/>
    </row>
    <row r="21" spans="1:11" x14ac:dyDescent="0.25">
      <c r="A21" s="693" t="s">
        <v>738</v>
      </c>
      <c r="B21" s="619" t="s">
        <v>737</v>
      </c>
      <c r="C21" s="605"/>
      <c r="D21" s="605"/>
      <c r="E21" s="605"/>
      <c r="F21" s="605"/>
      <c r="G21" s="605"/>
      <c r="H21" s="605"/>
      <c r="I21" s="605"/>
      <c r="J21" s="605"/>
    </row>
    <row r="22" spans="1:11" ht="45" x14ac:dyDescent="0.25">
      <c r="B22" s="616"/>
      <c r="C22" s="664" t="s">
        <v>381</v>
      </c>
      <c r="D22" s="664" t="s">
        <v>380</v>
      </c>
      <c r="E22" s="664" t="s">
        <v>379</v>
      </c>
      <c r="F22" s="664" t="s">
        <v>378</v>
      </c>
      <c r="G22" s="664" t="s">
        <v>377</v>
      </c>
      <c r="H22" s="664" t="s">
        <v>376</v>
      </c>
      <c r="I22" s="664" t="s">
        <v>375</v>
      </c>
      <c r="J22" s="664" t="s">
        <v>24</v>
      </c>
    </row>
    <row r="23" spans="1:11" x14ac:dyDescent="0.25">
      <c r="B23" s="616" t="s">
        <v>295</v>
      </c>
      <c r="C23" s="692">
        <v>0</v>
      </c>
      <c r="D23" s="692">
        <v>6</v>
      </c>
      <c r="E23" s="692">
        <v>23</v>
      </c>
      <c r="F23" s="692">
        <v>2</v>
      </c>
      <c r="G23" s="692">
        <v>20</v>
      </c>
      <c r="H23" s="692">
        <v>5</v>
      </c>
      <c r="I23" s="692">
        <v>7</v>
      </c>
      <c r="J23" s="692">
        <v>63</v>
      </c>
      <c r="K23" s="313" t="s">
        <v>264</v>
      </c>
    </row>
    <row r="24" spans="1:11" x14ac:dyDescent="0.25">
      <c r="B24" s="616" t="s">
        <v>34</v>
      </c>
      <c r="C24" s="692">
        <v>0</v>
      </c>
      <c r="D24" s="692">
        <v>2</v>
      </c>
      <c r="E24" s="692">
        <v>17</v>
      </c>
      <c r="F24" s="692">
        <v>1</v>
      </c>
      <c r="G24" s="692">
        <v>9</v>
      </c>
      <c r="H24" s="692">
        <v>2</v>
      </c>
      <c r="I24" s="692">
        <v>6</v>
      </c>
      <c r="J24" s="692">
        <v>37</v>
      </c>
      <c r="K24" s="313" t="s">
        <v>264</v>
      </c>
    </row>
    <row r="25" spans="1:11" x14ac:dyDescent="0.25">
      <c r="B25" s="281" t="s">
        <v>347</v>
      </c>
      <c r="C25" s="409"/>
      <c r="D25" s="409"/>
      <c r="E25" s="409"/>
      <c r="F25" s="409"/>
      <c r="G25" s="409"/>
      <c r="H25" s="409"/>
      <c r="I25" s="409"/>
      <c r="J25" s="409"/>
    </row>
    <row r="26" spans="1:11" x14ac:dyDescent="0.25">
      <c r="B26" s="620"/>
      <c r="C26" s="605"/>
      <c r="D26" s="605"/>
      <c r="E26" s="605"/>
      <c r="F26" s="605"/>
      <c r="G26" s="605"/>
      <c r="H26" s="605"/>
      <c r="I26" s="605"/>
      <c r="J26" s="605"/>
    </row>
    <row r="27" spans="1:11" x14ac:dyDescent="0.25">
      <c r="A27" s="693" t="s">
        <v>736</v>
      </c>
      <c r="B27" s="408" t="s">
        <v>735</v>
      </c>
      <c r="C27" s="358"/>
      <c r="D27" s="358"/>
      <c r="E27" s="358"/>
      <c r="F27" s="358"/>
      <c r="G27" s="358"/>
      <c r="H27" s="358"/>
      <c r="I27" s="405"/>
      <c r="J27" s="366"/>
    </row>
    <row r="28" spans="1:11" x14ac:dyDescent="0.25">
      <c r="B28" s="407" t="s">
        <v>346</v>
      </c>
      <c r="C28" s="692">
        <v>63</v>
      </c>
      <c r="D28" s="391"/>
      <c r="E28" s="391"/>
      <c r="F28" s="391"/>
      <c r="G28" s="391"/>
      <c r="H28" s="391"/>
      <c r="I28" s="391"/>
      <c r="J28" s="260"/>
    </row>
    <row r="29" spans="1:11" x14ac:dyDescent="0.25">
      <c r="B29" s="407" t="s">
        <v>451</v>
      </c>
      <c r="C29" s="692">
        <v>37</v>
      </c>
      <c r="D29" s="391"/>
      <c r="E29" s="406"/>
      <c r="F29" s="391"/>
      <c r="G29" s="391"/>
      <c r="H29" s="391"/>
      <c r="I29" s="391"/>
      <c r="J29" s="260"/>
    </row>
    <row r="30" spans="1:11" ht="15" customHeight="1" x14ac:dyDescent="0.25">
      <c r="B30" s="281" t="s">
        <v>347</v>
      </c>
      <c r="C30" s="567"/>
      <c r="D30" s="566"/>
      <c r="E30" s="358"/>
      <c r="F30" s="358"/>
      <c r="G30" s="358"/>
      <c r="H30" s="358"/>
      <c r="I30" s="405"/>
      <c r="J30" s="366"/>
    </row>
    <row r="31" spans="1:11" x14ac:dyDescent="0.25">
      <c r="B31" s="385"/>
      <c r="C31" s="358"/>
      <c r="D31" s="358"/>
      <c r="E31" s="358"/>
      <c r="F31" s="358"/>
      <c r="G31" s="358"/>
      <c r="H31" s="358"/>
      <c r="I31" s="405"/>
      <c r="J31" s="366"/>
    </row>
    <row r="32" spans="1:11" x14ac:dyDescent="0.25">
      <c r="A32" s="693" t="s">
        <v>734</v>
      </c>
      <c r="B32" s="367" t="s">
        <v>733</v>
      </c>
      <c r="C32" s="260"/>
      <c r="D32" s="366"/>
      <c r="E32" s="366"/>
      <c r="F32" s="366"/>
      <c r="G32" s="366"/>
      <c r="H32" s="366"/>
      <c r="I32" s="404"/>
      <c r="J32" s="366"/>
    </row>
    <row r="33" spans="1:10" x14ac:dyDescent="0.25">
      <c r="B33" s="607" t="s">
        <v>25</v>
      </c>
      <c r="C33" s="719">
        <v>17.850000000000001</v>
      </c>
      <c r="D33" s="398"/>
      <c r="E33" s="366"/>
      <c r="F33" s="360"/>
      <c r="G33" s="360"/>
      <c r="H33" s="360"/>
      <c r="I33" s="401"/>
      <c r="J33" s="260"/>
    </row>
    <row r="34" spans="1:10" x14ac:dyDescent="0.25">
      <c r="B34" s="607" t="s">
        <v>447</v>
      </c>
      <c r="C34" s="719"/>
      <c r="D34" s="366"/>
      <c r="E34" s="366"/>
      <c r="F34" s="360"/>
      <c r="G34" s="360"/>
      <c r="H34" s="360"/>
      <c r="I34" s="401"/>
      <c r="J34" s="260"/>
    </row>
    <row r="35" spans="1:10" x14ac:dyDescent="0.25">
      <c r="B35" s="607" t="s">
        <v>26</v>
      </c>
      <c r="C35" s="719">
        <v>10.5</v>
      </c>
      <c r="D35" s="366"/>
      <c r="E35" s="366"/>
      <c r="F35" s="360"/>
      <c r="G35" s="360"/>
      <c r="H35" s="360"/>
      <c r="I35" s="401"/>
      <c r="J35" s="260"/>
    </row>
    <row r="36" spans="1:10" x14ac:dyDescent="0.25">
      <c r="B36" s="607" t="s">
        <v>401</v>
      </c>
      <c r="C36" s="719"/>
      <c r="D36" s="366"/>
      <c r="E36" s="402"/>
      <c r="F36" s="360"/>
      <c r="G36" s="360"/>
      <c r="H36" s="360"/>
      <c r="I36" s="401"/>
      <c r="J36" s="260"/>
    </row>
    <row r="37" spans="1:10" x14ac:dyDescent="0.25">
      <c r="B37" s="281" t="s">
        <v>347</v>
      </c>
      <c r="C37" s="260"/>
      <c r="D37" s="260"/>
      <c r="E37" s="260"/>
      <c r="F37" s="260"/>
      <c r="G37" s="260"/>
      <c r="H37" s="260"/>
      <c r="I37" s="260"/>
      <c r="J37" s="366"/>
    </row>
    <row r="38" spans="1:10" x14ac:dyDescent="0.25">
      <c r="B38" s="385" t="s">
        <v>718</v>
      </c>
      <c r="C38" s="260"/>
      <c r="D38" s="260"/>
      <c r="E38" s="260"/>
      <c r="F38" s="260"/>
      <c r="G38" s="260"/>
      <c r="H38" s="260"/>
      <c r="I38" s="260"/>
      <c r="J38" s="366"/>
    </row>
    <row r="39" spans="1:10" x14ac:dyDescent="0.25">
      <c r="A39" s="693" t="s">
        <v>732</v>
      </c>
      <c r="B39" s="384" t="s">
        <v>731</v>
      </c>
      <c r="C39" s="366"/>
      <c r="D39" s="366"/>
      <c r="E39" s="366"/>
      <c r="F39" s="366"/>
      <c r="G39" s="366"/>
      <c r="H39" s="366"/>
      <c r="I39" s="366"/>
      <c r="J39" s="366"/>
    </row>
    <row r="40" spans="1:10" x14ac:dyDescent="0.25">
      <c r="B40" s="607" t="s">
        <v>256</v>
      </c>
      <c r="C40" s="654">
        <v>0.28378377999999999</v>
      </c>
      <c r="D40" s="397"/>
      <c r="E40" s="366"/>
      <c r="F40" s="365"/>
      <c r="G40" s="365"/>
      <c r="H40" s="365"/>
      <c r="I40" s="399"/>
      <c r="J40" s="366"/>
    </row>
    <row r="41" spans="1:10" x14ac:dyDescent="0.25">
      <c r="B41" s="281" t="s">
        <v>347</v>
      </c>
      <c r="C41" s="400"/>
      <c r="D41" s="397"/>
      <c r="E41" s="366"/>
      <c r="F41" s="365"/>
      <c r="G41" s="365"/>
      <c r="H41" s="365"/>
      <c r="I41" s="399"/>
      <c r="J41" s="366"/>
    </row>
    <row r="42" spans="1:10" x14ac:dyDescent="0.25">
      <c r="A42" s="693"/>
      <c r="B42" s="368"/>
      <c r="C42" s="365"/>
      <c r="D42" s="605"/>
      <c r="E42" s="605"/>
      <c r="F42" s="649"/>
      <c r="G42" s="649"/>
      <c r="H42" s="260"/>
      <c r="I42" s="366"/>
      <c r="J42" s="366"/>
    </row>
    <row r="43" spans="1:10" x14ac:dyDescent="0.25">
      <c r="A43" s="693" t="s">
        <v>730</v>
      </c>
      <c r="B43" s="601" t="s">
        <v>729</v>
      </c>
      <c r="C43" s="605"/>
      <c r="D43" s="649"/>
      <c r="E43" s="605"/>
      <c r="F43" s="605"/>
      <c r="G43" s="605"/>
      <c r="H43" s="366"/>
      <c r="I43" s="366"/>
      <c r="J43" s="366"/>
    </row>
    <row r="44" spans="1:10" x14ac:dyDescent="0.25">
      <c r="B44" s="689"/>
      <c r="C44" s="664" t="s">
        <v>394</v>
      </c>
      <c r="D44" s="664" t="s">
        <v>46</v>
      </c>
      <c r="E44" s="605"/>
      <c r="F44" s="605"/>
      <c r="G44" s="605"/>
      <c r="H44" s="260"/>
      <c r="I44" s="386"/>
      <c r="J44" s="366"/>
    </row>
    <row r="45" spans="1:10" x14ac:dyDescent="0.25">
      <c r="A45" s="601"/>
      <c r="B45" s="689" t="s">
        <v>205</v>
      </c>
      <c r="C45" s="689">
        <v>0</v>
      </c>
      <c r="D45" s="669">
        <v>0</v>
      </c>
      <c r="E45" s="605"/>
      <c r="F45" s="605"/>
      <c r="G45" s="605"/>
      <c r="H45" s="260"/>
      <c r="I45" s="386"/>
      <c r="J45" s="366"/>
    </row>
    <row r="46" spans="1:10" x14ac:dyDescent="0.25">
      <c r="A46" s="601"/>
      <c r="B46" s="689" t="s">
        <v>204</v>
      </c>
      <c r="C46" s="689">
        <v>63</v>
      </c>
      <c r="D46" s="669">
        <v>1</v>
      </c>
      <c r="E46" s="605"/>
      <c r="F46" s="605"/>
      <c r="G46" s="605"/>
      <c r="H46" s="260"/>
      <c r="I46" s="260"/>
      <c r="J46" s="366"/>
    </row>
    <row r="47" spans="1:10" x14ac:dyDescent="0.25">
      <c r="A47" s="601"/>
      <c r="B47" s="689" t="s">
        <v>203</v>
      </c>
      <c r="C47" s="689">
        <v>0</v>
      </c>
      <c r="D47" s="669">
        <v>0</v>
      </c>
      <c r="E47" s="605"/>
      <c r="F47" s="605"/>
      <c r="G47" s="605"/>
      <c r="H47" s="260"/>
      <c r="I47" s="260"/>
      <c r="J47" s="366"/>
    </row>
    <row r="48" spans="1:10" x14ac:dyDescent="0.25">
      <c r="A48" s="601"/>
      <c r="B48" s="689" t="s">
        <v>202</v>
      </c>
      <c r="C48" s="689">
        <v>0</v>
      </c>
      <c r="D48" s="669">
        <v>0</v>
      </c>
      <c r="E48" s="605"/>
      <c r="F48" s="605"/>
      <c r="G48" s="605"/>
      <c r="H48" s="366"/>
      <c r="I48" s="366"/>
      <c r="J48" s="366"/>
    </row>
    <row r="49" spans="1:14" x14ac:dyDescent="0.25">
      <c r="A49" s="601"/>
      <c r="B49" s="689" t="s">
        <v>201</v>
      </c>
      <c r="C49" s="689">
        <v>0</v>
      </c>
      <c r="D49" s="669">
        <v>0</v>
      </c>
      <c r="E49" s="605"/>
      <c r="F49" s="605"/>
      <c r="G49" s="605"/>
      <c r="H49" s="366"/>
      <c r="I49" s="366"/>
      <c r="J49" s="366"/>
    </row>
    <row r="50" spans="1:14" x14ac:dyDescent="0.25">
      <c r="A50" s="601"/>
      <c r="B50" s="689" t="s">
        <v>200</v>
      </c>
      <c r="C50" s="689">
        <v>0</v>
      </c>
      <c r="D50" s="669">
        <v>0</v>
      </c>
      <c r="E50" s="605"/>
      <c r="F50" s="605"/>
      <c r="G50" s="605"/>
      <c r="H50" s="366"/>
      <c r="I50" s="366"/>
      <c r="J50" s="366"/>
    </row>
    <row r="51" spans="1:14" x14ac:dyDescent="0.25">
      <c r="A51" s="601"/>
      <c r="B51" s="688" t="s">
        <v>24</v>
      </c>
      <c r="C51" s="688">
        <v>63</v>
      </c>
      <c r="D51" s="346">
        <v>1</v>
      </c>
      <c r="E51" s="605"/>
      <c r="F51" s="605"/>
      <c r="G51" s="605"/>
      <c r="H51" s="366"/>
      <c r="I51" s="366"/>
      <c r="J51" s="366"/>
    </row>
    <row r="52" spans="1:14" x14ac:dyDescent="0.25">
      <c r="A52" s="601"/>
      <c r="B52" s="281" t="s">
        <v>347</v>
      </c>
      <c r="C52" s="313" t="s">
        <v>264</v>
      </c>
      <c r="D52" s="649"/>
      <c r="E52" s="605"/>
      <c r="F52" s="605"/>
      <c r="G52" s="605"/>
      <c r="H52" s="366"/>
      <c r="I52" s="366"/>
      <c r="J52" s="366"/>
      <c r="K52" s="366"/>
      <c r="L52" s="366"/>
      <c r="M52" s="366"/>
      <c r="N52" s="366"/>
    </row>
    <row r="53" spans="1:14" x14ac:dyDescent="0.25">
      <c r="A53" s="601"/>
      <c r="B53" s="43"/>
      <c r="E53" s="605"/>
      <c r="F53" s="605"/>
      <c r="G53" s="605"/>
      <c r="H53" s="366"/>
      <c r="I53" s="366"/>
      <c r="J53" s="366"/>
      <c r="K53" s="366"/>
      <c r="L53" s="366"/>
      <c r="M53" s="366"/>
      <c r="N53" s="366"/>
    </row>
    <row r="54" spans="1:14" x14ac:dyDescent="0.25">
      <c r="A54" s="693" t="s">
        <v>728</v>
      </c>
      <c r="B54" s="601" t="s">
        <v>727</v>
      </c>
      <c r="E54" s="605"/>
      <c r="F54" s="605"/>
      <c r="G54" s="605"/>
      <c r="H54" s="366"/>
      <c r="I54" s="366"/>
      <c r="J54" s="366"/>
      <c r="K54" s="366"/>
      <c r="L54" s="366"/>
      <c r="M54" s="366"/>
      <c r="N54" s="366"/>
    </row>
    <row r="55" spans="1:14" x14ac:dyDescent="0.25">
      <c r="A55" s="601"/>
      <c r="B55" s="689"/>
      <c r="C55" s="664" t="s">
        <v>394</v>
      </c>
      <c r="D55" s="664" t="s">
        <v>46</v>
      </c>
      <c r="E55" s="605"/>
      <c r="F55" s="605"/>
      <c r="G55" s="605"/>
      <c r="H55" s="366"/>
      <c r="I55" s="366"/>
      <c r="J55" s="366"/>
      <c r="K55" s="366"/>
      <c r="L55" s="366"/>
      <c r="M55" s="366"/>
      <c r="N55" s="366"/>
    </row>
    <row r="56" spans="1:14" x14ac:dyDescent="0.25">
      <c r="A56" s="601"/>
      <c r="B56" s="689" t="s">
        <v>205</v>
      </c>
      <c r="C56" s="689">
        <v>0</v>
      </c>
      <c r="D56" s="603">
        <v>0</v>
      </c>
      <c r="E56" s="605"/>
      <c r="F56" s="605"/>
      <c r="G56" s="605"/>
      <c r="H56" s="366"/>
      <c r="I56" s="366"/>
      <c r="J56" s="366"/>
      <c r="K56" s="366"/>
      <c r="L56" s="366"/>
      <c r="M56" s="366"/>
      <c r="N56" s="366"/>
    </row>
    <row r="57" spans="1:14" x14ac:dyDescent="0.25">
      <c r="A57" s="601"/>
      <c r="B57" s="689" t="s">
        <v>204</v>
      </c>
      <c r="C57" s="689">
        <v>37</v>
      </c>
      <c r="D57" s="603">
        <v>1</v>
      </c>
      <c r="E57" s="605"/>
      <c r="F57" s="605"/>
      <c r="G57" s="605"/>
      <c r="H57" s="366"/>
      <c r="I57" s="366"/>
      <c r="J57" s="366"/>
      <c r="K57" s="366"/>
      <c r="L57" s="366"/>
      <c r="M57" s="366"/>
      <c r="N57" s="366"/>
    </row>
    <row r="58" spans="1:14" x14ac:dyDescent="0.25">
      <c r="A58" s="601"/>
      <c r="B58" s="689" t="s">
        <v>203</v>
      </c>
      <c r="C58" s="689">
        <v>0</v>
      </c>
      <c r="D58" s="603">
        <v>0</v>
      </c>
      <c r="E58" s="605"/>
      <c r="F58" s="605"/>
      <c r="G58" s="605"/>
      <c r="H58" s="366"/>
      <c r="I58" s="366"/>
      <c r="J58" s="366"/>
      <c r="K58" s="366"/>
      <c r="L58" s="366"/>
      <c r="M58" s="366"/>
      <c r="N58" s="366"/>
    </row>
    <row r="59" spans="1:14" x14ac:dyDescent="0.25">
      <c r="A59" s="601"/>
      <c r="B59" s="689" t="s">
        <v>202</v>
      </c>
      <c r="C59" s="689">
        <v>0</v>
      </c>
      <c r="D59" s="603">
        <v>0</v>
      </c>
      <c r="E59" s="605"/>
      <c r="F59" s="605"/>
      <c r="G59" s="605"/>
      <c r="H59" s="366"/>
      <c r="I59" s="366"/>
      <c r="J59" s="366"/>
      <c r="K59" s="366"/>
      <c r="L59" s="366"/>
      <c r="M59" s="366"/>
      <c r="N59" s="366"/>
    </row>
    <row r="60" spans="1:14" x14ac:dyDescent="0.25">
      <c r="A60" s="601"/>
      <c r="B60" s="689" t="s">
        <v>201</v>
      </c>
      <c r="C60" s="689">
        <v>0</v>
      </c>
      <c r="D60" s="603">
        <v>0</v>
      </c>
      <c r="E60" s="605"/>
      <c r="F60" s="605"/>
      <c r="G60" s="605"/>
      <c r="H60" s="366"/>
      <c r="I60" s="366"/>
      <c r="J60" s="366"/>
      <c r="K60" s="366"/>
      <c r="L60" s="366"/>
      <c r="M60" s="366"/>
      <c r="N60" s="366"/>
    </row>
    <row r="61" spans="1:14" x14ac:dyDescent="0.25">
      <c r="A61" s="601"/>
      <c r="B61" s="689" t="s">
        <v>200</v>
      </c>
      <c r="C61" s="689">
        <v>0</v>
      </c>
      <c r="D61" s="603">
        <v>0</v>
      </c>
      <c r="E61" s="605"/>
      <c r="F61" s="605"/>
      <c r="G61" s="605"/>
      <c r="H61" s="366"/>
      <c r="I61" s="366"/>
      <c r="J61" s="366"/>
      <c r="K61" s="366"/>
      <c r="L61" s="366"/>
      <c r="M61" s="366"/>
      <c r="N61" s="366"/>
    </row>
    <row r="62" spans="1:14" x14ac:dyDescent="0.25">
      <c r="A62" s="601"/>
      <c r="B62" s="688" t="s">
        <v>24</v>
      </c>
      <c r="C62" s="688">
        <v>37</v>
      </c>
      <c r="D62" s="670">
        <v>1</v>
      </c>
      <c r="E62" s="605"/>
      <c r="F62" s="605"/>
      <c r="G62" s="605"/>
      <c r="H62" s="366"/>
      <c r="I62" s="366"/>
      <c r="J62" s="366"/>
      <c r="K62" s="366"/>
      <c r="L62" s="366"/>
      <c r="M62" s="366"/>
      <c r="N62" s="366"/>
    </row>
    <row r="63" spans="1:14" x14ac:dyDescent="0.25">
      <c r="A63" s="601"/>
      <c r="B63" s="281" t="s">
        <v>347</v>
      </c>
      <c r="C63" s="650" t="s">
        <v>264</v>
      </c>
      <c r="E63" s="605"/>
      <c r="F63" s="605"/>
      <c r="G63" s="605"/>
      <c r="H63" s="366"/>
      <c r="I63" s="366"/>
      <c r="J63" s="366"/>
      <c r="K63" s="366"/>
      <c r="L63" s="366"/>
      <c r="M63" s="366"/>
      <c r="N63" s="366"/>
    </row>
    <row r="64" spans="1:14" x14ac:dyDescent="0.25">
      <c r="A64" s="601"/>
      <c r="B64" s="602"/>
      <c r="E64" s="605"/>
      <c r="F64" s="605"/>
      <c r="G64" s="605"/>
      <c r="H64" s="366"/>
      <c r="I64" s="366"/>
      <c r="J64" s="366"/>
      <c r="K64" s="366"/>
      <c r="L64" s="366"/>
      <c r="M64" s="366"/>
      <c r="N64" s="366"/>
    </row>
    <row r="65" spans="1:14" x14ac:dyDescent="0.25">
      <c r="A65" s="693" t="s">
        <v>726</v>
      </c>
      <c r="B65" s="601" t="s">
        <v>725</v>
      </c>
      <c r="E65" s="605"/>
      <c r="F65" s="605"/>
      <c r="G65" s="605"/>
      <c r="H65" s="366"/>
      <c r="I65" s="366"/>
      <c r="J65" s="366"/>
      <c r="K65" s="366"/>
      <c r="L65" s="366"/>
      <c r="M65" s="366"/>
      <c r="N65" s="366"/>
    </row>
    <row r="66" spans="1:14" x14ac:dyDescent="0.25">
      <c r="A66" s="601"/>
      <c r="B66" s="689"/>
      <c r="C66" s="664" t="s">
        <v>389</v>
      </c>
      <c r="D66" s="664" t="s">
        <v>46</v>
      </c>
      <c r="E66" s="605"/>
      <c r="F66" s="605"/>
      <c r="G66" s="605"/>
      <c r="H66" s="366"/>
      <c r="I66" s="366"/>
      <c r="J66" s="366"/>
      <c r="K66" s="366"/>
      <c r="L66" s="366"/>
      <c r="M66" s="366"/>
      <c r="N66" s="366"/>
    </row>
    <row r="67" spans="1:14" x14ac:dyDescent="0.25">
      <c r="A67" s="601"/>
      <c r="B67" s="689" t="s">
        <v>205</v>
      </c>
      <c r="C67" s="230">
        <v>0</v>
      </c>
      <c r="D67" s="603">
        <v>0</v>
      </c>
      <c r="E67" s="605"/>
      <c r="F67" s="605"/>
      <c r="G67" s="605"/>
      <c r="H67" s="366"/>
      <c r="I67" s="366"/>
      <c r="J67" s="366"/>
      <c r="K67" s="366"/>
      <c r="L67" s="366"/>
      <c r="M67" s="366"/>
      <c r="N67" s="366"/>
    </row>
    <row r="68" spans="1:14" x14ac:dyDescent="0.25">
      <c r="A68" s="601"/>
      <c r="B68" s="689" t="s">
        <v>204</v>
      </c>
      <c r="C68" s="230">
        <v>17.850000000000001</v>
      </c>
      <c r="D68" s="603">
        <v>1</v>
      </c>
      <c r="E68" s="605"/>
      <c r="F68" s="605"/>
      <c r="G68" s="605"/>
      <c r="H68" s="366"/>
      <c r="I68" s="366"/>
      <c r="J68" s="366"/>
      <c r="K68" s="366"/>
      <c r="L68" s="366"/>
      <c r="M68" s="366"/>
      <c r="N68" s="366"/>
    </row>
    <row r="69" spans="1:14" x14ac:dyDescent="0.25">
      <c r="A69" s="601"/>
      <c r="B69" s="689" t="s">
        <v>203</v>
      </c>
      <c r="C69" s="230">
        <v>0</v>
      </c>
      <c r="D69" s="603">
        <v>0</v>
      </c>
      <c r="E69" s="605"/>
      <c r="F69" s="605"/>
      <c r="G69" s="605"/>
      <c r="H69" s="366"/>
      <c r="I69" s="366"/>
      <c r="J69" s="366"/>
      <c r="K69" s="366"/>
      <c r="L69" s="366"/>
      <c r="M69" s="366"/>
      <c r="N69" s="366"/>
    </row>
    <row r="70" spans="1:14" x14ac:dyDescent="0.25">
      <c r="A70" s="601"/>
      <c r="B70" s="689" t="s">
        <v>202</v>
      </c>
      <c r="C70" s="230">
        <v>0</v>
      </c>
      <c r="D70" s="603">
        <v>0</v>
      </c>
      <c r="E70" s="605"/>
      <c r="F70" s="605"/>
      <c r="G70" s="605"/>
      <c r="H70" s="366"/>
      <c r="I70" s="366"/>
      <c r="J70" s="366"/>
      <c r="K70" s="366"/>
      <c r="L70" s="366"/>
      <c r="M70" s="366"/>
      <c r="N70" s="366"/>
    </row>
    <row r="71" spans="1:14" x14ac:dyDescent="0.25">
      <c r="A71" s="601"/>
      <c r="B71" s="689" t="s">
        <v>201</v>
      </c>
      <c r="C71" s="230">
        <v>0</v>
      </c>
      <c r="D71" s="603">
        <v>0</v>
      </c>
      <c r="E71" s="605"/>
      <c r="F71" s="605"/>
      <c r="G71" s="605"/>
      <c r="H71" s="366"/>
      <c r="I71" s="366"/>
      <c r="J71" s="366"/>
      <c r="K71" s="366"/>
      <c r="L71" s="366"/>
      <c r="M71" s="366"/>
      <c r="N71" s="366"/>
    </row>
    <row r="72" spans="1:14" x14ac:dyDescent="0.25">
      <c r="A72" s="601"/>
      <c r="B72" s="689" t="s">
        <v>200</v>
      </c>
      <c r="C72" s="230">
        <v>0</v>
      </c>
      <c r="D72" s="603">
        <v>0</v>
      </c>
      <c r="E72" s="605"/>
      <c r="F72" s="605"/>
      <c r="G72" s="605"/>
      <c r="H72" s="366"/>
      <c r="I72" s="366"/>
      <c r="J72" s="366"/>
      <c r="K72" s="366"/>
      <c r="L72" s="366"/>
      <c r="M72" s="366"/>
      <c r="N72" s="366"/>
    </row>
    <row r="73" spans="1:14" x14ac:dyDescent="0.25">
      <c r="A73" s="601"/>
      <c r="B73" s="688" t="s">
        <v>24</v>
      </c>
      <c r="C73" s="565">
        <v>17.850000000000001</v>
      </c>
      <c r="D73" s="670">
        <v>1</v>
      </c>
      <c r="E73" s="605"/>
      <c r="F73" s="605"/>
      <c r="G73" s="605"/>
      <c r="H73" s="366"/>
      <c r="I73" s="366"/>
      <c r="J73" s="366"/>
      <c r="K73" s="366"/>
      <c r="L73" s="366"/>
      <c r="M73" s="366"/>
      <c r="N73" s="366"/>
    </row>
    <row r="74" spans="1:14" x14ac:dyDescent="0.25">
      <c r="A74" s="601"/>
      <c r="B74" s="281" t="s">
        <v>347</v>
      </c>
      <c r="C74" s="650" t="s">
        <v>264</v>
      </c>
      <c r="E74" s="605"/>
      <c r="F74" s="605"/>
      <c r="G74" s="605"/>
      <c r="H74" s="366"/>
      <c r="I74" s="366"/>
      <c r="J74" s="366"/>
      <c r="K74" s="366"/>
      <c r="L74" s="366"/>
      <c r="M74" s="366"/>
      <c r="N74" s="366"/>
    </row>
    <row r="75" spans="1:14" x14ac:dyDescent="0.25">
      <c r="A75" s="601"/>
      <c r="B75" s="43"/>
      <c r="E75" s="605"/>
      <c r="F75" s="605"/>
      <c r="G75" s="605"/>
      <c r="H75" s="366"/>
      <c r="I75" s="366"/>
      <c r="J75" s="366"/>
      <c r="K75" s="366"/>
      <c r="L75" s="366"/>
      <c r="M75" s="366"/>
      <c r="N75" s="366"/>
    </row>
    <row r="76" spans="1:14" x14ac:dyDescent="0.25">
      <c r="A76" s="693" t="s">
        <v>724</v>
      </c>
      <c r="B76" s="601" t="s">
        <v>723</v>
      </c>
      <c r="E76" s="605"/>
      <c r="F76" s="605"/>
      <c r="G76" s="605"/>
      <c r="H76" s="366"/>
      <c r="I76" s="366"/>
      <c r="J76" s="366"/>
      <c r="K76" s="366"/>
      <c r="L76" s="366"/>
      <c r="M76" s="366"/>
      <c r="N76" s="366"/>
    </row>
    <row r="77" spans="1:14" x14ac:dyDescent="0.25">
      <c r="A77" s="601"/>
      <c r="B77" s="689"/>
      <c r="C77" s="664" t="s">
        <v>389</v>
      </c>
      <c r="D77" s="664" t="s">
        <v>46</v>
      </c>
      <c r="E77" s="605"/>
      <c r="F77" s="605"/>
      <c r="G77" s="605"/>
      <c r="H77" s="366"/>
      <c r="I77" s="366"/>
      <c r="J77" s="366"/>
      <c r="K77" s="366"/>
      <c r="L77" s="366"/>
      <c r="M77" s="366"/>
      <c r="N77" s="366"/>
    </row>
    <row r="78" spans="1:14" x14ac:dyDescent="0.25">
      <c r="A78" s="601"/>
      <c r="B78" s="689" t="s">
        <v>205</v>
      </c>
      <c r="C78" s="230">
        <v>0</v>
      </c>
      <c r="D78" s="603">
        <v>0</v>
      </c>
      <c r="E78" s="605"/>
      <c r="F78" s="605"/>
      <c r="G78" s="605"/>
      <c r="H78" s="366"/>
      <c r="I78" s="366"/>
      <c r="J78" s="366"/>
      <c r="K78" s="366"/>
      <c r="L78" s="366"/>
      <c r="M78" s="366"/>
      <c r="N78" s="366"/>
    </row>
    <row r="79" spans="1:14" x14ac:dyDescent="0.25">
      <c r="A79" s="601"/>
      <c r="B79" s="689" t="s">
        <v>204</v>
      </c>
      <c r="C79" s="230">
        <v>10.5</v>
      </c>
      <c r="D79" s="603">
        <v>1</v>
      </c>
      <c r="E79" s="605"/>
      <c r="F79" s="605"/>
      <c r="G79" s="605"/>
      <c r="H79" s="366"/>
      <c r="I79" s="366"/>
      <c r="J79" s="366"/>
      <c r="K79" s="366"/>
      <c r="L79" s="366"/>
      <c r="M79" s="366"/>
      <c r="N79" s="366"/>
    </row>
    <row r="80" spans="1:14" x14ac:dyDescent="0.25">
      <c r="A80" s="601"/>
      <c r="B80" s="689" t="s">
        <v>203</v>
      </c>
      <c r="C80" s="230">
        <v>0</v>
      </c>
      <c r="D80" s="603">
        <v>0</v>
      </c>
      <c r="E80" s="605"/>
      <c r="F80" s="605"/>
      <c r="G80" s="605"/>
      <c r="H80" s="366"/>
      <c r="I80" s="366"/>
      <c r="J80" s="366"/>
    </row>
    <row r="81" spans="1:10" x14ac:dyDescent="0.25">
      <c r="A81" s="601"/>
      <c r="B81" s="689" t="s">
        <v>202</v>
      </c>
      <c r="C81" s="230">
        <v>0</v>
      </c>
      <c r="D81" s="603">
        <v>0</v>
      </c>
      <c r="E81" s="605"/>
      <c r="F81" s="605"/>
      <c r="G81" s="605"/>
      <c r="H81" s="366"/>
      <c r="I81" s="366"/>
      <c r="J81" s="366"/>
    </row>
    <row r="82" spans="1:10" x14ac:dyDescent="0.25">
      <c r="A82" s="601"/>
      <c r="B82" s="689" t="s">
        <v>201</v>
      </c>
      <c r="C82" s="230">
        <v>0</v>
      </c>
      <c r="D82" s="603">
        <v>0</v>
      </c>
      <c r="E82" s="605"/>
      <c r="F82" s="605"/>
      <c r="G82" s="605"/>
      <c r="H82" s="366"/>
      <c r="I82" s="366"/>
      <c r="J82" s="366"/>
    </row>
    <row r="83" spans="1:10" x14ac:dyDescent="0.25">
      <c r="A83" s="601"/>
      <c r="B83" s="689" t="s">
        <v>200</v>
      </c>
      <c r="C83" s="230">
        <v>0</v>
      </c>
      <c r="D83" s="603">
        <v>0</v>
      </c>
      <c r="E83" s="605"/>
      <c r="F83" s="605"/>
      <c r="G83" s="605"/>
      <c r="H83" s="366"/>
      <c r="I83" s="366"/>
      <c r="J83" s="366"/>
    </row>
    <row r="84" spans="1:10" x14ac:dyDescent="0.25">
      <c r="A84" s="601"/>
      <c r="B84" s="688" t="s">
        <v>24</v>
      </c>
      <c r="C84" s="565">
        <v>10.5</v>
      </c>
      <c r="D84" s="670">
        <v>1</v>
      </c>
      <c r="E84" s="605"/>
      <c r="F84" s="605"/>
      <c r="G84" s="605"/>
      <c r="H84" s="366"/>
      <c r="I84" s="366"/>
      <c r="J84" s="366"/>
    </row>
    <row r="85" spans="1:10" x14ac:dyDescent="0.25">
      <c r="A85" s="601"/>
      <c r="B85" s="281" t="s">
        <v>347</v>
      </c>
      <c r="C85" s="650" t="s">
        <v>264</v>
      </c>
      <c r="D85" s="649"/>
      <c r="E85" s="605"/>
      <c r="F85" s="605"/>
      <c r="G85" s="605"/>
      <c r="H85" s="366"/>
      <c r="I85" s="366"/>
      <c r="J85" s="366"/>
    </row>
    <row r="86" spans="1:10" x14ac:dyDescent="0.25">
      <c r="B86" s="385"/>
      <c r="C86" s="260"/>
      <c r="D86" s="366"/>
      <c r="E86" s="366"/>
      <c r="F86" s="260"/>
      <c r="G86" s="260"/>
      <c r="H86" s="366"/>
      <c r="I86" s="366"/>
      <c r="J86" s="366"/>
    </row>
    <row r="87" spans="1:10" x14ac:dyDescent="0.25">
      <c r="A87" s="693" t="s">
        <v>722</v>
      </c>
      <c r="B87" s="384" t="s">
        <v>721</v>
      </c>
      <c r="C87" s="366"/>
      <c r="D87" s="366"/>
      <c r="E87" s="366"/>
      <c r="F87" s="366"/>
      <c r="G87" s="366"/>
      <c r="H87" s="260"/>
      <c r="I87" s="260"/>
      <c r="J87" s="260"/>
    </row>
    <row r="88" spans="1:10" x14ac:dyDescent="0.25">
      <c r="B88" s="612" t="s">
        <v>101</v>
      </c>
      <c r="C88" s="532">
        <v>0.58730158730158732</v>
      </c>
      <c r="D88" s="366"/>
      <c r="E88" s="366"/>
      <c r="F88" s="260"/>
      <c r="G88" s="260"/>
      <c r="H88" s="255"/>
      <c r="I88" s="372"/>
      <c r="J88" s="372"/>
    </row>
    <row r="89" spans="1:10" x14ac:dyDescent="0.25">
      <c r="B89" s="612" t="s">
        <v>100</v>
      </c>
      <c r="C89" s="532">
        <v>0.58823529411764697</v>
      </c>
      <c r="D89" s="366"/>
      <c r="E89" s="366"/>
      <c r="F89" s="260"/>
      <c r="G89" s="260"/>
      <c r="H89" s="255"/>
      <c r="I89" s="396"/>
      <c r="J89" s="372"/>
    </row>
    <row r="90" spans="1:10" x14ac:dyDescent="0.25">
      <c r="B90" s="281" t="s">
        <v>347</v>
      </c>
      <c r="C90" s="260"/>
      <c r="D90" s="260"/>
      <c r="E90" s="260"/>
      <c r="F90" s="260"/>
      <c r="G90" s="260"/>
      <c r="H90" s="255"/>
      <c r="I90" s="396"/>
      <c r="J90" s="372"/>
    </row>
    <row r="91" spans="1:10" x14ac:dyDescent="0.25">
      <c r="B91" s="385"/>
      <c r="C91" s="260"/>
      <c r="D91" s="260"/>
      <c r="E91" s="260"/>
      <c r="F91" s="260"/>
      <c r="G91" s="260"/>
      <c r="H91" s="255"/>
      <c r="I91" s="396"/>
      <c r="J91" s="372"/>
    </row>
    <row r="92" spans="1:10" x14ac:dyDescent="0.25">
      <c r="A92" s="693" t="s">
        <v>720</v>
      </c>
      <c r="B92" s="384" t="s">
        <v>719</v>
      </c>
      <c r="C92" s="366"/>
      <c r="D92" s="366"/>
      <c r="E92" s="366"/>
      <c r="F92" s="366"/>
      <c r="G92" s="366"/>
      <c r="H92" s="255"/>
      <c r="I92" s="396"/>
      <c r="J92" s="372"/>
    </row>
    <row r="93" spans="1:10" x14ac:dyDescent="0.25">
      <c r="B93" s="607" t="s">
        <v>432</v>
      </c>
      <c r="C93" s="589"/>
      <c r="D93" s="366"/>
      <c r="E93" s="397"/>
      <c r="F93" s="366"/>
      <c r="G93" s="366"/>
      <c r="H93" s="255"/>
      <c r="I93" s="396"/>
      <c r="J93" s="372"/>
    </row>
    <row r="94" spans="1:10" x14ac:dyDescent="0.25">
      <c r="B94" s="281" t="s">
        <v>347</v>
      </c>
      <c r="C94" s="394"/>
      <c r="D94" s="366"/>
      <c r="E94" s="366"/>
      <c r="F94" s="366"/>
      <c r="G94" s="366"/>
      <c r="H94" s="255"/>
      <c r="I94" s="396"/>
      <c r="J94" s="372"/>
    </row>
    <row r="95" spans="1:10" x14ac:dyDescent="0.25">
      <c r="B95" s="385" t="s">
        <v>718</v>
      </c>
      <c r="C95" s="394"/>
      <c r="D95" s="366"/>
      <c r="E95" s="366"/>
      <c r="F95" s="366"/>
      <c r="G95" s="366"/>
      <c r="H95" s="255"/>
      <c r="I95" s="396"/>
      <c r="J95" s="372"/>
    </row>
    <row r="96" spans="1:10" x14ac:dyDescent="0.25">
      <c r="A96" s="693" t="s">
        <v>717</v>
      </c>
      <c r="B96" s="393" t="s">
        <v>716</v>
      </c>
      <c r="C96" s="366"/>
      <c r="D96" s="366"/>
      <c r="F96" s="385"/>
      <c r="G96" s="394"/>
      <c r="H96" s="260"/>
      <c r="I96" s="395"/>
      <c r="J96" s="372"/>
    </row>
    <row r="97" spans="1:10" x14ac:dyDescent="0.25">
      <c r="A97" s="693"/>
      <c r="B97" s="356" t="s">
        <v>370</v>
      </c>
      <c r="C97" s="664" t="s">
        <v>26</v>
      </c>
      <c r="D97" s="664" t="s">
        <v>197</v>
      </c>
      <c r="F97" s="385"/>
      <c r="G97" s="394"/>
      <c r="H97" s="391"/>
      <c r="I97" s="391"/>
      <c r="J97" s="391"/>
    </row>
    <row r="98" spans="1:10" x14ac:dyDescent="0.25">
      <c r="A98" s="693"/>
      <c r="B98" s="612" t="s">
        <v>172</v>
      </c>
      <c r="C98" s="713">
        <v>0</v>
      </c>
      <c r="D98" s="609">
        <v>0</v>
      </c>
      <c r="F98" s="385"/>
      <c r="G98" s="394"/>
      <c r="H98" s="391"/>
      <c r="I98" s="391"/>
      <c r="J98" s="391"/>
    </row>
    <row r="99" spans="1:10" x14ac:dyDescent="0.25">
      <c r="A99" s="693"/>
      <c r="B99" s="612" t="s">
        <v>171</v>
      </c>
      <c r="C99" s="713">
        <v>0</v>
      </c>
      <c r="D99" s="609">
        <v>0</v>
      </c>
      <c r="F99" s="385"/>
      <c r="G99" s="394"/>
      <c r="H99" s="391"/>
      <c r="I99" s="391"/>
      <c r="J99" s="391"/>
    </row>
    <row r="100" spans="1:10" x14ac:dyDescent="0.25">
      <c r="A100" s="693"/>
      <c r="B100" s="612" t="s">
        <v>170</v>
      </c>
      <c r="C100" s="713">
        <v>0</v>
      </c>
      <c r="D100" s="609">
        <v>0</v>
      </c>
      <c r="F100" s="385"/>
      <c r="G100" s="394"/>
    </row>
    <row r="101" spans="1:10" x14ac:dyDescent="0.25">
      <c r="A101" s="693"/>
      <c r="B101" s="612" t="s">
        <v>169</v>
      </c>
      <c r="C101" s="713">
        <v>0</v>
      </c>
      <c r="D101" s="609">
        <v>0</v>
      </c>
      <c r="F101" s="385"/>
      <c r="G101" s="394"/>
    </row>
    <row r="102" spans="1:10" x14ac:dyDescent="0.25">
      <c r="A102" s="693"/>
      <c r="B102" s="612" t="s">
        <v>168</v>
      </c>
      <c r="C102" s="713">
        <v>0</v>
      </c>
      <c r="D102" s="609">
        <v>0</v>
      </c>
      <c r="F102" s="385"/>
      <c r="G102" s="394"/>
    </row>
    <row r="103" spans="1:10" x14ac:dyDescent="0.25">
      <c r="A103" s="693"/>
      <c r="B103" s="612" t="s">
        <v>369</v>
      </c>
      <c r="C103" s="713">
        <v>0</v>
      </c>
      <c r="D103" s="609">
        <v>0</v>
      </c>
      <c r="F103" s="385"/>
      <c r="G103" s="394"/>
    </row>
    <row r="104" spans="1:10" x14ac:dyDescent="0.25">
      <c r="A104" s="693"/>
      <c r="B104" s="612" t="s">
        <v>166</v>
      </c>
      <c r="C104" s="713">
        <v>0</v>
      </c>
      <c r="D104" s="609">
        <v>0</v>
      </c>
      <c r="F104" s="385"/>
      <c r="G104" s="394"/>
    </row>
    <row r="105" spans="1:10" x14ac:dyDescent="0.25">
      <c r="A105" s="693"/>
      <c r="B105" s="612" t="s">
        <v>368</v>
      </c>
      <c r="C105" s="713">
        <v>0</v>
      </c>
      <c r="D105" s="609">
        <v>0</v>
      </c>
      <c r="F105" s="385"/>
      <c r="G105" s="394"/>
    </row>
    <row r="106" spans="1:10" x14ac:dyDescent="0.25">
      <c r="A106" s="693"/>
      <c r="B106" s="612" t="s">
        <v>367</v>
      </c>
      <c r="C106" s="713">
        <v>0</v>
      </c>
      <c r="D106" s="609">
        <v>0</v>
      </c>
      <c r="F106" s="385"/>
      <c r="G106" s="394"/>
    </row>
    <row r="107" spans="1:10" x14ac:dyDescent="0.25">
      <c r="A107" s="693"/>
      <c r="B107" s="612" t="s">
        <v>196</v>
      </c>
      <c r="C107" s="713">
        <v>0</v>
      </c>
      <c r="D107" s="609">
        <v>0</v>
      </c>
      <c r="F107" s="385"/>
      <c r="G107" s="394"/>
    </row>
    <row r="108" spans="1:10" x14ac:dyDescent="0.25">
      <c r="A108" s="693"/>
      <c r="B108" s="612" t="s">
        <v>366</v>
      </c>
      <c r="C108" s="713">
        <v>0</v>
      </c>
      <c r="D108" s="609">
        <v>0</v>
      </c>
      <c r="F108" s="385"/>
      <c r="G108" s="394"/>
    </row>
    <row r="109" spans="1:10" x14ac:dyDescent="0.25">
      <c r="A109" s="693"/>
      <c r="B109" s="612" t="s">
        <v>365</v>
      </c>
      <c r="C109" s="713">
        <v>0</v>
      </c>
      <c r="D109" s="609">
        <v>0</v>
      </c>
      <c r="F109" s="385"/>
      <c r="G109" s="394"/>
    </row>
    <row r="110" spans="1:10" x14ac:dyDescent="0.25">
      <c r="A110" s="693"/>
      <c r="B110" s="612" t="s">
        <v>194</v>
      </c>
      <c r="C110" s="713">
        <v>0</v>
      </c>
      <c r="D110" s="609">
        <v>0</v>
      </c>
      <c r="F110" s="385"/>
      <c r="G110" s="394"/>
    </row>
    <row r="111" spans="1:10" x14ac:dyDescent="0.25">
      <c r="A111" s="693"/>
      <c r="B111" s="612" t="s">
        <v>193</v>
      </c>
      <c r="C111" s="713">
        <v>0</v>
      </c>
      <c r="D111" s="609">
        <v>0</v>
      </c>
      <c r="F111" s="385"/>
      <c r="G111" s="394"/>
    </row>
    <row r="112" spans="1:10" x14ac:dyDescent="0.25">
      <c r="A112" s="693"/>
      <c r="B112" s="612" t="s">
        <v>192</v>
      </c>
      <c r="C112" s="713">
        <v>0</v>
      </c>
      <c r="D112" s="609">
        <v>0</v>
      </c>
      <c r="F112" s="385"/>
      <c r="G112" s="394"/>
    </row>
    <row r="113" spans="1:7" x14ac:dyDescent="0.25">
      <c r="A113" s="693"/>
      <c r="B113" s="612" t="s">
        <v>364</v>
      </c>
      <c r="C113" s="713">
        <v>0</v>
      </c>
      <c r="D113" s="609">
        <v>0</v>
      </c>
      <c r="F113" s="385"/>
      <c r="G113" s="394"/>
    </row>
    <row r="114" spans="1:7" x14ac:dyDescent="0.25">
      <c r="A114" s="693"/>
      <c r="B114" s="612" t="s">
        <v>363</v>
      </c>
      <c r="C114" s="713">
        <v>0</v>
      </c>
      <c r="D114" s="609">
        <v>0</v>
      </c>
      <c r="F114" s="385"/>
      <c r="G114" s="394"/>
    </row>
    <row r="115" spans="1:7" x14ac:dyDescent="0.25">
      <c r="A115" s="693"/>
      <c r="B115" s="612" t="s">
        <v>362</v>
      </c>
      <c r="C115" s="713">
        <v>0</v>
      </c>
      <c r="D115" s="609">
        <v>0</v>
      </c>
      <c r="F115" s="385"/>
      <c r="G115" s="394"/>
    </row>
    <row r="116" spans="1:7" x14ac:dyDescent="0.25">
      <c r="A116" s="693"/>
      <c r="B116" s="612" t="s">
        <v>361</v>
      </c>
      <c r="C116" s="713">
        <v>0</v>
      </c>
      <c r="D116" s="609">
        <v>0</v>
      </c>
      <c r="F116" s="385"/>
      <c r="G116" s="394"/>
    </row>
    <row r="117" spans="1:7" x14ac:dyDescent="0.25">
      <c r="A117" s="693"/>
      <c r="B117" s="612" t="s">
        <v>360</v>
      </c>
      <c r="C117" s="327">
        <v>10.5</v>
      </c>
      <c r="D117" s="609">
        <v>1</v>
      </c>
      <c r="E117" s="564"/>
      <c r="F117" s="385"/>
      <c r="G117" s="394"/>
    </row>
    <row r="118" spans="1:7" x14ac:dyDescent="0.25">
      <c r="A118" s="693"/>
      <c r="B118" s="612" t="s">
        <v>181</v>
      </c>
      <c r="C118" s="327">
        <v>0</v>
      </c>
      <c r="D118" s="609">
        <v>0</v>
      </c>
      <c r="F118" s="385"/>
      <c r="G118" s="394"/>
    </row>
    <row r="119" spans="1:7" x14ac:dyDescent="0.25">
      <c r="A119" s="693"/>
      <c r="B119" s="612" t="s">
        <v>359</v>
      </c>
      <c r="C119" s="327">
        <v>0</v>
      </c>
      <c r="D119" s="609">
        <v>0</v>
      </c>
      <c r="F119" s="385"/>
      <c r="G119" s="394"/>
    </row>
    <row r="120" spans="1:7" x14ac:dyDescent="0.25">
      <c r="A120" s="693"/>
      <c r="B120" s="612" t="s">
        <v>187</v>
      </c>
      <c r="C120" s="327">
        <v>0</v>
      </c>
      <c r="D120" s="609">
        <v>0</v>
      </c>
      <c r="F120" s="385"/>
      <c r="G120" s="394"/>
    </row>
    <row r="121" spans="1:7" x14ac:dyDescent="0.25">
      <c r="A121" s="693"/>
      <c r="B121" s="612" t="s">
        <v>186</v>
      </c>
      <c r="C121" s="327">
        <v>0</v>
      </c>
      <c r="D121" s="609">
        <v>0</v>
      </c>
      <c r="F121" s="385"/>
      <c r="G121" s="394"/>
    </row>
    <row r="122" spans="1:7" x14ac:dyDescent="0.25">
      <c r="A122" s="693"/>
      <c r="B122" s="611" t="s">
        <v>175</v>
      </c>
      <c r="C122" s="327">
        <v>0</v>
      </c>
      <c r="D122" s="609">
        <v>0</v>
      </c>
      <c r="F122" s="385"/>
      <c r="G122" s="394"/>
    </row>
    <row r="123" spans="1:7" x14ac:dyDescent="0.25">
      <c r="A123" s="693"/>
      <c r="B123" s="610" t="s">
        <v>24</v>
      </c>
      <c r="C123" s="390">
        <v>10.5</v>
      </c>
      <c r="D123" s="671">
        <v>1</v>
      </c>
      <c r="F123" s="385"/>
      <c r="G123" s="394"/>
    </row>
    <row r="124" spans="1:7" x14ac:dyDescent="0.25">
      <c r="B124" s="281" t="s">
        <v>347</v>
      </c>
      <c r="C124" s="394" t="s">
        <v>264</v>
      </c>
      <c r="D124" s="366"/>
      <c r="E124" s="366"/>
      <c r="F124" s="366"/>
      <c r="G124" s="366"/>
    </row>
    <row r="125" spans="1:7" x14ac:dyDescent="0.25">
      <c r="B125" s="385"/>
      <c r="C125" s="366"/>
      <c r="D125" s="366"/>
      <c r="E125" s="366"/>
      <c r="F125" s="366"/>
      <c r="G125" s="366"/>
    </row>
    <row r="126" spans="1:7" x14ac:dyDescent="0.25">
      <c r="A126" s="693" t="s">
        <v>715</v>
      </c>
      <c r="B126" s="393" t="s">
        <v>714</v>
      </c>
      <c r="C126" s="366"/>
      <c r="D126" s="366"/>
      <c r="F126" s="366"/>
      <c r="G126" s="366"/>
    </row>
    <row r="127" spans="1:7" x14ac:dyDescent="0.25">
      <c r="A127" s="693"/>
      <c r="B127" s="356" t="s">
        <v>370</v>
      </c>
      <c r="C127" s="664" t="s">
        <v>26</v>
      </c>
      <c r="D127" s="664" t="s">
        <v>197</v>
      </c>
      <c r="F127" s="366"/>
      <c r="G127" s="366"/>
    </row>
    <row r="128" spans="1:7" x14ac:dyDescent="0.25">
      <c r="A128" s="693"/>
      <c r="B128" s="612" t="s">
        <v>172</v>
      </c>
      <c r="C128" s="713">
        <v>0</v>
      </c>
      <c r="D128" s="609">
        <v>0</v>
      </c>
      <c r="F128" s="366"/>
      <c r="G128" s="366"/>
    </row>
    <row r="129" spans="1:7" x14ac:dyDescent="0.25">
      <c r="A129" s="693"/>
      <c r="B129" s="612" t="s">
        <v>171</v>
      </c>
      <c r="C129" s="713">
        <v>0</v>
      </c>
      <c r="D129" s="609">
        <v>0</v>
      </c>
      <c r="F129" s="366"/>
      <c r="G129" s="366"/>
    </row>
    <row r="130" spans="1:7" x14ac:dyDescent="0.25">
      <c r="A130" s="693"/>
      <c r="B130" s="612" t="s">
        <v>170</v>
      </c>
      <c r="C130" s="713">
        <v>0</v>
      </c>
      <c r="D130" s="609">
        <v>0</v>
      </c>
      <c r="F130" s="366"/>
      <c r="G130" s="366"/>
    </row>
    <row r="131" spans="1:7" x14ac:dyDescent="0.25">
      <c r="A131" s="693"/>
      <c r="B131" s="612" t="s">
        <v>169</v>
      </c>
      <c r="C131" s="713">
        <v>0</v>
      </c>
      <c r="D131" s="609">
        <v>0</v>
      </c>
      <c r="F131" s="366"/>
      <c r="G131" s="366"/>
    </row>
    <row r="132" spans="1:7" x14ac:dyDescent="0.25">
      <c r="A132" s="693"/>
      <c r="B132" s="612" t="s">
        <v>168</v>
      </c>
      <c r="C132" s="713">
        <v>0</v>
      </c>
      <c r="D132" s="609">
        <v>0</v>
      </c>
      <c r="F132" s="366"/>
      <c r="G132" s="366"/>
    </row>
    <row r="133" spans="1:7" x14ac:dyDescent="0.25">
      <c r="A133" s="693"/>
      <c r="B133" s="612" t="s">
        <v>369</v>
      </c>
      <c r="C133" s="713">
        <v>0</v>
      </c>
      <c r="D133" s="609">
        <v>0</v>
      </c>
      <c r="F133" s="366"/>
      <c r="G133" s="366"/>
    </row>
    <row r="134" spans="1:7" x14ac:dyDescent="0.25">
      <c r="A134" s="693"/>
      <c r="B134" s="612" t="s">
        <v>166</v>
      </c>
      <c r="C134" s="713">
        <v>0</v>
      </c>
      <c r="D134" s="609">
        <v>0</v>
      </c>
      <c r="F134" s="366"/>
      <c r="G134" s="366"/>
    </row>
    <row r="135" spans="1:7" x14ac:dyDescent="0.25">
      <c r="A135" s="693"/>
      <c r="B135" s="612" t="s">
        <v>368</v>
      </c>
      <c r="C135" s="713">
        <v>0</v>
      </c>
      <c r="D135" s="609">
        <v>0</v>
      </c>
      <c r="F135" s="366"/>
      <c r="G135" s="366"/>
    </row>
    <row r="136" spans="1:7" x14ac:dyDescent="0.25">
      <c r="A136" s="693"/>
      <c r="B136" s="612" t="s">
        <v>367</v>
      </c>
      <c r="C136" s="713">
        <v>0</v>
      </c>
      <c r="D136" s="609">
        <v>0</v>
      </c>
      <c r="F136" s="366"/>
      <c r="G136" s="366"/>
    </row>
    <row r="137" spans="1:7" x14ac:dyDescent="0.25">
      <c r="A137" s="693"/>
      <c r="B137" s="612" t="s">
        <v>196</v>
      </c>
      <c r="C137" s="713">
        <v>0</v>
      </c>
      <c r="D137" s="609">
        <v>0</v>
      </c>
      <c r="F137" s="366"/>
      <c r="G137" s="366"/>
    </row>
    <row r="138" spans="1:7" x14ac:dyDescent="0.25">
      <c r="A138" s="693"/>
      <c r="B138" s="612" t="s">
        <v>366</v>
      </c>
      <c r="C138" s="713">
        <v>0</v>
      </c>
      <c r="D138" s="609">
        <v>0</v>
      </c>
      <c r="F138" s="366"/>
      <c r="G138" s="366"/>
    </row>
    <row r="139" spans="1:7" x14ac:dyDescent="0.25">
      <c r="A139" s="693"/>
      <c r="B139" s="612" t="s">
        <v>365</v>
      </c>
      <c r="C139" s="713">
        <v>0</v>
      </c>
      <c r="D139" s="609">
        <v>0</v>
      </c>
      <c r="F139" s="366"/>
      <c r="G139" s="366"/>
    </row>
    <row r="140" spans="1:7" x14ac:dyDescent="0.25">
      <c r="A140" s="693"/>
      <c r="B140" s="612" t="s">
        <v>194</v>
      </c>
      <c r="C140" s="713">
        <v>0</v>
      </c>
      <c r="D140" s="609">
        <v>0</v>
      </c>
      <c r="F140" s="366"/>
      <c r="G140" s="366"/>
    </row>
    <row r="141" spans="1:7" x14ac:dyDescent="0.25">
      <c r="A141" s="693"/>
      <c r="B141" s="612" t="s">
        <v>193</v>
      </c>
      <c r="C141" s="713">
        <v>0</v>
      </c>
      <c r="D141" s="609">
        <v>0</v>
      </c>
      <c r="F141" s="392"/>
      <c r="G141" s="392"/>
    </row>
    <row r="142" spans="1:7" x14ac:dyDescent="0.25">
      <c r="A142" s="693"/>
      <c r="B142" s="612" t="s">
        <v>192</v>
      </c>
      <c r="C142" s="713">
        <v>0</v>
      </c>
      <c r="D142" s="609">
        <v>0</v>
      </c>
      <c r="F142" s="391"/>
      <c r="G142" s="391"/>
    </row>
    <row r="143" spans="1:7" x14ac:dyDescent="0.25">
      <c r="A143" s="693"/>
      <c r="B143" s="612" t="s">
        <v>364</v>
      </c>
      <c r="C143" s="713">
        <v>0</v>
      </c>
      <c r="D143" s="609">
        <v>0</v>
      </c>
      <c r="F143" s="391"/>
      <c r="G143" s="391"/>
    </row>
    <row r="144" spans="1:7" x14ac:dyDescent="0.25">
      <c r="A144" s="693"/>
      <c r="B144" s="612" t="s">
        <v>363</v>
      </c>
      <c r="C144" s="713">
        <v>0</v>
      </c>
      <c r="D144" s="609">
        <v>0</v>
      </c>
      <c r="F144" s="391"/>
      <c r="G144" s="391"/>
    </row>
    <row r="145" spans="1:6" x14ac:dyDescent="0.25">
      <c r="A145" s="693"/>
      <c r="B145" s="612" t="s">
        <v>362</v>
      </c>
      <c r="C145" s="713">
        <v>0</v>
      </c>
      <c r="D145" s="705">
        <v>0</v>
      </c>
    </row>
    <row r="146" spans="1:6" x14ac:dyDescent="0.25">
      <c r="A146" s="693"/>
      <c r="B146" s="612" t="s">
        <v>361</v>
      </c>
      <c r="C146" s="713">
        <v>0</v>
      </c>
      <c r="D146" s="609">
        <v>0</v>
      </c>
    </row>
    <row r="147" spans="1:6" x14ac:dyDescent="0.25">
      <c r="A147" s="693"/>
      <c r="B147" s="612" t="s">
        <v>360</v>
      </c>
      <c r="C147" s="327">
        <v>10.5</v>
      </c>
      <c r="D147" s="609">
        <v>1</v>
      </c>
      <c r="E147" s="564"/>
    </row>
    <row r="148" spans="1:6" x14ac:dyDescent="0.25">
      <c r="A148" s="693"/>
      <c r="B148" s="612" t="s">
        <v>181</v>
      </c>
      <c r="C148" s="327">
        <v>0</v>
      </c>
      <c r="D148" s="609">
        <v>0</v>
      </c>
    </row>
    <row r="149" spans="1:6" x14ac:dyDescent="0.25">
      <c r="A149" s="693"/>
      <c r="B149" s="612" t="s">
        <v>359</v>
      </c>
      <c r="C149" s="327">
        <v>0</v>
      </c>
      <c r="D149" s="609">
        <v>0</v>
      </c>
    </row>
    <row r="150" spans="1:6" x14ac:dyDescent="0.25">
      <c r="A150" s="693"/>
      <c r="B150" s="612" t="s">
        <v>187</v>
      </c>
      <c r="C150" s="327">
        <v>0</v>
      </c>
      <c r="D150" s="609">
        <v>0</v>
      </c>
    </row>
    <row r="151" spans="1:6" x14ac:dyDescent="0.25">
      <c r="A151" s="693"/>
      <c r="B151" s="612" t="s">
        <v>186</v>
      </c>
      <c r="C151" s="327">
        <v>0</v>
      </c>
      <c r="D151" s="609">
        <v>0</v>
      </c>
    </row>
    <row r="152" spans="1:6" x14ac:dyDescent="0.25">
      <c r="A152" s="693"/>
      <c r="B152" s="611" t="s">
        <v>175</v>
      </c>
      <c r="C152" s="327">
        <v>0</v>
      </c>
      <c r="D152" s="609">
        <v>0</v>
      </c>
    </row>
    <row r="153" spans="1:6" x14ac:dyDescent="0.25">
      <c r="A153" s="693"/>
      <c r="B153" s="610" t="s">
        <v>24</v>
      </c>
      <c r="C153" s="390">
        <v>10.5</v>
      </c>
      <c r="D153" s="671">
        <v>1</v>
      </c>
    </row>
    <row r="154" spans="1:6" x14ac:dyDescent="0.25">
      <c r="A154" s="693"/>
      <c r="B154" s="281" t="s">
        <v>347</v>
      </c>
      <c r="C154" s="360"/>
      <c r="D154" s="366"/>
    </row>
    <row r="155" spans="1:6" x14ac:dyDescent="0.25">
      <c r="A155" s="693"/>
      <c r="B155" s="361"/>
      <c r="C155" s="360"/>
      <c r="D155" s="359"/>
    </row>
    <row r="156" spans="1:6" x14ac:dyDescent="0.25">
      <c r="A156" s="693" t="s">
        <v>713</v>
      </c>
      <c r="B156" s="389" t="s">
        <v>712</v>
      </c>
      <c r="C156" s="366"/>
      <c r="D156" s="366"/>
      <c r="E156" s="366"/>
    </row>
    <row r="157" spans="1:6" x14ac:dyDescent="0.25">
      <c r="B157" s="381"/>
      <c r="C157" s="664" t="s">
        <v>45</v>
      </c>
      <c r="D157" s="664" t="s">
        <v>197</v>
      </c>
      <c r="E157" s="664" t="s">
        <v>424</v>
      </c>
      <c r="F157" s="664" t="s">
        <v>197</v>
      </c>
    </row>
    <row r="158" spans="1:6" x14ac:dyDescent="0.25">
      <c r="B158" s="607" t="s">
        <v>353</v>
      </c>
      <c r="C158" s="588">
        <v>0</v>
      </c>
      <c r="D158" s="597">
        <v>0</v>
      </c>
      <c r="E158" s="589">
        <v>0</v>
      </c>
      <c r="F158" s="597">
        <v>0</v>
      </c>
    </row>
    <row r="159" spans="1:6" x14ac:dyDescent="0.25">
      <c r="B159" s="607" t="s">
        <v>352</v>
      </c>
      <c r="C159" s="588">
        <v>9</v>
      </c>
      <c r="D159" s="597">
        <v>0.24324324324324326</v>
      </c>
      <c r="E159" s="589">
        <v>2.5499999999999998</v>
      </c>
      <c r="F159" s="306">
        <v>0.24285714285714283</v>
      </c>
    </row>
    <row r="160" spans="1:6" x14ac:dyDescent="0.25">
      <c r="B160" s="607" t="s">
        <v>351</v>
      </c>
      <c r="C160" s="588">
        <v>15</v>
      </c>
      <c r="D160" s="597">
        <v>0.40540540540540543</v>
      </c>
      <c r="E160" s="589">
        <v>4.3499999999999996</v>
      </c>
      <c r="F160" s="597">
        <v>0.41428571428571426</v>
      </c>
    </row>
    <row r="161" spans="1:7" x14ac:dyDescent="0.25">
      <c r="B161" s="607" t="s">
        <v>350</v>
      </c>
      <c r="C161" s="588">
        <v>5</v>
      </c>
      <c r="D161" s="597">
        <v>0.13513513513513514</v>
      </c>
      <c r="E161" s="589">
        <v>1.35</v>
      </c>
      <c r="F161" s="597">
        <v>0.12857142857142859</v>
      </c>
    </row>
    <row r="162" spans="1:7" x14ac:dyDescent="0.25">
      <c r="B162" s="607" t="s">
        <v>349</v>
      </c>
      <c r="C162" s="588">
        <v>8</v>
      </c>
      <c r="D162" s="597">
        <v>0.21621621621621623</v>
      </c>
      <c r="E162" s="589">
        <v>2.25</v>
      </c>
      <c r="F162" s="597">
        <v>0.21428571428571427</v>
      </c>
    </row>
    <row r="163" spans="1:7" x14ac:dyDescent="0.25">
      <c r="B163" s="607" t="s">
        <v>153</v>
      </c>
      <c r="C163" s="589">
        <v>0</v>
      </c>
      <c r="D163" s="597">
        <v>0</v>
      </c>
      <c r="E163" s="589">
        <v>0</v>
      </c>
      <c r="F163" s="597">
        <v>0</v>
      </c>
      <c r="G163" s="366"/>
    </row>
    <row r="164" spans="1:7" x14ac:dyDescent="0.25">
      <c r="B164" s="607" t="s">
        <v>348</v>
      </c>
      <c r="C164" s="588">
        <v>0</v>
      </c>
      <c r="D164" s="597">
        <v>0</v>
      </c>
      <c r="E164" s="589">
        <v>0</v>
      </c>
      <c r="F164" s="597">
        <v>0</v>
      </c>
    </row>
    <row r="165" spans="1:7" x14ac:dyDescent="0.25">
      <c r="B165" s="381" t="s">
        <v>24</v>
      </c>
      <c r="C165" s="380">
        <v>37</v>
      </c>
      <c r="D165" s="484">
        <v>1</v>
      </c>
      <c r="E165" s="387">
        <v>10.5</v>
      </c>
      <c r="F165" s="484">
        <v>0.99999999999999989</v>
      </c>
    </row>
    <row r="166" spans="1:7" x14ac:dyDescent="0.25">
      <c r="B166" s="281" t="s">
        <v>347</v>
      </c>
      <c r="C166" s="386"/>
      <c r="D166" s="386"/>
      <c r="E166" s="366"/>
    </row>
    <row r="167" spans="1:7" x14ac:dyDescent="0.25">
      <c r="B167" s="385"/>
      <c r="C167" s="260"/>
      <c r="D167" s="260"/>
      <c r="E167" s="366"/>
    </row>
    <row r="168" spans="1:7" x14ac:dyDescent="0.25">
      <c r="A168" s="693" t="s">
        <v>711</v>
      </c>
      <c r="B168" s="384" t="s">
        <v>710</v>
      </c>
      <c r="C168" s="366"/>
      <c r="D168" s="366"/>
      <c r="E168" s="366"/>
    </row>
    <row r="169" spans="1:7" x14ac:dyDescent="0.25">
      <c r="B169" s="381"/>
      <c r="C169" s="664" t="s">
        <v>45</v>
      </c>
      <c r="D169" s="664" t="s">
        <v>197</v>
      </c>
      <c r="E169" s="366"/>
    </row>
    <row r="170" spans="1:7" x14ac:dyDescent="0.25">
      <c r="B170" s="383" t="s">
        <v>421</v>
      </c>
      <c r="C170" s="588">
        <v>35</v>
      </c>
      <c r="D170" s="597">
        <v>0.94594594594594594</v>
      </c>
      <c r="E170" s="382"/>
    </row>
    <row r="171" spans="1:7" x14ac:dyDescent="0.25">
      <c r="B171" s="607" t="s">
        <v>420</v>
      </c>
      <c r="C171" s="588">
        <v>2</v>
      </c>
      <c r="D171" s="597">
        <v>5.4054054054054057E-2</v>
      </c>
      <c r="E171" s="366"/>
    </row>
    <row r="172" spans="1:7" x14ac:dyDescent="0.25">
      <c r="B172" s="607" t="s">
        <v>419</v>
      </c>
      <c r="C172" s="589">
        <v>0</v>
      </c>
      <c r="D172" s="597">
        <v>0</v>
      </c>
      <c r="E172" s="366"/>
    </row>
    <row r="173" spans="1:7" x14ac:dyDescent="0.25">
      <c r="B173" s="607" t="s">
        <v>348</v>
      </c>
      <c r="C173" s="588">
        <v>0</v>
      </c>
      <c r="D173" s="597">
        <v>0</v>
      </c>
      <c r="E173" s="366"/>
    </row>
    <row r="174" spans="1:7" x14ac:dyDescent="0.25">
      <c r="B174" s="381" t="s">
        <v>24</v>
      </c>
      <c r="C174" s="563">
        <v>37</v>
      </c>
      <c r="D174" s="765">
        <v>1</v>
      </c>
      <c r="E174" s="366"/>
    </row>
    <row r="175" spans="1:7" x14ac:dyDescent="0.25">
      <c r="B175" s="650" t="s">
        <v>709</v>
      </c>
      <c r="C175" s="313" t="s">
        <v>264</v>
      </c>
    </row>
    <row r="176" spans="1:7" x14ac:dyDescent="0.25">
      <c r="B176" s="281" t="s">
        <v>347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tabColor rgb="FF00B050"/>
  </sheetPr>
  <dimension ref="A1:N91"/>
  <sheetViews>
    <sheetView zoomScale="70" zoomScaleNormal="70" workbookViewId="0"/>
  </sheetViews>
  <sheetFormatPr defaultColWidth="9.140625" defaultRowHeight="15" x14ac:dyDescent="0.25"/>
  <cols>
    <col min="1" max="1" width="17.28515625" style="650" customWidth="1"/>
    <col min="2" max="10" width="28.42578125" style="650" customWidth="1"/>
    <col min="11" max="11" width="9.140625" style="650"/>
    <col min="12" max="12" width="21.7109375" style="650" customWidth="1"/>
    <col min="13" max="13" width="9.140625" style="650"/>
    <col min="14" max="14" width="15.5703125" style="650" customWidth="1"/>
    <col min="15" max="16384" width="9.140625" style="650"/>
  </cols>
  <sheetData>
    <row r="1" spans="1:12" ht="34.5" x14ac:dyDescent="0.45">
      <c r="A1" s="663" t="s">
        <v>745</v>
      </c>
    </row>
    <row r="2" spans="1:12" ht="15" customHeight="1" x14ac:dyDescent="0.25">
      <c r="A2" s="569"/>
    </row>
    <row r="3" spans="1:12" x14ac:dyDescent="0.25">
      <c r="I3" s="661"/>
      <c r="J3" s="661"/>
      <c r="K3" s="661"/>
      <c r="L3" s="661"/>
    </row>
    <row r="4" spans="1:12" ht="15.75" thickBot="1" x14ac:dyDescent="0.3">
      <c r="A4" s="570" t="s">
        <v>746</v>
      </c>
      <c r="B4" s="322"/>
      <c r="C4" s="322"/>
      <c r="D4" s="322"/>
      <c r="E4" s="322"/>
      <c r="F4" s="322"/>
      <c r="G4" s="322"/>
      <c r="H4" s="322"/>
      <c r="I4" s="661"/>
      <c r="J4" s="661"/>
      <c r="K4" s="661"/>
      <c r="L4" s="661"/>
    </row>
    <row r="5" spans="1:12" x14ac:dyDescent="0.25">
      <c r="I5" s="661"/>
      <c r="J5" s="661"/>
      <c r="K5" s="661"/>
      <c r="L5" s="661"/>
    </row>
    <row r="6" spans="1:12" x14ac:dyDescent="0.25">
      <c r="A6" s="693" t="s">
        <v>747</v>
      </c>
      <c r="B6" s="690" t="s">
        <v>892</v>
      </c>
      <c r="C6" s="690"/>
    </row>
    <row r="7" spans="1:12" x14ac:dyDescent="0.25">
      <c r="B7" s="688"/>
      <c r="C7" s="691">
        <v>2014</v>
      </c>
      <c r="D7" s="691">
        <v>2015</v>
      </c>
      <c r="E7" s="691">
        <v>2016</v>
      </c>
      <c r="F7" s="691">
        <v>2017</v>
      </c>
    </row>
    <row r="8" spans="1:12" x14ac:dyDescent="0.25">
      <c r="A8" s="693"/>
      <c r="B8" s="689" t="s">
        <v>34</v>
      </c>
      <c r="C8" s="692">
        <v>4</v>
      </c>
      <c r="D8" s="692">
        <v>2</v>
      </c>
      <c r="E8" s="692">
        <v>10</v>
      </c>
      <c r="F8" s="692">
        <v>3</v>
      </c>
    </row>
    <row r="9" spans="1:12" ht="15" customHeight="1" x14ac:dyDescent="0.25">
      <c r="A9" s="693"/>
      <c r="B9" s="689" t="s">
        <v>26</v>
      </c>
      <c r="C9" s="692">
        <v>20.749549589999997</v>
      </c>
      <c r="D9" s="692">
        <v>0.40682399999999996</v>
      </c>
      <c r="E9" s="692">
        <v>39.872799999999998</v>
      </c>
      <c r="F9" s="692">
        <v>10.3</v>
      </c>
    </row>
    <row r="10" spans="1:12" ht="15" customHeight="1" x14ac:dyDescent="0.25">
      <c r="B10" s="304" t="s">
        <v>749</v>
      </c>
      <c r="C10" s="284"/>
      <c r="D10" s="284"/>
    </row>
    <row r="11" spans="1:12" x14ac:dyDescent="0.25">
      <c r="B11" s="650" t="s">
        <v>347</v>
      </c>
      <c r="C11" s="283"/>
      <c r="D11" s="283"/>
    </row>
    <row r="13" spans="1:12" x14ac:dyDescent="0.25">
      <c r="A13" s="693" t="s">
        <v>750</v>
      </c>
      <c r="B13" s="690" t="s">
        <v>751</v>
      </c>
      <c r="C13" s="690"/>
      <c r="D13" s="690"/>
    </row>
    <row r="14" spans="1:12" x14ac:dyDescent="0.25">
      <c r="B14" s="688"/>
      <c r="C14" s="664" t="s">
        <v>33</v>
      </c>
      <c r="D14" s="664" t="s">
        <v>34</v>
      </c>
      <c r="E14" s="664" t="s">
        <v>25</v>
      </c>
      <c r="F14" s="664" t="s">
        <v>26</v>
      </c>
    </row>
    <row r="15" spans="1:12" x14ac:dyDescent="0.25">
      <c r="A15" s="693"/>
      <c r="B15" s="689" t="s">
        <v>752</v>
      </c>
      <c r="C15" s="766"/>
      <c r="D15" s="766"/>
      <c r="E15" s="766"/>
      <c r="F15" s="767"/>
      <c r="G15" s="658"/>
    </row>
    <row r="16" spans="1:12" ht="15" customHeight="1" x14ac:dyDescent="0.25">
      <c r="B16" s="304" t="s">
        <v>749</v>
      </c>
      <c r="C16" s="284"/>
      <c r="D16" s="284"/>
      <c r="E16" s="284"/>
      <c r="F16" s="284"/>
      <c r="J16" s="706"/>
    </row>
    <row r="17" spans="1:12" x14ac:dyDescent="0.25">
      <c r="B17" s="650" t="s">
        <v>347</v>
      </c>
    </row>
    <row r="19" spans="1:12" x14ac:dyDescent="0.25">
      <c r="A19" s="693" t="s">
        <v>753</v>
      </c>
      <c r="B19" s="335" t="s">
        <v>754</v>
      </c>
      <c r="C19" s="605"/>
      <c r="D19" s="605"/>
      <c r="E19" s="605"/>
      <c r="F19" s="605"/>
      <c r="G19" s="605"/>
    </row>
    <row r="20" spans="1:12" ht="30" customHeight="1" x14ac:dyDescent="0.25">
      <c r="B20" s="651"/>
      <c r="C20" s="664" t="s">
        <v>755</v>
      </c>
      <c r="D20" s="664" t="s">
        <v>756</v>
      </c>
      <c r="E20" s="664" t="s">
        <v>757</v>
      </c>
      <c r="F20" s="664" t="s">
        <v>752</v>
      </c>
      <c r="G20" s="664" t="s">
        <v>24</v>
      </c>
    </row>
    <row r="21" spans="1:12" x14ac:dyDescent="0.25">
      <c r="B21" s="651" t="s">
        <v>33</v>
      </c>
      <c r="C21" s="651">
        <v>16</v>
      </c>
      <c r="D21" s="651"/>
      <c r="E21" s="651"/>
      <c r="F21" s="651"/>
      <c r="G21" s="651">
        <v>16</v>
      </c>
    </row>
    <row r="22" spans="1:12" x14ac:dyDescent="0.25">
      <c r="B22" s="651" t="s">
        <v>34</v>
      </c>
      <c r="C22" s="410">
        <v>3</v>
      </c>
      <c r="D22" s="654"/>
      <c r="E22" s="654"/>
      <c r="F22" s="654"/>
      <c r="G22" s="654">
        <v>3</v>
      </c>
    </row>
    <row r="23" spans="1:12" ht="15" customHeight="1" x14ac:dyDescent="0.25">
      <c r="B23" s="571" t="s">
        <v>749</v>
      </c>
      <c r="C23" s="572"/>
      <c r="D23" s="572"/>
      <c r="E23" s="572"/>
      <c r="F23" s="572"/>
      <c r="G23" s="572"/>
    </row>
    <row r="24" spans="1:12" ht="15" customHeight="1" x14ac:dyDescent="0.25">
      <c r="B24" s="650" t="s">
        <v>347</v>
      </c>
      <c r="C24" s="377"/>
      <c r="D24" s="377"/>
      <c r="E24" s="377"/>
      <c r="F24" s="377"/>
      <c r="G24" s="377"/>
    </row>
    <row r="25" spans="1:12" x14ac:dyDescent="0.25">
      <c r="B25" s="573"/>
      <c r="C25" s="573"/>
      <c r="D25" s="573"/>
      <c r="E25" s="573"/>
      <c r="F25" s="573"/>
      <c r="G25" s="573"/>
    </row>
    <row r="26" spans="1:12" x14ac:dyDescent="0.25">
      <c r="A26" s="693" t="s">
        <v>758</v>
      </c>
      <c r="B26" s="335" t="s">
        <v>759</v>
      </c>
      <c r="C26" s="605"/>
      <c r="D26" s="605"/>
      <c r="E26" s="605"/>
      <c r="F26" s="605"/>
      <c r="G26" s="605"/>
    </row>
    <row r="27" spans="1:12" ht="30.6" customHeight="1" x14ac:dyDescent="0.25">
      <c r="B27" s="651"/>
      <c r="C27" s="664" t="s">
        <v>755</v>
      </c>
      <c r="D27" s="664" t="s">
        <v>756</v>
      </c>
      <c r="E27" s="664" t="s">
        <v>757</v>
      </c>
      <c r="F27" s="664" t="s">
        <v>752</v>
      </c>
      <c r="G27" s="664" t="s">
        <v>24</v>
      </c>
    </row>
    <row r="28" spans="1:12" x14ac:dyDescent="0.25">
      <c r="B28" s="651" t="s">
        <v>25</v>
      </c>
      <c r="C28" s="768">
        <v>49</v>
      </c>
      <c r="D28" s="768"/>
      <c r="E28" s="768"/>
      <c r="F28" s="769"/>
      <c r="G28" s="770">
        <v>49</v>
      </c>
    </row>
    <row r="29" spans="1:12" x14ac:dyDescent="0.25">
      <c r="B29" s="651" t="s">
        <v>26</v>
      </c>
      <c r="C29" s="709">
        <v>10.3</v>
      </c>
      <c r="D29" s="771"/>
      <c r="E29" s="709"/>
      <c r="F29" s="709"/>
      <c r="G29" s="770">
        <v>10.3</v>
      </c>
      <c r="I29" s="661"/>
      <c r="J29" s="661"/>
      <c r="K29" s="661"/>
      <c r="L29" s="661"/>
    </row>
    <row r="30" spans="1:12" ht="15" customHeight="1" x14ac:dyDescent="0.25">
      <c r="B30" s="571" t="s">
        <v>749</v>
      </c>
      <c r="C30" s="572"/>
      <c r="D30" s="572"/>
      <c r="E30" s="572"/>
      <c r="F30" s="572"/>
      <c r="G30" s="572"/>
      <c r="I30" s="661"/>
      <c r="J30" s="661"/>
      <c r="K30" s="661"/>
      <c r="L30" s="661"/>
    </row>
    <row r="31" spans="1:12" ht="15" customHeight="1" x14ac:dyDescent="0.25">
      <c r="B31" s="650" t="s">
        <v>347</v>
      </c>
      <c r="C31" s="377"/>
      <c r="D31" s="377"/>
      <c r="E31" s="377"/>
      <c r="F31" s="377"/>
      <c r="G31" s="377"/>
      <c r="I31" s="661"/>
      <c r="J31" s="661"/>
      <c r="K31" s="661"/>
      <c r="L31" s="661"/>
    </row>
    <row r="32" spans="1:12" x14ac:dyDescent="0.25">
      <c r="I32" s="661"/>
      <c r="J32" s="661"/>
      <c r="K32" s="661"/>
      <c r="L32" s="661"/>
    </row>
    <row r="33" spans="1:14" ht="15.75" thickBot="1" x14ac:dyDescent="0.3">
      <c r="A33" s="570" t="s">
        <v>760</v>
      </c>
      <c r="B33" s="322"/>
      <c r="C33" s="322"/>
      <c r="D33" s="322"/>
      <c r="E33" s="322"/>
      <c r="F33" s="322"/>
      <c r="G33" s="322"/>
      <c r="H33" s="322"/>
      <c r="I33" s="661"/>
      <c r="J33" s="661"/>
      <c r="K33" s="661"/>
      <c r="L33" s="661"/>
    </row>
    <row r="34" spans="1:14" x14ac:dyDescent="0.25">
      <c r="I34" s="661"/>
      <c r="J34" s="661"/>
      <c r="K34" s="661"/>
      <c r="L34" s="661"/>
    </row>
    <row r="35" spans="1:14" x14ac:dyDescent="0.25">
      <c r="A35" s="693" t="s">
        <v>761</v>
      </c>
      <c r="B35" s="690" t="s">
        <v>762</v>
      </c>
      <c r="C35" s="690"/>
      <c r="I35" s="661"/>
      <c r="J35" s="661"/>
      <c r="K35" s="661"/>
      <c r="L35" s="661"/>
    </row>
    <row r="36" spans="1:14" ht="30" x14ac:dyDescent="0.25">
      <c r="B36" s="688"/>
      <c r="C36" s="664" t="s">
        <v>763</v>
      </c>
      <c r="D36" s="664" t="s">
        <v>764</v>
      </c>
      <c r="E36" s="664" t="s">
        <v>765</v>
      </c>
      <c r="F36" s="664" t="s">
        <v>24</v>
      </c>
      <c r="G36" s="661"/>
      <c r="H36" s="661"/>
      <c r="I36" s="661"/>
      <c r="J36" s="661"/>
    </row>
    <row r="37" spans="1:14" x14ac:dyDescent="0.25">
      <c r="A37" s="693"/>
      <c r="B37" s="689" t="s">
        <v>34</v>
      </c>
      <c r="C37" s="692">
        <v>2</v>
      </c>
      <c r="D37" s="758">
        <v>4</v>
      </c>
      <c r="E37" s="604">
        <v>5</v>
      </c>
      <c r="F37" s="692">
        <v>11</v>
      </c>
      <c r="G37" s="661"/>
      <c r="H37" s="661"/>
      <c r="I37" s="661"/>
      <c r="J37" s="661"/>
    </row>
    <row r="38" spans="1:14" x14ac:dyDescent="0.25">
      <c r="A38" s="693"/>
      <c r="B38" s="689" t="s">
        <v>766</v>
      </c>
      <c r="C38" s="411">
        <v>2.2000000000000002</v>
      </c>
      <c r="D38" s="411">
        <v>8</v>
      </c>
      <c r="E38" s="604">
        <v>7.4</v>
      </c>
      <c r="F38" s="411">
        <v>17.600000000000001</v>
      </c>
      <c r="G38" s="661"/>
      <c r="H38" s="661"/>
      <c r="I38" s="661"/>
      <c r="J38" s="661"/>
    </row>
    <row r="39" spans="1:14" x14ac:dyDescent="0.25">
      <c r="B39" s="650" t="s">
        <v>347</v>
      </c>
      <c r="I39" s="661"/>
      <c r="J39" s="661"/>
      <c r="K39" s="661"/>
      <c r="L39" s="661"/>
    </row>
    <row r="41" spans="1:14" x14ac:dyDescent="0.25">
      <c r="A41" s="693" t="s">
        <v>767</v>
      </c>
      <c r="B41" s="690" t="s">
        <v>893</v>
      </c>
      <c r="C41" s="690"/>
    </row>
    <row r="42" spans="1:14" x14ac:dyDescent="0.25">
      <c r="B42" s="688"/>
      <c r="C42" s="691">
        <v>2014</v>
      </c>
      <c r="D42" s="691">
        <v>2015</v>
      </c>
      <c r="E42" s="691">
        <v>2016</v>
      </c>
      <c r="F42" s="691">
        <v>2017</v>
      </c>
    </row>
    <row r="43" spans="1:14" x14ac:dyDescent="0.25">
      <c r="A43" s="693"/>
      <c r="B43" s="689" t="s">
        <v>34</v>
      </c>
      <c r="C43" s="692">
        <v>19.420760699999995</v>
      </c>
      <c r="D43" s="692">
        <v>10.170599999999999</v>
      </c>
      <c r="E43" s="692">
        <v>11.132</v>
      </c>
      <c r="F43" s="692">
        <v>11</v>
      </c>
    </row>
    <row r="44" spans="1:14" x14ac:dyDescent="0.25">
      <c r="A44" s="693"/>
      <c r="B44" s="689" t="s">
        <v>26</v>
      </c>
      <c r="C44" s="692">
        <v>34.807648482891892</v>
      </c>
      <c r="D44" s="692">
        <v>29.291327999999993</v>
      </c>
      <c r="E44" s="692">
        <v>22.263999999999999</v>
      </c>
      <c r="F44" s="692">
        <v>17.600000000000001</v>
      </c>
    </row>
    <row r="45" spans="1:14" x14ac:dyDescent="0.25">
      <c r="B45" s="650" t="s">
        <v>347</v>
      </c>
      <c r="G45" s="661"/>
    </row>
    <row r="46" spans="1:14" x14ac:dyDescent="0.25">
      <c r="H46" s="661"/>
      <c r="I46" s="661"/>
      <c r="J46" s="661"/>
      <c r="K46" s="661"/>
      <c r="L46" s="661"/>
      <c r="M46" s="661"/>
      <c r="N46" s="661"/>
    </row>
    <row r="47" spans="1:14" x14ac:dyDescent="0.25">
      <c r="A47" s="693" t="s">
        <v>769</v>
      </c>
      <c r="B47" s="690" t="s">
        <v>770</v>
      </c>
      <c r="C47" s="690"/>
      <c r="H47" s="296"/>
      <c r="I47" s="690"/>
      <c r="J47" s="690"/>
      <c r="K47" s="661"/>
      <c r="L47" s="574"/>
      <c r="M47" s="574"/>
      <c r="N47" s="574"/>
    </row>
    <row r="48" spans="1:14" x14ac:dyDescent="0.25">
      <c r="B48" s="688"/>
      <c r="C48" s="664" t="s">
        <v>771</v>
      </c>
      <c r="D48" s="664" t="s">
        <v>772</v>
      </c>
      <c r="E48" s="664" t="s">
        <v>773</v>
      </c>
      <c r="F48" s="664" t="s">
        <v>774</v>
      </c>
      <c r="G48" s="664" t="s">
        <v>775</v>
      </c>
      <c r="H48" s="664" t="s">
        <v>24</v>
      </c>
      <c r="I48" s="575"/>
      <c r="J48" s="575"/>
      <c r="K48" s="661"/>
      <c r="L48" s="574"/>
      <c r="M48" s="574"/>
      <c r="N48" s="574"/>
    </row>
    <row r="49" spans="1:14" x14ac:dyDescent="0.25">
      <c r="A49" s="693"/>
      <c r="B49" s="689" t="s">
        <v>34</v>
      </c>
      <c r="C49" s="692">
        <v>6</v>
      </c>
      <c r="D49" s="692">
        <v>3</v>
      </c>
      <c r="E49" s="692">
        <v>6</v>
      </c>
      <c r="F49" s="692">
        <v>6</v>
      </c>
      <c r="G49" s="604">
        <v>5</v>
      </c>
      <c r="H49" s="692">
        <v>26</v>
      </c>
      <c r="I49" s="498"/>
      <c r="J49" s="498"/>
      <c r="K49" s="661"/>
      <c r="L49" s="576"/>
      <c r="M49" s="576"/>
      <c r="N49" s="576"/>
    </row>
    <row r="50" spans="1:14" x14ac:dyDescent="0.25">
      <c r="A50" s="693"/>
      <c r="B50" s="689" t="s">
        <v>766</v>
      </c>
      <c r="C50" s="411">
        <v>9.6</v>
      </c>
      <c r="D50" s="411">
        <v>5.4</v>
      </c>
      <c r="E50" s="411">
        <v>8.1</v>
      </c>
      <c r="F50" s="411">
        <v>6.9</v>
      </c>
      <c r="G50" s="604">
        <v>7.5</v>
      </c>
      <c r="H50" s="411">
        <v>37.5</v>
      </c>
      <c r="I50" s="498"/>
      <c r="J50" s="498"/>
      <c r="K50" s="661"/>
      <c r="L50" s="576"/>
      <c r="M50" s="576"/>
      <c r="N50" s="576"/>
    </row>
    <row r="51" spans="1:14" x14ac:dyDescent="0.25">
      <c r="B51" s="650" t="s">
        <v>347</v>
      </c>
      <c r="H51" s="661"/>
      <c r="I51" s="661"/>
      <c r="J51" s="661"/>
      <c r="K51" s="661"/>
      <c r="L51" s="661"/>
      <c r="M51" s="661"/>
      <c r="N51" s="661"/>
    </row>
    <row r="52" spans="1:14" x14ac:dyDescent="0.25">
      <c r="H52" s="661"/>
      <c r="I52" s="661"/>
      <c r="J52" s="661"/>
      <c r="K52" s="661"/>
      <c r="L52" s="661"/>
      <c r="M52" s="661"/>
      <c r="N52" s="661"/>
    </row>
    <row r="53" spans="1:14" x14ac:dyDescent="0.25">
      <c r="A53" s="693" t="s">
        <v>776</v>
      </c>
      <c r="B53" s="690" t="s">
        <v>894</v>
      </c>
      <c r="C53" s="690"/>
      <c r="G53" s="661"/>
    </row>
    <row r="54" spans="1:14" x14ac:dyDescent="0.25">
      <c r="B54" s="688"/>
      <c r="C54" s="691">
        <v>2014</v>
      </c>
      <c r="D54" s="691">
        <v>2015</v>
      </c>
      <c r="E54" s="691">
        <v>2016</v>
      </c>
      <c r="F54" s="691">
        <v>2017</v>
      </c>
    </row>
    <row r="55" spans="1:14" x14ac:dyDescent="0.25">
      <c r="A55" s="693"/>
      <c r="B55" s="689" t="s">
        <v>34</v>
      </c>
      <c r="C55" s="856">
        <v>17</v>
      </c>
      <c r="D55" s="856">
        <v>25</v>
      </c>
      <c r="E55" s="856">
        <v>16</v>
      </c>
      <c r="F55" s="856">
        <v>26</v>
      </c>
    </row>
    <row r="56" spans="1:14" x14ac:dyDescent="0.25">
      <c r="A56" s="693"/>
      <c r="B56" s="689" t="s">
        <v>26</v>
      </c>
      <c r="C56" s="692">
        <v>31.664635501306496</v>
      </c>
      <c r="D56" s="692">
        <v>36.309041999999998</v>
      </c>
      <c r="E56" s="692">
        <v>24.288</v>
      </c>
      <c r="F56" s="692">
        <v>37.5</v>
      </c>
    </row>
    <row r="57" spans="1:14" x14ac:dyDescent="0.25">
      <c r="B57" s="650" t="s">
        <v>347</v>
      </c>
    </row>
    <row r="59" spans="1:14" x14ac:dyDescent="0.25">
      <c r="A59" s="693" t="s">
        <v>778</v>
      </c>
      <c r="B59" s="690" t="s">
        <v>895</v>
      </c>
      <c r="C59" s="690"/>
    </row>
    <row r="60" spans="1:14" x14ac:dyDescent="0.25">
      <c r="B60" s="688"/>
      <c r="C60" s="691">
        <v>2014</v>
      </c>
      <c r="D60" s="691">
        <v>2015</v>
      </c>
      <c r="E60" s="691">
        <v>2016</v>
      </c>
      <c r="F60" s="691">
        <v>2017</v>
      </c>
    </row>
    <row r="61" spans="1:14" x14ac:dyDescent="0.25">
      <c r="A61" s="693"/>
      <c r="B61" s="689" t="s">
        <v>34</v>
      </c>
      <c r="C61" s="856">
        <v>11</v>
      </c>
      <c r="D61" s="856">
        <v>26</v>
      </c>
      <c r="E61" s="856">
        <v>35</v>
      </c>
      <c r="F61" s="856">
        <v>37</v>
      </c>
    </row>
    <row r="62" spans="1:14" x14ac:dyDescent="0.25">
      <c r="A62" s="693"/>
      <c r="B62" s="689" t="s">
        <v>26</v>
      </c>
      <c r="C62" s="692">
        <v>23.509341899999995</v>
      </c>
      <c r="D62" s="692">
        <v>54.20929799999999</v>
      </c>
      <c r="E62" s="856">
        <v>70.563792816000003</v>
      </c>
      <c r="F62" s="694">
        <v>73</v>
      </c>
    </row>
    <row r="63" spans="1:14" x14ac:dyDescent="0.25">
      <c r="A63" s="693"/>
      <c r="B63" s="602" t="s">
        <v>780</v>
      </c>
      <c r="C63" s="498"/>
      <c r="D63" s="498"/>
      <c r="E63" s="498"/>
      <c r="F63" s="476"/>
      <c r="I63" s="568"/>
    </row>
    <row r="64" spans="1:14" x14ac:dyDescent="0.25">
      <c r="A64" s="577"/>
      <c r="B64" s="650" t="s">
        <v>347</v>
      </c>
      <c r="C64" s="602"/>
    </row>
    <row r="65" spans="1:14" x14ac:dyDescent="0.25">
      <c r="A65" s="605"/>
      <c r="B65" s="605"/>
      <c r="C65" s="605"/>
      <c r="D65" s="605"/>
      <c r="E65" s="605"/>
      <c r="F65" s="605"/>
      <c r="G65" s="605"/>
      <c r="H65" s="649"/>
      <c r="I65" s="649"/>
      <c r="J65" s="649"/>
      <c r="K65" s="649"/>
      <c r="L65" s="649"/>
      <c r="M65" s="661"/>
      <c r="N65" s="661"/>
    </row>
    <row r="66" spans="1:14" x14ac:dyDescent="0.25">
      <c r="A66" s="693" t="s">
        <v>781</v>
      </c>
      <c r="B66" s="335" t="s">
        <v>782</v>
      </c>
      <c r="C66" s="605"/>
      <c r="D66" s="605"/>
      <c r="E66" s="605"/>
      <c r="F66" s="605"/>
      <c r="G66" s="605"/>
      <c r="H66" s="649"/>
      <c r="I66" s="649"/>
      <c r="J66" s="649"/>
      <c r="K66" s="649"/>
      <c r="L66" s="649"/>
      <c r="M66" s="661"/>
      <c r="N66" s="661"/>
    </row>
    <row r="67" spans="1:14" x14ac:dyDescent="0.25">
      <c r="A67" s="605"/>
      <c r="B67" s="651"/>
      <c r="C67" s="664" t="s">
        <v>783</v>
      </c>
      <c r="D67" s="664" t="s">
        <v>784</v>
      </c>
      <c r="E67" s="664" t="s">
        <v>785</v>
      </c>
      <c r="F67" s="664" t="s">
        <v>24</v>
      </c>
      <c r="G67" s="522"/>
      <c r="H67" s="649"/>
      <c r="I67" s="649"/>
      <c r="J67" s="578"/>
      <c r="K67" s="649"/>
      <c r="L67" s="649"/>
      <c r="M67" s="661"/>
      <c r="N67" s="661"/>
    </row>
    <row r="68" spans="1:14" x14ac:dyDescent="0.25">
      <c r="A68" s="605"/>
      <c r="B68" s="651" t="s">
        <v>34</v>
      </c>
      <c r="C68" s="692">
        <v>37</v>
      </c>
      <c r="D68" s="579">
        <v>7</v>
      </c>
      <c r="E68" s="579">
        <v>0</v>
      </c>
      <c r="F68" s="766">
        <v>44</v>
      </c>
      <c r="G68" s="605"/>
      <c r="H68" s="649"/>
      <c r="I68" s="649"/>
      <c r="J68" s="649"/>
      <c r="K68" s="649"/>
      <c r="L68" s="649"/>
      <c r="M68" s="661"/>
      <c r="N68" s="661"/>
    </row>
    <row r="69" spans="1:14" x14ac:dyDescent="0.25">
      <c r="A69" s="605"/>
      <c r="B69" s="651" t="s">
        <v>766</v>
      </c>
      <c r="C69" s="508">
        <v>73</v>
      </c>
      <c r="D69" s="580">
        <v>15.5</v>
      </c>
      <c r="E69" s="580">
        <v>0</v>
      </c>
      <c r="F69" s="767">
        <v>88.5</v>
      </c>
      <c r="G69" s="605"/>
      <c r="H69" s="649"/>
      <c r="I69" s="649"/>
      <c r="J69" s="649"/>
      <c r="K69" s="649"/>
      <c r="L69" s="649"/>
      <c r="M69" s="661"/>
      <c r="N69" s="661"/>
    </row>
    <row r="70" spans="1:14" x14ac:dyDescent="0.25">
      <c r="A70" s="605"/>
      <c r="B70" s="650" t="s">
        <v>347</v>
      </c>
      <c r="C70" s="605"/>
      <c r="D70" s="605"/>
      <c r="E70" s="605"/>
      <c r="F70" s="605"/>
      <c r="G70" s="605"/>
      <c r="H70" s="605"/>
      <c r="I70" s="605"/>
      <c r="J70" s="605"/>
      <c r="K70" s="605"/>
      <c r="L70" s="605"/>
    </row>
    <row r="71" spans="1:14" x14ac:dyDescent="0.25">
      <c r="B71" s="605"/>
      <c r="C71" s="605"/>
      <c r="D71" s="605"/>
      <c r="E71" s="605"/>
      <c r="F71" s="605"/>
      <c r="G71" s="605"/>
      <c r="H71" s="605"/>
      <c r="I71" s="605"/>
      <c r="J71" s="605"/>
      <c r="K71" s="605"/>
      <c r="L71" s="358"/>
    </row>
    <row r="72" spans="1:14" x14ac:dyDescent="0.25">
      <c r="A72" s="693" t="s">
        <v>786</v>
      </c>
      <c r="B72" s="335" t="s">
        <v>787</v>
      </c>
      <c r="C72" s="605"/>
      <c r="D72" s="605"/>
      <c r="E72" s="605"/>
      <c r="F72" s="605"/>
      <c r="G72" s="605"/>
      <c r="H72" s="605"/>
      <c r="I72" s="605"/>
      <c r="J72" s="605"/>
      <c r="K72" s="605"/>
      <c r="L72" s="605"/>
    </row>
    <row r="73" spans="1:14" x14ac:dyDescent="0.25">
      <c r="B73" s="651"/>
      <c r="C73" s="664" t="s">
        <v>788</v>
      </c>
      <c r="D73" s="605"/>
      <c r="E73" s="884"/>
      <c r="F73" s="605"/>
      <c r="G73" s="605"/>
      <c r="H73" s="605"/>
      <c r="I73" s="605"/>
      <c r="J73" s="605"/>
      <c r="K73" s="605"/>
      <c r="L73" s="605"/>
    </row>
    <row r="74" spans="1:14" x14ac:dyDescent="0.25">
      <c r="B74" s="651" t="s">
        <v>34</v>
      </c>
      <c r="C74" s="579">
        <v>2</v>
      </c>
      <c r="D74" s="605"/>
      <c r="E74" s="489"/>
      <c r="F74" s="887"/>
      <c r="G74" s="605"/>
      <c r="H74" s="605"/>
      <c r="I74" s="605"/>
      <c r="J74" s="605"/>
      <c r="K74" s="605"/>
      <c r="L74" s="605"/>
    </row>
    <row r="75" spans="1:14" x14ac:dyDescent="0.25">
      <c r="B75" s="651" t="s">
        <v>766</v>
      </c>
      <c r="C75" s="580">
        <v>14.3</v>
      </c>
    </row>
    <row r="76" spans="1:14" x14ac:dyDescent="0.25">
      <c r="B76" s="650" t="s">
        <v>347</v>
      </c>
    </row>
    <row r="79" spans="1:14" x14ac:dyDescent="0.25">
      <c r="A79" s="693" t="s">
        <v>900</v>
      </c>
      <c r="B79" s="658" t="s">
        <v>789</v>
      </c>
    </row>
    <row r="80" spans="1:14" x14ac:dyDescent="0.25">
      <c r="B80" s="651" t="s">
        <v>34</v>
      </c>
      <c r="C80" s="651">
        <v>86</v>
      </c>
      <c r="D80" s="568"/>
    </row>
    <row r="81" spans="2:10" x14ac:dyDescent="0.25">
      <c r="B81" s="651" t="s">
        <v>766</v>
      </c>
      <c r="C81" s="651">
        <v>168.2</v>
      </c>
      <c r="E81" s="660"/>
    </row>
    <row r="85" spans="2:10" x14ac:dyDescent="0.25">
      <c r="D85" s="568"/>
      <c r="G85" s="568"/>
      <c r="H85" s="568"/>
      <c r="I85" s="568"/>
    </row>
    <row r="86" spans="2:10" x14ac:dyDescent="0.25">
      <c r="C86" s="852"/>
      <c r="D86" s="568"/>
      <c r="E86" s="852"/>
      <c r="F86" s="852"/>
      <c r="G86" s="568"/>
      <c r="H86" s="568"/>
      <c r="I86" s="568"/>
      <c r="J86" s="852"/>
    </row>
    <row r="91" spans="2:10" x14ac:dyDescent="0.25">
      <c r="D91" s="568"/>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tabColor rgb="FF00B050"/>
  </sheetPr>
  <dimension ref="A1:V145"/>
  <sheetViews>
    <sheetView zoomScale="70" zoomScaleNormal="70" workbookViewId="0"/>
  </sheetViews>
  <sheetFormatPr defaultColWidth="19.7109375" defaultRowHeight="15" x14ac:dyDescent="0.25"/>
  <cols>
    <col min="1" max="1" width="19.7109375" style="655"/>
    <col min="2" max="2" width="94.7109375" style="655" customWidth="1"/>
    <col min="3" max="16384" width="19.7109375" style="655"/>
  </cols>
  <sheetData>
    <row r="1" spans="1:13" ht="33" x14ac:dyDescent="0.45">
      <c r="A1" s="320" t="s">
        <v>21</v>
      </c>
    </row>
    <row r="4" spans="1:13" ht="21.75" thickBot="1" x14ac:dyDescent="0.3">
      <c r="A4" s="321" t="s">
        <v>22</v>
      </c>
      <c r="B4" s="322"/>
      <c r="C4" s="322"/>
      <c r="D4" s="322"/>
      <c r="E4" s="322"/>
      <c r="F4" s="322"/>
      <c r="G4" s="322"/>
      <c r="H4" s="322"/>
      <c r="I4" s="322"/>
      <c r="J4" s="322"/>
      <c r="K4" s="322"/>
      <c r="L4" s="322"/>
      <c r="M4" s="322"/>
    </row>
    <row r="6" spans="1:13" x14ac:dyDescent="0.25">
      <c r="A6" s="296" t="s">
        <v>23</v>
      </c>
      <c r="B6" s="690" t="s">
        <v>870</v>
      </c>
      <c r="H6" s="350"/>
    </row>
    <row r="7" spans="1:13" x14ac:dyDescent="0.25">
      <c r="A7" s="343"/>
      <c r="B7" s="688"/>
      <c r="C7" s="962">
        <v>2014</v>
      </c>
      <c r="D7" s="963"/>
      <c r="E7" s="962">
        <v>2015</v>
      </c>
      <c r="F7" s="963"/>
      <c r="G7" s="962">
        <v>2016</v>
      </c>
      <c r="H7" s="963"/>
      <c r="I7" s="962">
        <v>2017</v>
      </c>
      <c r="J7" s="963"/>
      <c r="K7" s="962" t="s">
        <v>24</v>
      </c>
      <c r="L7" s="963"/>
    </row>
    <row r="8" spans="1:13" x14ac:dyDescent="0.25">
      <c r="A8" s="343"/>
      <c r="B8" s="688"/>
      <c r="C8" s="643" t="s">
        <v>25</v>
      </c>
      <c r="D8" s="643" t="s">
        <v>26</v>
      </c>
      <c r="E8" s="643" t="s">
        <v>25</v>
      </c>
      <c r="F8" s="643" t="s">
        <v>26</v>
      </c>
      <c r="G8" s="643" t="s">
        <v>25</v>
      </c>
      <c r="H8" s="643" t="s">
        <v>26</v>
      </c>
      <c r="I8" s="643" t="s">
        <v>25</v>
      </c>
      <c r="J8" s="643" t="s">
        <v>26</v>
      </c>
      <c r="K8" s="643" t="s">
        <v>25</v>
      </c>
      <c r="L8" s="643" t="s">
        <v>26</v>
      </c>
    </row>
    <row r="9" spans="1:13" x14ac:dyDescent="0.25">
      <c r="A9" s="343"/>
      <c r="B9" s="689" t="s">
        <v>27</v>
      </c>
      <c r="C9" s="628">
        <v>182844.04868610753</v>
      </c>
      <c r="D9" s="628">
        <v>24311.102297259451</v>
      </c>
      <c r="E9" s="628">
        <v>223267.00658157063</v>
      </c>
      <c r="F9" s="628">
        <v>24292.00456004556</v>
      </c>
      <c r="G9" s="628">
        <v>161913.01393461751</v>
      </c>
      <c r="H9" s="628">
        <v>18617.666938416347</v>
      </c>
      <c r="I9" s="628">
        <v>83645.587716751324</v>
      </c>
      <c r="J9" s="628">
        <v>10715.203855219066</v>
      </c>
      <c r="K9" s="581">
        <v>651669.656919047</v>
      </c>
      <c r="L9" s="581">
        <v>77935.977650940418</v>
      </c>
    </row>
    <row r="10" spans="1:13" x14ac:dyDescent="0.25">
      <c r="A10" s="343"/>
      <c r="B10" s="689" t="s">
        <v>28</v>
      </c>
      <c r="C10" s="628">
        <v>87926.550770137197</v>
      </c>
      <c r="D10" s="628">
        <v>13541.663984071412</v>
      </c>
      <c r="E10" s="628">
        <v>98739.260030181482</v>
      </c>
      <c r="F10" s="628">
        <v>10944.766782339007</v>
      </c>
      <c r="G10" s="628">
        <v>83195.511270297095</v>
      </c>
      <c r="H10" s="628">
        <v>13456.07093749066</v>
      </c>
      <c r="I10" s="628">
        <v>84068.4698946875</v>
      </c>
      <c r="J10" s="628">
        <v>10767.184730344396</v>
      </c>
      <c r="K10" s="581">
        <v>353929.79196530324</v>
      </c>
      <c r="L10" s="581">
        <v>48709.686434245472</v>
      </c>
    </row>
    <row r="11" spans="1:13" x14ac:dyDescent="0.25">
      <c r="A11" s="343"/>
      <c r="B11" s="689" t="s">
        <v>29</v>
      </c>
      <c r="C11" s="628">
        <v>140242.14773873636</v>
      </c>
      <c r="D11" s="628">
        <v>22748.478261449338</v>
      </c>
      <c r="E11" s="628">
        <v>187413.25467362304</v>
      </c>
      <c r="F11" s="628">
        <v>21452.098091827815</v>
      </c>
      <c r="G11" s="628">
        <v>122001.38891907682</v>
      </c>
      <c r="H11" s="628">
        <v>24226.777705196175</v>
      </c>
      <c r="I11" s="628">
        <v>156576.08028103018</v>
      </c>
      <c r="J11" s="628">
        <v>24482.867608316388</v>
      </c>
      <c r="K11" s="581">
        <v>606232.87161246641</v>
      </c>
      <c r="L11" s="581">
        <v>92910.221666789716</v>
      </c>
    </row>
    <row r="12" spans="1:13" x14ac:dyDescent="0.25">
      <c r="A12" s="343"/>
      <c r="B12" s="689" t="s">
        <v>30</v>
      </c>
      <c r="C12" s="628">
        <v>5890.6885531589996</v>
      </c>
      <c r="D12" s="628">
        <v>1404.2027803298652</v>
      </c>
      <c r="E12" s="628">
        <v>22694.583214772545</v>
      </c>
      <c r="F12" s="628">
        <v>1654.0698209067427</v>
      </c>
      <c r="G12" s="628">
        <v>24534.443719001159</v>
      </c>
      <c r="H12" s="628">
        <v>2284.1369877331044</v>
      </c>
      <c r="I12" s="628">
        <v>4736.6259010041331</v>
      </c>
      <c r="J12" s="628">
        <v>452.33210052540295</v>
      </c>
      <c r="K12" s="581">
        <v>57856.341387936838</v>
      </c>
      <c r="L12" s="581">
        <v>5794.7416894951157</v>
      </c>
    </row>
    <row r="13" spans="1:13" x14ac:dyDescent="0.25">
      <c r="A13" s="343"/>
      <c r="B13" s="689" t="s">
        <v>31</v>
      </c>
      <c r="C13" s="628">
        <v>5247.0139875399918</v>
      </c>
      <c r="D13" s="628">
        <v>4134.1253821044747</v>
      </c>
      <c r="E13" s="628">
        <v>0</v>
      </c>
      <c r="F13" s="628">
        <v>0</v>
      </c>
      <c r="G13" s="628">
        <v>2009.9198694419897</v>
      </c>
      <c r="H13" s="628">
        <v>820.50044127426827</v>
      </c>
      <c r="I13" s="628">
        <v>0</v>
      </c>
      <c r="J13" s="628">
        <v>0</v>
      </c>
      <c r="K13" s="581">
        <v>7256.9338569819811</v>
      </c>
      <c r="L13" s="581">
        <v>4954.625823378743</v>
      </c>
    </row>
    <row r="14" spans="1:13" x14ac:dyDescent="0.25">
      <c r="A14" s="343"/>
      <c r="B14" s="688" t="s">
        <v>24</v>
      </c>
      <c r="C14" s="323">
        <v>422150.44973568007</v>
      </c>
      <c r="D14" s="323">
        <v>66139.572705214552</v>
      </c>
      <c r="E14" s="323">
        <v>532114.10450014763</v>
      </c>
      <c r="F14" s="323">
        <v>58342.939255119127</v>
      </c>
      <c r="G14" s="323">
        <v>393654.27771243453</v>
      </c>
      <c r="H14" s="323">
        <v>59405.15301011056</v>
      </c>
      <c r="I14" s="323">
        <v>329026.76379347313</v>
      </c>
      <c r="J14" s="323">
        <v>46417.588294405257</v>
      </c>
      <c r="K14" s="581">
        <v>1676945.5957417353</v>
      </c>
      <c r="L14" s="581">
        <v>230305.25326484948</v>
      </c>
    </row>
    <row r="15" spans="1:13" x14ac:dyDescent="0.25">
      <c r="A15" s="343"/>
      <c r="B15" s="655" t="s">
        <v>1061</v>
      </c>
    </row>
    <row r="16" spans="1:13" x14ac:dyDescent="0.25">
      <c r="A16" s="343"/>
      <c r="B16" s="655" t="s">
        <v>869</v>
      </c>
    </row>
    <row r="17" spans="1:14" x14ac:dyDescent="0.25">
      <c r="A17" s="343"/>
    </row>
    <row r="18" spans="1:14" x14ac:dyDescent="0.25">
      <c r="A18" s="343"/>
    </row>
    <row r="19" spans="1:14" x14ac:dyDescent="0.25">
      <c r="A19" s="296" t="s">
        <v>32</v>
      </c>
      <c r="B19" s="690" t="s">
        <v>795</v>
      </c>
    </row>
    <row r="20" spans="1:14" x14ac:dyDescent="0.25">
      <c r="A20" s="343"/>
      <c r="B20" s="688"/>
      <c r="C20" s="962">
        <v>2014</v>
      </c>
      <c r="D20" s="963"/>
      <c r="E20" s="962">
        <v>2015</v>
      </c>
      <c r="F20" s="963"/>
      <c r="G20" s="962">
        <v>2016</v>
      </c>
      <c r="H20" s="963"/>
      <c r="I20" s="962">
        <v>2017</v>
      </c>
      <c r="J20" s="963"/>
      <c r="K20" s="962" t="s">
        <v>24</v>
      </c>
      <c r="L20" s="963"/>
    </row>
    <row r="21" spans="1:14" ht="29.45" customHeight="1" x14ac:dyDescent="0.25">
      <c r="A21" s="343"/>
      <c r="B21" s="688"/>
      <c r="C21" s="643" t="s">
        <v>33</v>
      </c>
      <c r="D21" s="643" t="s">
        <v>34</v>
      </c>
      <c r="E21" s="643" t="s">
        <v>33</v>
      </c>
      <c r="F21" s="643" t="s">
        <v>34</v>
      </c>
      <c r="G21" s="643" t="s">
        <v>33</v>
      </c>
      <c r="H21" s="643" t="s">
        <v>34</v>
      </c>
      <c r="I21" s="643" t="s">
        <v>33</v>
      </c>
      <c r="J21" s="643" t="s">
        <v>34</v>
      </c>
      <c r="K21" s="643" t="s">
        <v>33</v>
      </c>
      <c r="L21" s="643" t="s">
        <v>34</v>
      </c>
    </row>
    <row r="22" spans="1:14" x14ac:dyDescent="0.25">
      <c r="A22" s="343"/>
      <c r="B22" s="689" t="s">
        <v>27</v>
      </c>
      <c r="C22" s="628">
        <v>18477</v>
      </c>
      <c r="D22" s="628">
        <v>2694</v>
      </c>
      <c r="E22" s="628">
        <v>22082</v>
      </c>
      <c r="F22" s="628">
        <v>2774</v>
      </c>
      <c r="G22" s="628">
        <v>17021</v>
      </c>
      <c r="H22" s="628">
        <v>2243</v>
      </c>
      <c r="I22" s="628">
        <v>12348</v>
      </c>
      <c r="J22" s="628">
        <v>1810</v>
      </c>
      <c r="K22" s="581">
        <v>69928</v>
      </c>
      <c r="L22" s="581">
        <v>9521</v>
      </c>
      <c r="M22" s="351"/>
      <c r="N22" s="351"/>
    </row>
    <row r="23" spans="1:14" x14ac:dyDescent="0.25">
      <c r="A23" s="343"/>
      <c r="B23" s="689" t="s">
        <v>28</v>
      </c>
      <c r="C23" s="628">
        <v>6850</v>
      </c>
      <c r="D23" s="628">
        <v>843</v>
      </c>
      <c r="E23" s="628">
        <v>7195</v>
      </c>
      <c r="F23" s="628">
        <v>549</v>
      </c>
      <c r="G23" s="628">
        <v>6688</v>
      </c>
      <c r="H23" s="628">
        <v>804</v>
      </c>
      <c r="I23" s="628">
        <v>7823</v>
      </c>
      <c r="J23" s="628">
        <v>593</v>
      </c>
      <c r="K23" s="581">
        <v>28556</v>
      </c>
      <c r="L23" s="581">
        <v>2789</v>
      </c>
      <c r="M23" s="351"/>
      <c r="N23" s="351"/>
    </row>
    <row r="24" spans="1:14" x14ac:dyDescent="0.25">
      <c r="A24" s="343"/>
      <c r="B24" s="689" t="s">
        <v>29</v>
      </c>
      <c r="C24" s="628">
        <v>8051</v>
      </c>
      <c r="D24" s="628">
        <v>1039</v>
      </c>
      <c r="E24" s="628">
        <v>11425</v>
      </c>
      <c r="F24" s="628">
        <v>1093</v>
      </c>
      <c r="G24" s="628">
        <v>10488</v>
      </c>
      <c r="H24" s="628">
        <v>1262</v>
      </c>
      <c r="I24" s="628">
        <v>12656</v>
      </c>
      <c r="J24" s="628">
        <v>1182</v>
      </c>
      <c r="K24" s="581">
        <v>42620</v>
      </c>
      <c r="L24" s="581">
        <v>4576</v>
      </c>
      <c r="M24" s="351"/>
      <c r="N24" s="351"/>
    </row>
    <row r="25" spans="1:14" x14ac:dyDescent="0.25">
      <c r="A25" s="343"/>
      <c r="B25" s="689" t="s">
        <v>30</v>
      </c>
      <c r="C25" s="628">
        <v>500</v>
      </c>
      <c r="D25" s="628">
        <v>69</v>
      </c>
      <c r="E25" s="628">
        <v>1813</v>
      </c>
      <c r="F25" s="628">
        <v>135</v>
      </c>
      <c r="G25" s="628">
        <v>1473</v>
      </c>
      <c r="H25" s="628">
        <v>115</v>
      </c>
      <c r="I25" s="628">
        <v>225</v>
      </c>
      <c r="J25" s="628">
        <v>32</v>
      </c>
      <c r="K25" s="581">
        <v>4011</v>
      </c>
      <c r="L25" s="581">
        <v>351</v>
      </c>
      <c r="M25" s="351"/>
      <c r="N25" s="351"/>
    </row>
    <row r="26" spans="1:14" x14ac:dyDescent="0.25">
      <c r="A26" s="343"/>
      <c r="B26" s="689" t="s">
        <v>31</v>
      </c>
      <c r="C26" s="628">
        <v>67</v>
      </c>
      <c r="D26" s="628">
        <v>23</v>
      </c>
      <c r="E26" s="628">
        <v>0</v>
      </c>
      <c r="F26" s="628">
        <v>0</v>
      </c>
      <c r="G26" s="628">
        <v>70</v>
      </c>
      <c r="H26" s="628">
        <v>25</v>
      </c>
      <c r="I26" s="628">
        <v>0</v>
      </c>
      <c r="J26" s="628">
        <v>0</v>
      </c>
      <c r="K26" s="581">
        <v>137</v>
      </c>
      <c r="L26" s="581">
        <v>48</v>
      </c>
      <c r="M26" s="351"/>
      <c r="N26" s="351"/>
    </row>
    <row r="27" spans="1:14" x14ac:dyDescent="0.25">
      <c r="A27" s="296"/>
      <c r="B27" s="688" t="s">
        <v>24</v>
      </c>
      <c r="C27" s="323">
        <v>33945</v>
      </c>
      <c r="D27" s="323">
        <v>4668</v>
      </c>
      <c r="E27" s="323">
        <v>42515</v>
      </c>
      <c r="F27" s="323">
        <v>4551</v>
      </c>
      <c r="G27" s="323">
        <v>35740</v>
      </c>
      <c r="H27" s="323">
        <v>4449</v>
      </c>
      <c r="I27" s="323">
        <v>33052</v>
      </c>
      <c r="J27" s="323">
        <v>3617</v>
      </c>
      <c r="K27" s="581">
        <v>145252</v>
      </c>
      <c r="L27" s="581">
        <v>17285</v>
      </c>
      <c r="M27" s="351"/>
      <c r="N27" s="351"/>
    </row>
    <row r="28" spans="1:14" x14ac:dyDescent="0.25">
      <c r="A28" s="343"/>
      <c r="B28" s="655" t="s">
        <v>1055</v>
      </c>
      <c r="K28" s="350"/>
    </row>
    <row r="29" spans="1:14" x14ac:dyDescent="0.25">
      <c r="A29" s="343"/>
      <c r="B29" s="655" t="s">
        <v>869</v>
      </c>
      <c r="K29" s="350"/>
    </row>
    <row r="30" spans="1:14" x14ac:dyDescent="0.25">
      <c r="A30" s="343"/>
    </row>
    <row r="31" spans="1:14" x14ac:dyDescent="0.25">
      <c r="A31" s="343"/>
    </row>
    <row r="32" spans="1:14" x14ac:dyDescent="0.25">
      <c r="A32" s="296" t="s">
        <v>35</v>
      </c>
      <c r="B32" s="690" t="s">
        <v>871</v>
      </c>
    </row>
    <row r="33" spans="1:14" x14ac:dyDescent="0.25">
      <c r="A33" s="343"/>
      <c r="B33" s="688"/>
      <c r="C33" s="324">
        <v>2014</v>
      </c>
      <c r="D33" s="325">
        <v>2015</v>
      </c>
      <c r="E33" s="665">
        <v>2016</v>
      </c>
      <c r="F33" s="665">
        <v>2017</v>
      </c>
      <c r="G33" s="688" t="s">
        <v>341</v>
      </c>
    </row>
    <row r="34" spans="1:14" x14ac:dyDescent="0.25">
      <c r="A34" s="343"/>
      <c r="B34" s="689" t="s">
        <v>27</v>
      </c>
      <c r="C34" s="327">
        <f t="shared" ref="C34:C39" si="0">+D9/D22</f>
        <v>9.0241656634222167</v>
      </c>
      <c r="D34" s="327">
        <f>+F9/F22</f>
        <v>8.7570312040539147</v>
      </c>
      <c r="E34" s="327">
        <f t="shared" ref="E34:E39" si="1">+H9/H22</f>
        <v>8.3003419252859327</v>
      </c>
      <c r="F34" s="327">
        <f>+J9/J22</f>
        <v>5.920002129955285</v>
      </c>
      <c r="G34" s="328">
        <f t="shared" ref="G34:G39" si="2">+L9/L22</f>
        <v>8.1856924326163654</v>
      </c>
    </row>
    <row r="35" spans="1:14" x14ac:dyDescent="0.25">
      <c r="A35" s="343"/>
      <c r="B35" s="689" t="s">
        <v>28</v>
      </c>
      <c r="C35" s="327">
        <f t="shared" si="0"/>
        <v>16.0636583440942</v>
      </c>
      <c r="D35" s="327">
        <f>+F10/F23</f>
        <v>19.935822918650288</v>
      </c>
      <c r="E35" s="327">
        <f t="shared" si="1"/>
        <v>16.736406638669976</v>
      </c>
      <c r="F35" s="327">
        <f>+J10/J23</f>
        <v>18.157141197882623</v>
      </c>
      <c r="G35" s="328">
        <f t="shared" si="2"/>
        <v>17.464928803960369</v>
      </c>
    </row>
    <row r="36" spans="1:14" x14ac:dyDescent="0.25">
      <c r="A36" s="343"/>
      <c r="B36" s="689" t="s">
        <v>29</v>
      </c>
      <c r="C36" s="327">
        <f t="shared" si="0"/>
        <v>21.894589279547006</v>
      </c>
      <c r="D36" s="327">
        <f>+F11/F24</f>
        <v>19.626805207527735</v>
      </c>
      <c r="E36" s="327">
        <f t="shared" si="1"/>
        <v>19.197129718855923</v>
      </c>
      <c r="F36" s="327">
        <f>+J11/J24</f>
        <v>20.71308596304263</v>
      </c>
      <c r="G36" s="328">
        <f t="shared" si="2"/>
        <v>20.303807182427821</v>
      </c>
    </row>
    <row r="37" spans="1:14" ht="15" customHeight="1" x14ac:dyDescent="0.25">
      <c r="A37" s="343"/>
      <c r="B37" s="689" t="s">
        <v>30</v>
      </c>
      <c r="C37" s="327">
        <f t="shared" si="0"/>
        <v>20.350764932316885</v>
      </c>
      <c r="D37" s="327">
        <f>+F12/F25</f>
        <v>12.252369043753649</v>
      </c>
      <c r="E37" s="327">
        <f t="shared" si="1"/>
        <v>19.862060762896562</v>
      </c>
      <c r="F37" s="327">
        <f>+J12/J25</f>
        <v>14.135378141418842</v>
      </c>
      <c r="G37" s="328">
        <f t="shared" si="2"/>
        <v>16.509235582607168</v>
      </c>
    </row>
    <row r="38" spans="1:14" x14ac:dyDescent="0.25">
      <c r="A38" s="343"/>
      <c r="B38" s="689" t="s">
        <v>31</v>
      </c>
      <c r="C38" s="301">
        <f t="shared" si="0"/>
        <v>179.74458183062933</v>
      </c>
      <c r="D38" s="301">
        <v>0</v>
      </c>
      <c r="E38" s="301">
        <f t="shared" si="1"/>
        <v>32.820017650970733</v>
      </c>
      <c r="F38" s="301">
        <v>0</v>
      </c>
      <c r="G38" s="328">
        <f t="shared" si="2"/>
        <v>103.22137132039047</v>
      </c>
    </row>
    <row r="39" spans="1:14" x14ac:dyDescent="0.25">
      <c r="A39" s="343"/>
      <c r="B39" s="688" t="s">
        <v>24</v>
      </c>
      <c r="C39" s="329">
        <f t="shared" si="0"/>
        <v>14.168717374724626</v>
      </c>
      <c r="D39" s="329">
        <f>+F14/F27</f>
        <v>12.819806472230088</v>
      </c>
      <c r="E39" s="329">
        <f t="shared" si="1"/>
        <v>13.352473142304014</v>
      </c>
      <c r="F39" s="329">
        <f>+J14/J27</f>
        <v>12.833173429473392</v>
      </c>
      <c r="G39" s="328">
        <f t="shared" si="2"/>
        <v>13.323994982056666</v>
      </c>
    </row>
    <row r="40" spans="1:14" ht="15" customHeight="1" x14ac:dyDescent="0.25">
      <c r="A40" s="343"/>
      <c r="B40" s="583" t="s">
        <v>1056</v>
      </c>
      <c r="C40" s="583"/>
      <c r="D40" s="583"/>
      <c r="E40" s="583"/>
    </row>
    <row r="41" spans="1:14" x14ac:dyDescent="0.25">
      <c r="A41" s="343"/>
      <c r="B41" s="655" t="s">
        <v>869</v>
      </c>
      <c r="C41" s="584"/>
      <c r="D41" s="584"/>
      <c r="E41" s="584"/>
    </row>
    <row r="42" spans="1:14" x14ac:dyDescent="0.25">
      <c r="A42" s="343"/>
    </row>
    <row r="43" spans="1:14" x14ac:dyDescent="0.25">
      <c r="A43" s="343"/>
    </row>
    <row r="44" spans="1:14" x14ac:dyDescent="0.25">
      <c r="A44" s="296" t="s">
        <v>36</v>
      </c>
      <c r="B44" s="690" t="s">
        <v>797</v>
      </c>
    </row>
    <row r="45" spans="1:14" x14ac:dyDescent="0.25">
      <c r="A45" s="343"/>
      <c r="B45" s="688"/>
      <c r="C45" s="962">
        <v>2014</v>
      </c>
      <c r="D45" s="963"/>
      <c r="E45" s="962">
        <v>2015</v>
      </c>
      <c r="F45" s="963"/>
      <c r="G45" s="962">
        <v>2016</v>
      </c>
      <c r="H45" s="963"/>
      <c r="I45" s="962">
        <v>2017</v>
      </c>
      <c r="J45" s="963"/>
      <c r="K45" s="962" t="s">
        <v>24</v>
      </c>
      <c r="L45" s="963"/>
    </row>
    <row r="46" spans="1:14" ht="29.45" customHeight="1" x14ac:dyDescent="0.25">
      <c r="A46" s="343"/>
      <c r="B46" s="688"/>
      <c r="C46" s="643" t="s">
        <v>37</v>
      </c>
      <c r="D46" s="643" t="s">
        <v>25</v>
      </c>
      <c r="E46" s="643" t="s">
        <v>37</v>
      </c>
      <c r="F46" s="643" t="s">
        <v>25</v>
      </c>
      <c r="G46" s="643" t="s">
        <v>37</v>
      </c>
      <c r="H46" s="643" t="s">
        <v>25</v>
      </c>
      <c r="I46" s="643" t="s">
        <v>37</v>
      </c>
      <c r="J46" s="643" t="s">
        <v>25</v>
      </c>
      <c r="K46" s="643" t="s">
        <v>37</v>
      </c>
      <c r="L46" s="643" t="s">
        <v>25</v>
      </c>
    </row>
    <row r="47" spans="1:14" x14ac:dyDescent="0.25">
      <c r="A47" s="343"/>
      <c r="B47" s="689" t="s">
        <v>27</v>
      </c>
      <c r="C47" s="330">
        <v>0.14580289007955838</v>
      </c>
      <c r="D47" s="330">
        <v>0.1329608618489676</v>
      </c>
      <c r="E47" s="330">
        <v>0.12562267910515351</v>
      </c>
      <c r="F47" s="330">
        <v>0.108802482426666</v>
      </c>
      <c r="G47" s="330">
        <v>0.13177839139886025</v>
      </c>
      <c r="H47" s="330">
        <v>0.11498561163177651</v>
      </c>
      <c r="I47" s="330">
        <v>0.14658244250080985</v>
      </c>
      <c r="J47" s="330">
        <v>0.12810243968281881</v>
      </c>
      <c r="K47" s="681">
        <v>0.13615433016817297</v>
      </c>
      <c r="L47" s="681">
        <v>0.11958856037360038</v>
      </c>
      <c r="M47" s="830"/>
      <c r="N47" s="353"/>
    </row>
    <row r="48" spans="1:14" x14ac:dyDescent="0.25">
      <c r="A48" s="343"/>
      <c r="B48" s="689" t="s">
        <v>28</v>
      </c>
      <c r="C48" s="330">
        <v>0.12306569343065693</v>
      </c>
      <c r="D48" s="330">
        <v>0.15401109068264074</v>
      </c>
      <c r="E48" s="330">
        <v>7.6302988186240442E-2</v>
      </c>
      <c r="F48" s="330">
        <v>0.11084513676721434</v>
      </c>
      <c r="G48" s="330">
        <v>0.12021531100478469</v>
      </c>
      <c r="H48" s="330">
        <v>0.16174034791099143</v>
      </c>
      <c r="I48" s="330">
        <v>7.580212194810175E-2</v>
      </c>
      <c r="J48" s="330">
        <v>0.12807637326850885</v>
      </c>
      <c r="K48" s="681">
        <v>9.7667740579913148E-2</v>
      </c>
      <c r="L48" s="681">
        <v>0.13759479680070713</v>
      </c>
      <c r="M48" s="830"/>
      <c r="N48" s="353"/>
    </row>
    <row r="49" spans="1:14" x14ac:dyDescent="0.25">
      <c r="A49" s="343"/>
      <c r="B49" s="689" t="s">
        <v>29</v>
      </c>
      <c r="C49" s="330">
        <v>0.12905229164078996</v>
      </c>
      <c r="D49" s="330">
        <v>0.16220857016414594</v>
      </c>
      <c r="E49" s="330">
        <v>9.5667396061269144E-2</v>
      </c>
      <c r="F49" s="330">
        <v>0.11446414571470025</v>
      </c>
      <c r="G49" s="330">
        <v>0.12032799389778795</v>
      </c>
      <c r="H49" s="330">
        <v>0.19857788439823196</v>
      </c>
      <c r="I49" s="330">
        <v>9.339443742098609E-2</v>
      </c>
      <c r="J49" s="330">
        <v>0.15636403443216471</v>
      </c>
      <c r="K49" s="681">
        <v>0.10736743312998592</v>
      </c>
      <c r="L49" s="681">
        <v>0.15330708124513456</v>
      </c>
      <c r="M49" s="830"/>
      <c r="N49" s="353"/>
    </row>
    <row r="50" spans="1:14" x14ac:dyDescent="0.25">
      <c r="A50" s="343"/>
      <c r="B50" s="689" t="s">
        <v>30</v>
      </c>
      <c r="C50" s="330">
        <v>0.13800000000000001</v>
      </c>
      <c r="D50" s="330">
        <v>0.23837668001932191</v>
      </c>
      <c r="E50" s="330">
        <v>7.4462217319360174E-2</v>
      </c>
      <c r="F50" s="330">
        <v>7.2883903848477025E-2</v>
      </c>
      <c r="G50" s="330">
        <v>7.8071961982348947E-2</v>
      </c>
      <c r="H50" s="330">
        <v>9.3099196129892758E-2</v>
      </c>
      <c r="I50" s="330">
        <v>0.14222222222222222</v>
      </c>
      <c r="J50" s="330">
        <v>9.5496691100201009E-2</v>
      </c>
      <c r="K50" s="681">
        <v>8.7509349289454003E-2</v>
      </c>
      <c r="L50" s="681">
        <v>0.10006620177442149</v>
      </c>
      <c r="M50" s="830"/>
      <c r="N50" s="353"/>
    </row>
    <row r="51" spans="1:14" x14ac:dyDescent="0.25">
      <c r="A51" s="343"/>
      <c r="B51" s="689" t="s">
        <v>31</v>
      </c>
      <c r="C51" s="330">
        <v>0.34328358208955223</v>
      </c>
      <c r="D51" s="330">
        <v>0.78790058344073832</v>
      </c>
      <c r="E51" s="330"/>
      <c r="F51" s="330"/>
      <c r="G51" s="330">
        <v>0.35714285714285715</v>
      </c>
      <c r="H51" s="330">
        <v>0.40822544905835589</v>
      </c>
      <c r="I51" s="330"/>
      <c r="J51" s="330"/>
      <c r="K51" s="681">
        <v>0.35036496350364965</v>
      </c>
      <c r="L51" s="681">
        <v>0.6819835823230852</v>
      </c>
      <c r="M51" s="830"/>
      <c r="N51" s="353"/>
    </row>
    <row r="52" spans="1:14" x14ac:dyDescent="0.25">
      <c r="A52" s="343"/>
      <c r="B52" s="688" t="s">
        <v>24</v>
      </c>
      <c r="C52" s="681">
        <v>0.13751657092355279</v>
      </c>
      <c r="D52" s="681">
        <v>0.15667298885178577</v>
      </c>
      <c r="E52" s="681">
        <v>0.10704457250382218</v>
      </c>
      <c r="F52" s="681">
        <v>0.10964366244327384</v>
      </c>
      <c r="G52" s="681">
        <v>0.124482372691662</v>
      </c>
      <c r="H52" s="681">
        <v>0.1509069159754087</v>
      </c>
      <c r="I52" s="681">
        <v>0.10943361975069588</v>
      </c>
      <c r="J52" s="681">
        <v>0.14107541817948013</v>
      </c>
      <c r="K52" s="681">
        <v>0.11900008261504144</v>
      </c>
      <c r="L52" s="681">
        <v>0.13734036377556602</v>
      </c>
      <c r="M52" s="353"/>
      <c r="N52" s="353"/>
    </row>
    <row r="53" spans="1:14" x14ac:dyDescent="0.25">
      <c r="A53" s="343"/>
      <c r="B53" s="655" t="s">
        <v>1056</v>
      </c>
    </row>
    <row r="54" spans="1:14" x14ac:dyDescent="0.25">
      <c r="A54" s="343"/>
      <c r="B54" s="655" t="s">
        <v>869</v>
      </c>
    </row>
    <row r="56" spans="1:14" ht="21" x14ac:dyDescent="0.25">
      <c r="A56" s="585"/>
    </row>
    <row r="57" spans="1:14" ht="21.75" thickBot="1" x14ac:dyDescent="0.3">
      <c r="A57" s="585" t="s">
        <v>38</v>
      </c>
      <c r="B57" s="322"/>
      <c r="C57" s="322"/>
      <c r="D57" s="322"/>
      <c r="E57" s="322"/>
      <c r="F57" s="322"/>
      <c r="G57" s="322"/>
      <c r="H57" s="322"/>
      <c r="I57" s="322"/>
      <c r="J57" s="322"/>
      <c r="K57" s="322"/>
      <c r="L57" s="322"/>
      <c r="M57" s="322"/>
    </row>
    <row r="58" spans="1:14" x14ac:dyDescent="0.25">
      <c r="A58" s="343"/>
    </row>
    <row r="59" spans="1:14" x14ac:dyDescent="0.25">
      <c r="A59" s="296" t="s">
        <v>39</v>
      </c>
      <c r="B59" s="690" t="s">
        <v>872</v>
      </c>
    </row>
    <row r="60" spans="1:14" x14ac:dyDescent="0.25">
      <c r="A60" s="343"/>
      <c r="B60" s="688"/>
      <c r="C60" s="962">
        <v>2014</v>
      </c>
      <c r="D60" s="963"/>
      <c r="E60" s="962">
        <v>2015</v>
      </c>
      <c r="F60" s="963"/>
      <c r="G60" s="962">
        <v>2016</v>
      </c>
      <c r="H60" s="963"/>
      <c r="I60" s="962">
        <v>2017</v>
      </c>
      <c r="J60" s="963"/>
      <c r="K60" s="962" t="s">
        <v>24</v>
      </c>
      <c r="L60" s="963"/>
    </row>
    <row r="61" spans="1:14" x14ac:dyDescent="0.25">
      <c r="A61" s="343"/>
      <c r="B61" s="688"/>
      <c r="C61" s="643" t="s">
        <v>25</v>
      </c>
      <c r="D61" s="643" t="s">
        <v>26</v>
      </c>
      <c r="E61" s="643" t="s">
        <v>25</v>
      </c>
      <c r="F61" s="643" t="s">
        <v>26</v>
      </c>
      <c r="G61" s="643" t="s">
        <v>25</v>
      </c>
      <c r="H61" s="643" t="s">
        <v>26</v>
      </c>
      <c r="I61" s="643" t="s">
        <v>25</v>
      </c>
      <c r="J61" s="643" t="s">
        <v>26</v>
      </c>
      <c r="K61" s="643" t="s">
        <v>25</v>
      </c>
      <c r="L61" s="643" t="s">
        <v>26</v>
      </c>
    </row>
    <row r="62" spans="1:14" x14ac:dyDescent="0.25">
      <c r="A62" s="343"/>
      <c r="B62" s="689" t="s">
        <v>27</v>
      </c>
      <c r="C62" s="628">
        <v>4758.1531648571881</v>
      </c>
      <c r="D62" s="628">
        <v>672.4161928782114</v>
      </c>
      <c r="E62" s="628">
        <v>6763.9977045365176</v>
      </c>
      <c r="F62" s="628">
        <v>613.22333746963727</v>
      </c>
      <c r="G62" s="628">
        <v>4986.3100482237014</v>
      </c>
      <c r="H62" s="628">
        <v>574.22040421902329</v>
      </c>
      <c r="I62" s="628">
        <v>3124.0854100529623</v>
      </c>
      <c r="J62" s="628">
        <v>435.82580467614741</v>
      </c>
      <c r="K62" s="323">
        <v>19632.54632767037</v>
      </c>
      <c r="L62" s="323">
        <v>2295.6857392430193</v>
      </c>
    </row>
    <row r="63" spans="1:14" x14ac:dyDescent="0.25">
      <c r="A63" s="343"/>
      <c r="B63" s="689" t="s">
        <v>28</v>
      </c>
      <c r="C63" s="628">
        <v>1476.6768529664298</v>
      </c>
      <c r="D63" s="628">
        <v>124.88423013658185</v>
      </c>
      <c r="E63" s="628">
        <v>1970.0640527062808</v>
      </c>
      <c r="F63" s="628">
        <v>258.9044424889974</v>
      </c>
      <c r="G63" s="628">
        <v>1572.8218085451444</v>
      </c>
      <c r="H63" s="628">
        <v>225.40437629948937</v>
      </c>
      <c r="I63" s="628">
        <v>1928.9835644698849</v>
      </c>
      <c r="J63" s="628">
        <v>220.29581248101999</v>
      </c>
      <c r="K63" s="323">
        <v>6948.5462786877397</v>
      </c>
      <c r="L63" s="323">
        <v>829.48886140608863</v>
      </c>
    </row>
    <row r="64" spans="1:14" x14ac:dyDescent="0.25">
      <c r="A64" s="343"/>
      <c r="B64" s="689" t="s">
        <v>29</v>
      </c>
      <c r="C64" s="628">
        <v>3858.001741032635</v>
      </c>
      <c r="D64" s="628">
        <v>692.55738641020378</v>
      </c>
      <c r="E64" s="628">
        <v>5597.4493204418186</v>
      </c>
      <c r="F64" s="628">
        <v>649.72317961859619</v>
      </c>
      <c r="G64" s="628">
        <v>3193.0142738349618</v>
      </c>
      <c r="H64" s="628">
        <v>553.75076484675276</v>
      </c>
      <c r="I64" s="628">
        <v>4884.4298325426234</v>
      </c>
      <c r="J64" s="628">
        <v>668.70533970992165</v>
      </c>
      <c r="K64" s="323">
        <v>17532.895167852039</v>
      </c>
      <c r="L64" s="323">
        <v>2564.7366705854743</v>
      </c>
    </row>
    <row r="65" spans="1:17" x14ac:dyDescent="0.25">
      <c r="A65" s="343"/>
      <c r="B65" s="689" t="s">
        <v>30</v>
      </c>
      <c r="C65" s="628">
        <v>85.521122039411196</v>
      </c>
      <c r="D65" s="628">
        <v>14.595781445523812</v>
      </c>
      <c r="E65" s="628">
        <v>430.0714981030394</v>
      </c>
      <c r="F65" s="628">
        <v>31.632584040261055</v>
      </c>
      <c r="G65" s="628">
        <v>535.87391157502077</v>
      </c>
      <c r="H65" s="628">
        <v>12.259536326745252</v>
      </c>
      <c r="I65" s="628">
        <v>143.43752468102102</v>
      </c>
      <c r="J65" s="628">
        <v>19.659574208324997</v>
      </c>
      <c r="K65" s="323">
        <v>1194.9040563984922</v>
      </c>
      <c r="L65" s="323">
        <v>78.147476020855109</v>
      </c>
    </row>
    <row r="66" spans="1:17" x14ac:dyDescent="0.25">
      <c r="A66" s="343"/>
      <c r="B66" s="689" t="s">
        <v>31</v>
      </c>
      <c r="C66" s="628">
        <v>2.7701124441167977</v>
      </c>
      <c r="D66" s="628">
        <v>2.3732717770936289</v>
      </c>
      <c r="E66" s="628">
        <v>0</v>
      </c>
      <c r="F66" s="628">
        <v>0</v>
      </c>
      <c r="G66" s="628">
        <v>8.0601272889320708</v>
      </c>
      <c r="H66" s="628">
        <v>0</v>
      </c>
      <c r="I66" s="628">
        <v>0</v>
      </c>
      <c r="J66" s="628">
        <v>0</v>
      </c>
      <c r="K66" s="323">
        <v>10.830239733048868</v>
      </c>
      <c r="L66" s="323">
        <v>2.3732717770936289</v>
      </c>
    </row>
    <row r="67" spans="1:17" x14ac:dyDescent="0.25">
      <c r="A67" s="343"/>
      <c r="B67" s="688" t="s">
        <v>24</v>
      </c>
      <c r="C67" s="628">
        <v>10181.122993339781</v>
      </c>
      <c r="D67" s="628">
        <v>1506.8268626476145</v>
      </c>
      <c r="E67" s="628">
        <v>14761.582575787659</v>
      </c>
      <c r="F67" s="628">
        <v>1553.4835436174919</v>
      </c>
      <c r="G67" s="628">
        <v>10296.080169467761</v>
      </c>
      <c r="H67" s="628">
        <v>1365.6350816920105</v>
      </c>
      <c r="I67" s="323">
        <v>10080.93633174649</v>
      </c>
      <c r="J67" s="323">
        <v>1344.486531075414</v>
      </c>
      <c r="K67" s="323">
        <v>45319.72207034169</v>
      </c>
      <c r="L67" s="323">
        <v>5770.4320190325307</v>
      </c>
    </row>
    <row r="68" spans="1:17" x14ac:dyDescent="0.25">
      <c r="A68" s="343"/>
      <c r="B68" s="655" t="s">
        <v>1056</v>
      </c>
    </row>
    <row r="69" spans="1:17" x14ac:dyDescent="0.25">
      <c r="A69" s="343"/>
      <c r="B69" s="655" t="s">
        <v>869</v>
      </c>
    </row>
    <row r="70" spans="1:17" x14ac:dyDescent="0.25">
      <c r="A70" s="343"/>
    </row>
    <row r="71" spans="1:17" x14ac:dyDescent="0.25">
      <c r="A71" s="343"/>
    </row>
    <row r="72" spans="1:17" x14ac:dyDescent="0.25">
      <c r="A72" s="296" t="s">
        <v>40</v>
      </c>
      <c r="B72" s="690" t="s">
        <v>995</v>
      </c>
    </row>
    <row r="73" spans="1:17" x14ac:dyDescent="0.25">
      <c r="A73" s="343"/>
      <c r="B73" s="688"/>
      <c r="C73" s="962">
        <v>2014</v>
      </c>
      <c r="D73" s="963"/>
      <c r="E73" s="962">
        <v>2015</v>
      </c>
      <c r="F73" s="963"/>
      <c r="G73" s="962">
        <v>2016</v>
      </c>
      <c r="H73" s="963"/>
      <c r="I73" s="962">
        <v>2017</v>
      </c>
      <c r="J73" s="963"/>
      <c r="K73" s="962" t="s">
        <v>24</v>
      </c>
      <c r="L73" s="963"/>
      <c r="Q73" s="331"/>
    </row>
    <row r="74" spans="1:17" ht="31.9" customHeight="1" x14ac:dyDescent="0.25">
      <c r="A74" s="343"/>
      <c r="B74" s="688"/>
      <c r="C74" s="643" t="s">
        <v>33</v>
      </c>
      <c r="D74" s="643" t="s">
        <v>34</v>
      </c>
      <c r="E74" s="643" t="s">
        <v>33</v>
      </c>
      <c r="F74" s="643" t="s">
        <v>34</v>
      </c>
      <c r="G74" s="643" t="s">
        <v>33</v>
      </c>
      <c r="H74" s="643" t="s">
        <v>34</v>
      </c>
      <c r="I74" s="643" t="s">
        <v>33</v>
      </c>
      <c r="J74" s="643" t="s">
        <v>34</v>
      </c>
      <c r="K74" s="643" t="s">
        <v>33</v>
      </c>
      <c r="L74" s="643" t="s">
        <v>34</v>
      </c>
    </row>
    <row r="75" spans="1:17" x14ac:dyDescent="0.25">
      <c r="A75" s="343"/>
      <c r="B75" s="689" t="s">
        <v>27</v>
      </c>
      <c r="C75" s="628">
        <v>903</v>
      </c>
      <c r="D75" s="628">
        <v>147</v>
      </c>
      <c r="E75" s="628">
        <v>1190</v>
      </c>
      <c r="F75" s="628">
        <v>120</v>
      </c>
      <c r="G75" s="628">
        <v>1045</v>
      </c>
      <c r="H75" s="628">
        <v>141</v>
      </c>
      <c r="I75" s="628">
        <v>990</v>
      </c>
      <c r="J75" s="628">
        <v>145</v>
      </c>
      <c r="K75" s="323">
        <v>4128</v>
      </c>
      <c r="L75" s="323">
        <v>553</v>
      </c>
      <c r="M75" s="351"/>
      <c r="N75" s="351"/>
    </row>
    <row r="76" spans="1:17" x14ac:dyDescent="0.25">
      <c r="A76" s="343"/>
      <c r="B76" s="689" t="s">
        <v>28</v>
      </c>
      <c r="C76" s="628">
        <v>346</v>
      </c>
      <c r="D76" s="628">
        <v>40</v>
      </c>
      <c r="E76" s="628">
        <v>369</v>
      </c>
      <c r="F76" s="628">
        <v>48</v>
      </c>
      <c r="G76" s="628">
        <v>325</v>
      </c>
      <c r="H76" s="628">
        <v>56</v>
      </c>
      <c r="I76" s="628">
        <v>366</v>
      </c>
      <c r="J76" s="628">
        <v>49</v>
      </c>
      <c r="K76" s="323">
        <v>1406</v>
      </c>
      <c r="L76" s="323">
        <v>193</v>
      </c>
      <c r="M76" s="351"/>
      <c r="N76" s="351"/>
    </row>
    <row r="77" spans="1:17" x14ac:dyDescent="0.25">
      <c r="A77" s="343"/>
      <c r="B77" s="689" t="s">
        <v>29</v>
      </c>
      <c r="C77" s="628">
        <v>800</v>
      </c>
      <c r="D77" s="628">
        <v>137</v>
      </c>
      <c r="E77" s="628">
        <v>856</v>
      </c>
      <c r="F77" s="628">
        <v>122</v>
      </c>
      <c r="G77" s="628">
        <v>658</v>
      </c>
      <c r="H77" s="628">
        <v>164</v>
      </c>
      <c r="I77" s="628">
        <v>749</v>
      </c>
      <c r="J77" s="628">
        <v>125</v>
      </c>
      <c r="K77" s="323">
        <v>3063</v>
      </c>
      <c r="L77" s="323">
        <v>548</v>
      </c>
      <c r="M77" s="351"/>
      <c r="N77" s="351"/>
    </row>
    <row r="78" spans="1:17" x14ac:dyDescent="0.25">
      <c r="A78" s="343"/>
      <c r="B78" s="689" t="s">
        <v>30</v>
      </c>
      <c r="C78" s="628">
        <v>38</v>
      </c>
      <c r="D78" s="628">
        <v>6</v>
      </c>
      <c r="E78" s="628">
        <v>148</v>
      </c>
      <c r="F78" s="628">
        <v>15</v>
      </c>
      <c r="G78" s="628">
        <v>128</v>
      </c>
      <c r="H78" s="628">
        <v>8</v>
      </c>
      <c r="I78" s="628">
        <v>47</v>
      </c>
      <c r="J78" s="628">
        <v>6</v>
      </c>
      <c r="K78" s="323">
        <v>361</v>
      </c>
      <c r="L78" s="323">
        <v>35</v>
      </c>
      <c r="M78" s="351"/>
      <c r="N78" s="351"/>
    </row>
    <row r="79" spans="1:17" x14ac:dyDescent="0.25">
      <c r="A79" s="343"/>
      <c r="B79" s="689" t="s">
        <v>31</v>
      </c>
      <c r="C79" s="628">
        <v>4</v>
      </c>
      <c r="D79" s="628">
        <v>3</v>
      </c>
      <c r="E79" s="628">
        <v>0</v>
      </c>
      <c r="F79" s="628">
        <v>0</v>
      </c>
      <c r="G79" s="628">
        <v>2</v>
      </c>
      <c r="H79" s="628">
        <v>0</v>
      </c>
      <c r="I79" s="628">
        <v>0</v>
      </c>
      <c r="J79" s="628">
        <v>0</v>
      </c>
      <c r="K79" s="323">
        <v>6</v>
      </c>
      <c r="L79" s="323">
        <v>3</v>
      </c>
      <c r="M79" s="351"/>
      <c r="N79" s="351"/>
    </row>
    <row r="80" spans="1:17" x14ac:dyDescent="0.25">
      <c r="A80" s="343"/>
      <c r="B80" s="688" t="s">
        <v>24</v>
      </c>
      <c r="C80" s="323">
        <v>2091</v>
      </c>
      <c r="D80" s="323">
        <v>333</v>
      </c>
      <c r="E80" s="323">
        <v>2563</v>
      </c>
      <c r="F80" s="323">
        <v>305</v>
      </c>
      <c r="G80" s="323">
        <v>2158</v>
      </c>
      <c r="H80" s="323">
        <v>369</v>
      </c>
      <c r="I80" s="323">
        <v>2152</v>
      </c>
      <c r="J80" s="323">
        <v>325</v>
      </c>
      <c r="K80" s="581">
        <v>8964</v>
      </c>
      <c r="L80" s="581">
        <v>1332</v>
      </c>
      <c r="M80" s="351"/>
      <c r="N80" s="351"/>
      <c r="P80" s="332"/>
    </row>
    <row r="81" spans="1:14" x14ac:dyDescent="0.25">
      <c r="A81" s="343"/>
      <c r="B81" s="655" t="s">
        <v>994</v>
      </c>
      <c r="K81" s="350"/>
    </row>
    <row r="82" spans="1:14" x14ac:dyDescent="0.25">
      <c r="A82" s="343"/>
      <c r="B82" s="655" t="s">
        <v>869</v>
      </c>
      <c r="K82" s="350"/>
    </row>
    <row r="83" spans="1:14" x14ac:dyDescent="0.25">
      <c r="A83" s="343"/>
    </row>
    <row r="84" spans="1:14" x14ac:dyDescent="0.25">
      <c r="A84" s="343"/>
    </row>
    <row r="85" spans="1:14" x14ac:dyDescent="0.25">
      <c r="A85" s="296" t="s">
        <v>41</v>
      </c>
      <c r="B85" s="690" t="s">
        <v>873</v>
      </c>
    </row>
    <row r="86" spans="1:14" x14ac:dyDescent="0.25">
      <c r="A86" s="343"/>
      <c r="B86" s="688"/>
      <c r="C86" s="324">
        <v>2014</v>
      </c>
      <c r="D86" s="325">
        <v>2015</v>
      </c>
      <c r="E86" s="333">
        <v>2016</v>
      </c>
      <c r="F86" s="333">
        <v>2017</v>
      </c>
      <c r="G86" s="688" t="s">
        <v>341</v>
      </c>
    </row>
    <row r="87" spans="1:14" x14ac:dyDescent="0.25">
      <c r="A87" s="343"/>
      <c r="B87" s="689" t="s">
        <v>27</v>
      </c>
      <c r="C87" s="327">
        <v>23.654956021779764</v>
      </c>
      <c r="D87" s="327">
        <v>14.715693100290745</v>
      </c>
      <c r="E87" s="327">
        <v>19.964673945657641</v>
      </c>
      <c r="F87" s="327">
        <v>21.946513330725075</v>
      </c>
      <c r="G87" s="329">
        <v>20.326266123922952</v>
      </c>
    </row>
    <row r="88" spans="1:14" x14ac:dyDescent="0.25">
      <c r="A88" s="343"/>
      <c r="B88" s="689" t="s">
        <v>28</v>
      </c>
      <c r="C88" s="327">
        <v>29.708893334067568</v>
      </c>
      <c r="D88" s="327">
        <v>36.188088024959661</v>
      </c>
      <c r="E88" s="327">
        <v>38.863660164220484</v>
      </c>
      <c r="F88" s="327">
        <v>27.663877360468181</v>
      </c>
      <c r="G88" s="329">
        <v>33.457403722383702</v>
      </c>
    </row>
    <row r="89" spans="1:14" x14ac:dyDescent="0.25">
      <c r="A89" s="343"/>
      <c r="B89" s="689" t="s">
        <v>29</v>
      </c>
      <c r="C89" s="327">
        <v>36.00586933389463</v>
      </c>
      <c r="D89" s="327">
        <v>46.200923678014824</v>
      </c>
      <c r="E89" s="327">
        <v>43.191149023608546</v>
      </c>
      <c r="F89" s="327">
        <v>43.517603255295491</v>
      </c>
      <c r="G89" s="329">
        <v>42.139353347162647</v>
      </c>
    </row>
    <row r="90" spans="1:14" ht="15" customHeight="1" x14ac:dyDescent="0.25">
      <c r="A90" s="343"/>
      <c r="B90" s="689" t="s">
        <v>30</v>
      </c>
      <c r="C90" s="327">
        <v>17.928417567100212</v>
      </c>
      <c r="D90" s="327">
        <v>12.641148074816453</v>
      </c>
      <c r="E90" s="327">
        <v>10.418237783457808</v>
      </c>
      <c r="F90" s="327">
        <v>25.865002599172751</v>
      </c>
      <c r="G90" s="329">
        <v>15.306389839644199</v>
      </c>
    </row>
    <row r="91" spans="1:14" x14ac:dyDescent="0.25">
      <c r="A91" s="343"/>
      <c r="B91" s="689" t="s">
        <v>31</v>
      </c>
      <c r="C91" s="327">
        <v>66.051634802152023</v>
      </c>
      <c r="D91" s="327">
        <v>0</v>
      </c>
      <c r="E91" s="327">
        <v>0</v>
      </c>
      <c r="F91" s="327">
        <v>0</v>
      </c>
      <c r="G91" s="329">
        <v>66.051634802152023</v>
      </c>
    </row>
    <row r="92" spans="1:14" x14ac:dyDescent="0.25">
      <c r="A92" s="343"/>
      <c r="B92" s="688" t="s">
        <v>24</v>
      </c>
      <c r="C92" s="329">
        <v>29.742233564915765</v>
      </c>
      <c r="D92" s="329">
        <v>30.587020678927903</v>
      </c>
      <c r="E92" s="329">
        <v>32.948721782313164</v>
      </c>
      <c r="F92" s="329">
        <v>31.17743029576944</v>
      </c>
      <c r="G92" s="329">
        <v>31.174135336327765</v>
      </c>
    </row>
    <row r="93" spans="1:14" ht="15" customHeight="1" x14ac:dyDescent="0.25">
      <c r="A93" s="343"/>
      <c r="B93" s="655" t="s">
        <v>1057</v>
      </c>
      <c r="C93" s="583"/>
      <c r="D93" s="583"/>
      <c r="E93" s="583"/>
      <c r="G93" s="334"/>
    </row>
    <row r="94" spans="1:14" x14ac:dyDescent="0.25">
      <c r="A94" s="343"/>
      <c r="B94" s="655" t="s">
        <v>869</v>
      </c>
      <c r="C94" s="584"/>
      <c r="D94" s="584"/>
      <c r="E94" s="584"/>
      <c r="G94" s="334"/>
    </row>
    <row r="95" spans="1:14" x14ac:dyDescent="0.25">
      <c r="A95" s="343"/>
      <c r="B95" s="690"/>
      <c r="N95" s="343"/>
    </row>
    <row r="96" spans="1:14" x14ac:dyDescent="0.25">
      <c r="A96" s="296" t="s">
        <v>42</v>
      </c>
      <c r="B96" s="690" t="s">
        <v>800</v>
      </c>
    </row>
    <row r="97" spans="1:14" x14ac:dyDescent="0.25">
      <c r="A97" s="343"/>
      <c r="B97" s="688"/>
      <c r="C97" s="962">
        <v>2014</v>
      </c>
      <c r="D97" s="963"/>
      <c r="E97" s="962">
        <v>2015</v>
      </c>
      <c r="F97" s="963"/>
      <c r="G97" s="962">
        <v>2016</v>
      </c>
      <c r="H97" s="963"/>
      <c r="I97" s="962">
        <v>2017</v>
      </c>
      <c r="J97" s="963"/>
      <c r="K97" s="962" t="s">
        <v>24</v>
      </c>
      <c r="L97" s="963"/>
    </row>
    <row r="98" spans="1:14" ht="28.9" customHeight="1" x14ac:dyDescent="0.25">
      <c r="A98" s="343"/>
      <c r="B98" s="688"/>
      <c r="C98" s="643" t="s">
        <v>969</v>
      </c>
      <c r="D98" s="643" t="s">
        <v>25</v>
      </c>
      <c r="E98" s="643" t="s">
        <v>969</v>
      </c>
      <c r="F98" s="643" t="s">
        <v>25</v>
      </c>
      <c r="G98" s="643" t="s">
        <v>969</v>
      </c>
      <c r="H98" s="643" t="s">
        <v>25</v>
      </c>
      <c r="I98" s="643" t="s">
        <v>969</v>
      </c>
      <c r="J98" s="643" t="s">
        <v>25</v>
      </c>
      <c r="K98" s="643" t="s">
        <v>969</v>
      </c>
      <c r="L98" s="643" t="s">
        <v>25</v>
      </c>
    </row>
    <row r="99" spans="1:14" x14ac:dyDescent="0.25">
      <c r="A99" s="343"/>
      <c r="B99" s="689" t="s">
        <v>27</v>
      </c>
      <c r="C99" s="330">
        <v>0.162790697674419</v>
      </c>
      <c r="D99" s="330">
        <v>0.14131873640481965</v>
      </c>
      <c r="E99" s="330">
        <v>0.10084033613445378</v>
      </c>
      <c r="F99" s="330">
        <v>9.0659897335322454E-2</v>
      </c>
      <c r="G99" s="330">
        <v>0.13492822966507176</v>
      </c>
      <c r="H99" s="330">
        <v>0.11515938613235269</v>
      </c>
      <c r="I99" s="330">
        <v>0.14646464646464646</v>
      </c>
      <c r="J99" s="330">
        <v>0.13950508628019836</v>
      </c>
      <c r="K99" s="681">
        <v>0.13396317829457363</v>
      </c>
      <c r="L99" s="681">
        <v>0.11696219341383494</v>
      </c>
      <c r="M99" s="352"/>
      <c r="N99" s="352"/>
    </row>
    <row r="100" spans="1:14" x14ac:dyDescent="0.25">
      <c r="A100" s="343"/>
      <c r="B100" s="689" t="s">
        <v>28</v>
      </c>
      <c r="C100" s="330">
        <v>0.11560693641618497</v>
      </c>
      <c r="D100" s="330">
        <v>8.4571130024627628E-2</v>
      </c>
      <c r="E100" s="330">
        <v>0.13008130081300814</v>
      </c>
      <c r="F100" s="330">
        <v>0.13141930189190543</v>
      </c>
      <c r="G100" s="330">
        <v>0.1723076923076923</v>
      </c>
      <c r="H100" s="330">
        <v>0.14331208727833433</v>
      </c>
      <c r="I100" s="330">
        <v>0.13387978142076504</v>
      </c>
      <c r="J100" s="330">
        <v>0.11420305312013415</v>
      </c>
      <c r="K100" s="681">
        <v>0.13726884779516357</v>
      </c>
      <c r="L100" s="681">
        <v>0.11941508671559983</v>
      </c>
      <c r="M100" s="352"/>
      <c r="N100" s="352"/>
    </row>
    <row r="101" spans="1:14" x14ac:dyDescent="0.25">
      <c r="A101" s="343"/>
      <c r="B101" s="689" t="s">
        <v>29</v>
      </c>
      <c r="C101" s="330">
        <v>0.17125000000000001</v>
      </c>
      <c r="D101" s="330">
        <v>0.17951194242458623</v>
      </c>
      <c r="E101" s="330">
        <v>0.1425233644859813</v>
      </c>
      <c r="F101" s="330">
        <v>0.11607486596543445</v>
      </c>
      <c r="G101" s="330">
        <v>0.24924012158054712</v>
      </c>
      <c r="H101" s="330">
        <v>0.1734257091753216</v>
      </c>
      <c r="I101" s="330">
        <v>0.16688918558077437</v>
      </c>
      <c r="J101" s="330">
        <v>0.13690550640213056</v>
      </c>
      <c r="K101" s="681">
        <v>0.17890956578517794</v>
      </c>
      <c r="L101" s="681">
        <v>0.14622544551405067</v>
      </c>
      <c r="M101" s="352"/>
      <c r="N101" s="352"/>
    </row>
    <row r="102" spans="1:14" x14ac:dyDescent="0.25">
      <c r="A102" s="343"/>
      <c r="B102" s="689" t="s">
        <v>30</v>
      </c>
      <c r="C102" s="330">
        <v>0.15789473684210525</v>
      </c>
      <c r="D102" s="330">
        <v>0.17066873185781581</v>
      </c>
      <c r="E102" s="330">
        <v>0.10135135135135136</v>
      </c>
      <c r="F102" s="330">
        <v>7.3551919110627292E-2</v>
      </c>
      <c r="G102" s="330">
        <v>6.25E-2</v>
      </c>
      <c r="H102" s="330">
        <v>2.2877650995758458E-2</v>
      </c>
      <c r="I102" s="330">
        <v>0.1276595744680851</v>
      </c>
      <c r="J102" s="330">
        <v>0.13706018876193185</v>
      </c>
      <c r="K102" s="681">
        <v>9.6952908587257622E-2</v>
      </c>
      <c r="L102" s="681">
        <v>6.5414491219783641E-2</v>
      </c>
      <c r="M102" s="352"/>
      <c r="N102" s="352"/>
    </row>
    <row r="103" spans="1:14" x14ac:dyDescent="0.25">
      <c r="A103" s="343"/>
      <c r="B103" s="689" t="s">
        <v>31</v>
      </c>
      <c r="C103" s="330">
        <v>0.75</v>
      </c>
      <c r="D103" s="330">
        <v>0.8567420366397096</v>
      </c>
      <c r="E103" s="330"/>
      <c r="F103" s="330"/>
      <c r="G103" s="330">
        <v>0</v>
      </c>
      <c r="H103" s="330">
        <v>0</v>
      </c>
      <c r="I103" s="330"/>
      <c r="J103" s="330"/>
      <c r="K103" s="681">
        <v>0.5</v>
      </c>
      <c r="L103" s="681">
        <v>0.21751100090663558</v>
      </c>
      <c r="M103" s="352"/>
      <c r="N103" s="352"/>
    </row>
    <row r="104" spans="1:14" x14ac:dyDescent="0.25">
      <c r="A104" s="343"/>
      <c r="B104" s="688" t="s">
        <v>24</v>
      </c>
      <c r="C104" s="330">
        <v>0.15925394548063126</v>
      </c>
      <c r="D104" s="330">
        <v>0.14800202920967956</v>
      </c>
      <c r="E104" s="330">
        <v>0.11900117050331643</v>
      </c>
      <c r="F104" s="330">
        <v>0.1052382788662211</v>
      </c>
      <c r="G104" s="330">
        <v>0.17099165894346618</v>
      </c>
      <c r="H104" s="330">
        <v>0.13263640717772354</v>
      </c>
      <c r="I104" s="330">
        <v>0.15102230483271376</v>
      </c>
      <c r="J104" s="330">
        <v>0.13336921163180146</v>
      </c>
      <c r="K104" s="681">
        <v>0.14859437751004015</v>
      </c>
      <c r="L104" s="681">
        <v>0.12733300104537182</v>
      </c>
      <c r="M104" s="352"/>
      <c r="N104" s="352"/>
    </row>
    <row r="105" spans="1:14" x14ac:dyDescent="0.25">
      <c r="A105" s="343"/>
      <c r="B105" s="655" t="s">
        <v>1058</v>
      </c>
    </row>
    <row r="106" spans="1:14" x14ac:dyDescent="0.25">
      <c r="A106" s="343"/>
      <c r="B106" s="655" t="s">
        <v>869</v>
      </c>
    </row>
    <row r="107" spans="1:14" x14ac:dyDescent="0.25">
      <c r="A107" s="343"/>
    </row>
    <row r="108" spans="1:14" x14ac:dyDescent="0.25">
      <c r="A108" s="646" t="s">
        <v>43</v>
      </c>
      <c r="B108" s="335" t="s">
        <v>793</v>
      </c>
    </row>
    <row r="109" spans="1:14" x14ac:dyDescent="0.25">
      <c r="A109" s="646"/>
      <c r="B109" s="9"/>
      <c r="C109" s="10">
        <v>2014</v>
      </c>
      <c r="D109" s="10">
        <v>2015</v>
      </c>
      <c r="E109" s="10">
        <v>2016</v>
      </c>
      <c r="F109" s="10">
        <v>2017</v>
      </c>
      <c r="G109" s="662" t="s">
        <v>24</v>
      </c>
    </row>
    <row r="110" spans="1:14" x14ac:dyDescent="0.25">
      <c r="A110" s="343"/>
      <c r="B110" s="9" t="s">
        <v>27</v>
      </c>
      <c r="C110" s="336">
        <v>3477.2785352016253</v>
      </c>
      <c r="D110" s="336">
        <v>1765.8831720348894</v>
      </c>
      <c r="E110" s="336">
        <v>2815.0190263377385</v>
      </c>
      <c r="F110" s="336">
        <v>3182.244432955139</v>
      </c>
      <c r="G110" s="337">
        <v>11240.425166529392</v>
      </c>
    </row>
    <row r="111" spans="1:14" x14ac:dyDescent="0.25">
      <c r="A111" s="343"/>
      <c r="B111" s="9" t="s">
        <v>28</v>
      </c>
      <c r="C111" s="336">
        <v>1188.3557333627027</v>
      </c>
      <c r="D111" s="336">
        <v>1737.0282251980639</v>
      </c>
      <c r="E111" s="336">
        <v>2176.364969196346</v>
      </c>
      <c r="F111" s="336">
        <v>1355.5299906629416</v>
      </c>
      <c r="G111" s="337">
        <v>6457.2789184200547</v>
      </c>
    </row>
    <row r="112" spans="1:14" x14ac:dyDescent="0.25">
      <c r="A112" s="343"/>
      <c r="B112" s="9" t="s">
        <v>29</v>
      </c>
      <c r="C112" s="336">
        <v>4932.8040987435643</v>
      </c>
      <c r="D112" s="336">
        <v>5636.5126887178085</v>
      </c>
      <c r="E112" s="336">
        <v>7083.3484398718101</v>
      </c>
      <c r="F112" s="336">
        <v>5439.7004069119494</v>
      </c>
      <c r="G112" s="337">
        <v>23092.365634245132</v>
      </c>
    </row>
    <row r="113" spans="1:7" x14ac:dyDescent="0.25">
      <c r="A113" s="343"/>
      <c r="B113" s="9" t="s">
        <v>343</v>
      </c>
      <c r="C113" s="336">
        <v>0</v>
      </c>
      <c r="D113" s="336">
        <v>53.449654169202731</v>
      </c>
      <c r="E113" s="336">
        <v>12.029146701125399</v>
      </c>
      <c r="F113" s="336">
        <v>0</v>
      </c>
      <c r="G113" s="337">
        <v>65.478800870328129</v>
      </c>
    </row>
    <row r="114" spans="1:7" x14ac:dyDescent="0.25">
      <c r="A114" s="343"/>
      <c r="B114" s="9" t="s">
        <v>344</v>
      </c>
      <c r="C114" s="336">
        <v>107.57050540260127</v>
      </c>
      <c r="D114" s="336">
        <v>100.9691920985393</v>
      </c>
      <c r="E114" s="336">
        <v>61.960115201463005</v>
      </c>
      <c r="F114" s="336">
        <v>155.1900155950365</v>
      </c>
      <c r="G114" s="337">
        <v>425.68982829764002</v>
      </c>
    </row>
    <row r="115" spans="1:7" x14ac:dyDescent="0.25">
      <c r="A115" s="343"/>
      <c r="B115" s="9" t="s">
        <v>31</v>
      </c>
      <c r="C115" s="336">
        <v>198.15490440645607</v>
      </c>
      <c r="D115" s="336">
        <v>0</v>
      </c>
      <c r="E115" s="336">
        <v>0</v>
      </c>
      <c r="F115" s="336">
        <v>0</v>
      </c>
      <c r="G115" s="337">
        <v>198.15490440645607</v>
      </c>
    </row>
    <row r="116" spans="1:7" x14ac:dyDescent="0.25">
      <c r="A116" s="343"/>
      <c r="B116" s="9" t="s">
        <v>345</v>
      </c>
      <c r="C116" s="336">
        <v>0</v>
      </c>
      <c r="D116" s="336">
        <v>35.198374854504785</v>
      </c>
      <c r="E116" s="336">
        <v>9.3566403650740781</v>
      </c>
      <c r="F116" s="336">
        <v>0</v>
      </c>
      <c r="G116" s="337">
        <v>44.555015219578863</v>
      </c>
    </row>
    <row r="117" spans="1:7" x14ac:dyDescent="0.25">
      <c r="A117" s="343"/>
      <c r="B117" s="10" t="s">
        <v>24</v>
      </c>
      <c r="C117" s="337">
        <v>9904.1637771169499</v>
      </c>
      <c r="D117" s="337">
        <v>9329.0413070730101</v>
      </c>
      <c r="E117" s="337">
        <v>12158.078337673558</v>
      </c>
      <c r="F117" s="337">
        <v>10132.664846125068</v>
      </c>
      <c r="G117" s="337">
        <v>41523.948267988584</v>
      </c>
    </row>
    <row r="118" spans="1:7" x14ac:dyDescent="0.25">
      <c r="A118" s="343"/>
      <c r="B118" s="655" t="s">
        <v>1059</v>
      </c>
      <c r="G118" s="350"/>
    </row>
    <row r="119" spans="1:7" x14ac:dyDescent="0.25">
      <c r="A119" s="343"/>
      <c r="B119" s="655" t="s">
        <v>869</v>
      </c>
    </row>
    <row r="120" spans="1:7" x14ac:dyDescent="0.25">
      <c r="A120" s="343"/>
    </row>
    <row r="121" spans="1:7" x14ac:dyDescent="0.25">
      <c r="A121" s="586" t="s">
        <v>44</v>
      </c>
      <c r="B121" s="601" t="s">
        <v>792</v>
      </c>
      <c r="C121" s="650" t="s">
        <v>993</v>
      </c>
      <c r="D121" s="650"/>
    </row>
    <row r="122" spans="1:7" x14ac:dyDescent="0.25">
      <c r="A122" s="661"/>
      <c r="B122" s="689"/>
      <c r="C122" s="688" t="s">
        <v>45</v>
      </c>
      <c r="D122" s="688" t="s">
        <v>46</v>
      </c>
    </row>
    <row r="123" spans="1:7" x14ac:dyDescent="0.25">
      <c r="A123" s="661"/>
      <c r="B123" s="338" t="s">
        <v>47</v>
      </c>
      <c r="C123" s="616">
        <v>43</v>
      </c>
      <c r="D123" s="603">
        <v>0.13230769230769232</v>
      </c>
    </row>
    <row r="124" spans="1:7" x14ac:dyDescent="0.25">
      <c r="A124" s="661"/>
      <c r="B124" s="338" t="s">
        <v>48</v>
      </c>
      <c r="C124" s="616">
        <v>30</v>
      </c>
      <c r="D124" s="603">
        <v>9.2307692307692313E-2</v>
      </c>
    </row>
    <row r="125" spans="1:7" x14ac:dyDescent="0.25">
      <c r="A125" s="661"/>
      <c r="B125" s="338" t="s">
        <v>49</v>
      </c>
      <c r="C125" s="616">
        <v>200</v>
      </c>
      <c r="D125" s="603">
        <v>0.61538461538461542</v>
      </c>
    </row>
    <row r="126" spans="1:7" x14ac:dyDescent="0.25">
      <c r="A126" s="661"/>
      <c r="B126" s="338" t="s">
        <v>50</v>
      </c>
      <c r="C126" s="616">
        <v>31</v>
      </c>
      <c r="D126" s="603">
        <v>9.5384615384615387E-2</v>
      </c>
    </row>
    <row r="127" spans="1:7" x14ac:dyDescent="0.25">
      <c r="A127" s="661"/>
      <c r="B127" s="338" t="s">
        <v>51</v>
      </c>
      <c r="C127" s="616">
        <v>18</v>
      </c>
      <c r="D127" s="603">
        <v>5.5384615384615386E-2</v>
      </c>
    </row>
    <row r="128" spans="1:7" x14ac:dyDescent="0.25">
      <c r="A128" s="661"/>
      <c r="B128" s="338" t="s">
        <v>52</v>
      </c>
      <c r="C128" s="616">
        <v>3</v>
      </c>
      <c r="D128" s="603">
        <v>9.2307692307692316E-3</v>
      </c>
    </row>
    <row r="129" spans="1:22" x14ac:dyDescent="0.25">
      <c r="A129" s="661"/>
      <c r="B129" s="340" t="s">
        <v>53</v>
      </c>
      <c r="C129" s="341">
        <v>325</v>
      </c>
      <c r="D129" s="670">
        <v>1</v>
      </c>
    </row>
    <row r="130" spans="1:22" x14ac:dyDescent="0.25">
      <c r="A130" s="343"/>
      <c r="B130" s="655" t="s">
        <v>1060</v>
      </c>
    </row>
    <row r="131" spans="1:22" x14ac:dyDescent="0.25">
      <c r="A131" s="343"/>
      <c r="B131" s="655" t="s">
        <v>869</v>
      </c>
    </row>
    <row r="132" spans="1:22" x14ac:dyDescent="0.25">
      <c r="A132" s="343"/>
    </row>
    <row r="133" spans="1:22" x14ac:dyDescent="0.25">
      <c r="A133" s="586" t="s">
        <v>54</v>
      </c>
      <c r="B133" s="601" t="s">
        <v>791</v>
      </c>
      <c r="C133" s="650"/>
      <c r="D133" s="650"/>
    </row>
    <row r="134" spans="1:22" x14ac:dyDescent="0.25">
      <c r="A134" s="661"/>
      <c r="B134" s="689"/>
      <c r="C134" s="688" t="s">
        <v>45</v>
      </c>
      <c r="D134" s="688" t="s">
        <v>46</v>
      </c>
    </row>
    <row r="135" spans="1:22" x14ac:dyDescent="0.25">
      <c r="A135" s="661"/>
      <c r="B135" s="338" t="s">
        <v>47</v>
      </c>
      <c r="C135" s="336">
        <v>14.335859739450003</v>
      </c>
      <c r="D135" s="603">
        <f>C135/$C$141</f>
        <v>1.0662702383476599E-2</v>
      </c>
      <c r="G135" s="343"/>
      <c r="H135" s="343"/>
      <c r="I135" s="343"/>
      <c r="J135" s="343"/>
      <c r="K135" s="343"/>
      <c r="L135" s="343"/>
      <c r="M135" s="343"/>
      <c r="N135" s="343"/>
      <c r="O135" s="343"/>
      <c r="P135" s="343"/>
      <c r="Q135" s="343"/>
      <c r="R135" s="343"/>
      <c r="S135" s="343"/>
      <c r="T135" s="343"/>
      <c r="U135" s="343"/>
      <c r="V135" s="343"/>
    </row>
    <row r="136" spans="1:22" x14ac:dyDescent="0.25">
      <c r="A136" s="661"/>
      <c r="B136" s="338" t="s">
        <v>48</v>
      </c>
      <c r="C136" s="336">
        <v>28.222700394091262</v>
      </c>
      <c r="D136" s="603">
        <f t="shared" ref="D136:D140" si="3">C136/$C$141</f>
        <v>2.0991434084145697E-2</v>
      </c>
      <c r="E136" s="343"/>
      <c r="F136" s="343"/>
      <c r="G136" s="343"/>
      <c r="H136" s="343"/>
      <c r="I136" s="343"/>
      <c r="J136" s="343"/>
      <c r="K136" s="343"/>
      <c r="L136" s="343"/>
      <c r="M136" s="343"/>
      <c r="N136" s="343"/>
      <c r="O136" s="343"/>
      <c r="P136" s="343"/>
      <c r="Q136" s="343"/>
      <c r="R136" s="343"/>
      <c r="S136" s="343"/>
    </row>
    <row r="137" spans="1:22" x14ac:dyDescent="0.25">
      <c r="A137" s="661"/>
      <c r="B137" s="338" t="s">
        <v>49</v>
      </c>
      <c r="C137" s="336">
        <v>605.79290329177479</v>
      </c>
      <c r="D137" s="603">
        <f t="shared" si="3"/>
        <v>0.45057565791099397</v>
      </c>
      <c r="E137" s="343"/>
      <c r="F137" s="343"/>
      <c r="G137" s="343"/>
      <c r="H137" s="343"/>
      <c r="I137" s="343"/>
      <c r="J137" s="343"/>
      <c r="K137" s="343"/>
      <c r="L137" s="343"/>
      <c r="M137" s="343"/>
      <c r="N137" s="343"/>
      <c r="O137" s="343"/>
      <c r="P137" s="343"/>
      <c r="Q137" s="343"/>
      <c r="R137" s="343"/>
      <c r="S137" s="343"/>
    </row>
    <row r="138" spans="1:22" x14ac:dyDescent="0.25">
      <c r="A138" s="661"/>
      <c r="B138" s="338" t="s">
        <v>50</v>
      </c>
      <c r="C138" s="336">
        <v>238.85243868938184</v>
      </c>
      <c r="D138" s="603">
        <f t="shared" si="3"/>
        <v>0.17765327741761086</v>
      </c>
      <c r="E138" s="343"/>
      <c r="F138" s="343"/>
      <c r="G138" s="343"/>
      <c r="H138" s="343"/>
      <c r="I138" s="343"/>
      <c r="J138" s="344"/>
      <c r="K138" s="629"/>
      <c r="L138" s="343"/>
      <c r="M138" s="343"/>
      <c r="N138" s="344"/>
      <c r="O138" s="629"/>
      <c r="P138" s="343"/>
      <c r="Q138" s="343"/>
      <c r="R138" s="343"/>
      <c r="S138" s="343"/>
    </row>
    <row r="139" spans="1:22" x14ac:dyDescent="0.25">
      <c r="A139" s="661"/>
      <c r="B139" s="338" t="s">
        <v>51</v>
      </c>
      <c r="C139" s="336">
        <v>313.17718848681426</v>
      </c>
      <c r="D139" s="603">
        <f t="shared" si="3"/>
        <v>0.23293441864108025</v>
      </c>
      <c r="E139" s="343"/>
      <c r="F139" s="343"/>
      <c r="G139" s="343"/>
      <c r="H139" s="343"/>
      <c r="I139" s="343"/>
      <c r="J139" s="344"/>
      <c r="K139" s="629"/>
      <c r="L139" s="343"/>
      <c r="M139" s="343"/>
      <c r="N139" s="344"/>
      <c r="O139" s="629"/>
      <c r="P139" s="343"/>
      <c r="Q139" s="343"/>
      <c r="R139" s="343"/>
      <c r="S139" s="343"/>
    </row>
    <row r="140" spans="1:22" x14ac:dyDescent="0.25">
      <c r="A140" s="661"/>
      <c r="B140" s="338" t="s">
        <v>52</v>
      </c>
      <c r="C140" s="336">
        <v>144.10544047390201</v>
      </c>
      <c r="D140" s="603">
        <f t="shared" si="3"/>
        <v>0.10718250956269262</v>
      </c>
      <c r="E140" s="343"/>
      <c r="F140" s="343"/>
      <c r="G140" s="343"/>
      <c r="H140" s="343"/>
      <c r="I140" s="343"/>
      <c r="J140" s="344"/>
      <c r="K140" s="629"/>
      <c r="L140" s="343"/>
      <c r="M140" s="343"/>
      <c r="N140" s="344"/>
      <c r="O140" s="629"/>
      <c r="P140" s="343"/>
      <c r="Q140" s="343"/>
      <c r="R140" s="343"/>
      <c r="S140" s="343"/>
    </row>
    <row r="141" spans="1:22" x14ac:dyDescent="0.25">
      <c r="A141" s="661"/>
      <c r="B141" s="340" t="s">
        <v>53</v>
      </c>
      <c r="C141" s="337">
        <v>1344.4865310754142</v>
      </c>
      <c r="D141" s="346">
        <v>1</v>
      </c>
      <c r="G141" s="343"/>
      <c r="H141" s="343"/>
      <c r="I141" s="343"/>
      <c r="J141" s="343"/>
      <c r="K141" s="343"/>
      <c r="L141" s="343"/>
      <c r="M141" s="344"/>
      <c r="N141" s="629"/>
      <c r="O141" s="343"/>
      <c r="P141" s="343"/>
      <c r="Q141" s="344"/>
      <c r="R141" s="629"/>
      <c r="S141" s="343"/>
      <c r="T141" s="343"/>
      <c r="U141" s="343"/>
      <c r="V141" s="343"/>
    </row>
    <row r="142" spans="1:22" x14ac:dyDescent="0.25">
      <c r="A142" s="343"/>
      <c r="B142" s="655" t="s">
        <v>1060</v>
      </c>
      <c r="G142" s="343"/>
      <c r="H142" s="343"/>
      <c r="I142" s="343"/>
      <c r="J142" s="343"/>
      <c r="K142" s="343"/>
      <c r="L142" s="343"/>
      <c r="M142" s="344"/>
      <c r="N142" s="629"/>
      <c r="O142" s="343"/>
      <c r="P142" s="343"/>
      <c r="Q142" s="344"/>
      <c r="R142" s="629"/>
      <c r="S142" s="343"/>
      <c r="T142" s="343"/>
      <c r="U142" s="343"/>
      <c r="V142" s="343"/>
    </row>
    <row r="143" spans="1:22" x14ac:dyDescent="0.25">
      <c r="A143" s="343"/>
      <c r="B143" s="655" t="s">
        <v>869</v>
      </c>
      <c r="G143" s="343"/>
      <c r="H143" s="343"/>
      <c r="I143" s="343"/>
      <c r="J143" s="343"/>
      <c r="K143" s="343"/>
      <c r="L143" s="343"/>
      <c r="M143" s="344"/>
      <c r="N143" s="629"/>
      <c r="O143" s="343"/>
      <c r="P143" s="343"/>
      <c r="Q143" s="344"/>
      <c r="R143" s="629"/>
      <c r="S143" s="343"/>
      <c r="T143" s="343"/>
      <c r="U143" s="343"/>
      <c r="V143" s="343"/>
    </row>
    <row r="144" spans="1:22" x14ac:dyDescent="0.25">
      <c r="A144" s="343"/>
      <c r="G144" s="343"/>
      <c r="H144" s="343"/>
      <c r="I144" s="343"/>
      <c r="J144" s="343"/>
      <c r="K144" s="343"/>
      <c r="L144" s="343"/>
      <c r="M144" s="347"/>
      <c r="N144" s="348"/>
      <c r="O144" s="343"/>
      <c r="P144" s="343"/>
      <c r="Q144" s="347"/>
      <c r="R144" s="348"/>
      <c r="S144" s="343"/>
      <c r="T144" s="343"/>
      <c r="U144" s="343"/>
      <c r="V144" s="343"/>
    </row>
    <row r="145" spans="1:22" x14ac:dyDescent="0.25">
      <c r="A145" s="343"/>
      <c r="G145" s="343"/>
      <c r="H145" s="343"/>
      <c r="I145" s="343"/>
      <c r="J145" s="343"/>
      <c r="K145" s="343"/>
      <c r="L145" s="343"/>
      <c r="M145" s="343"/>
      <c r="N145" s="343"/>
      <c r="O145" s="343"/>
      <c r="P145" s="343"/>
      <c r="Q145" s="343"/>
      <c r="R145" s="343"/>
      <c r="S145" s="343"/>
      <c r="T145" s="343"/>
      <c r="U145" s="343"/>
      <c r="V145" s="343"/>
    </row>
  </sheetData>
  <mergeCells count="30">
    <mergeCell ref="C97:D97"/>
    <mergeCell ref="E97:F97"/>
    <mergeCell ref="G97:H97"/>
    <mergeCell ref="I97:J97"/>
    <mergeCell ref="K97:L97"/>
    <mergeCell ref="C60:D60"/>
    <mergeCell ref="E60:F60"/>
    <mergeCell ref="G60:H60"/>
    <mergeCell ref="I60:J60"/>
    <mergeCell ref="K60:L60"/>
    <mergeCell ref="C73:D73"/>
    <mergeCell ref="E73:F73"/>
    <mergeCell ref="G73:H73"/>
    <mergeCell ref="I73:J73"/>
    <mergeCell ref="K73:L73"/>
    <mergeCell ref="C45:D45"/>
    <mergeCell ref="E45:F45"/>
    <mergeCell ref="G45:H45"/>
    <mergeCell ref="I45:J45"/>
    <mergeCell ref="K45:L45"/>
    <mergeCell ref="E7:F7"/>
    <mergeCell ref="G7:H7"/>
    <mergeCell ref="I7:J7"/>
    <mergeCell ref="K7:L7"/>
    <mergeCell ref="C20:D20"/>
    <mergeCell ref="E20:F20"/>
    <mergeCell ref="G20:H20"/>
    <mergeCell ref="I20:J20"/>
    <mergeCell ref="K20:L20"/>
    <mergeCell ref="C7:D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00B050"/>
  </sheetPr>
  <dimension ref="A1:XFD74"/>
  <sheetViews>
    <sheetView zoomScale="70" zoomScaleNormal="70" workbookViewId="0"/>
  </sheetViews>
  <sheetFormatPr defaultColWidth="19.28515625" defaultRowHeight="15" x14ac:dyDescent="0.25"/>
  <cols>
    <col min="1" max="1" width="19.28515625" style="6" customWidth="1"/>
    <col min="2" max="2" width="94.42578125" style="6" customWidth="1"/>
    <col min="3" max="16384" width="19.28515625" style="6"/>
  </cols>
  <sheetData>
    <row r="1" spans="1:13" ht="34.5" x14ac:dyDescent="0.45">
      <c r="A1" s="37" t="s">
        <v>91</v>
      </c>
    </row>
    <row r="2" spans="1:13" ht="14.45" customHeight="1" x14ac:dyDescent="0.25"/>
    <row r="3" spans="1:13" ht="14.45" customHeight="1" x14ac:dyDescent="0.25"/>
    <row r="4" spans="1:13" ht="14.45" customHeight="1" x14ac:dyDescent="0.25">
      <c r="A4" s="19" t="s">
        <v>90</v>
      </c>
      <c r="B4" s="23" t="s">
        <v>93</v>
      </c>
      <c r="C4" s="22"/>
      <c r="D4" s="22"/>
      <c r="E4" s="20"/>
    </row>
    <row r="5" spans="1:13" ht="14.45" customHeight="1" x14ac:dyDescent="0.25">
      <c r="A5" s="20"/>
      <c r="B5" s="18"/>
      <c r="C5" s="36">
        <v>2008</v>
      </c>
      <c r="D5" s="36">
        <v>2009</v>
      </c>
      <c r="E5" s="36">
        <v>2010</v>
      </c>
      <c r="F5" s="36">
        <v>2011</v>
      </c>
      <c r="G5" s="36">
        <v>2012</v>
      </c>
      <c r="H5" s="36">
        <v>2013</v>
      </c>
      <c r="I5" s="36">
        <v>2014</v>
      </c>
      <c r="J5" s="36">
        <v>2015</v>
      </c>
      <c r="K5" s="36">
        <v>2016</v>
      </c>
    </row>
    <row r="6" spans="1:13" ht="14.45" customHeight="1" x14ac:dyDescent="0.25">
      <c r="A6" s="20"/>
      <c r="B6" s="18" t="s">
        <v>89</v>
      </c>
      <c r="C6" s="590">
        <v>1.89</v>
      </c>
      <c r="D6" s="590">
        <v>2.13</v>
      </c>
      <c r="E6" s="590">
        <v>1.96</v>
      </c>
      <c r="F6" s="590">
        <v>1.96</v>
      </c>
      <c r="G6" s="590">
        <v>1.95</v>
      </c>
      <c r="H6" s="590">
        <v>1.88</v>
      </c>
      <c r="I6" s="590">
        <v>1.86</v>
      </c>
      <c r="J6" s="590">
        <v>1.95</v>
      </c>
      <c r="K6" s="590">
        <v>2.08</v>
      </c>
    </row>
    <row r="7" spans="1:13" ht="14.45" customHeight="1" x14ac:dyDescent="0.25">
      <c r="A7" s="20"/>
      <c r="B7" s="18" t="s">
        <v>88</v>
      </c>
      <c r="C7" s="590">
        <v>0.82</v>
      </c>
      <c r="D7" s="590">
        <v>0.92</v>
      </c>
      <c r="E7" s="590">
        <v>0.96</v>
      </c>
      <c r="F7" s="590">
        <v>0.98</v>
      </c>
      <c r="G7" s="590">
        <v>1.03</v>
      </c>
      <c r="H7" s="590">
        <v>1.0900000000000001</v>
      </c>
      <c r="I7" s="590">
        <v>1.06</v>
      </c>
      <c r="J7" s="590">
        <v>1.1200000000000001</v>
      </c>
      <c r="K7" s="590">
        <v>1.1200000000000001</v>
      </c>
      <c r="L7" s="22"/>
      <c r="M7" s="22"/>
    </row>
    <row r="8" spans="1:13" ht="14.45" customHeight="1" x14ac:dyDescent="0.25">
      <c r="B8" s="18" t="s">
        <v>24</v>
      </c>
      <c r="C8" s="590">
        <v>2.71</v>
      </c>
      <c r="D8" s="590">
        <v>3.06</v>
      </c>
      <c r="E8" s="590">
        <v>2.92</v>
      </c>
      <c r="F8" s="590">
        <v>2.94</v>
      </c>
      <c r="G8" s="590">
        <v>2.98</v>
      </c>
      <c r="H8" s="590">
        <v>2.97</v>
      </c>
      <c r="I8" s="590">
        <v>2.92</v>
      </c>
      <c r="J8" s="590">
        <v>3.07</v>
      </c>
      <c r="K8" s="590">
        <v>3.19</v>
      </c>
    </row>
    <row r="9" spans="1:13" ht="15" customHeight="1" x14ac:dyDescent="0.25">
      <c r="B9" s="35" t="s">
        <v>1033</v>
      </c>
      <c r="C9" s="26"/>
      <c r="D9" s="26"/>
      <c r="E9" s="26"/>
      <c r="F9" s="26"/>
      <c r="G9" s="26"/>
      <c r="H9" s="26"/>
      <c r="I9" s="26"/>
      <c r="J9" s="26"/>
      <c r="K9" s="26"/>
      <c r="L9" s="26"/>
      <c r="M9" s="26"/>
    </row>
    <row r="10" spans="1:13" ht="14.45" customHeight="1" x14ac:dyDescent="0.25">
      <c r="B10" s="35" t="s">
        <v>1034</v>
      </c>
      <c r="C10" s="26"/>
      <c r="D10" s="26"/>
      <c r="E10" s="26"/>
      <c r="F10" s="26"/>
      <c r="G10" s="26"/>
      <c r="H10" s="26"/>
      <c r="I10" s="26"/>
      <c r="J10" s="26"/>
      <c r="K10" s="26"/>
      <c r="L10" s="26"/>
      <c r="M10" s="26"/>
    </row>
    <row r="11" spans="1:13" s="600" customFormat="1" ht="14.45" customHeight="1" x14ac:dyDescent="0.25">
      <c r="B11" s="35"/>
      <c r="C11" s="627"/>
      <c r="D11" s="627"/>
      <c r="E11" s="627"/>
      <c r="F11" s="627"/>
      <c r="G11" s="627"/>
      <c r="H11" s="627"/>
      <c r="I11" s="627"/>
      <c r="J11" s="627"/>
      <c r="K11" s="627"/>
      <c r="L11" s="627"/>
      <c r="M11" s="627"/>
    </row>
    <row r="12" spans="1:13" ht="14.45" customHeight="1" x14ac:dyDescent="0.25">
      <c r="A12" s="13" t="s">
        <v>87</v>
      </c>
      <c r="B12" s="34" t="s">
        <v>92</v>
      </c>
      <c r="C12" s="26"/>
      <c r="D12" s="26"/>
      <c r="E12" s="26"/>
      <c r="F12" s="26"/>
      <c r="G12" s="26"/>
      <c r="H12" s="26"/>
      <c r="I12" s="26"/>
      <c r="J12" s="26"/>
      <c r="K12" s="26"/>
    </row>
    <row r="13" spans="1:13" ht="14.45" customHeight="1" x14ac:dyDescent="0.25">
      <c r="B13" s="30" t="s">
        <v>86</v>
      </c>
      <c r="C13" s="33">
        <v>2017</v>
      </c>
      <c r="D13" s="26"/>
      <c r="E13" s="26"/>
      <c r="F13" s="26"/>
      <c r="I13" s="26"/>
      <c r="J13" s="26"/>
      <c r="K13" s="26"/>
    </row>
    <row r="14" spans="1:13" ht="14.45" customHeight="1" x14ac:dyDescent="0.25">
      <c r="B14" s="30" t="s">
        <v>69</v>
      </c>
      <c r="C14" s="29">
        <v>15690</v>
      </c>
      <c r="D14" s="889"/>
      <c r="E14" s="26"/>
      <c r="F14" s="26"/>
      <c r="I14" s="26"/>
      <c r="J14" s="26"/>
      <c r="K14" s="26"/>
    </row>
    <row r="15" spans="1:13" ht="15" customHeight="1" x14ac:dyDescent="0.25">
      <c r="B15" s="28" t="s">
        <v>85</v>
      </c>
      <c r="C15" s="31">
        <v>8619.4</v>
      </c>
      <c r="D15" s="889"/>
      <c r="E15" s="26"/>
      <c r="F15" s="26"/>
      <c r="I15" s="26"/>
      <c r="J15" s="26"/>
      <c r="K15" s="26"/>
    </row>
    <row r="16" spans="1:13" ht="14.45" customHeight="1" x14ac:dyDescent="0.25">
      <c r="B16" s="28" t="s">
        <v>84</v>
      </c>
      <c r="C16" s="31">
        <v>339.3</v>
      </c>
      <c r="D16" s="889"/>
      <c r="E16" s="26"/>
      <c r="F16" s="26"/>
      <c r="I16" s="26"/>
      <c r="J16" s="26"/>
      <c r="K16" s="26"/>
    </row>
    <row r="17" spans="2:13" ht="16.149999999999999" customHeight="1" x14ac:dyDescent="0.25">
      <c r="B17" s="28" t="s">
        <v>83</v>
      </c>
      <c r="C17" s="31">
        <v>1218.4000000000001</v>
      </c>
      <c r="D17" s="889"/>
      <c r="E17" s="26"/>
      <c r="F17" s="26"/>
      <c r="I17" s="26"/>
      <c r="J17" s="26"/>
      <c r="K17" s="26"/>
    </row>
    <row r="18" spans="2:13" ht="14.45" customHeight="1" x14ac:dyDescent="0.25">
      <c r="B18" s="28" t="s">
        <v>82</v>
      </c>
      <c r="C18" s="31">
        <v>957.4</v>
      </c>
      <c r="D18" s="889"/>
      <c r="E18" s="26"/>
      <c r="F18" s="26"/>
      <c r="I18" s="26"/>
      <c r="J18" s="26"/>
      <c r="K18" s="26"/>
      <c r="L18" s="42"/>
      <c r="M18" s="42"/>
    </row>
    <row r="19" spans="2:13" ht="14.45" customHeight="1" x14ac:dyDescent="0.25">
      <c r="B19" s="28" t="s">
        <v>81</v>
      </c>
      <c r="C19" s="31">
        <v>322.2</v>
      </c>
      <c r="D19" s="889"/>
      <c r="E19" s="26"/>
      <c r="F19" s="26"/>
      <c r="I19" s="26"/>
      <c r="J19" s="26"/>
      <c r="K19" s="26"/>
      <c r="L19" s="42"/>
      <c r="M19" s="42"/>
    </row>
    <row r="20" spans="2:13" ht="16.149999999999999" customHeight="1" x14ac:dyDescent="0.25">
      <c r="B20" s="28" t="s">
        <v>80</v>
      </c>
      <c r="C20" s="31">
        <v>421.09999999999997</v>
      </c>
      <c r="D20" s="889"/>
      <c r="E20" s="26"/>
      <c r="F20" s="26"/>
      <c r="I20" s="26"/>
      <c r="J20" s="26"/>
      <c r="K20" s="26"/>
      <c r="L20" s="42"/>
      <c r="M20" s="42"/>
    </row>
    <row r="21" spans="2:13" x14ac:dyDescent="0.25">
      <c r="B21" s="28" t="s">
        <v>79</v>
      </c>
      <c r="C21" s="31">
        <v>216.3</v>
      </c>
      <c r="D21" s="889"/>
      <c r="E21" s="26"/>
      <c r="F21" s="26"/>
      <c r="I21" s="26"/>
      <c r="J21" s="26"/>
      <c r="K21" s="26"/>
      <c r="L21" s="42"/>
      <c r="M21" s="42"/>
    </row>
    <row r="22" spans="2:13" x14ac:dyDescent="0.25">
      <c r="B22" s="28" t="s">
        <v>78</v>
      </c>
      <c r="C22" s="31">
        <v>722.40000000000509</v>
      </c>
      <c r="D22" s="889"/>
      <c r="E22" s="26"/>
      <c r="F22" s="26"/>
      <c r="I22" s="26"/>
      <c r="J22" s="26"/>
      <c r="K22" s="26"/>
      <c r="L22" s="42"/>
      <c r="M22" s="42"/>
    </row>
    <row r="23" spans="2:13" x14ac:dyDescent="0.25">
      <c r="B23" s="28" t="s">
        <v>77</v>
      </c>
      <c r="C23" s="31">
        <v>2873.4999999999964</v>
      </c>
      <c r="D23" s="889"/>
      <c r="E23" s="26"/>
      <c r="F23" s="26"/>
      <c r="I23" s="26"/>
      <c r="J23" s="26"/>
      <c r="K23" s="26"/>
    </row>
    <row r="24" spans="2:13" x14ac:dyDescent="0.25">
      <c r="B24" s="32" t="s">
        <v>76</v>
      </c>
      <c r="C24" s="29">
        <v>5560.9000000000005</v>
      </c>
      <c r="D24" s="889"/>
      <c r="E24" s="26"/>
      <c r="F24" s="26"/>
      <c r="I24" s="26"/>
      <c r="J24" s="26"/>
      <c r="K24" s="26"/>
    </row>
    <row r="25" spans="2:13" x14ac:dyDescent="0.25">
      <c r="B25" s="28" t="s">
        <v>63</v>
      </c>
      <c r="C25" s="31">
        <v>3340.5</v>
      </c>
      <c r="D25" s="889"/>
      <c r="E25" s="26"/>
      <c r="F25" s="26"/>
      <c r="I25" s="26"/>
      <c r="J25" s="26"/>
      <c r="K25" s="26"/>
    </row>
    <row r="26" spans="2:13" x14ac:dyDescent="0.25">
      <c r="B26" s="28" t="s">
        <v>58</v>
      </c>
      <c r="C26" s="31">
        <v>1753.8</v>
      </c>
      <c r="D26" s="889"/>
      <c r="E26" s="26"/>
      <c r="F26" s="26"/>
      <c r="I26" s="26"/>
      <c r="J26" s="26"/>
      <c r="K26" s="26"/>
    </row>
    <row r="27" spans="2:13" x14ac:dyDescent="0.25">
      <c r="B27" s="28" t="s">
        <v>57</v>
      </c>
      <c r="C27" s="31">
        <v>384.8</v>
      </c>
      <c r="D27" s="889"/>
      <c r="E27" s="26"/>
      <c r="F27" s="26"/>
      <c r="I27" s="26"/>
      <c r="J27" s="26"/>
      <c r="K27" s="26"/>
    </row>
    <row r="28" spans="2:13" ht="17.25" x14ac:dyDescent="0.25">
      <c r="B28" s="28" t="s">
        <v>75</v>
      </c>
      <c r="C28" s="31">
        <v>25</v>
      </c>
      <c r="D28" s="889"/>
      <c r="E28" s="26"/>
      <c r="F28" s="26"/>
      <c r="I28" s="26"/>
      <c r="J28" s="26"/>
      <c r="K28" s="26"/>
    </row>
    <row r="29" spans="2:13" x14ac:dyDescent="0.25">
      <c r="B29" s="28" t="s">
        <v>74</v>
      </c>
      <c r="C29" s="31">
        <v>56.8</v>
      </c>
      <c r="D29" s="889"/>
      <c r="E29" s="26"/>
      <c r="F29" s="26"/>
      <c r="I29" s="26"/>
      <c r="J29" s="26"/>
      <c r="K29" s="26"/>
    </row>
    <row r="30" spans="2:13" x14ac:dyDescent="0.25">
      <c r="B30" s="30" t="s">
        <v>73</v>
      </c>
      <c r="C30" s="29">
        <v>21250.9</v>
      </c>
      <c r="D30" s="889"/>
      <c r="E30" s="26"/>
      <c r="F30" s="26"/>
      <c r="I30" s="26"/>
      <c r="J30" s="26"/>
      <c r="K30" s="26"/>
    </row>
    <row r="31" spans="2:13" x14ac:dyDescent="0.25">
      <c r="B31" s="28" t="s">
        <v>72</v>
      </c>
      <c r="C31" s="27">
        <v>0.99</v>
      </c>
      <c r="D31" s="890"/>
      <c r="E31" s="627"/>
      <c r="F31" s="627"/>
      <c r="G31" s="600"/>
      <c r="H31" s="600"/>
      <c r="I31" s="627"/>
      <c r="J31" s="627"/>
      <c r="K31" s="26"/>
    </row>
    <row r="32" spans="2:13" s="852" customFormat="1" x14ac:dyDescent="0.25">
      <c r="B32" s="867" t="s">
        <v>1070</v>
      </c>
      <c r="C32" s="880"/>
      <c r="D32" s="667"/>
      <c r="E32" s="667"/>
      <c r="F32" s="667"/>
      <c r="G32" s="667"/>
      <c r="H32" s="667"/>
      <c r="I32" s="667"/>
      <c r="J32" s="667"/>
      <c r="K32" s="667"/>
      <c r="L32" s="667"/>
      <c r="M32" s="667"/>
    </row>
    <row r="33" spans="1:16" s="852" customFormat="1" x14ac:dyDescent="0.25">
      <c r="B33" s="680" t="s">
        <v>71</v>
      </c>
      <c r="C33" s="667"/>
      <c r="D33" s="667"/>
      <c r="E33" s="667"/>
      <c r="F33" s="667"/>
      <c r="G33" s="667"/>
      <c r="H33" s="667"/>
      <c r="I33" s="667"/>
      <c r="J33" s="667"/>
      <c r="K33" s="667"/>
      <c r="L33" s="667"/>
      <c r="M33" s="667"/>
    </row>
    <row r="34" spans="1:16" x14ac:dyDescent="0.25">
      <c r="B34" s="17"/>
      <c r="C34" s="26"/>
      <c r="D34" s="26"/>
      <c r="E34" s="26"/>
      <c r="F34" s="26"/>
      <c r="G34" s="26"/>
      <c r="H34" s="26"/>
      <c r="I34" s="26"/>
      <c r="J34" s="26"/>
      <c r="K34" s="26"/>
      <c r="L34" s="26"/>
      <c r="M34" s="26"/>
    </row>
    <row r="35" spans="1:16" x14ac:dyDescent="0.25">
      <c r="A35" s="19" t="s">
        <v>70</v>
      </c>
      <c r="B35" s="23" t="s">
        <v>94</v>
      </c>
    </row>
    <row r="36" spans="1:16" x14ac:dyDescent="0.25">
      <c r="A36" s="20"/>
      <c r="B36" s="18"/>
      <c r="C36" s="21">
        <v>2007</v>
      </c>
      <c r="D36" s="21">
        <v>2008</v>
      </c>
      <c r="E36" s="21">
        <v>2009</v>
      </c>
      <c r="F36" s="21">
        <v>2010</v>
      </c>
      <c r="G36" s="21">
        <v>2011</v>
      </c>
      <c r="H36" s="21">
        <v>2012</v>
      </c>
      <c r="I36" s="21">
        <v>2013</v>
      </c>
      <c r="J36" s="21">
        <v>2014</v>
      </c>
      <c r="K36" s="21">
        <v>2015</v>
      </c>
      <c r="L36" s="21">
        <v>2016</v>
      </c>
      <c r="M36" s="21">
        <v>2017</v>
      </c>
    </row>
    <row r="37" spans="1:16" x14ac:dyDescent="0.25">
      <c r="A37" s="20"/>
      <c r="B37" s="18" t="s">
        <v>69</v>
      </c>
      <c r="C37" s="25">
        <v>12.1677</v>
      </c>
      <c r="D37" s="25">
        <v>13.584899999999999</v>
      </c>
      <c r="E37" s="25">
        <v>15.0197</v>
      </c>
      <c r="F37" s="25">
        <v>15.4186</v>
      </c>
      <c r="G37" s="25">
        <v>16.267600000000002</v>
      </c>
      <c r="H37" s="25">
        <v>16.131399999999999</v>
      </c>
      <c r="I37" s="25">
        <v>16.495699999999999</v>
      </c>
      <c r="J37" s="25">
        <v>16.316200000000002</v>
      </c>
      <c r="K37" s="25">
        <v>16.346499999999999</v>
      </c>
      <c r="L37" s="25">
        <v>15.385899999999999</v>
      </c>
      <c r="M37" s="25">
        <v>15.69</v>
      </c>
    </row>
    <row r="38" spans="1:16" x14ac:dyDescent="0.25">
      <c r="A38" s="20"/>
      <c r="B38" s="18" t="s">
        <v>68</v>
      </c>
      <c r="C38" s="25">
        <v>2.4494000000000002</v>
      </c>
      <c r="D38" s="25">
        <v>2.8119999999999998</v>
      </c>
      <c r="E38" s="25">
        <v>2.9462000000000002</v>
      </c>
      <c r="F38" s="25">
        <v>3.5659000000000001</v>
      </c>
      <c r="G38" s="25">
        <v>3.5936999999999997</v>
      </c>
      <c r="H38" s="25">
        <v>4.3302000000000005</v>
      </c>
      <c r="I38" s="25">
        <v>4.9752999999999998</v>
      </c>
      <c r="J38" s="25">
        <v>5.230500000000001</v>
      </c>
      <c r="K38" s="25">
        <v>5.7511000000000001</v>
      </c>
      <c r="L38" s="25">
        <v>5.3395000000000001</v>
      </c>
      <c r="M38" s="654">
        <v>5.560900000000002</v>
      </c>
    </row>
    <row r="39" spans="1:16" x14ac:dyDescent="0.25">
      <c r="B39" s="17" t="s">
        <v>55</v>
      </c>
      <c r="C39" s="39"/>
      <c r="D39" s="39"/>
      <c r="E39" s="39"/>
      <c r="F39" s="39"/>
      <c r="G39" s="39"/>
      <c r="H39" s="39"/>
      <c r="I39" s="39"/>
      <c r="J39" s="39"/>
      <c r="K39" s="39"/>
      <c r="L39" s="39"/>
      <c r="M39" s="39"/>
    </row>
    <row r="41" spans="1:16" x14ac:dyDescent="0.25">
      <c r="A41" s="19" t="s">
        <v>67</v>
      </c>
      <c r="B41" s="23" t="s">
        <v>95</v>
      </c>
      <c r="C41" s="22"/>
      <c r="D41" s="22"/>
      <c r="E41" s="20"/>
    </row>
    <row r="42" spans="1:16" x14ac:dyDescent="0.25">
      <c r="A42" s="20"/>
      <c r="B42" s="18"/>
      <c r="C42" s="21">
        <v>2007</v>
      </c>
      <c r="D42" s="21">
        <v>2008</v>
      </c>
      <c r="E42" s="21">
        <v>2009</v>
      </c>
      <c r="F42" s="21">
        <v>2010</v>
      </c>
      <c r="G42" s="21">
        <v>2011</v>
      </c>
      <c r="H42" s="21">
        <v>2012</v>
      </c>
      <c r="I42" s="21">
        <v>2013</v>
      </c>
      <c r="J42" s="21">
        <v>2014</v>
      </c>
      <c r="K42" s="21">
        <v>2015</v>
      </c>
      <c r="L42" s="21">
        <v>2016</v>
      </c>
      <c r="M42" s="21">
        <v>2017</v>
      </c>
    </row>
    <row r="43" spans="1:16" x14ac:dyDescent="0.25">
      <c r="A43" s="20"/>
      <c r="B43" s="18" t="s">
        <v>66</v>
      </c>
      <c r="C43" s="12">
        <v>0.31726539464052378</v>
      </c>
      <c r="D43" s="12">
        <v>0.36789881014094122</v>
      </c>
      <c r="E43" s="12">
        <v>0.39503726504099429</v>
      </c>
      <c r="F43" s="12">
        <v>0.40242829676841629</v>
      </c>
      <c r="G43" s="12">
        <v>0.41434850689531905</v>
      </c>
      <c r="H43" s="12">
        <v>0.41108710951245264</v>
      </c>
      <c r="I43" s="12">
        <v>0.40436868334031956</v>
      </c>
      <c r="J43" s="12">
        <v>0.40605289905182695</v>
      </c>
      <c r="K43" s="12">
        <v>0.40013847657664187</v>
      </c>
      <c r="L43" s="12">
        <v>0.42757196483541932</v>
      </c>
      <c r="M43" s="12">
        <v>0.42205659959578445</v>
      </c>
    </row>
    <row r="44" spans="1:16" x14ac:dyDescent="0.25">
      <c r="A44" s="20"/>
      <c r="B44" s="18" t="s">
        <v>65</v>
      </c>
      <c r="C44" s="12">
        <v>0.51516374657079722</v>
      </c>
      <c r="D44" s="12">
        <v>0.46060535832992811</v>
      </c>
      <c r="E44" s="12">
        <v>0.44097429018306911</v>
      </c>
      <c r="F44" s="12">
        <v>0.40973952434881089</v>
      </c>
      <c r="G44" s="12">
        <v>0.40471167546938025</v>
      </c>
      <c r="H44" s="12">
        <v>0.37728721116628228</v>
      </c>
      <c r="I44" s="12">
        <v>0.36390945927064405</v>
      </c>
      <c r="J44" s="12">
        <v>0.35119531065081899</v>
      </c>
      <c r="K44" s="12">
        <v>0.33960249076822829</v>
      </c>
      <c r="L44" s="12">
        <v>0.31479730186148402</v>
      </c>
      <c r="M44" s="12">
        <v>0.31712074172135518</v>
      </c>
      <c r="P44" s="42"/>
    </row>
    <row r="45" spans="1:16" x14ac:dyDescent="0.25">
      <c r="B45" s="18" t="s">
        <v>64</v>
      </c>
      <c r="C45" s="12">
        <v>8.1986166886728551E-2</v>
      </c>
      <c r="D45" s="12">
        <v>8.3540181375747827E-2</v>
      </c>
      <c r="E45" s="12">
        <v>7.9200040075921602E-2</v>
      </c>
      <c r="F45" s="12">
        <v>8.9841712976375471E-2</v>
      </c>
      <c r="G45" s="12">
        <v>9.276834849682547E-2</v>
      </c>
      <c r="H45" s="12">
        <v>9.9122258278922473E-2</v>
      </c>
      <c r="I45" s="12">
        <v>0.11223510781985004</v>
      </c>
      <c r="J45" s="12">
        <v>0.10276747715427421</v>
      </c>
      <c r="K45" s="12">
        <v>0.10352707986387664</v>
      </c>
      <c r="L45" s="12">
        <v>0.10318739324693373</v>
      </c>
      <c r="M45" s="12">
        <v>0.10448498651821805</v>
      </c>
      <c r="P45" s="42"/>
    </row>
    <row r="46" spans="1:16" x14ac:dyDescent="0.25">
      <c r="B46" s="18" t="s">
        <v>63</v>
      </c>
      <c r="C46" s="12">
        <v>8.5584691901950449E-2</v>
      </c>
      <c r="D46" s="12">
        <v>8.795565015338265E-2</v>
      </c>
      <c r="E46" s="12">
        <v>8.4788404700015016E-2</v>
      </c>
      <c r="F46" s="12">
        <v>9.7990465906397317E-2</v>
      </c>
      <c r="G46" s="12">
        <v>8.8171469138475331E-2</v>
      </c>
      <c r="H46" s="12">
        <v>0.11250342104234273</v>
      </c>
      <c r="I46" s="12">
        <v>0.11948674956918634</v>
      </c>
      <c r="J46" s="12">
        <v>0.13998431314307991</v>
      </c>
      <c r="K46" s="12">
        <v>0.15673195279125338</v>
      </c>
      <c r="L46" s="12">
        <v>0.15444334005616298</v>
      </c>
      <c r="M46" s="12">
        <v>0.15719334239961599</v>
      </c>
      <c r="P46" s="42"/>
    </row>
    <row r="47" spans="1:16" x14ac:dyDescent="0.25">
      <c r="B47" s="18" t="s">
        <v>62</v>
      </c>
      <c r="C47" s="12">
        <v>1</v>
      </c>
      <c r="D47" s="12">
        <v>0.99999999999999989</v>
      </c>
      <c r="E47" s="12">
        <v>1</v>
      </c>
      <c r="F47" s="12">
        <v>1</v>
      </c>
      <c r="G47" s="12">
        <v>1</v>
      </c>
      <c r="H47" s="12">
        <v>1.0000000000000002</v>
      </c>
      <c r="I47" s="12">
        <v>1</v>
      </c>
      <c r="J47" s="12">
        <v>1</v>
      </c>
      <c r="K47" s="12">
        <v>1.0000000000000002</v>
      </c>
      <c r="L47" s="12">
        <v>1</v>
      </c>
      <c r="M47" s="12">
        <v>1</v>
      </c>
    </row>
    <row r="48" spans="1:16" s="867" customFormat="1" x14ac:dyDescent="0.25">
      <c r="B48" s="229" t="s">
        <v>61</v>
      </c>
    </row>
    <row r="49" spans="1:17" x14ac:dyDescent="0.25">
      <c r="B49" s="17" t="s">
        <v>55</v>
      </c>
      <c r="C49" s="16"/>
      <c r="D49" s="16"/>
      <c r="E49" s="16"/>
      <c r="F49" s="16"/>
      <c r="G49" s="16"/>
      <c r="H49" s="16"/>
      <c r="I49" s="16"/>
      <c r="J49" s="16"/>
      <c r="K49" s="16"/>
      <c r="L49" s="16"/>
    </row>
    <row r="50" spans="1:17" x14ac:dyDescent="0.25">
      <c r="B50" s="41"/>
      <c r="C50" s="16"/>
      <c r="D50" s="16"/>
      <c r="E50" s="16"/>
      <c r="F50" s="16"/>
      <c r="G50" s="16"/>
      <c r="H50" s="16"/>
      <c r="I50" s="16"/>
      <c r="J50" s="16"/>
      <c r="K50" s="16"/>
      <c r="L50" s="16"/>
    </row>
    <row r="51" spans="1:17" x14ac:dyDescent="0.25">
      <c r="A51" s="19" t="s">
        <v>60</v>
      </c>
      <c r="B51" s="23" t="s">
        <v>96</v>
      </c>
      <c r="C51" s="22"/>
      <c r="D51" s="22"/>
      <c r="E51" s="20"/>
    </row>
    <row r="52" spans="1:17" x14ac:dyDescent="0.25">
      <c r="A52" s="20"/>
      <c r="B52" s="18"/>
      <c r="C52" s="21">
        <v>2007</v>
      </c>
      <c r="D52" s="21">
        <v>2008</v>
      </c>
      <c r="E52" s="21">
        <v>2009</v>
      </c>
      <c r="F52" s="21">
        <v>2010</v>
      </c>
      <c r="G52" s="21">
        <v>2011</v>
      </c>
      <c r="H52" s="21">
        <v>2012</v>
      </c>
      <c r="I52" s="21">
        <v>2013</v>
      </c>
      <c r="J52" s="21">
        <v>2014</v>
      </c>
      <c r="K52" s="21">
        <v>2015</v>
      </c>
      <c r="L52" s="21">
        <v>2016</v>
      </c>
      <c r="M52" s="21">
        <v>2017</v>
      </c>
    </row>
    <row r="53" spans="1:17" x14ac:dyDescent="0.25">
      <c r="A53" s="20"/>
      <c r="B53" s="18" t="s">
        <v>59</v>
      </c>
      <c r="C53" s="12">
        <v>8.0925765028630858E-2</v>
      </c>
      <c r="D53" s="12">
        <v>8.671151254200489E-2</v>
      </c>
      <c r="E53" s="12">
        <v>8.8634579954246659E-2</v>
      </c>
      <c r="F53" s="12">
        <v>0.10273117543258974</v>
      </c>
      <c r="G53" s="12">
        <v>9.5149864308982798E-2</v>
      </c>
      <c r="H53" s="12">
        <v>8.7456503890213866E-2</v>
      </c>
      <c r="I53" s="12">
        <v>7.2921615201900228E-2</v>
      </c>
      <c r="J53" s="12">
        <v>7.3370864215866E-2</v>
      </c>
      <c r="K53" s="12">
        <v>7.0926254434870759E-2</v>
      </c>
      <c r="L53" s="12">
        <v>5.8753992685304013E-2</v>
      </c>
      <c r="M53" s="12">
        <v>5.7400489015984893E-2</v>
      </c>
      <c r="O53" s="42"/>
    </row>
    <row r="54" spans="1:17" x14ac:dyDescent="0.25">
      <c r="B54" s="18" t="s">
        <v>82</v>
      </c>
      <c r="C54" s="12">
        <v>7.0841685423237169E-2</v>
      </c>
      <c r="D54" s="12">
        <v>7.0476736456281358E-2</v>
      </c>
      <c r="E54" s="12">
        <v>7.1847221681073575E-2</v>
      </c>
      <c r="F54" s="12">
        <v>7.1853354051989782E-2</v>
      </c>
      <c r="G54" s="12">
        <v>6.0912427686002427E-2</v>
      </c>
      <c r="H54" s="12">
        <v>5.9838917777690903E-2</v>
      </c>
      <c r="I54" s="12">
        <v>5.399841646872526E-2</v>
      </c>
      <c r="J54" s="12">
        <v>5.7637596476490603E-2</v>
      </c>
      <c r="K54" s="12">
        <v>5.3367786546955329E-2</v>
      </c>
      <c r="L54" s="12">
        <v>4.4505775521823457E-2</v>
      </c>
      <c r="M54" s="12">
        <v>4.5104422343978934E-2</v>
      </c>
      <c r="O54" s="42"/>
      <c r="Q54" s="680"/>
    </row>
    <row r="55" spans="1:17" x14ac:dyDescent="0.25">
      <c r="B55" s="18" t="s">
        <v>58</v>
      </c>
      <c r="C55" s="12">
        <v>5.3245855881125528E-2</v>
      </c>
      <c r="D55" s="12">
        <v>5.268678835633564E-2</v>
      </c>
      <c r="E55" s="12">
        <v>5.2939179222861087E-2</v>
      </c>
      <c r="F55" s="12">
        <v>5.6914851589454557E-2</v>
      </c>
      <c r="G55" s="12">
        <v>6.3218419740903156E-2</v>
      </c>
      <c r="H55" s="12">
        <v>6.8269343550846476E-2</v>
      </c>
      <c r="I55" s="12">
        <v>8.1062828932047873E-2</v>
      </c>
      <c r="J55" s="12">
        <v>7.132878816709752E-2</v>
      </c>
      <c r="K55" s="12">
        <v>7.3532872348128317E-2</v>
      </c>
      <c r="L55" s="12">
        <v>7.6886332712517005E-2</v>
      </c>
      <c r="M55" s="12">
        <v>8.2623914671892895E-2</v>
      </c>
      <c r="O55" s="42"/>
    </row>
    <row r="56" spans="1:17" x14ac:dyDescent="0.25">
      <c r="B56" s="18" t="s">
        <v>57</v>
      </c>
      <c r="C56" s="12">
        <v>1.6610887248496624E-2</v>
      </c>
      <c r="D56" s="12">
        <v>1.9593764675030035E-2</v>
      </c>
      <c r="E56" s="12">
        <v>1.5306664291797237E-2</v>
      </c>
      <c r="F56" s="12">
        <v>2.0399273091205983E-2</v>
      </c>
      <c r="G56" s="12">
        <v>1.8062966673883383E-2</v>
      </c>
      <c r="H56" s="12">
        <v>1.9108476365484618E-2</v>
      </c>
      <c r="I56" s="12">
        <v>1.9702761864840948E-2</v>
      </c>
      <c r="J56" s="12">
        <v>2.0232518204643866E-2</v>
      </c>
      <c r="K56" s="12">
        <v>1.9210774020708133E-2</v>
      </c>
      <c r="L56" s="12">
        <v>1.8397714881256813E-2</v>
      </c>
      <c r="M56" s="12">
        <v>2.1671228617328505E-2</v>
      </c>
      <c r="O56" s="42"/>
    </row>
    <row r="57" spans="1:17" x14ac:dyDescent="0.25">
      <c r="A57" s="19"/>
      <c r="B57" s="18" t="s">
        <v>56</v>
      </c>
      <c r="C57" s="12">
        <v>0.77837580641850979</v>
      </c>
      <c r="D57" s="12">
        <v>0.77053119797034797</v>
      </c>
      <c r="E57" s="12">
        <v>0.77127235485002144</v>
      </c>
      <c r="F57" s="12">
        <v>0.74810134583475996</v>
      </c>
      <c r="G57" s="12">
        <v>0.76265632159022845</v>
      </c>
      <c r="H57" s="12">
        <v>0.76532675841576414</v>
      </c>
      <c r="I57" s="12">
        <v>0.77231437753248577</v>
      </c>
      <c r="J57" s="12">
        <v>0.77743023293590197</v>
      </c>
      <c r="K57" s="12">
        <v>0.78296231264933769</v>
      </c>
      <c r="L57" s="12">
        <v>0.80145618419909859</v>
      </c>
      <c r="M57" s="12">
        <v>0.79319994535081484</v>
      </c>
      <c r="N57" s="40"/>
      <c r="O57" s="42"/>
    </row>
    <row r="58" spans="1:17" x14ac:dyDescent="0.25">
      <c r="B58" s="10" t="s">
        <v>1027</v>
      </c>
      <c r="C58" s="12">
        <v>1</v>
      </c>
      <c r="D58" s="12">
        <v>0.99999999999999989</v>
      </c>
      <c r="E58" s="12">
        <v>1</v>
      </c>
      <c r="F58" s="12">
        <v>1</v>
      </c>
      <c r="G58" s="12">
        <v>1.0000000000000002</v>
      </c>
      <c r="H58" s="12">
        <v>1</v>
      </c>
      <c r="I58" s="12">
        <v>1</v>
      </c>
      <c r="J58" s="12">
        <v>1</v>
      </c>
      <c r="K58" s="12">
        <v>1.0000000000000002</v>
      </c>
      <c r="L58" s="12">
        <v>0.99999999999999989</v>
      </c>
      <c r="M58" s="12">
        <v>1</v>
      </c>
      <c r="O58" s="42"/>
    </row>
    <row r="59" spans="1:17" x14ac:dyDescent="0.25">
      <c r="B59" s="17" t="s">
        <v>1036</v>
      </c>
      <c r="C59" s="16"/>
      <c r="D59" s="16"/>
      <c r="E59" s="16"/>
      <c r="F59" s="16"/>
      <c r="G59" s="16"/>
      <c r="H59" s="16"/>
      <c r="I59" s="16"/>
      <c r="J59" s="16"/>
      <c r="K59" s="16"/>
      <c r="L59" s="16"/>
      <c r="M59" s="16"/>
    </row>
    <row r="60" spans="1:17" x14ac:dyDescent="0.25">
      <c r="B60" s="2" t="s">
        <v>55</v>
      </c>
    </row>
    <row r="63" spans="1:17" x14ac:dyDescent="0.25">
      <c r="C63" s="15"/>
      <c r="D63" s="15"/>
      <c r="E63" s="15"/>
      <c r="F63" s="15"/>
      <c r="G63" s="15"/>
      <c r="H63" s="15"/>
      <c r="I63" s="15"/>
      <c r="J63" s="15"/>
      <c r="K63" s="15"/>
      <c r="L63" s="15"/>
      <c r="M63" s="15"/>
    </row>
    <row r="65" spans="3:16384" x14ac:dyDescent="0.25">
      <c r="C65" s="15"/>
      <c r="D65" s="15"/>
      <c r="E65" s="15"/>
      <c r="F65" s="15"/>
      <c r="G65" s="15"/>
      <c r="H65" s="15"/>
      <c r="I65" s="15"/>
      <c r="J65" s="15"/>
      <c r="K65" s="15"/>
      <c r="L65" s="15"/>
      <c r="M65" s="15"/>
    </row>
    <row r="66" spans="3:16384" x14ac:dyDescent="0.25">
      <c r="D66" s="15"/>
      <c r="E66" s="15"/>
      <c r="F66" s="15"/>
      <c r="G66" s="15"/>
      <c r="H66" s="15"/>
      <c r="I66" s="15"/>
      <c r="J66" s="15"/>
      <c r="K66" s="15"/>
      <c r="L66" s="15"/>
      <c r="M66" s="15"/>
      <c r="N66" s="15"/>
    </row>
    <row r="74" spans="3:16384" x14ac:dyDescent="0.25">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4"/>
      <c r="NH74" s="14"/>
      <c r="NI74" s="14"/>
      <c r="NJ74" s="14"/>
      <c r="NK74" s="14"/>
      <c r="NL74" s="14"/>
      <c r="NM74" s="14"/>
      <c r="NN74" s="14"/>
      <c r="NO74" s="14"/>
      <c r="NP74" s="14"/>
      <c r="NQ74" s="14"/>
      <c r="NR74" s="14"/>
      <c r="NS74" s="14"/>
      <c r="NT74" s="14"/>
      <c r="NU74" s="14"/>
      <c r="NV74" s="14"/>
      <c r="NW74" s="14"/>
      <c r="NX74" s="14"/>
      <c r="NY74" s="14"/>
      <c r="NZ74" s="14"/>
      <c r="OA74" s="14"/>
      <c r="OB74" s="14"/>
      <c r="OC74" s="14"/>
      <c r="OD74" s="14"/>
      <c r="OE74" s="14"/>
      <c r="OF74" s="14"/>
      <c r="OG74" s="14"/>
      <c r="OH74" s="14"/>
      <c r="OI74" s="14"/>
      <c r="OJ74" s="14"/>
      <c r="OK74" s="14"/>
      <c r="OL74" s="14"/>
      <c r="OM74" s="14"/>
      <c r="ON74" s="14"/>
      <c r="OO74" s="14"/>
      <c r="OP74" s="14"/>
      <c r="OQ74" s="14"/>
      <c r="OR74" s="14"/>
      <c r="OS74" s="14"/>
      <c r="OT74" s="14"/>
      <c r="OU74" s="14"/>
      <c r="OV74" s="14"/>
      <c r="OW74" s="14"/>
      <c r="OX74" s="14"/>
      <c r="OY74" s="14"/>
      <c r="OZ74" s="14"/>
      <c r="PA74" s="14"/>
      <c r="PB74" s="14"/>
      <c r="PC74" s="14"/>
      <c r="PD74" s="14"/>
      <c r="PE74" s="14"/>
      <c r="PF74" s="14"/>
      <c r="PG74" s="14"/>
      <c r="PH74" s="14"/>
      <c r="PI74" s="14"/>
      <c r="PJ74" s="14"/>
      <c r="PK74" s="14"/>
      <c r="PL74" s="14"/>
      <c r="PM74" s="14"/>
      <c r="PN74" s="14"/>
      <c r="PO74" s="14"/>
      <c r="PP74" s="14"/>
      <c r="PQ74" s="14"/>
      <c r="PR74" s="14"/>
      <c r="PS74" s="14"/>
      <c r="PT74" s="14"/>
      <c r="PU74" s="14"/>
      <c r="PV74" s="14"/>
      <c r="PW74" s="14"/>
      <c r="PX74" s="14"/>
      <c r="PY74" s="14"/>
      <c r="PZ74" s="14"/>
      <c r="QA74" s="14"/>
      <c r="QB74" s="14"/>
      <c r="QC74" s="14"/>
      <c r="QD74" s="14"/>
      <c r="QE74" s="14"/>
      <c r="QF74" s="14"/>
      <c r="QG74" s="14"/>
      <c r="QH74" s="14"/>
      <c r="QI74" s="14"/>
      <c r="QJ74" s="14"/>
      <c r="QK74" s="14"/>
      <c r="QL74" s="14"/>
      <c r="QM74" s="14"/>
      <c r="QN74" s="14"/>
      <c r="QO74" s="14"/>
      <c r="QP74" s="14"/>
      <c r="QQ74" s="14"/>
      <c r="QR74" s="14"/>
      <c r="QS74" s="14"/>
      <c r="QT74" s="14"/>
      <c r="QU74" s="14"/>
      <c r="QV74" s="14"/>
      <c r="QW74" s="14"/>
      <c r="QX74" s="14"/>
      <c r="QY74" s="14"/>
      <c r="QZ74" s="14"/>
      <c r="RA74" s="14"/>
      <c r="RB74" s="14"/>
      <c r="RC74" s="14"/>
      <c r="RD74" s="14"/>
      <c r="RE74" s="14"/>
      <c r="RF74" s="14"/>
      <c r="RG74" s="14"/>
      <c r="RH74" s="14"/>
      <c r="RI74" s="14"/>
      <c r="RJ74" s="14"/>
      <c r="RK74" s="14"/>
      <c r="RL74" s="14"/>
      <c r="RM74" s="14"/>
      <c r="RN74" s="14"/>
      <c r="RO74" s="14"/>
      <c r="RP74" s="14"/>
      <c r="RQ74" s="14"/>
      <c r="RR74" s="14"/>
      <c r="RS74" s="14"/>
      <c r="RT74" s="14"/>
      <c r="RU74" s="14"/>
      <c r="RV74" s="14"/>
      <c r="RW74" s="14"/>
      <c r="RX74" s="14"/>
      <c r="RY74" s="14"/>
      <c r="RZ74" s="14"/>
      <c r="SA74" s="14"/>
      <c r="SB74" s="14"/>
      <c r="SC74" s="14"/>
      <c r="SD74" s="14"/>
      <c r="SE74" s="14"/>
      <c r="SF74" s="14"/>
      <c r="SG74" s="14"/>
      <c r="SH74" s="14"/>
      <c r="SI74" s="14"/>
      <c r="SJ74" s="14"/>
      <c r="SK74" s="14"/>
      <c r="SL74" s="14"/>
      <c r="SM74" s="14"/>
      <c r="SN74" s="14"/>
      <c r="SO74" s="14"/>
      <c r="SP74" s="14"/>
      <c r="SQ74" s="14"/>
      <c r="SR74" s="14"/>
      <c r="SS74" s="14"/>
      <c r="ST74" s="14"/>
      <c r="SU74" s="14"/>
      <c r="SV74" s="14"/>
      <c r="SW74" s="14"/>
      <c r="SX74" s="14"/>
      <c r="SY74" s="14"/>
      <c r="SZ74" s="14"/>
      <c r="TA74" s="14"/>
      <c r="TB74" s="14"/>
      <c r="TC74" s="14"/>
      <c r="TD74" s="14"/>
      <c r="TE74" s="14"/>
      <c r="TF74" s="14"/>
      <c r="TG74" s="14"/>
      <c r="TH74" s="14"/>
      <c r="TI74" s="14"/>
      <c r="TJ74" s="14"/>
      <c r="TK74" s="14"/>
      <c r="TL74" s="14"/>
      <c r="TM74" s="14"/>
      <c r="TN74" s="14"/>
      <c r="TO74" s="14"/>
      <c r="TP74" s="14"/>
      <c r="TQ74" s="14"/>
      <c r="TR74" s="14"/>
      <c r="TS74" s="14"/>
      <c r="TT74" s="14"/>
      <c r="TU74" s="14"/>
      <c r="TV74" s="14"/>
      <c r="TW74" s="14"/>
      <c r="TX74" s="14"/>
      <c r="TY74" s="14"/>
      <c r="TZ74" s="14"/>
      <c r="UA74" s="14"/>
      <c r="UB74" s="14"/>
      <c r="UC74" s="14"/>
      <c r="UD74" s="14"/>
      <c r="UE74" s="14"/>
      <c r="UF74" s="14"/>
      <c r="UG74" s="14"/>
      <c r="UH74" s="14"/>
      <c r="UI74" s="14"/>
      <c r="UJ74" s="14"/>
      <c r="UK74" s="14"/>
      <c r="UL74" s="14"/>
      <c r="UM74" s="14"/>
      <c r="UN74" s="14"/>
      <c r="UO74" s="14"/>
      <c r="UP74" s="14"/>
      <c r="UQ74" s="14"/>
      <c r="UR74" s="14"/>
      <c r="US74" s="14"/>
      <c r="UT74" s="14"/>
      <c r="UU74" s="14"/>
      <c r="UV74" s="14"/>
      <c r="UW74" s="14"/>
      <c r="UX74" s="14"/>
      <c r="UY74" s="14"/>
      <c r="UZ74" s="14"/>
      <c r="VA74" s="14"/>
      <c r="VB74" s="14"/>
      <c r="VC74" s="14"/>
      <c r="VD74" s="14"/>
      <c r="VE74" s="14"/>
      <c r="VF74" s="14"/>
      <c r="VG74" s="14"/>
      <c r="VH74" s="14"/>
      <c r="VI74" s="14"/>
      <c r="VJ74" s="14"/>
      <c r="VK74" s="14"/>
      <c r="VL74" s="14"/>
      <c r="VM74" s="14"/>
      <c r="VN74" s="14"/>
      <c r="VO74" s="14"/>
      <c r="VP74" s="14"/>
      <c r="VQ74" s="14"/>
      <c r="VR74" s="14"/>
      <c r="VS74" s="14"/>
      <c r="VT74" s="14"/>
      <c r="VU74" s="14"/>
      <c r="VV74" s="14"/>
      <c r="VW74" s="14"/>
      <c r="VX74" s="14"/>
      <c r="VY74" s="14"/>
      <c r="VZ74" s="14"/>
      <c r="WA74" s="14"/>
      <c r="WB74" s="14"/>
      <c r="WC74" s="14"/>
      <c r="WD74" s="14"/>
      <c r="WE74" s="14"/>
      <c r="WF74" s="14"/>
      <c r="WG74" s="14"/>
      <c r="WH74" s="14"/>
      <c r="WI74" s="14"/>
      <c r="WJ74" s="14"/>
      <c r="WK74" s="14"/>
      <c r="WL74" s="14"/>
      <c r="WM74" s="14"/>
      <c r="WN74" s="14"/>
      <c r="WO74" s="14"/>
      <c r="WP74" s="14"/>
      <c r="WQ74" s="14"/>
      <c r="WR74" s="14"/>
      <c r="WS74" s="14"/>
      <c r="WT74" s="14"/>
      <c r="WU74" s="14"/>
      <c r="WV74" s="14"/>
      <c r="WW74" s="14"/>
      <c r="WX74" s="14"/>
      <c r="WY74" s="14"/>
      <c r="WZ74" s="14"/>
      <c r="XA74" s="14"/>
      <c r="XB74" s="14"/>
      <c r="XC74" s="14"/>
      <c r="XD74" s="14"/>
      <c r="XE74" s="14"/>
      <c r="XF74" s="14"/>
      <c r="XG74" s="14"/>
      <c r="XH74" s="14"/>
      <c r="XI74" s="14"/>
      <c r="XJ74" s="14"/>
      <c r="XK74" s="14"/>
      <c r="XL74" s="14"/>
      <c r="XM74" s="14"/>
      <c r="XN74" s="14"/>
      <c r="XO74" s="14"/>
      <c r="XP74" s="14"/>
      <c r="XQ74" s="14"/>
      <c r="XR74" s="14"/>
      <c r="XS74" s="14"/>
      <c r="XT74" s="14"/>
      <c r="XU74" s="14"/>
      <c r="XV74" s="14"/>
      <c r="XW74" s="14"/>
      <c r="XX74" s="14"/>
      <c r="XY74" s="14"/>
      <c r="XZ74" s="14"/>
      <c r="YA74" s="14"/>
      <c r="YB74" s="14"/>
      <c r="YC74" s="14"/>
      <c r="YD74" s="14"/>
      <c r="YE74" s="14"/>
      <c r="YF74" s="14"/>
      <c r="YG74" s="14"/>
      <c r="YH74" s="14"/>
      <c r="YI74" s="14"/>
      <c r="YJ74" s="14"/>
      <c r="YK74" s="14"/>
      <c r="YL74" s="14"/>
      <c r="YM74" s="14"/>
      <c r="YN74" s="14"/>
      <c r="YO74" s="14"/>
      <c r="YP74" s="14"/>
      <c r="YQ74" s="14"/>
      <c r="YR74" s="14"/>
      <c r="YS74" s="14"/>
      <c r="YT74" s="14"/>
      <c r="YU74" s="14"/>
      <c r="YV74" s="14"/>
      <c r="YW74" s="14"/>
      <c r="YX74" s="14"/>
      <c r="YY74" s="14"/>
      <c r="YZ74" s="14"/>
      <c r="ZA74" s="14"/>
      <c r="ZB74" s="14"/>
      <c r="ZC74" s="14"/>
      <c r="ZD74" s="14"/>
      <c r="ZE74" s="14"/>
      <c r="ZF74" s="14"/>
      <c r="ZG74" s="14"/>
      <c r="ZH74" s="14"/>
      <c r="ZI74" s="14"/>
      <c r="ZJ74" s="14"/>
      <c r="ZK74" s="14"/>
      <c r="ZL74" s="14"/>
      <c r="ZM74" s="14"/>
      <c r="ZN74" s="14"/>
      <c r="ZO74" s="14"/>
      <c r="ZP74" s="14"/>
      <c r="ZQ74" s="14"/>
      <c r="ZR74" s="14"/>
      <c r="ZS74" s="14"/>
      <c r="ZT74" s="14"/>
      <c r="ZU74" s="14"/>
      <c r="ZV74" s="14"/>
      <c r="ZW74" s="14"/>
      <c r="ZX74" s="14"/>
      <c r="ZY74" s="14"/>
      <c r="ZZ74" s="14"/>
      <c r="AAA74" s="14"/>
      <c r="AAB74" s="14"/>
      <c r="AAC74" s="14"/>
      <c r="AAD74" s="14"/>
      <c r="AAE74" s="14"/>
      <c r="AAF74" s="14"/>
      <c r="AAG74" s="14"/>
      <c r="AAH74" s="14"/>
      <c r="AAI74" s="14"/>
      <c r="AAJ74" s="14"/>
      <c r="AAK74" s="14"/>
      <c r="AAL74" s="14"/>
      <c r="AAM74" s="14"/>
      <c r="AAN74" s="14"/>
      <c r="AAO74" s="14"/>
      <c r="AAP74" s="14"/>
      <c r="AAQ74" s="14"/>
      <c r="AAR74" s="14"/>
      <c r="AAS74" s="14"/>
      <c r="AAT74" s="14"/>
      <c r="AAU74" s="14"/>
      <c r="AAV74" s="14"/>
      <c r="AAW74" s="14"/>
      <c r="AAX74" s="14"/>
      <c r="AAY74" s="14"/>
      <c r="AAZ74" s="14"/>
      <c r="ABA74" s="14"/>
      <c r="ABB74" s="14"/>
      <c r="ABC74" s="14"/>
      <c r="ABD74" s="14"/>
      <c r="ABE74" s="14"/>
      <c r="ABF74" s="14"/>
      <c r="ABG74" s="14"/>
      <c r="ABH74" s="14"/>
      <c r="ABI74" s="14"/>
      <c r="ABJ74" s="14"/>
      <c r="ABK74" s="14"/>
      <c r="ABL74" s="14"/>
      <c r="ABM74" s="14"/>
      <c r="ABN74" s="14"/>
      <c r="ABO74" s="14"/>
      <c r="ABP74" s="14"/>
      <c r="ABQ74" s="14"/>
      <c r="ABR74" s="14"/>
      <c r="ABS74" s="14"/>
      <c r="ABT74" s="14"/>
      <c r="ABU74" s="14"/>
      <c r="ABV74" s="14"/>
      <c r="ABW74" s="14"/>
      <c r="ABX74" s="14"/>
      <c r="ABY74" s="14"/>
      <c r="ABZ74" s="14"/>
      <c r="ACA74" s="14"/>
      <c r="ACB74" s="14"/>
      <c r="ACC74" s="14"/>
      <c r="ACD74" s="14"/>
      <c r="ACE74" s="14"/>
      <c r="ACF74" s="14"/>
      <c r="ACG74" s="14"/>
      <c r="ACH74" s="14"/>
      <c r="ACI74" s="14"/>
      <c r="ACJ74" s="14"/>
      <c r="ACK74" s="14"/>
      <c r="ACL74" s="14"/>
      <c r="ACM74" s="14"/>
      <c r="ACN74" s="14"/>
      <c r="ACO74" s="14"/>
      <c r="ACP74" s="14"/>
      <c r="ACQ74" s="14"/>
      <c r="ACR74" s="14"/>
      <c r="ACS74" s="14"/>
      <c r="ACT74" s="14"/>
      <c r="ACU74" s="14"/>
      <c r="ACV74" s="14"/>
      <c r="ACW74" s="14"/>
      <c r="ACX74" s="14"/>
      <c r="ACY74" s="14"/>
      <c r="ACZ74" s="14"/>
      <c r="ADA74" s="14"/>
      <c r="ADB74" s="14"/>
      <c r="ADC74" s="14"/>
      <c r="ADD74" s="14"/>
      <c r="ADE74" s="14"/>
      <c r="ADF74" s="14"/>
      <c r="ADG74" s="14"/>
      <c r="ADH74" s="14"/>
      <c r="ADI74" s="14"/>
      <c r="ADJ74" s="14"/>
      <c r="ADK74" s="14"/>
      <c r="ADL74" s="14"/>
      <c r="ADM74" s="14"/>
      <c r="ADN74" s="14"/>
      <c r="ADO74" s="14"/>
      <c r="ADP74" s="14"/>
      <c r="ADQ74" s="14"/>
      <c r="ADR74" s="14"/>
      <c r="ADS74" s="14"/>
      <c r="ADT74" s="14"/>
      <c r="ADU74" s="14"/>
      <c r="ADV74" s="14"/>
      <c r="ADW74" s="14"/>
      <c r="ADX74" s="14"/>
      <c r="ADY74" s="14"/>
      <c r="ADZ74" s="14"/>
      <c r="AEA74" s="14"/>
      <c r="AEB74" s="14"/>
      <c r="AEC74" s="14"/>
      <c r="AED74" s="14"/>
      <c r="AEE74" s="14"/>
      <c r="AEF74" s="14"/>
      <c r="AEG74" s="14"/>
      <c r="AEH74" s="14"/>
      <c r="AEI74" s="14"/>
      <c r="AEJ74" s="14"/>
      <c r="AEK74" s="14"/>
      <c r="AEL74" s="14"/>
      <c r="AEM74" s="14"/>
      <c r="AEN74" s="14"/>
      <c r="AEO74" s="14"/>
      <c r="AEP74" s="14"/>
      <c r="AEQ74" s="14"/>
      <c r="AER74" s="14"/>
      <c r="AES74" s="14"/>
      <c r="AET74" s="14"/>
      <c r="AEU74" s="14"/>
      <c r="AEV74" s="14"/>
      <c r="AEW74" s="14"/>
      <c r="AEX74" s="14"/>
      <c r="AEY74" s="14"/>
      <c r="AEZ74" s="14"/>
      <c r="AFA74" s="14"/>
      <c r="AFB74" s="14"/>
      <c r="AFC74" s="14"/>
      <c r="AFD74" s="14"/>
      <c r="AFE74" s="14"/>
      <c r="AFF74" s="14"/>
      <c r="AFG74" s="14"/>
      <c r="AFH74" s="14"/>
      <c r="AFI74" s="14"/>
      <c r="AFJ74" s="14"/>
      <c r="AFK74" s="14"/>
      <c r="AFL74" s="14"/>
      <c r="AFM74" s="14"/>
      <c r="AFN74" s="14"/>
      <c r="AFO74" s="14"/>
      <c r="AFP74" s="14"/>
      <c r="AFQ74" s="14"/>
      <c r="AFR74" s="14"/>
      <c r="AFS74" s="14"/>
      <c r="AFT74" s="14"/>
      <c r="AFU74" s="14"/>
      <c r="AFV74" s="14"/>
      <c r="AFW74" s="14"/>
      <c r="AFX74" s="14"/>
      <c r="AFY74" s="14"/>
      <c r="AFZ74" s="14"/>
      <c r="AGA74" s="14"/>
      <c r="AGB74" s="14"/>
      <c r="AGC74" s="14"/>
      <c r="AGD74" s="14"/>
      <c r="AGE74" s="14"/>
      <c r="AGF74" s="14"/>
      <c r="AGG74" s="14"/>
      <c r="AGH74" s="14"/>
      <c r="AGI74" s="14"/>
      <c r="AGJ74" s="14"/>
      <c r="AGK74" s="14"/>
      <c r="AGL74" s="14"/>
      <c r="AGM74" s="14"/>
      <c r="AGN74" s="14"/>
      <c r="AGO74" s="14"/>
      <c r="AGP74" s="14"/>
      <c r="AGQ74" s="14"/>
      <c r="AGR74" s="14"/>
      <c r="AGS74" s="14"/>
      <c r="AGT74" s="14"/>
      <c r="AGU74" s="14"/>
      <c r="AGV74" s="14"/>
      <c r="AGW74" s="14"/>
      <c r="AGX74" s="14"/>
      <c r="AGY74" s="14"/>
      <c r="AGZ74" s="14"/>
      <c r="AHA74" s="14"/>
      <c r="AHB74" s="14"/>
      <c r="AHC74" s="14"/>
      <c r="AHD74" s="14"/>
      <c r="AHE74" s="14"/>
      <c r="AHF74" s="14"/>
      <c r="AHG74" s="14"/>
      <c r="AHH74" s="14"/>
      <c r="AHI74" s="14"/>
      <c r="AHJ74" s="14"/>
      <c r="AHK74" s="14"/>
      <c r="AHL74" s="14"/>
      <c r="AHM74" s="14"/>
      <c r="AHN74" s="14"/>
      <c r="AHO74" s="14"/>
      <c r="AHP74" s="14"/>
      <c r="AHQ74" s="14"/>
      <c r="AHR74" s="14"/>
      <c r="AHS74" s="14"/>
      <c r="AHT74" s="14"/>
      <c r="AHU74" s="14"/>
      <c r="AHV74" s="14"/>
      <c r="AHW74" s="14"/>
      <c r="AHX74" s="14"/>
      <c r="AHY74" s="14"/>
      <c r="AHZ74" s="14"/>
      <c r="AIA74" s="14"/>
      <c r="AIB74" s="14"/>
      <c r="AIC74" s="14"/>
      <c r="AID74" s="14"/>
      <c r="AIE74" s="14"/>
      <c r="AIF74" s="14"/>
      <c r="AIG74" s="14"/>
      <c r="AIH74" s="14"/>
      <c r="AII74" s="14"/>
      <c r="AIJ74" s="14"/>
      <c r="AIK74" s="14"/>
      <c r="AIL74" s="14"/>
      <c r="AIM74" s="14"/>
      <c r="AIN74" s="14"/>
      <c r="AIO74" s="14"/>
      <c r="AIP74" s="14"/>
      <c r="AIQ74" s="14"/>
      <c r="AIR74" s="14"/>
      <c r="AIS74" s="14"/>
      <c r="AIT74" s="14"/>
      <c r="AIU74" s="14"/>
      <c r="AIV74" s="14"/>
      <c r="AIW74" s="14"/>
      <c r="AIX74" s="14"/>
      <c r="AIY74" s="14"/>
      <c r="AIZ74" s="14"/>
      <c r="AJA74" s="14"/>
      <c r="AJB74" s="14"/>
      <c r="AJC74" s="14"/>
      <c r="AJD74" s="14"/>
      <c r="AJE74" s="14"/>
      <c r="AJF74" s="14"/>
      <c r="AJG74" s="14"/>
      <c r="AJH74" s="14"/>
      <c r="AJI74" s="14"/>
      <c r="AJJ74" s="14"/>
      <c r="AJK74" s="14"/>
      <c r="AJL74" s="14"/>
      <c r="AJM74" s="14"/>
      <c r="AJN74" s="14"/>
      <c r="AJO74" s="14"/>
      <c r="AJP74" s="14"/>
      <c r="AJQ74" s="14"/>
      <c r="AJR74" s="14"/>
      <c r="AJS74" s="14"/>
      <c r="AJT74" s="14"/>
      <c r="AJU74" s="14"/>
      <c r="AJV74" s="14"/>
      <c r="AJW74" s="14"/>
      <c r="AJX74" s="14"/>
      <c r="AJY74" s="14"/>
      <c r="AJZ74" s="14"/>
      <c r="AKA74" s="14"/>
      <c r="AKB74" s="14"/>
      <c r="AKC74" s="14"/>
      <c r="AKD74" s="14"/>
      <c r="AKE74" s="14"/>
      <c r="AKF74" s="14"/>
      <c r="AKG74" s="14"/>
      <c r="AKH74" s="14"/>
      <c r="AKI74" s="14"/>
      <c r="AKJ74" s="14"/>
      <c r="AKK74" s="14"/>
      <c r="AKL74" s="14"/>
      <c r="AKM74" s="14"/>
      <c r="AKN74" s="14"/>
      <c r="AKO74" s="14"/>
      <c r="AKP74" s="14"/>
      <c r="AKQ74" s="14"/>
      <c r="AKR74" s="14"/>
      <c r="AKS74" s="14"/>
      <c r="AKT74" s="14"/>
      <c r="AKU74" s="14"/>
      <c r="AKV74" s="14"/>
      <c r="AKW74" s="14"/>
      <c r="AKX74" s="14"/>
      <c r="AKY74" s="14"/>
      <c r="AKZ74" s="14"/>
      <c r="ALA74" s="14"/>
      <c r="ALB74" s="14"/>
      <c r="ALC74" s="14"/>
      <c r="ALD74" s="14"/>
      <c r="ALE74" s="14"/>
      <c r="ALF74" s="14"/>
      <c r="ALG74" s="14"/>
      <c r="ALH74" s="14"/>
      <c r="ALI74" s="14"/>
      <c r="ALJ74" s="14"/>
      <c r="ALK74" s="14"/>
      <c r="ALL74" s="14"/>
      <c r="ALM74" s="14"/>
      <c r="ALN74" s="14"/>
      <c r="ALO74" s="14"/>
      <c r="ALP74" s="14"/>
      <c r="ALQ74" s="14"/>
      <c r="ALR74" s="14"/>
      <c r="ALS74" s="14"/>
      <c r="ALT74" s="14"/>
      <c r="ALU74" s="14"/>
      <c r="ALV74" s="14"/>
      <c r="ALW74" s="14"/>
      <c r="ALX74" s="14"/>
      <c r="ALY74" s="14"/>
      <c r="ALZ74" s="14"/>
      <c r="AMA74" s="14"/>
      <c r="AMB74" s="14"/>
      <c r="AMC74" s="14"/>
      <c r="AMD74" s="14"/>
      <c r="AME74" s="14"/>
      <c r="AMF74" s="14"/>
      <c r="AMG74" s="14"/>
      <c r="AMH74" s="14"/>
      <c r="AMI74" s="14"/>
      <c r="AMJ74" s="14"/>
      <c r="AMK74" s="14"/>
      <c r="AML74" s="14"/>
      <c r="AMM74" s="14"/>
      <c r="AMN74" s="14"/>
      <c r="AMO74" s="14"/>
      <c r="AMP74" s="14"/>
      <c r="AMQ74" s="14"/>
      <c r="AMR74" s="14"/>
      <c r="AMS74" s="14"/>
      <c r="AMT74" s="14"/>
      <c r="AMU74" s="14"/>
      <c r="AMV74" s="14"/>
      <c r="AMW74" s="14"/>
      <c r="AMX74" s="14"/>
      <c r="AMY74" s="14"/>
      <c r="AMZ74" s="14"/>
      <c r="ANA74" s="14"/>
      <c r="ANB74" s="14"/>
      <c r="ANC74" s="14"/>
      <c r="AND74" s="14"/>
      <c r="ANE74" s="14"/>
      <c r="ANF74" s="14"/>
      <c r="ANG74" s="14"/>
      <c r="ANH74" s="14"/>
      <c r="ANI74" s="14"/>
      <c r="ANJ74" s="14"/>
      <c r="ANK74" s="14"/>
      <c r="ANL74" s="14"/>
      <c r="ANM74" s="14"/>
      <c r="ANN74" s="14"/>
      <c r="ANO74" s="14"/>
      <c r="ANP74" s="14"/>
      <c r="ANQ74" s="14"/>
      <c r="ANR74" s="14"/>
      <c r="ANS74" s="14"/>
      <c r="ANT74" s="14"/>
      <c r="ANU74" s="14"/>
      <c r="ANV74" s="14"/>
      <c r="ANW74" s="14"/>
      <c r="ANX74" s="14"/>
      <c r="ANY74" s="14"/>
      <c r="ANZ74" s="14"/>
      <c r="AOA74" s="14"/>
      <c r="AOB74" s="14"/>
      <c r="AOC74" s="14"/>
      <c r="AOD74" s="14"/>
      <c r="AOE74" s="14"/>
      <c r="AOF74" s="14"/>
      <c r="AOG74" s="14"/>
      <c r="AOH74" s="14"/>
      <c r="AOI74" s="14"/>
      <c r="AOJ74" s="14"/>
      <c r="AOK74" s="14"/>
      <c r="AOL74" s="14"/>
      <c r="AOM74" s="14"/>
      <c r="AON74" s="14"/>
      <c r="AOO74" s="14"/>
      <c r="AOP74" s="14"/>
      <c r="AOQ74" s="14"/>
      <c r="AOR74" s="14"/>
      <c r="AOS74" s="14"/>
      <c r="AOT74" s="14"/>
      <c r="AOU74" s="14"/>
      <c r="AOV74" s="14"/>
      <c r="AOW74" s="14"/>
      <c r="AOX74" s="14"/>
      <c r="AOY74" s="14"/>
      <c r="AOZ74" s="14"/>
      <c r="APA74" s="14"/>
      <c r="APB74" s="14"/>
      <c r="APC74" s="14"/>
      <c r="APD74" s="14"/>
      <c r="APE74" s="14"/>
      <c r="APF74" s="14"/>
      <c r="APG74" s="14"/>
      <c r="APH74" s="14"/>
      <c r="API74" s="14"/>
      <c r="APJ74" s="14"/>
      <c r="APK74" s="14"/>
      <c r="APL74" s="14"/>
      <c r="APM74" s="14"/>
      <c r="APN74" s="14"/>
      <c r="APO74" s="14"/>
      <c r="APP74" s="14"/>
      <c r="APQ74" s="14"/>
      <c r="APR74" s="14"/>
      <c r="APS74" s="14"/>
      <c r="APT74" s="14"/>
      <c r="APU74" s="14"/>
      <c r="APV74" s="14"/>
      <c r="APW74" s="14"/>
      <c r="APX74" s="14"/>
      <c r="APY74" s="14"/>
      <c r="APZ74" s="14"/>
      <c r="AQA74" s="14"/>
      <c r="AQB74" s="14"/>
      <c r="AQC74" s="14"/>
      <c r="AQD74" s="14"/>
      <c r="AQE74" s="14"/>
      <c r="AQF74" s="14"/>
      <c r="AQG74" s="14"/>
      <c r="AQH74" s="14"/>
      <c r="AQI74" s="14"/>
      <c r="AQJ74" s="14"/>
      <c r="AQK74" s="14"/>
      <c r="AQL74" s="14"/>
      <c r="AQM74" s="14"/>
      <c r="AQN74" s="14"/>
      <c r="AQO74" s="14"/>
      <c r="AQP74" s="14"/>
      <c r="AQQ74" s="14"/>
      <c r="AQR74" s="14"/>
      <c r="AQS74" s="14"/>
      <c r="AQT74" s="14"/>
      <c r="AQU74" s="14"/>
      <c r="AQV74" s="14"/>
      <c r="AQW74" s="14"/>
      <c r="AQX74" s="14"/>
      <c r="AQY74" s="14"/>
      <c r="AQZ74" s="14"/>
      <c r="ARA74" s="14"/>
      <c r="ARB74" s="14"/>
      <c r="ARC74" s="14"/>
      <c r="ARD74" s="14"/>
      <c r="ARE74" s="14"/>
      <c r="ARF74" s="14"/>
      <c r="ARG74" s="14"/>
      <c r="ARH74" s="14"/>
      <c r="ARI74" s="14"/>
      <c r="ARJ74" s="14"/>
      <c r="ARK74" s="14"/>
      <c r="ARL74" s="14"/>
      <c r="ARM74" s="14"/>
      <c r="ARN74" s="14"/>
      <c r="ARO74" s="14"/>
      <c r="ARP74" s="14"/>
      <c r="ARQ74" s="14"/>
      <c r="ARR74" s="14"/>
      <c r="ARS74" s="14"/>
      <c r="ART74" s="14"/>
      <c r="ARU74" s="14"/>
      <c r="ARV74" s="14"/>
      <c r="ARW74" s="14"/>
      <c r="ARX74" s="14"/>
      <c r="ARY74" s="14"/>
      <c r="ARZ74" s="14"/>
      <c r="ASA74" s="14"/>
      <c r="ASB74" s="14"/>
      <c r="ASC74" s="14"/>
      <c r="ASD74" s="14"/>
      <c r="ASE74" s="14"/>
      <c r="ASF74" s="14"/>
      <c r="ASG74" s="14"/>
      <c r="ASH74" s="14"/>
      <c r="ASI74" s="14"/>
      <c r="ASJ74" s="14"/>
      <c r="ASK74" s="14"/>
      <c r="ASL74" s="14"/>
      <c r="ASM74" s="14"/>
      <c r="ASN74" s="14"/>
      <c r="ASO74" s="14"/>
      <c r="ASP74" s="14"/>
      <c r="ASQ74" s="14"/>
      <c r="ASR74" s="14"/>
      <c r="ASS74" s="14"/>
      <c r="AST74" s="14"/>
      <c r="ASU74" s="14"/>
      <c r="ASV74" s="14"/>
      <c r="ASW74" s="14"/>
      <c r="ASX74" s="14"/>
      <c r="ASY74" s="14"/>
      <c r="ASZ74" s="14"/>
      <c r="ATA74" s="14"/>
      <c r="ATB74" s="14"/>
      <c r="ATC74" s="14"/>
      <c r="ATD74" s="14"/>
      <c r="ATE74" s="14"/>
      <c r="ATF74" s="14"/>
      <c r="ATG74" s="14"/>
      <c r="ATH74" s="14"/>
      <c r="ATI74" s="14"/>
      <c r="ATJ74" s="14"/>
      <c r="ATK74" s="14"/>
      <c r="ATL74" s="14"/>
      <c r="ATM74" s="14"/>
      <c r="ATN74" s="14"/>
      <c r="ATO74" s="14"/>
      <c r="ATP74" s="14"/>
      <c r="ATQ74" s="14"/>
      <c r="ATR74" s="14"/>
      <c r="ATS74" s="14"/>
      <c r="ATT74" s="14"/>
      <c r="ATU74" s="14"/>
      <c r="ATV74" s="14"/>
      <c r="ATW74" s="14"/>
      <c r="ATX74" s="14"/>
      <c r="ATY74" s="14"/>
      <c r="ATZ74" s="14"/>
      <c r="AUA74" s="14"/>
      <c r="AUB74" s="14"/>
      <c r="AUC74" s="14"/>
      <c r="AUD74" s="14"/>
      <c r="AUE74" s="14"/>
      <c r="AUF74" s="14"/>
      <c r="AUG74" s="14"/>
      <c r="AUH74" s="14"/>
      <c r="AUI74" s="14"/>
      <c r="AUJ74" s="14"/>
      <c r="AUK74" s="14"/>
      <c r="AUL74" s="14"/>
      <c r="AUM74" s="14"/>
      <c r="AUN74" s="14"/>
      <c r="AUO74" s="14"/>
      <c r="AUP74" s="14"/>
      <c r="AUQ74" s="14"/>
      <c r="AUR74" s="14"/>
      <c r="AUS74" s="14"/>
      <c r="AUT74" s="14"/>
      <c r="AUU74" s="14"/>
      <c r="AUV74" s="14"/>
      <c r="AUW74" s="14"/>
      <c r="AUX74" s="14"/>
      <c r="AUY74" s="14"/>
      <c r="AUZ74" s="14"/>
      <c r="AVA74" s="14"/>
      <c r="AVB74" s="14"/>
      <c r="AVC74" s="14"/>
      <c r="AVD74" s="14"/>
      <c r="AVE74" s="14"/>
      <c r="AVF74" s="14"/>
      <c r="AVG74" s="14"/>
      <c r="AVH74" s="14"/>
      <c r="AVI74" s="14"/>
      <c r="AVJ74" s="14"/>
      <c r="AVK74" s="14"/>
      <c r="AVL74" s="14"/>
      <c r="AVM74" s="14"/>
      <c r="AVN74" s="14"/>
      <c r="AVO74" s="14"/>
      <c r="AVP74" s="14"/>
      <c r="AVQ74" s="14"/>
      <c r="AVR74" s="14"/>
      <c r="AVS74" s="14"/>
      <c r="AVT74" s="14"/>
      <c r="AVU74" s="14"/>
      <c r="AVV74" s="14"/>
      <c r="AVW74" s="14"/>
      <c r="AVX74" s="14"/>
      <c r="AVY74" s="14"/>
      <c r="AVZ74" s="14"/>
      <c r="AWA74" s="14"/>
      <c r="AWB74" s="14"/>
      <c r="AWC74" s="14"/>
      <c r="AWD74" s="14"/>
      <c r="AWE74" s="14"/>
      <c r="AWF74" s="14"/>
      <c r="AWG74" s="14"/>
      <c r="AWH74" s="14"/>
      <c r="AWI74" s="14"/>
      <c r="AWJ74" s="14"/>
      <c r="AWK74" s="14"/>
      <c r="AWL74" s="14"/>
      <c r="AWM74" s="14"/>
      <c r="AWN74" s="14"/>
      <c r="AWO74" s="14"/>
      <c r="AWP74" s="14"/>
      <c r="AWQ74" s="14"/>
      <c r="AWR74" s="14"/>
      <c r="AWS74" s="14"/>
      <c r="AWT74" s="14"/>
      <c r="AWU74" s="14"/>
      <c r="AWV74" s="14"/>
      <c r="AWW74" s="14"/>
      <c r="AWX74" s="14"/>
      <c r="AWY74" s="14"/>
      <c r="AWZ74" s="14"/>
      <c r="AXA74" s="14"/>
      <c r="AXB74" s="14"/>
      <c r="AXC74" s="14"/>
      <c r="AXD74" s="14"/>
      <c r="AXE74" s="14"/>
      <c r="AXF74" s="14"/>
      <c r="AXG74" s="14"/>
      <c r="AXH74" s="14"/>
      <c r="AXI74" s="14"/>
      <c r="AXJ74" s="14"/>
      <c r="AXK74" s="14"/>
      <c r="AXL74" s="14"/>
      <c r="AXM74" s="14"/>
      <c r="AXN74" s="14"/>
      <c r="AXO74" s="14"/>
      <c r="AXP74" s="14"/>
      <c r="AXQ74" s="14"/>
      <c r="AXR74" s="14"/>
      <c r="AXS74" s="14"/>
      <c r="AXT74" s="14"/>
      <c r="AXU74" s="14"/>
      <c r="AXV74" s="14"/>
      <c r="AXW74" s="14"/>
      <c r="AXX74" s="14"/>
      <c r="AXY74" s="14"/>
      <c r="AXZ74" s="14"/>
      <c r="AYA74" s="14"/>
      <c r="AYB74" s="14"/>
      <c r="AYC74" s="14"/>
      <c r="AYD74" s="14"/>
      <c r="AYE74" s="14"/>
      <c r="AYF74" s="14"/>
      <c r="AYG74" s="14"/>
      <c r="AYH74" s="14"/>
      <c r="AYI74" s="14"/>
      <c r="AYJ74" s="14"/>
      <c r="AYK74" s="14"/>
      <c r="AYL74" s="14"/>
      <c r="AYM74" s="14"/>
      <c r="AYN74" s="14"/>
      <c r="AYO74" s="14"/>
      <c r="AYP74" s="14"/>
      <c r="AYQ74" s="14"/>
      <c r="AYR74" s="14"/>
      <c r="AYS74" s="14"/>
      <c r="AYT74" s="14"/>
      <c r="AYU74" s="14"/>
      <c r="AYV74" s="14"/>
      <c r="AYW74" s="14"/>
      <c r="AYX74" s="14"/>
      <c r="AYY74" s="14"/>
      <c r="AYZ74" s="14"/>
      <c r="AZA74" s="14"/>
      <c r="AZB74" s="14"/>
      <c r="AZC74" s="14"/>
      <c r="AZD74" s="14"/>
      <c r="AZE74" s="14"/>
      <c r="AZF74" s="14"/>
      <c r="AZG74" s="14"/>
      <c r="AZH74" s="14"/>
      <c r="AZI74" s="14"/>
      <c r="AZJ74" s="14"/>
      <c r="AZK74" s="14"/>
      <c r="AZL74" s="14"/>
      <c r="AZM74" s="14"/>
      <c r="AZN74" s="14"/>
      <c r="AZO74" s="14"/>
      <c r="AZP74" s="14"/>
      <c r="AZQ74" s="14"/>
      <c r="AZR74" s="14"/>
      <c r="AZS74" s="14"/>
      <c r="AZT74" s="14"/>
      <c r="AZU74" s="14"/>
      <c r="AZV74" s="14"/>
      <c r="AZW74" s="14"/>
      <c r="AZX74" s="14"/>
      <c r="AZY74" s="14"/>
      <c r="AZZ74" s="14"/>
      <c r="BAA74" s="14"/>
      <c r="BAB74" s="14"/>
      <c r="BAC74" s="14"/>
      <c r="BAD74" s="14"/>
      <c r="BAE74" s="14"/>
      <c r="BAF74" s="14"/>
      <c r="BAG74" s="14"/>
      <c r="BAH74" s="14"/>
      <c r="BAI74" s="14"/>
      <c r="BAJ74" s="14"/>
      <c r="BAK74" s="14"/>
      <c r="BAL74" s="14"/>
      <c r="BAM74" s="14"/>
      <c r="BAN74" s="14"/>
      <c r="BAO74" s="14"/>
      <c r="BAP74" s="14"/>
      <c r="BAQ74" s="14"/>
      <c r="BAR74" s="14"/>
      <c r="BAS74" s="14"/>
      <c r="BAT74" s="14"/>
      <c r="BAU74" s="14"/>
      <c r="BAV74" s="14"/>
      <c r="BAW74" s="14"/>
      <c r="BAX74" s="14"/>
      <c r="BAY74" s="14"/>
      <c r="BAZ74" s="14"/>
      <c r="BBA74" s="14"/>
      <c r="BBB74" s="14"/>
      <c r="BBC74" s="14"/>
      <c r="BBD74" s="14"/>
      <c r="BBE74" s="14"/>
      <c r="BBF74" s="14"/>
      <c r="BBG74" s="14"/>
      <c r="BBH74" s="14"/>
      <c r="BBI74" s="14"/>
      <c r="BBJ74" s="14"/>
      <c r="BBK74" s="14"/>
      <c r="BBL74" s="14"/>
      <c r="BBM74" s="14"/>
      <c r="BBN74" s="14"/>
      <c r="BBO74" s="14"/>
      <c r="BBP74" s="14"/>
      <c r="BBQ74" s="14"/>
      <c r="BBR74" s="14"/>
      <c r="BBS74" s="14"/>
      <c r="BBT74" s="14"/>
      <c r="BBU74" s="14"/>
      <c r="BBV74" s="14"/>
      <c r="BBW74" s="14"/>
      <c r="BBX74" s="14"/>
      <c r="BBY74" s="14"/>
      <c r="BBZ74" s="14"/>
      <c r="BCA74" s="14"/>
      <c r="BCB74" s="14"/>
      <c r="BCC74" s="14"/>
      <c r="BCD74" s="14"/>
      <c r="BCE74" s="14"/>
      <c r="BCF74" s="14"/>
      <c r="BCG74" s="14"/>
      <c r="BCH74" s="14"/>
      <c r="BCI74" s="14"/>
      <c r="BCJ74" s="14"/>
      <c r="BCK74" s="14"/>
      <c r="BCL74" s="14"/>
      <c r="BCM74" s="14"/>
      <c r="BCN74" s="14"/>
      <c r="BCO74" s="14"/>
      <c r="BCP74" s="14"/>
      <c r="BCQ74" s="14"/>
      <c r="BCR74" s="14"/>
      <c r="BCS74" s="14"/>
      <c r="BCT74" s="14"/>
      <c r="BCU74" s="14"/>
      <c r="BCV74" s="14"/>
      <c r="BCW74" s="14"/>
      <c r="BCX74" s="14"/>
      <c r="BCY74" s="14"/>
      <c r="BCZ74" s="14"/>
      <c r="BDA74" s="14"/>
      <c r="BDB74" s="14"/>
      <c r="BDC74" s="14"/>
      <c r="BDD74" s="14"/>
      <c r="BDE74" s="14"/>
      <c r="BDF74" s="14"/>
      <c r="BDG74" s="14"/>
      <c r="BDH74" s="14"/>
      <c r="BDI74" s="14"/>
      <c r="BDJ74" s="14"/>
      <c r="BDK74" s="14"/>
      <c r="BDL74" s="14"/>
      <c r="BDM74" s="14"/>
      <c r="BDN74" s="14"/>
      <c r="BDO74" s="14"/>
      <c r="BDP74" s="14"/>
      <c r="BDQ74" s="14"/>
      <c r="BDR74" s="14"/>
      <c r="BDS74" s="14"/>
      <c r="BDT74" s="14"/>
      <c r="BDU74" s="14"/>
      <c r="BDV74" s="14"/>
      <c r="BDW74" s="14"/>
      <c r="BDX74" s="14"/>
      <c r="BDY74" s="14"/>
      <c r="BDZ74" s="14"/>
      <c r="BEA74" s="14"/>
      <c r="BEB74" s="14"/>
      <c r="BEC74" s="14"/>
      <c r="BED74" s="14"/>
      <c r="BEE74" s="14"/>
      <c r="BEF74" s="14"/>
      <c r="BEG74" s="14"/>
      <c r="BEH74" s="14"/>
      <c r="BEI74" s="14"/>
      <c r="BEJ74" s="14"/>
      <c r="BEK74" s="14"/>
      <c r="BEL74" s="14"/>
      <c r="BEM74" s="14"/>
      <c r="BEN74" s="14"/>
      <c r="BEO74" s="14"/>
      <c r="BEP74" s="14"/>
      <c r="BEQ74" s="14"/>
      <c r="BER74" s="14"/>
      <c r="BES74" s="14"/>
      <c r="BET74" s="14"/>
      <c r="BEU74" s="14"/>
      <c r="BEV74" s="14"/>
      <c r="BEW74" s="14"/>
      <c r="BEX74" s="14"/>
      <c r="BEY74" s="14"/>
      <c r="BEZ74" s="14"/>
      <c r="BFA74" s="14"/>
      <c r="BFB74" s="14"/>
      <c r="BFC74" s="14"/>
      <c r="BFD74" s="14"/>
      <c r="BFE74" s="14"/>
      <c r="BFF74" s="14"/>
      <c r="BFG74" s="14"/>
      <c r="BFH74" s="14"/>
      <c r="BFI74" s="14"/>
      <c r="BFJ74" s="14"/>
      <c r="BFK74" s="14"/>
      <c r="BFL74" s="14"/>
      <c r="BFM74" s="14"/>
      <c r="BFN74" s="14"/>
      <c r="BFO74" s="14"/>
      <c r="BFP74" s="14"/>
      <c r="BFQ74" s="14"/>
      <c r="BFR74" s="14"/>
      <c r="BFS74" s="14"/>
      <c r="BFT74" s="14"/>
      <c r="BFU74" s="14"/>
      <c r="BFV74" s="14"/>
      <c r="BFW74" s="14"/>
      <c r="BFX74" s="14"/>
      <c r="BFY74" s="14"/>
      <c r="BFZ74" s="14"/>
      <c r="BGA74" s="14"/>
      <c r="BGB74" s="14"/>
      <c r="BGC74" s="14"/>
      <c r="BGD74" s="14"/>
      <c r="BGE74" s="14"/>
      <c r="BGF74" s="14"/>
      <c r="BGG74" s="14"/>
      <c r="BGH74" s="14"/>
      <c r="BGI74" s="14"/>
      <c r="BGJ74" s="14"/>
      <c r="BGK74" s="14"/>
      <c r="BGL74" s="14"/>
      <c r="BGM74" s="14"/>
      <c r="BGN74" s="14"/>
      <c r="BGO74" s="14"/>
      <c r="BGP74" s="14"/>
      <c r="BGQ74" s="14"/>
      <c r="BGR74" s="14"/>
      <c r="BGS74" s="14"/>
      <c r="BGT74" s="14"/>
      <c r="BGU74" s="14"/>
      <c r="BGV74" s="14"/>
      <c r="BGW74" s="14"/>
      <c r="BGX74" s="14"/>
      <c r="BGY74" s="14"/>
      <c r="BGZ74" s="14"/>
      <c r="BHA74" s="14"/>
      <c r="BHB74" s="14"/>
      <c r="BHC74" s="14"/>
      <c r="BHD74" s="14"/>
      <c r="BHE74" s="14"/>
      <c r="BHF74" s="14"/>
      <c r="BHG74" s="14"/>
      <c r="BHH74" s="14"/>
      <c r="BHI74" s="14"/>
      <c r="BHJ74" s="14"/>
      <c r="BHK74" s="14"/>
      <c r="BHL74" s="14"/>
      <c r="BHM74" s="14"/>
      <c r="BHN74" s="14"/>
      <c r="BHO74" s="14"/>
      <c r="BHP74" s="14"/>
      <c r="BHQ74" s="14"/>
      <c r="BHR74" s="14"/>
      <c r="BHS74" s="14"/>
      <c r="BHT74" s="14"/>
      <c r="BHU74" s="14"/>
      <c r="BHV74" s="14"/>
      <c r="BHW74" s="14"/>
      <c r="BHX74" s="14"/>
      <c r="BHY74" s="14"/>
      <c r="BHZ74" s="14"/>
      <c r="BIA74" s="14"/>
      <c r="BIB74" s="14"/>
      <c r="BIC74" s="14"/>
      <c r="BID74" s="14"/>
      <c r="BIE74" s="14"/>
      <c r="BIF74" s="14"/>
      <c r="BIG74" s="14"/>
      <c r="BIH74" s="14"/>
      <c r="BII74" s="14"/>
      <c r="BIJ74" s="14"/>
      <c r="BIK74" s="14"/>
      <c r="BIL74" s="14"/>
      <c r="BIM74" s="14"/>
      <c r="BIN74" s="14"/>
      <c r="BIO74" s="14"/>
      <c r="BIP74" s="14"/>
      <c r="BIQ74" s="14"/>
      <c r="BIR74" s="14"/>
      <c r="BIS74" s="14"/>
      <c r="BIT74" s="14"/>
      <c r="BIU74" s="14"/>
      <c r="BIV74" s="14"/>
      <c r="BIW74" s="14"/>
      <c r="BIX74" s="14"/>
      <c r="BIY74" s="14"/>
      <c r="BIZ74" s="14"/>
      <c r="BJA74" s="14"/>
      <c r="BJB74" s="14"/>
      <c r="BJC74" s="14"/>
      <c r="BJD74" s="14"/>
      <c r="BJE74" s="14"/>
      <c r="BJF74" s="14"/>
      <c r="BJG74" s="14"/>
      <c r="BJH74" s="14"/>
      <c r="BJI74" s="14"/>
      <c r="BJJ74" s="14"/>
      <c r="BJK74" s="14"/>
      <c r="BJL74" s="14"/>
      <c r="BJM74" s="14"/>
      <c r="BJN74" s="14"/>
      <c r="BJO74" s="14"/>
      <c r="BJP74" s="14"/>
      <c r="BJQ74" s="14"/>
      <c r="BJR74" s="14"/>
      <c r="BJS74" s="14"/>
      <c r="BJT74" s="14"/>
      <c r="BJU74" s="14"/>
      <c r="BJV74" s="14"/>
      <c r="BJW74" s="14"/>
      <c r="BJX74" s="14"/>
      <c r="BJY74" s="14"/>
      <c r="BJZ74" s="14"/>
      <c r="BKA74" s="14"/>
      <c r="BKB74" s="14"/>
      <c r="BKC74" s="14"/>
      <c r="BKD74" s="14"/>
      <c r="BKE74" s="14"/>
      <c r="BKF74" s="14"/>
      <c r="BKG74" s="14"/>
      <c r="BKH74" s="14"/>
      <c r="BKI74" s="14"/>
      <c r="BKJ74" s="14"/>
      <c r="BKK74" s="14"/>
      <c r="BKL74" s="14"/>
      <c r="BKM74" s="14"/>
      <c r="BKN74" s="14"/>
      <c r="BKO74" s="14"/>
      <c r="BKP74" s="14"/>
      <c r="BKQ74" s="14"/>
      <c r="BKR74" s="14"/>
      <c r="BKS74" s="14"/>
      <c r="BKT74" s="14"/>
      <c r="BKU74" s="14"/>
      <c r="BKV74" s="14"/>
      <c r="BKW74" s="14"/>
      <c r="BKX74" s="14"/>
      <c r="BKY74" s="14"/>
      <c r="BKZ74" s="14"/>
      <c r="BLA74" s="14"/>
      <c r="BLB74" s="14"/>
      <c r="BLC74" s="14"/>
      <c r="BLD74" s="14"/>
      <c r="BLE74" s="14"/>
      <c r="BLF74" s="14"/>
      <c r="BLG74" s="14"/>
      <c r="BLH74" s="14"/>
      <c r="BLI74" s="14"/>
      <c r="BLJ74" s="14"/>
      <c r="BLK74" s="14"/>
      <c r="BLL74" s="14"/>
      <c r="BLM74" s="14"/>
      <c r="BLN74" s="14"/>
      <c r="BLO74" s="14"/>
      <c r="BLP74" s="14"/>
      <c r="BLQ74" s="14"/>
      <c r="BLR74" s="14"/>
      <c r="BLS74" s="14"/>
      <c r="BLT74" s="14"/>
      <c r="BLU74" s="14"/>
      <c r="BLV74" s="14"/>
      <c r="BLW74" s="14"/>
      <c r="BLX74" s="14"/>
      <c r="BLY74" s="14"/>
      <c r="BLZ74" s="14"/>
      <c r="BMA74" s="14"/>
      <c r="BMB74" s="14"/>
      <c r="BMC74" s="14"/>
      <c r="BMD74" s="14"/>
      <c r="BME74" s="14"/>
      <c r="BMF74" s="14"/>
      <c r="BMG74" s="14"/>
      <c r="BMH74" s="14"/>
      <c r="BMI74" s="14"/>
      <c r="BMJ74" s="14"/>
      <c r="BMK74" s="14"/>
      <c r="BML74" s="14"/>
      <c r="BMM74" s="14"/>
      <c r="BMN74" s="14"/>
      <c r="BMO74" s="14"/>
      <c r="BMP74" s="14"/>
      <c r="BMQ74" s="14"/>
      <c r="BMR74" s="14"/>
      <c r="BMS74" s="14"/>
      <c r="BMT74" s="14"/>
      <c r="BMU74" s="14"/>
      <c r="BMV74" s="14"/>
      <c r="BMW74" s="14"/>
      <c r="BMX74" s="14"/>
      <c r="BMY74" s="14"/>
      <c r="BMZ74" s="14"/>
      <c r="BNA74" s="14"/>
      <c r="BNB74" s="14"/>
      <c r="BNC74" s="14"/>
      <c r="BND74" s="14"/>
      <c r="BNE74" s="14"/>
      <c r="BNF74" s="14"/>
      <c r="BNG74" s="14"/>
      <c r="BNH74" s="14"/>
      <c r="BNI74" s="14"/>
      <c r="BNJ74" s="14"/>
      <c r="BNK74" s="14"/>
      <c r="BNL74" s="14"/>
      <c r="BNM74" s="14"/>
      <c r="BNN74" s="14"/>
      <c r="BNO74" s="14"/>
      <c r="BNP74" s="14"/>
      <c r="BNQ74" s="14"/>
      <c r="BNR74" s="14"/>
      <c r="BNS74" s="14"/>
      <c r="BNT74" s="14"/>
      <c r="BNU74" s="14"/>
      <c r="BNV74" s="14"/>
      <c r="BNW74" s="14"/>
      <c r="BNX74" s="14"/>
      <c r="BNY74" s="14"/>
      <c r="BNZ74" s="14"/>
      <c r="BOA74" s="14"/>
      <c r="BOB74" s="14"/>
      <c r="BOC74" s="14"/>
      <c r="BOD74" s="14"/>
      <c r="BOE74" s="14"/>
      <c r="BOF74" s="14"/>
      <c r="BOG74" s="14"/>
      <c r="BOH74" s="14"/>
      <c r="BOI74" s="14"/>
      <c r="BOJ74" s="14"/>
      <c r="BOK74" s="14"/>
      <c r="BOL74" s="14"/>
      <c r="BOM74" s="14"/>
      <c r="BON74" s="14"/>
      <c r="BOO74" s="14"/>
      <c r="BOP74" s="14"/>
      <c r="BOQ74" s="14"/>
      <c r="BOR74" s="14"/>
      <c r="BOS74" s="14"/>
      <c r="BOT74" s="14"/>
      <c r="BOU74" s="14"/>
      <c r="BOV74" s="14"/>
      <c r="BOW74" s="14"/>
      <c r="BOX74" s="14"/>
      <c r="BOY74" s="14"/>
      <c r="BOZ74" s="14"/>
      <c r="BPA74" s="14"/>
      <c r="BPB74" s="14"/>
      <c r="BPC74" s="14"/>
      <c r="BPD74" s="14"/>
      <c r="BPE74" s="14"/>
      <c r="BPF74" s="14"/>
      <c r="BPG74" s="14"/>
      <c r="BPH74" s="14"/>
      <c r="BPI74" s="14"/>
      <c r="BPJ74" s="14"/>
      <c r="BPK74" s="14"/>
      <c r="BPL74" s="14"/>
      <c r="BPM74" s="14"/>
      <c r="BPN74" s="14"/>
      <c r="BPO74" s="14"/>
      <c r="BPP74" s="14"/>
      <c r="BPQ74" s="14"/>
      <c r="BPR74" s="14"/>
      <c r="BPS74" s="14"/>
      <c r="BPT74" s="14"/>
      <c r="BPU74" s="14"/>
      <c r="BPV74" s="14"/>
      <c r="BPW74" s="14"/>
      <c r="BPX74" s="14"/>
      <c r="BPY74" s="14"/>
      <c r="BPZ74" s="14"/>
      <c r="BQA74" s="14"/>
      <c r="BQB74" s="14"/>
      <c r="BQC74" s="14"/>
      <c r="BQD74" s="14"/>
      <c r="BQE74" s="14"/>
      <c r="BQF74" s="14"/>
      <c r="BQG74" s="14"/>
      <c r="BQH74" s="14"/>
      <c r="BQI74" s="14"/>
      <c r="BQJ74" s="14"/>
      <c r="BQK74" s="14"/>
      <c r="BQL74" s="14"/>
      <c r="BQM74" s="14"/>
      <c r="BQN74" s="14"/>
      <c r="BQO74" s="14"/>
      <c r="BQP74" s="14"/>
      <c r="BQQ74" s="14"/>
      <c r="BQR74" s="14"/>
      <c r="BQS74" s="14"/>
      <c r="BQT74" s="14"/>
      <c r="BQU74" s="14"/>
      <c r="BQV74" s="14"/>
      <c r="BQW74" s="14"/>
      <c r="BQX74" s="14"/>
      <c r="BQY74" s="14"/>
      <c r="BQZ74" s="14"/>
      <c r="BRA74" s="14"/>
      <c r="BRB74" s="14"/>
      <c r="BRC74" s="14"/>
      <c r="BRD74" s="14"/>
      <c r="BRE74" s="14"/>
      <c r="BRF74" s="14"/>
      <c r="BRG74" s="14"/>
      <c r="BRH74" s="14"/>
      <c r="BRI74" s="14"/>
      <c r="BRJ74" s="14"/>
      <c r="BRK74" s="14"/>
      <c r="BRL74" s="14"/>
      <c r="BRM74" s="14"/>
      <c r="BRN74" s="14"/>
      <c r="BRO74" s="14"/>
      <c r="BRP74" s="14"/>
      <c r="BRQ74" s="14"/>
      <c r="BRR74" s="14"/>
      <c r="BRS74" s="14"/>
      <c r="BRT74" s="14"/>
      <c r="BRU74" s="14"/>
      <c r="BRV74" s="14"/>
      <c r="BRW74" s="14"/>
      <c r="BRX74" s="14"/>
      <c r="BRY74" s="14"/>
      <c r="BRZ74" s="14"/>
      <c r="BSA74" s="14"/>
      <c r="BSB74" s="14"/>
      <c r="BSC74" s="14"/>
      <c r="BSD74" s="14"/>
      <c r="BSE74" s="14"/>
      <c r="BSF74" s="14"/>
      <c r="BSG74" s="14"/>
      <c r="BSH74" s="14"/>
      <c r="BSI74" s="14"/>
      <c r="BSJ74" s="14"/>
      <c r="BSK74" s="14"/>
      <c r="BSL74" s="14"/>
      <c r="BSM74" s="14"/>
      <c r="BSN74" s="14"/>
      <c r="BSO74" s="14"/>
      <c r="BSP74" s="14"/>
      <c r="BSQ74" s="14"/>
      <c r="BSR74" s="14"/>
      <c r="BSS74" s="14"/>
      <c r="BST74" s="14"/>
      <c r="BSU74" s="14"/>
      <c r="BSV74" s="14"/>
      <c r="BSW74" s="14"/>
      <c r="BSX74" s="14"/>
      <c r="BSY74" s="14"/>
      <c r="BSZ74" s="14"/>
      <c r="BTA74" s="14"/>
      <c r="BTB74" s="14"/>
      <c r="BTC74" s="14"/>
      <c r="BTD74" s="14"/>
      <c r="BTE74" s="14"/>
      <c r="BTF74" s="14"/>
      <c r="BTG74" s="14"/>
      <c r="BTH74" s="14"/>
      <c r="BTI74" s="14"/>
      <c r="BTJ74" s="14"/>
      <c r="BTK74" s="14"/>
      <c r="BTL74" s="14"/>
      <c r="BTM74" s="14"/>
      <c r="BTN74" s="14"/>
      <c r="BTO74" s="14"/>
      <c r="BTP74" s="14"/>
      <c r="BTQ74" s="14"/>
      <c r="BTR74" s="14"/>
      <c r="BTS74" s="14"/>
      <c r="BTT74" s="14"/>
      <c r="BTU74" s="14"/>
      <c r="BTV74" s="14"/>
      <c r="BTW74" s="14"/>
      <c r="BTX74" s="14"/>
      <c r="BTY74" s="14"/>
      <c r="BTZ74" s="14"/>
      <c r="BUA74" s="14"/>
      <c r="BUB74" s="14"/>
      <c r="BUC74" s="14"/>
      <c r="BUD74" s="14"/>
      <c r="BUE74" s="14"/>
      <c r="BUF74" s="14"/>
      <c r="BUG74" s="14"/>
      <c r="BUH74" s="14"/>
      <c r="BUI74" s="14"/>
      <c r="BUJ74" s="14"/>
      <c r="BUK74" s="14"/>
      <c r="BUL74" s="14"/>
      <c r="BUM74" s="14"/>
      <c r="BUN74" s="14"/>
      <c r="BUO74" s="14"/>
      <c r="BUP74" s="14"/>
      <c r="BUQ74" s="14"/>
      <c r="BUR74" s="14"/>
      <c r="BUS74" s="14"/>
      <c r="BUT74" s="14"/>
      <c r="BUU74" s="14"/>
      <c r="BUV74" s="14"/>
      <c r="BUW74" s="14"/>
      <c r="BUX74" s="14"/>
      <c r="BUY74" s="14"/>
      <c r="BUZ74" s="14"/>
      <c r="BVA74" s="14"/>
      <c r="BVB74" s="14"/>
      <c r="BVC74" s="14"/>
      <c r="BVD74" s="14"/>
      <c r="BVE74" s="14"/>
      <c r="BVF74" s="14"/>
      <c r="BVG74" s="14"/>
      <c r="BVH74" s="14"/>
      <c r="BVI74" s="14"/>
      <c r="BVJ74" s="14"/>
      <c r="BVK74" s="14"/>
      <c r="BVL74" s="14"/>
      <c r="BVM74" s="14"/>
      <c r="BVN74" s="14"/>
      <c r="BVO74" s="14"/>
      <c r="BVP74" s="14"/>
      <c r="BVQ74" s="14"/>
      <c r="BVR74" s="14"/>
      <c r="BVS74" s="14"/>
      <c r="BVT74" s="14"/>
      <c r="BVU74" s="14"/>
      <c r="BVV74" s="14"/>
      <c r="BVW74" s="14"/>
      <c r="BVX74" s="14"/>
      <c r="BVY74" s="14"/>
      <c r="BVZ74" s="14"/>
      <c r="BWA74" s="14"/>
      <c r="BWB74" s="14"/>
      <c r="BWC74" s="14"/>
      <c r="BWD74" s="14"/>
      <c r="BWE74" s="14"/>
      <c r="BWF74" s="14"/>
      <c r="BWG74" s="14"/>
      <c r="BWH74" s="14"/>
      <c r="BWI74" s="14"/>
      <c r="BWJ74" s="14"/>
      <c r="BWK74" s="14"/>
      <c r="BWL74" s="14"/>
      <c r="BWM74" s="14"/>
      <c r="BWN74" s="14"/>
      <c r="BWO74" s="14"/>
      <c r="BWP74" s="14"/>
      <c r="BWQ74" s="14"/>
      <c r="BWR74" s="14"/>
      <c r="BWS74" s="14"/>
      <c r="BWT74" s="14"/>
      <c r="BWU74" s="14"/>
      <c r="BWV74" s="14"/>
      <c r="BWW74" s="14"/>
      <c r="BWX74" s="14"/>
      <c r="BWY74" s="14"/>
      <c r="BWZ74" s="14"/>
      <c r="BXA74" s="14"/>
      <c r="BXB74" s="14"/>
      <c r="BXC74" s="14"/>
      <c r="BXD74" s="14"/>
      <c r="BXE74" s="14"/>
      <c r="BXF74" s="14"/>
      <c r="BXG74" s="14"/>
      <c r="BXH74" s="14"/>
      <c r="BXI74" s="14"/>
      <c r="BXJ74" s="14"/>
      <c r="BXK74" s="14"/>
      <c r="BXL74" s="14"/>
      <c r="BXM74" s="14"/>
      <c r="BXN74" s="14"/>
      <c r="BXO74" s="14"/>
      <c r="BXP74" s="14"/>
      <c r="BXQ74" s="14"/>
      <c r="BXR74" s="14"/>
      <c r="BXS74" s="14"/>
      <c r="BXT74" s="14"/>
      <c r="BXU74" s="14"/>
      <c r="BXV74" s="14"/>
      <c r="BXW74" s="14"/>
      <c r="BXX74" s="14"/>
      <c r="BXY74" s="14"/>
      <c r="BXZ74" s="14"/>
      <c r="BYA74" s="14"/>
      <c r="BYB74" s="14"/>
      <c r="BYC74" s="14"/>
      <c r="BYD74" s="14"/>
      <c r="BYE74" s="14"/>
      <c r="BYF74" s="14"/>
      <c r="BYG74" s="14"/>
      <c r="BYH74" s="14"/>
      <c r="BYI74" s="14"/>
      <c r="BYJ74" s="14"/>
      <c r="BYK74" s="14"/>
      <c r="BYL74" s="14"/>
      <c r="BYM74" s="14"/>
      <c r="BYN74" s="14"/>
      <c r="BYO74" s="14"/>
      <c r="BYP74" s="14"/>
      <c r="BYQ74" s="14"/>
      <c r="BYR74" s="14"/>
      <c r="BYS74" s="14"/>
      <c r="BYT74" s="14"/>
      <c r="BYU74" s="14"/>
      <c r="BYV74" s="14"/>
      <c r="BYW74" s="14"/>
      <c r="BYX74" s="14"/>
      <c r="BYY74" s="14"/>
      <c r="BYZ74" s="14"/>
      <c r="BZA74" s="14"/>
      <c r="BZB74" s="14"/>
      <c r="BZC74" s="14"/>
      <c r="BZD74" s="14"/>
      <c r="BZE74" s="14"/>
      <c r="BZF74" s="14"/>
      <c r="BZG74" s="14"/>
      <c r="BZH74" s="14"/>
      <c r="BZI74" s="14"/>
      <c r="BZJ74" s="14"/>
      <c r="BZK74" s="14"/>
      <c r="BZL74" s="14"/>
      <c r="BZM74" s="14"/>
      <c r="BZN74" s="14"/>
      <c r="BZO74" s="14"/>
      <c r="BZP74" s="14"/>
      <c r="BZQ74" s="14"/>
      <c r="BZR74" s="14"/>
      <c r="BZS74" s="14"/>
      <c r="BZT74" s="14"/>
      <c r="BZU74" s="14"/>
      <c r="BZV74" s="14"/>
      <c r="BZW74" s="14"/>
      <c r="BZX74" s="14"/>
      <c r="BZY74" s="14"/>
      <c r="BZZ74" s="14"/>
      <c r="CAA74" s="14"/>
      <c r="CAB74" s="14"/>
      <c r="CAC74" s="14"/>
      <c r="CAD74" s="14"/>
      <c r="CAE74" s="14"/>
      <c r="CAF74" s="14"/>
      <c r="CAG74" s="14"/>
      <c r="CAH74" s="14"/>
      <c r="CAI74" s="14"/>
      <c r="CAJ74" s="14"/>
      <c r="CAK74" s="14"/>
      <c r="CAL74" s="14"/>
      <c r="CAM74" s="14"/>
      <c r="CAN74" s="14"/>
      <c r="CAO74" s="14"/>
      <c r="CAP74" s="14"/>
      <c r="CAQ74" s="14"/>
      <c r="CAR74" s="14"/>
      <c r="CAS74" s="14"/>
      <c r="CAT74" s="14"/>
      <c r="CAU74" s="14"/>
      <c r="CAV74" s="14"/>
      <c r="CAW74" s="14"/>
      <c r="CAX74" s="14"/>
      <c r="CAY74" s="14"/>
      <c r="CAZ74" s="14"/>
      <c r="CBA74" s="14"/>
      <c r="CBB74" s="14"/>
      <c r="CBC74" s="14"/>
      <c r="CBD74" s="14"/>
      <c r="CBE74" s="14"/>
      <c r="CBF74" s="14"/>
      <c r="CBG74" s="14"/>
      <c r="CBH74" s="14"/>
      <c r="CBI74" s="14"/>
      <c r="CBJ74" s="14"/>
      <c r="CBK74" s="14"/>
      <c r="CBL74" s="14"/>
      <c r="CBM74" s="14"/>
      <c r="CBN74" s="14"/>
      <c r="CBO74" s="14"/>
      <c r="CBP74" s="14"/>
      <c r="CBQ74" s="14"/>
      <c r="CBR74" s="14"/>
      <c r="CBS74" s="14"/>
      <c r="CBT74" s="14"/>
      <c r="CBU74" s="14"/>
      <c r="CBV74" s="14"/>
      <c r="CBW74" s="14"/>
      <c r="CBX74" s="14"/>
      <c r="CBY74" s="14"/>
      <c r="CBZ74" s="14"/>
      <c r="CCA74" s="14"/>
      <c r="CCB74" s="14"/>
      <c r="CCC74" s="14"/>
      <c r="CCD74" s="14"/>
      <c r="CCE74" s="14"/>
      <c r="CCF74" s="14"/>
      <c r="CCG74" s="14"/>
      <c r="CCH74" s="14"/>
      <c r="CCI74" s="14"/>
      <c r="CCJ74" s="14"/>
      <c r="CCK74" s="14"/>
      <c r="CCL74" s="14"/>
      <c r="CCM74" s="14"/>
      <c r="CCN74" s="14"/>
      <c r="CCO74" s="14"/>
      <c r="CCP74" s="14"/>
      <c r="CCQ74" s="14"/>
      <c r="CCR74" s="14"/>
      <c r="CCS74" s="14"/>
      <c r="CCT74" s="14"/>
      <c r="CCU74" s="14"/>
      <c r="CCV74" s="14"/>
      <c r="CCW74" s="14"/>
      <c r="CCX74" s="14"/>
      <c r="CCY74" s="14"/>
      <c r="CCZ74" s="14"/>
      <c r="CDA74" s="14"/>
      <c r="CDB74" s="14"/>
      <c r="CDC74" s="14"/>
      <c r="CDD74" s="14"/>
      <c r="CDE74" s="14"/>
      <c r="CDF74" s="14"/>
      <c r="CDG74" s="14"/>
      <c r="CDH74" s="14"/>
      <c r="CDI74" s="14"/>
      <c r="CDJ74" s="14"/>
      <c r="CDK74" s="14"/>
      <c r="CDL74" s="14"/>
      <c r="CDM74" s="14"/>
      <c r="CDN74" s="14"/>
      <c r="CDO74" s="14"/>
      <c r="CDP74" s="14"/>
      <c r="CDQ74" s="14"/>
      <c r="CDR74" s="14"/>
      <c r="CDS74" s="14"/>
      <c r="CDT74" s="14"/>
      <c r="CDU74" s="14"/>
      <c r="CDV74" s="14"/>
      <c r="CDW74" s="14"/>
      <c r="CDX74" s="14"/>
      <c r="CDY74" s="14"/>
      <c r="CDZ74" s="14"/>
      <c r="CEA74" s="14"/>
      <c r="CEB74" s="14"/>
      <c r="CEC74" s="14"/>
      <c r="CED74" s="14"/>
      <c r="CEE74" s="14"/>
      <c r="CEF74" s="14"/>
      <c r="CEG74" s="14"/>
      <c r="CEH74" s="14"/>
      <c r="CEI74" s="14"/>
      <c r="CEJ74" s="14"/>
      <c r="CEK74" s="14"/>
      <c r="CEL74" s="14"/>
      <c r="CEM74" s="14"/>
      <c r="CEN74" s="14"/>
      <c r="CEO74" s="14"/>
      <c r="CEP74" s="14"/>
      <c r="CEQ74" s="14"/>
      <c r="CER74" s="14"/>
      <c r="CES74" s="14"/>
      <c r="CET74" s="14"/>
      <c r="CEU74" s="14"/>
      <c r="CEV74" s="14"/>
      <c r="CEW74" s="14"/>
      <c r="CEX74" s="14"/>
      <c r="CEY74" s="14"/>
      <c r="CEZ74" s="14"/>
      <c r="CFA74" s="14"/>
      <c r="CFB74" s="14"/>
      <c r="CFC74" s="14"/>
      <c r="CFD74" s="14"/>
      <c r="CFE74" s="14"/>
      <c r="CFF74" s="14"/>
      <c r="CFG74" s="14"/>
      <c r="CFH74" s="14"/>
      <c r="CFI74" s="14"/>
      <c r="CFJ74" s="14"/>
      <c r="CFK74" s="14"/>
      <c r="CFL74" s="14"/>
      <c r="CFM74" s="14"/>
      <c r="CFN74" s="14"/>
      <c r="CFO74" s="14"/>
      <c r="CFP74" s="14"/>
      <c r="CFQ74" s="14"/>
      <c r="CFR74" s="14"/>
      <c r="CFS74" s="14"/>
      <c r="CFT74" s="14"/>
      <c r="CFU74" s="14"/>
      <c r="CFV74" s="14"/>
      <c r="CFW74" s="14"/>
      <c r="CFX74" s="14"/>
      <c r="CFY74" s="14"/>
      <c r="CFZ74" s="14"/>
      <c r="CGA74" s="14"/>
      <c r="CGB74" s="14"/>
      <c r="CGC74" s="14"/>
      <c r="CGD74" s="14"/>
      <c r="CGE74" s="14"/>
      <c r="CGF74" s="14"/>
      <c r="CGG74" s="14"/>
      <c r="CGH74" s="14"/>
      <c r="CGI74" s="14"/>
      <c r="CGJ74" s="14"/>
      <c r="CGK74" s="14"/>
      <c r="CGL74" s="14"/>
      <c r="CGM74" s="14"/>
      <c r="CGN74" s="14"/>
      <c r="CGO74" s="14"/>
      <c r="CGP74" s="14"/>
      <c r="CGQ74" s="14"/>
      <c r="CGR74" s="14"/>
      <c r="CGS74" s="14"/>
      <c r="CGT74" s="14"/>
      <c r="CGU74" s="14"/>
      <c r="CGV74" s="14"/>
      <c r="CGW74" s="14"/>
      <c r="CGX74" s="14"/>
      <c r="CGY74" s="14"/>
      <c r="CGZ74" s="14"/>
      <c r="CHA74" s="14"/>
      <c r="CHB74" s="14"/>
      <c r="CHC74" s="14"/>
      <c r="CHD74" s="14"/>
      <c r="CHE74" s="14"/>
      <c r="CHF74" s="14"/>
      <c r="CHG74" s="14"/>
      <c r="CHH74" s="14"/>
      <c r="CHI74" s="14"/>
      <c r="CHJ74" s="14"/>
      <c r="CHK74" s="14"/>
      <c r="CHL74" s="14"/>
      <c r="CHM74" s="14"/>
      <c r="CHN74" s="14"/>
      <c r="CHO74" s="14"/>
      <c r="CHP74" s="14"/>
      <c r="CHQ74" s="14"/>
      <c r="CHR74" s="14"/>
      <c r="CHS74" s="14"/>
      <c r="CHT74" s="14"/>
      <c r="CHU74" s="14"/>
      <c r="CHV74" s="14"/>
      <c r="CHW74" s="14"/>
      <c r="CHX74" s="14"/>
      <c r="CHY74" s="14"/>
      <c r="CHZ74" s="14"/>
      <c r="CIA74" s="14"/>
      <c r="CIB74" s="14"/>
      <c r="CIC74" s="14"/>
      <c r="CID74" s="14"/>
      <c r="CIE74" s="14"/>
      <c r="CIF74" s="14"/>
      <c r="CIG74" s="14"/>
      <c r="CIH74" s="14"/>
      <c r="CII74" s="14"/>
      <c r="CIJ74" s="14"/>
      <c r="CIK74" s="14"/>
      <c r="CIL74" s="14"/>
      <c r="CIM74" s="14"/>
      <c r="CIN74" s="14"/>
      <c r="CIO74" s="14"/>
      <c r="CIP74" s="14"/>
      <c r="CIQ74" s="14"/>
      <c r="CIR74" s="14"/>
      <c r="CIS74" s="14"/>
      <c r="CIT74" s="14"/>
      <c r="CIU74" s="14"/>
      <c r="CIV74" s="14"/>
      <c r="CIW74" s="14"/>
      <c r="CIX74" s="14"/>
      <c r="CIY74" s="14"/>
      <c r="CIZ74" s="14"/>
      <c r="CJA74" s="14"/>
      <c r="CJB74" s="14"/>
      <c r="CJC74" s="14"/>
      <c r="CJD74" s="14"/>
      <c r="CJE74" s="14"/>
      <c r="CJF74" s="14"/>
      <c r="CJG74" s="14"/>
      <c r="CJH74" s="14"/>
      <c r="CJI74" s="14"/>
      <c r="CJJ74" s="14"/>
      <c r="CJK74" s="14"/>
      <c r="CJL74" s="14"/>
      <c r="CJM74" s="14"/>
      <c r="CJN74" s="14"/>
      <c r="CJO74" s="14"/>
      <c r="CJP74" s="14"/>
      <c r="CJQ74" s="14"/>
      <c r="CJR74" s="14"/>
      <c r="CJS74" s="14"/>
      <c r="CJT74" s="14"/>
      <c r="CJU74" s="14"/>
      <c r="CJV74" s="14"/>
      <c r="CJW74" s="14"/>
      <c r="CJX74" s="14"/>
      <c r="CJY74" s="14"/>
      <c r="CJZ74" s="14"/>
      <c r="CKA74" s="14"/>
      <c r="CKB74" s="14"/>
      <c r="CKC74" s="14"/>
      <c r="CKD74" s="14"/>
      <c r="CKE74" s="14"/>
      <c r="CKF74" s="14"/>
      <c r="CKG74" s="14"/>
      <c r="CKH74" s="14"/>
      <c r="CKI74" s="14"/>
      <c r="CKJ74" s="14"/>
      <c r="CKK74" s="14"/>
      <c r="CKL74" s="14"/>
      <c r="CKM74" s="14"/>
      <c r="CKN74" s="14"/>
      <c r="CKO74" s="14"/>
      <c r="CKP74" s="14"/>
      <c r="CKQ74" s="14"/>
      <c r="CKR74" s="14"/>
      <c r="CKS74" s="14"/>
      <c r="CKT74" s="14"/>
      <c r="CKU74" s="14"/>
      <c r="CKV74" s="14"/>
      <c r="CKW74" s="14"/>
      <c r="CKX74" s="14"/>
      <c r="CKY74" s="14"/>
      <c r="CKZ74" s="14"/>
      <c r="CLA74" s="14"/>
      <c r="CLB74" s="14"/>
      <c r="CLC74" s="14"/>
      <c r="CLD74" s="14"/>
      <c r="CLE74" s="14"/>
      <c r="CLF74" s="14"/>
      <c r="CLG74" s="14"/>
      <c r="CLH74" s="14"/>
      <c r="CLI74" s="14"/>
      <c r="CLJ74" s="14"/>
      <c r="CLK74" s="14"/>
      <c r="CLL74" s="14"/>
      <c r="CLM74" s="14"/>
      <c r="CLN74" s="14"/>
      <c r="CLO74" s="14"/>
      <c r="CLP74" s="14"/>
      <c r="CLQ74" s="14"/>
      <c r="CLR74" s="14"/>
      <c r="CLS74" s="14"/>
      <c r="CLT74" s="14"/>
      <c r="CLU74" s="14"/>
      <c r="CLV74" s="14"/>
      <c r="CLW74" s="14"/>
      <c r="CLX74" s="14"/>
      <c r="CLY74" s="14"/>
      <c r="CLZ74" s="14"/>
      <c r="CMA74" s="14"/>
      <c r="CMB74" s="14"/>
      <c r="CMC74" s="14"/>
      <c r="CMD74" s="14"/>
      <c r="CME74" s="14"/>
      <c r="CMF74" s="14"/>
      <c r="CMG74" s="14"/>
      <c r="CMH74" s="14"/>
      <c r="CMI74" s="14"/>
      <c r="CMJ74" s="14"/>
      <c r="CMK74" s="14"/>
      <c r="CML74" s="14"/>
      <c r="CMM74" s="14"/>
      <c r="CMN74" s="14"/>
      <c r="CMO74" s="14"/>
      <c r="CMP74" s="14"/>
      <c r="CMQ74" s="14"/>
      <c r="CMR74" s="14"/>
      <c r="CMS74" s="14"/>
      <c r="CMT74" s="14"/>
      <c r="CMU74" s="14"/>
      <c r="CMV74" s="14"/>
      <c r="CMW74" s="14"/>
      <c r="CMX74" s="14"/>
      <c r="CMY74" s="14"/>
      <c r="CMZ74" s="14"/>
      <c r="CNA74" s="14"/>
      <c r="CNB74" s="14"/>
      <c r="CNC74" s="14"/>
      <c r="CND74" s="14"/>
      <c r="CNE74" s="14"/>
      <c r="CNF74" s="14"/>
      <c r="CNG74" s="14"/>
      <c r="CNH74" s="14"/>
      <c r="CNI74" s="14"/>
      <c r="CNJ74" s="14"/>
      <c r="CNK74" s="14"/>
      <c r="CNL74" s="14"/>
      <c r="CNM74" s="14"/>
      <c r="CNN74" s="14"/>
      <c r="CNO74" s="14"/>
      <c r="CNP74" s="14"/>
      <c r="CNQ74" s="14"/>
      <c r="CNR74" s="14"/>
      <c r="CNS74" s="14"/>
      <c r="CNT74" s="14"/>
      <c r="CNU74" s="14"/>
      <c r="CNV74" s="14"/>
      <c r="CNW74" s="14"/>
      <c r="CNX74" s="14"/>
      <c r="CNY74" s="14"/>
      <c r="CNZ74" s="14"/>
      <c r="COA74" s="14"/>
      <c r="COB74" s="14"/>
      <c r="COC74" s="14"/>
      <c r="COD74" s="14"/>
      <c r="COE74" s="14"/>
      <c r="COF74" s="14"/>
      <c r="COG74" s="14"/>
      <c r="COH74" s="14"/>
      <c r="COI74" s="14"/>
      <c r="COJ74" s="14"/>
      <c r="COK74" s="14"/>
      <c r="COL74" s="14"/>
      <c r="COM74" s="14"/>
      <c r="CON74" s="14"/>
      <c r="COO74" s="14"/>
      <c r="COP74" s="14"/>
      <c r="COQ74" s="14"/>
      <c r="COR74" s="14"/>
      <c r="COS74" s="14"/>
      <c r="COT74" s="14"/>
      <c r="COU74" s="14"/>
      <c r="COV74" s="14"/>
      <c r="COW74" s="14"/>
      <c r="COX74" s="14"/>
      <c r="COY74" s="14"/>
      <c r="COZ74" s="14"/>
      <c r="CPA74" s="14"/>
      <c r="CPB74" s="14"/>
      <c r="CPC74" s="14"/>
      <c r="CPD74" s="14"/>
      <c r="CPE74" s="14"/>
      <c r="CPF74" s="14"/>
      <c r="CPG74" s="14"/>
      <c r="CPH74" s="14"/>
      <c r="CPI74" s="14"/>
      <c r="CPJ74" s="14"/>
      <c r="CPK74" s="14"/>
      <c r="CPL74" s="14"/>
      <c r="CPM74" s="14"/>
      <c r="CPN74" s="14"/>
      <c r="CPO74" s="14"/>
      <c r="CPP74" s="14"/>
      <c r="CPQ74" s="14"/>
      <c r="CPR74" s="14"/>
      <c r="CPS74" s="14"/>
      <c r="CPT74" s="14"/>
      <c r="CPU74" s="14"/>
      <c r="CPV74" s="14"/>
      <c r="CPW74" s="14"/>
      <c r="CPX74" s="14"/>
      <c r="CPY74" s="14"/>
      <c r="CPZ74" s="14"/>
      <c r="CQA74" s="14"/>
      <c r="CQB74" s="14"/>
      <c r="CQC74" s="14"/>
      <c r="CQD74" s="14"/>
      <c r="CQE74" s="14"/>
      <c r="CQF74" s="14"/>
      <c r="CQG74" s="14"/>
      <c r="CQH74" s="14"/>
      <c r="CQI74" s="14"/>
      <c r="CQJ74" s="14"/>
      <c r="CQK74" s="14"/>
      <c r="CQL74" s="14"/>
      <c r="CQM74" s="14"/>
      <c r="CQN74" s="14"/>
      <c r="CQO74" s="14"/>
      <c r="CQP74" s="14"/>
      <c r="CQQ74" s="14"/>
      <c r="CQR74" s="14"/>
      <c r="CQS74" s="14"/>
      <c r="CQT74" s="14"/>
      <c r="CQU74" s="14"/>
      <c r="CQV74" s="14"/>
      <c r="CQW74" s="14"/>
      <c r="CQX74" s="14"/>
      <c r="CQY74" s="14"/>
      <c r="CQZ74" s="14"/>
      <c r="CRA74" s="14"/>
      <c r="CRB74" s="14"/>
      <c r="CRC74" s="14"/>
      <c r="CRD74" s="14"/>
      <c r="CRE74" s="14"/>
      <c r="CRF74" s="14"/>
      <c r="CRG74" s="14"/>
      <c r="CRH74" s="14"/>
      <c r="CRI74" s="14"/>
      <c r="CRJ74" s="14"/>
      <c r="CRK74" s="14"/>
      <c r="CRL74" s="14"/>
      <c r="CRM74" s="14"/>
      <c r="CRN74" s="14"/>
      <c r="CRO74" s="14"/>
      <c r="CRP74" s="14"/>
      <c r="CRQ74" s="14"/>
      <c r="CRR74" s="14"/>
      <c r="CRS74" s="14"/>
      <c r="CRT74" s="14"/>
      <c r="CRU74" s="14"/>
      <c r="CRV74" s="14"/>
      <c r="CRW74" s="14"/>
      <c r="CRX74" s="14"/>
      <c r="CRY74" s="14"/>
      <c r="CRZ74" s="14"/>
      <c r="CSA74" s="14"/>
      <c r="CSB74" s="14"/>
      <c r="CSC74" s="14"/>
      <c r="CSD74" s="14"/>
      <c r="CSE74" s="14"/>
      <c r="CSF74" s="14"/>
      <c r="CSG74" s="14"/>
      <c r="CSH74" s="14"/>
      <c r="CSI74" s="14"/>
      <c r="CSJ74" s="14"/>
      <c r="CSK74" s="14"/>
      <c r="CSL74" s="14"/>
      <c r="CSM74" s="14"/>
      <c r="CSN74" s="14"/>
      <c r="CSO74" s="14"/>
      <c r="CSP74" s="14"/>
      <c r="CSQ74" s="14"/>
      <c r="CSR74" s="14"/>
      <c r="CSS74" s="14"/>
      <c r="CST74" s="14"/>
      <c r="CSU74" s="14"/>
      <c r="CSV74" s="14"/>
      <c r="CSW74" s="14"/>
      <c r="CSX74" s="14"/>
      <c r="CSY74" s="14"/>
      <c r="CSZ74" s="14"/>
      <c r="CTA74" s="14"/>
      <c r="CTB74" s="14"/>
      <c r="CTC74" s="14"/>
      <c r="CTD74" s="14"/>
      <c r="CTE74" s="14"/>
      <c r="CTF74" s="14"/>
      <c r="CTG74" s="14"/>
      <c r="CTH74" s="14"/>
      <c r="CTI74" s="14"/>
      <c r="CTJ74" s="14"/>
      <c r="CTK74" s="14"/>
      <c r="CTL74" s="14"/>
      <c r="CTM74" s="14"/>
      <c r="CTN74" s="14"/>
      <c r="CTO74" s="14"/>
      <c r="CTP74" s="14"/>
      <c r="CTQ74" s="14"/>
      <c r="CTR74" s="14"/>
      <c r="CTS74" s="14"/>
      <c r="CTT74" s="14"/>
      <c r="CTU74" s="14"/>
      <c r="CTV74" s="14"/>
      <c r="CTW74" s="14"/>
      <c r="CTX74" s="14"/>
      <c r="CTY74" s="14"/>
      <c r="CTZ74" s="14"/>
      <c r="CUA74" s="14"/>
      <c r="CUB74" s="14"/>
      <c r="CUC74" s="14"/>
      <c r="CUD74" s="14"/>
      <c r="CUE74" s="14"/>
      <c r="CUF74" s="14"/>
      <c r="CUG74" s="14"/>
      <c r="CUH74" s="14"/>
      <c r="CUI74" s="14"/>
      <c r="CUJ74" s="14"/>
      <c r="CUK74" s="14"/>
      <c r="CUL74" s="14"/>
      <c r="CUM74" s="14"/>
      <c r="CUN74" s="14"/>
      <c r="CUO74" s="14"/>
      <c r="CUP74" s="14"/>
      <c r="CUQ74" s="14"/>
      <c r="CUR74" s="14"/>
      <c r="CUS74" s="14"/>
      <c r="CUT74" s="14"/>
      <c r="CUU74" s="14"/>
      <c r="CUV74" s="14"/>
      <c r="CUW74" s="14"/>
      <c r="CUX74" s="14"/>
      <c r="CUY74" s="14"/>
      <c r="CUZ74" s="14"/>
      <c r="CVA74" s="14"/>
      <c r="CVB74" s="14"/>
      <c r="CVC74" s="14"/>
      <c r="CVD74" s="14"/>
      <c r="CVE74" s="14"/>
      <c r="CVF74" s="14"/>
      <c r="CVG74" s="14"/>
      <c r="CVH74" s="14"/>
      <c r="CVI74" s="14"/>
      <c r="CVJ74" s="14"/>
      <c r="CVK74" s="14"/>
      <c r="CVL74" s="14"/>
      <c r="CVM74" s="14"/>
      <c r="CVN74" s="14"/>
      <c r="CVO74" s="14"/>
      <c r="CVP74" s="14"/>
      <c r="CVQ74" s="14"/>
      <c r="CVR74" s="14"/>
      <c r="CVS74" s="14"/>
      <c r="CVT74" s="14"/>
      <c r="CVU74" s="14"/>
      <c r="CVV74" s="14"/>
      <c r="CVW74" s="14"/>
      <c r="CVX74" s="14"/>
      <c r="CVY74" s="14"/>
      <c r="CVZ74" s="14"/>
      <c r="CWA74" s="14"/>
      <c r="CWB74" s="14"/>
      <c r="CWC74" s="14"/>
      <c r="CWD74" s="14"/>
      <c r="CWE74" s="14"/>
      <c r="CWF74" s="14"/>
      <c r="CWG74" s="14"/>
      <c r="CWH74" s="14"/>
      <c r="CWI74" s="14"/>
      <c r="CWJ74" s="14"/>
      <c r="CWK74" s="14"/>
      <c r="CWL74" s="14"/>
      <c r="CWM74" s="14"/>
      <c r="CWN74" s="14"/>
      <c r="CWO74" s="14"/>
      <c r="CWP74" s="14"/>
      <c r="CWQ74" s="14"/>
      <c r="CWR74" s="14"/>
      <c r="CWS74" s="14"/>
      <c r="CWT74" s="14"/>
      <c r="CWU74" s="14"/>
      <c r="CWV74" s="14"/>
      <c r="CWW74" s="14"/>
      <c r="CWX74" s="14"/>
      <c r="CWY74" s="14"/>
      <c r="CWZ74" s="14"/>
      <c r="CXA74" s="14"/>
      <c r="CXB74" s="14"/>
      <c r="CXC74" s="14"/>
      <c r="CXD74" s="14"/>
      <c r="CXE74" s="14"/>
      <c r="CXF74" s="14"/>
      <c r="CXG74" s="14"/>
      <c r="CXH74" s="14"/>
      <c r="CXI74" s="14"/>
      <c r="CXJ74" s="14"/>
      <c r="CXK74" s="14"/>
      <c r="CXL74" s="14"/>
      <c r="CXM74" s="14"/>
      <c r="CXN74" s="14"/>
      <c r="CXO74" s="14"/>
      <c r="CXP74" s="14"/>
      <c r="CXQ74" s="14"/>
      <c r="CXR74" s="14"/>
      <c r="CXS74" s="14"/>
      <c r="CXT74" s="14"/>
      <c r="CXU74" s="14"/>
      <c r="CXV74" s="14"/>
      <c r="CXW74" s="14"/>
      <c r="CXX74" s="14"/>
      <c r="CXY74" s="14"/>
      <c r="CXZ74" s="14"/>
      <c r="CYA74" s="14"/>
      <c r="CYB74" s="14"/>
      <c r="CYC74" s="14"/>
      <c r="CYD74" s="14"/>
      <c r="CYE74" s="14"/>
      <c r="CYF74" s="14"/>
      <c r="CYG74" s="14"/>
      <c r="CYH74" s="14"/>
      <c r="CYI74" s="14"/>
      <c r="CYJ74" s="14"/>
      <c r="CYK74" s="14"/>
      <c r="CYL74" s="14"/>
      <c r="CYM74" s="14"/>
      <c r="CYN74" s="14"/>
      <c r="CYO74" s="14"/>
      <c r="CYP74" s="14"/>
      <c r="CYQ74" s="14"/>
      <c r="CYR74" s="14"/>
      <c r="CYS74" s="14"/>
      <c r="CYT74" s="14"/>
      <c r="CYU74" s="14"/>
      <c r="CYV74" s="14"/>
      <c r="CYW74" s="14"/>
      <c r="CYX74" s="14"/>
      <c r="CYY74" s="14"/>
      <c r="CYZ74" s="14"/>
      <c r="CZA74" s="14"/>
      <c r="CZB74" s="14"/>
      <c r="CZC74" s="14"/>
      <c r="CZD74" s="14"/>
      <c r="CZE74" s="14"/>
      <c r="CZF74" s="14"/>
      <c r="CZG74" s="14"/>
      <c r="CZH74" s="14"/>
      <c r="CZI74" s="14"/>
      <c r="CZJ74" s="14"/>
      <c r="CZK74" s="14"/>
      <c r="CZL74" s="14"/>
      <c r="CZM74" s="14"/>
      <c r="CZN74" s="14"/>
      <c r="CZO74" s="14"/>
      <c r="CZP74" s="14"/>
      <c r="CZQ74" s="14"/>
      <c r="CZR74" s="14"/>
      <c r="CZS74" s="14"/>
      <c r="CZT74" s="14"/>
      <c r="CZU74" s="14"/>
      <c r="CZV74" s="14"/>
      <c r="CZW74" s="14"/>
      <c r="CZX74" s="14"/>
      <c r="CZY74" s="14"/>
      <c r="CZZ74" s="14"/>
      <c r="DAA74" s="14"/>
      <c r="DAB74" s="14"/>
      <c r="DAC74" s="14"/>
      <c r="DAD74" s="14"/>
      <c r="DAE74" s="14"/>
      <c r="DAF74" s="14"/>
      <c r="DAG74" s="14"/>
      <c r="DAH74" s="14"/>
      <c r="DAI74" s="14"/>
      <c r="DAJ74" s="14"/>
      <c r="DAK74" s="14"/>
      <c r="DAL74" s="14"/>
      <c r="DAM74" s="14"/>
      <c r="DAN74" s="14"/>
      <c r="DAO74" s="14"/>
      <c r="DAP74" s="14"/>
      <c r="DAQ74" s="14"/>
      <c r="DAR74" s="14"/>
      <c r="DAS74" s="14"/>
      <c r="DAT74" s="14"/>
      <c r="DAU74" s="14"/>
      <c r="DAV74" s="14"/>
      <c r="DAW74" s="14"/>
      <c r="DAX74" s="14"/>
      <c r="DAY74" s="14"/>
      <c r="DAZ74" s="14"/>
      <c r="DBA74" s="14"/>
      <c r="DBB74" s="14"/>
      <c r="DBC74" s="14"/>
      <c r="DBD74" s="14"/>
      <c r="DBE74" s="14"/>
      <c r="DBF74" s="14"/>
      <c r="DBG74" s="14"/>
      <c r="DBH74" s="14"/>
      <c r="DBI74" s="14"/>
      <c r="DBJ74" s="14"/>
      <c r="DBK74" s="14"/>
      <c r="DBL74" s="14"/>
      <c r="DBM74" s="14"/>
      <c r="DBN74" s="14"/>
      <c r="DBO74" s="14"/>
      <c r="DBP74" s="14"/>
      <c r="DBQ74" s="14"/>
      <c r="DBR74" s="14"/>
      <c r="DBS74" s="14"/>
      <c r="DBT74" s="14"/>
      <c r="DBU74" s="14"/>
      <c r="DBV74" s="14"/>
      <c r="DBW74" s="14"/>
      <c r="DBX74" s="14"/>
      <c r="DBY74" s="14"/>
      <c r="DBZ74" s="14"/>
      <c r="DCA74" s="14"/>
      <c r="DCB74" s="14"/>
      <c r="DCC74" s="14"/>
      <c r="DCD74" s="14"/>
      <c r="DCE74" s="14"/>
      <c r="DCF74" s="14"/>
      <c r="DCG74" s="14"/>
      <c r="DCH74" s="14"/>
      <c r="DCI74" s="14"/>
      <c r="DCJ74" s="14"/>
      <c r="DCK74" s="14"/>
      <c r="DCL74" s="14"/>
      <c r="DCM74" s="14"/>
      <c r="DCN74" s="14"/>
      <c r="DCO74" s="14"/>
      <c r="DCP74" s="14"/>
      <c r="DCQ74" s="14"/>
      <c r="DCR74" s="14"/>
      <c r="DCS74" s="14"/>
      <c r="DCT74" s="14"/>
      <c r="DCU74" s="14"/>
      <c r="DCV74" s="14"/>
      <c r="DCW74" s="14"/>
      <c r="DCX74" s="14"/>
      <c r="DCY74" s="14"/>
      <c r="DCZ74" s="14"/>
      <c r="DDA74" s="14"/>
      <c r="DDB74" s="14"/>
      <c r="DDC74" s="14"/>
      <c r="DDD74" s="14"/>
      <c r="DDE74" s="14"/>
      <c r="DDF74" s="14"/>
      <c r="DDG74" s="14"/>
      <c r="DDH74" s="14"/>
      <c r="DDI74" s="14"/>
      <c r="DDJ74" s="14"/>
      <c r="DDK74" s="14"/>
      <c r="DDL74" s="14"/>
      <c r="DDM74" s="14"/>
      <c r="DDN74" s="14"/>
      <c r="DDO74" s="14"/>
      <c r="DDP74" s="14"/>
      <c r="DDQ74" s="14"/>
      <c r="DDR74" s="14"/>
      <c r="DDS74" s="14"/>
      <c r="DDT74" s="14"/>
      <c r="DDU74" s="14"/>
      <c r="DDV74" s="14"/>
      <c r="DDW74" s="14"/>
      <c r="DDX74" s="14"/>
      <c r="DDY74" s="14"/>
      <c r="DDZ74" s="14"/>
      <c r="DEA74" s="14"/>
      <c r="DEB74" s="14"/>
      <c r="DEC74" s="14"/>
      <c r="DED74" s="14"/>
      <c r="DEE74" s="14"/>
      <c r="DEF74" s="14"/>
      <c r="DEG74" s="14"/>
      <c r="DEH74" s="14"/>
      <c r="DEI74" s="14"/>
      <c r="DEJ74" s="14"/>
      <c r="DEK74" s="14"/>
      <c r="DEL74" s="14"/>
      <c r="DEM74" s="14"/>
      <c r="DEN74" s="14"/>
      <c r="DEO74" s="14"/>
      <c r="DEP74" s="14"/>
      <c r="DEQ74" s="14"/>
      <c r="DER74" s="14"/>
      <c r="DES74" s="14"/>
      <c r="DET74" s="14"/>
      <c r="DEU74" s="14"/>
      <c r="DEV74" s="14"/>
      <c r="DEW74" s="14"/>
      <c r="DEX74" s="14"/>
      <c r="DEY74" s="14"/>
      <c r="DEZ74" s="14"/>
      <c r="DFA74" s="14"/>
      <c r="DFB74" s="14"/>
      <c r="DFC74" s="14"/>
      <c r="DFD74" s="14"/>
      <c r="DFE74" s="14"/>
      <c r="DFF74" s="14"/>
      <c r="DFG74" s="14"/>
      <c r="DFH74" s="14"/>
      <c r="DFI74" s="14"/>
      <c r="DFJ74" s="14"/>
      <c r="DFK74" s="14"/>
      <c r="DFL74" s="14"/>
      <c r="DFM74" s="14"/>
      <c r="DFN74" s="14"/>
      <c r="DFO74" s="14"/>
      <c r="DFP74" s="14"/>
      <c r="DFQ74" s="14"/>
      <c r="DFR74" s="14"/>
      <c r="DFS74" s="14"/>
      <c r="DFT74" s="14"/>
      <c r="DFU74" s="14"/>
      <c r="DFV74" s="14"/>
      <c r="DFW74" s="14"/>
      <c r="DFX74" s="14"/>
      <c r="DFY74" s="14"/>
      <c r="DFZ74" s="14"/>
      <c r="DGA74" s="14"/>
      <c r="DGB74" s="14"/>
      <c r="DGC74" s="14"/>
      <c r="DGD74" s="14"/>
      <c r="DGE74" s="14"/>
      <c r="DGF74" s="14"/>
      <c r="DGG74" s="14"/>
      <c r="DGH74" s="14"/>
      <c r="DGI74" s="14"/>
      <c r="DGJ74" s="14"/>
      <c r="DGK74" s="14"/>
      <c r="DGL74" s="14"/>
      <c r="DGM74" s="14"/>
      <c r="DGN74" s="14"/>
      <c r="DGO74" s="14"/>
      <c r="DGP74" s="14"/>
      <c r="DGQ74" s="14"/>
      <c r="DGR74" s="14"/>
      <c r="DGS74" s="14"/>
      <c r="DGT74" s="14"/>
      <c r="DGU74" s="14"/>
      <c r="DGV74" s="14"/>
      <c r="DGW74" s="14"/>
      <c r="DGX74" s="14"/>
      <c r="DGY74" s="14"/>
      <c r="DGZ74" s="14"/>
      <c r="DHA74" s="14"/>
      <c r="DHB74" s="14"/>
      <c r="DHC74" s="14"/>
      <c r="DHD74" s="14"/>
      <c r="DHE74" s="14"/>
      <c r="DHF74" s="14"/>
      <c r="DHG74" s="14"/>
      <c r="DHH74" s="14"/>
      <c r="DHI74" s="14"/>
      <c r="DHJ74" s="14"/>
      <c r="DHK74" s="14"/>
      <c r="DHL74" s="14"/>
      <c r="DHM74" s="14"/>
      <c r="DHN74" s="14"/>
      <c r="DHO74" s="14"/>
      <c r="DHP74" s="14"/>
      <c r="DHQ74" s="14"/>
      <c r="DHR74" s="14"/>
      <c r="DHS74" s="14"/>
      <c r="DHT74" s="14"/>
      <c r="DHU74" s="14"/>
      <c r="DHV74" s="14"/>
      <c r="DHW74" s="14"/>
      <c r="DHX74" s="14"/>
      <c r="DHY74" s="14"/>
      <c r="DHZ74" s="14"/>
      <c r="DIA74" s="14"/>
      <c r="DIB74" s="14"/>
      <c r="DIC74" s="14"/>
      <c r="DID74" s="14"/>
      <c r="DIE74" s="14"/>
      <c r="DIF74" s="14"/>
      <c r="DIG74" s="14"/>
      <c r="DIH74" s="14"/>
      <c r="DII74" s="14"/>
      <c r="DIJ74" s="14"/>
      <c r="DIK74" s="14"/>
      <c r="DIL74" s="14"/>
      <c r="DIM74" s="14"/>
      <c r="DIN74" s="14"/>
      <c r="DIO74" s="14"/>
      <c r="DIP74" s="14"/>
      <c r="DIQ74" s="14"/>
      <c r="DIR74" s="14"/>
      <c r="DIS74" s="14"/>
      <c r="DIT74" s="14"/>
      <c r="DIU74" s="14"/>
      <c r="DIV74" s="14"/>
      <c r="DIW74" s="14"/>
      <c r="DIX74" s="14"/>
      <c r="DIY74" s="14"/>
      <c r="DIZ74" s="14"/>
      <c r="DJA74" s="14"/>
      <c r="DJB74" s="14"/>
      <c r="DJC74" s="14"/>
      <c r="DJD74" s="14"/>
      <c r="DJE74" s="14"/>
      <c r="DJF74" s="14"/>
      <c r="DJG74" s="14"/>
      <c r="DJH74" s="14"/>
      <c r="DJI74" s="14"/>
      <c r="DJJ74" s="14"/>
      <c r="DJK74" s="14"/>
      <c r="DJL74" s="14"/>
      <c r="DJM74" s="14"/>
      <c r="DJN74" s="14"/>
      <c r="DJO74" s="14"/>
      <c r="DJP74" s="14"/>
      <c r="DJQ74" s="14"/>
      <c r="DJR74" s="14"/>
      <c r="DJS74" s="14"/>
      <c r="DJT74" s="14"/>
      <c r="DJU74" s="14"/>
      <c r="DJV74" s="14"/>
      <c r="DJW74" s="14"/>
      <c r="DJX74" s="14"/>
      <c r="DJY74" s="14"/>
      <c r="DJZ74" s="14"/>
      <c r="DKA74" s="14"/>
      <c r="DKB74" s="14"/>
      <c r="DKC74" s="14"/>
      <c r="DKD74" s="14"/>
      <c r="DKE74" s="14"/>
      <c r="DKF74" s="14"/>
      <c r="DKG74" s="14"/>
      <c r="DKH74" s="14"/>
      <c r="DKI74" s="14"/>
      <c r="DKJ74" s="14"/>
      <c r="DKK74" s="14"/>
      <c r="DKL74" s="14"/>
      <c r="DKM74" s="14"/>
      <c r="DKN74" s="14"/>
      <c r="DKO74" s="14"/>
      <c r="DKP74" s="14"/>
      <c r="DKQ74" s="14"/>
      <c r="DKR74" s="14"/>
      <c r="DKS74" s="14"/>
      <c r="DKT74" s="14"/>
      <c r="DKU74" s="14"/>
      <c r="DKV74" s="14"/>
      <c r="DKW74" s="14"/>
      <c r="DKX74" s="14"/>
      <c r="DKY74" s="14"/>
      <c r="DKZ74" s="14"/>
      <c r="DLA74" s="14"/>
      <c r="DLB74" s="14"/>
      <c r="DLC74" s="14"/>
      <c r="DLD74" s="14"/>
      <c r="DLE74" s="14"/>
      <c r="DLF74" s="14"/>
      <c r="DLG74" s="14"/>
      <c r="DLH74" s="14"/>
      <c r="DLI74" s="14"/>
      <c r="DLJ74" s="14"/>
      <c r="DLK74" s="14"/>
      <c r="DLL74" s="14"/>
      <c r="DLM74" s="14"/>
      <c r="DLN74" s="14"/>
      <c r="DLO74" s="14"/>
      <c r="DLP74" s="14"/>
      <c r="DLQ74" s="14"/>
      <c r="DLR74" s="14"/>
      <c r="DLS74" s="14"/>
      <c r="DLT74" s="14"/>
      <c r="DLU74" s="14"/>
      <c r="DLV74" s="14"/>
      <c r="DLW74" s="14"/>
      <c r="DLX74" s="14"/>
      <c r="DLY74" s="14"/>
      <c r="DLZ74" s="14"/>
      <c r="DMA74" s="14"/>
      <c r="DMB74" s="14"/>
      <c r="DMC74" s="14"/>
      <c r="DMD74" s="14"/>
      <c r="DME74" s="14"/>
      <c r="DMF74" s="14"/>
      <c r="DMG74" s="14"/>
      <c r="DMH74" s="14"/>
      <c r="DMI74" s="14"/>
      <c r="DMJ74" s="14"/>
      <c r="DMK74" s="14"/>
      <c r="DML74" s="14"/>
      <c r="DMM74" s="14"/>
      <c r="DMN74" s="14"/>
      <c r="DMO74" s="14"/>
      <c r="DMP74" s="14"/>
      <c r="DMQ74" s="14"/>
      <c r="DMR74" s="14"/>
      <c r="DMS74" s="14"/>
      <c r="DMT74" s="14"/>
      <c r="DMU74" s="14"/>
      <c r="DMV74" s="14"/>
      <c r="DMW74" s="14"/>
      <c r="DMX74" s="14"/>
      <c r="DMY74" s="14"/>
      <c r="DMZ74" s="14"/>
      <c r="DNA74" s="14"/>
      <c r="DNB74" s="14"/>
      <c r="DNC74" s="14"/>
      <c r="DND74" s="14"/>
      <c r="DNE74" s="14"/>
      <c r="DNF74" s="14"/>
      <c r="DNG74" s="14"/>
      <c r="DNH74" s="14"/>
      <c r="DNI74" s="14"/>
      <c r="DNJ74" s="14"/>
      <c r="DNK74" s="14"/>
      <c r="DNL74" s="14"/>
      <c r="DNM74" s="14"/>
      <c r="DNN74" s="14"/>
      <c r="DNO74" s="14"/>
      <c r="DNP74" s="14"/>
      <c r="DNQ74" s="14"/>
      <c r="DNR74" s="14"/>
      <c r="DNS74" s="14"/>
      <c r="DNT74" s="14"/>
      <c r="DNU74" s="14"/>
      <c r="DNV74" s="14"/>
      <c r="DNW74" s="14"/>
      <c r="DNX74" s="14"/>
      <c r="DNY74" s="14"/>
      <c r="DNZ74" s="14"/>
      <c r="DOA74" s="14"/>
      <c r="DOB74" s="14"/>
      <c r="DOC74" s="14"/>
      <c r="DOD74" s="14"/>
      <c r="DOE74" s="14"/>
      <c r="DOF74" s="14"/>
      <c r="DOG74" s="14"/>
      <c r="DOH74" s="14"/>
      <c r="DOI74" s="14"/>
      <c r="DOJ74" s="14"/>
      <c r="DOK74" s="14"/>
      <c r="DOL74" s="14"/>
      <c r="DOM74" s="14"/>
      <c r="DON74" s="14"/>
      <c r="DOO74" s="14"/>
      <c r="DOP74" s="14"/>
      <c r="DOQ74" s="14"/>
      <c r="DOR74" s="14"/>
      <c r="DOS74" s="14"/>
      <c r="DOT74" s="14"/>
      <c r="DOU74" s="14"/>
      <c r="DOV74" s="14"/>
      <c r="DOW74" s="14"/>
      <c r="DOX74" s="14"/>
      <c r="DOY74" s="14"/>
      <c r="DOZ74" s="14"/>
      <c r="DPA74" s="14"/>
      <c r="DPB74" s="14"/>
      <c r="DPC74" s="14"/>
      <c r="DPD74" s="14"/>
      <c r="DPE74" s="14"/>
      <c r="DPF74" s="14"/>
      <c r="DPG74" s="14"/>
      <c r="DPH74" s="14"/>
      <c r="DPI74" s="14"/>
      <c r="DPJ74" s="14"/>
      <c r="DPK74" s="14"/>
      <c r="DPL74" s="14"/>
      <c r="DPM74" s="14"/>
      <c r="DPN74" s="14"/>
      <c r="DPO74" s="14"/>
      <c r="DPP74" s="14"/>
      <c r="DPQ74" s="14"/>
      <c r="DPR74" s="14"/>
      <c r="DPS74" s="14"/>
      <c r="DPT74" s="14"/>
      <c r="DPU74" s="14"/>
      <c r="DPV74" s="14"/>
      <c r="DPW74" s="14"/>
      <c r="DPX74" s="14"/>
      <c r="DPY74" s="14"/>
      <c r="DPZ74" s="14"/>
      <c r="DQA74" s="14"/>
      <c r="DQB74" s="14"/>
      <c r="DQC74" s="14"/>
      <c r="DQD74" s="14"/>
      <c r="DQE74" s="14"/>
      <c r="DQF74" s="14"/>
      <c r="DQG74" s="14"/>
      <c r="DQH74" s="14"/>
      <c r="DQI74" s="14"/>
      <c r="DQJ74" s="14"/>
      <c r="DQK74" s="14"/>
      <c r="DQL74" s="14"/>
      <c r="DQM74" s="14"/>
      <c r="DQN74" s="14"/>
      <c r="DQO74" s="14"/>
      <c r="DQP74" s="14"/>
      <c r="DQQ74" s="14"/>
      <c r="DQR74" s="14"/>
      <c r="DQS74" s="14"/>
      <c r="DQT74" s="14"/>
      <c r="DQU74" s="14"/>
      <c r="DQV74" s="14"/>
      <c r="DQW74" s="14"/>
      <c r="DQX74" s="14"/>
      <c r="DQY74" s="14"/>
      <c r="DQZ74" s="14"/>
      <c r="DRA74" s="14"/>
      <c r="DRB74" s="14"/>
      <c r="DRC74" s="14"/>
      <c r="DRD74" s="14"/>
      <c r="DRE74" s="14"/>
      <c r="DRF74" s="14"/>
      <c r="DRG74" s="14"/>
      <c r="DRH74" s="14"/>
      <c r="DRI74" s="14"/>
      <c r="DRJ74" s="14"/>
      <c r="DRK74" s="14"/>
      <c r="DRL74" s="14"/>
      <c r="DRM74" s="14"/>
      <c r="DRN74" s="14"/>
      <c r="DRO74" s="14"/>
      <c r="DRP74" s="14"/>
      <c r="DRQ74" s="14"/>
      <c r="DRR74" s="14"/>
      <c r="DRS74" s="14"/>
      <c r="DRT74" s="14"/>
      <c r="DRU74" s="14"/>
      <c r="DRV74" s="14"/>
      <c r="DRW74" s="14"/>
      <c r="DRX74" s="14"/>
      <c r="DRY74" s="14"/>
      <c r="DRZ74" s="14"/>
      <c r="DSA74" s="14"/>
      <c r="DSB74" s="14"/>
      <c r="DSC74" s="14"/>
      <c r="DSD74" s="14"/>
      <c r="DSE74" s="14"/>
      <c r="DSF74" s="14"/>
      <c r="DSG74" s="14"/>
      <c r="DSH74" s="14"/>
      <c r="DSI74" s="14"/>
      <c r="DSJ74" s="14"/>
      <c r="DSK74" s="14"/>
      <c r="DSL74" s="14"/>
      <c r="DSM74" s="14"/>
      <c r="DSN74" s="14"/>
      <c r="DSO74" s="14"/>
      <c r="DSP74" s="14"/>
      <c r="DSQ74" s="14"/>
      <c r="DSR74" s="14"/>
      <c r="DSS74" s="14"/>
      <c r="DST74" s="14"/>
      <c r="DSU74" s="14"/>
      <c r="DSV74" s="14"/>
      <c r="DSW74" s="14"/>
      <c r="DSX74" s="14"/>
      <c r="DSY74" s="14"/>
      <c r="DSZ74" s="14"/>
      <c r="DTA74" s="14"/>
      <c r="DTB74" s="14"/>
      <c r="DTC74" s="14"/>
      <c r="DTD74" s="14"/>
      <c r="DTE74" s="14"/>
      <c r="DTF74" s="14"/>
      <c r="DTG74" s="14"/>
      <c r="DTH74" s="14"/>
      <c r="DTI74" s="14"/>
      <c r="DTJ74" s="14"/>
      <c r="DTK74" s="14"/>
      <c r="DTL74" s="14"/>
      <c r="DTM74" s="14"/>
      <c r="DTN74" s="14"/>
      <c r="DTO74" s="14"/>
      <c r="DTP74" s="14"/>
      <c r="DTQ74" s="14"/>
      <c r="DTR74" s="14"/>
      <c r="DTS74" s="14"/>
      <c r="DTT74" s="14"/>
      <c r="DTU74" s="14"/>
      <c r="DTV74" s="14"/>
      <c r="DTW74" s="14"/>
      <c r="DTX74" s="14"/>
      <c r="DTY74" s="14"/>
      <c r="DTZ74" s="14"/>
      <c r="DUA74" s="14"/>
      <c r="DUB74" s="14"/>
      <c r="DUC74" s="14"/>
      <c r="DUD74" s="14"/>
      <c r="DUE74" s="14"/>
      <c r="DUF74" s="14"/>
      <c r="DUG74" s="14"/>
      <c r="DUH74" s="14"/>
      <c r="DUI74" s="14"/>
      <c r="DUJ74" s="14"/>
      <c r="DUK74" s="14"/>
      <c r="DUL74" s="14"/>
      <c r="DUM74" s="14"/>
      <c r="DUN74" s="14"/>
      <c r="DUO74" s="14"/>
      <c r="DUP74" s="14"/>
      <c r="DUQ74" s="14"/>
      <c r="DUR74" s="14"/>
      <c r="DUS74" s="14"/>
      <c r="DUT74" s="14"/>
      <c r="DUU74" s="14"/>
      <c r="DUV74" s="14"/>
      <c r="DUW74" s="14"/>
      <c r="DUX74" s="14"/>
      <c r="DUY74" s="14"/>
      <c r="DUZ74" s="14"/>
      <c r="DVA74" s="14"/>
      <c r="DVB74" s="14"/>
      <c r="DVC74" s="14"/>
      <c r="DVD74" s="14"/>
      <c r="DVE74" s="14"/>
      <c r="DVF74" s="14"/>
      <c r="DVG74" s="14"/>
      <c r="DVH74" s="14"/>
      <c r="DVI74" s="14"/>
      <c r="DVJ74" s="14"/>
      <c r="DVK74" s="14"/>
      <c r="DVL74" s="14"/>
      <c r="DVM74" s="14"/>
      <c r="DVN74" s="14"/>
      <c r="DVO74" s="14"/>
      <c r="DVP74" s="14"/>
      <c r="DVQ74" s="14"/>
      <c r="DVR74" s="14"/>
      <c r="DVS74" s="14"/>
      <c r="DVT74" s="14"/>
      <c r="DVU74" s="14"/>
      <c r="DVV74" s="14"/>
      <c r="DVW74" s="14"/>
      <c r="DVX74" s="14"/>
      <c r="DVY74" s="14"/>
      <c r="DVZ74" s="14"/>
      <c r="DWA74" s="14"/>
      <c r="DWB74" s="14"/>
      <c r="DWC74" s="14"/>
      <c r="DWD74" s="14"/>
      <c r="DWE74" s="14"/>
      <c r="DWF74" s="14"/>
      <c r="DWG74" s="14"/>
      <c r="DWH74" s="14"/>
      <c r="DWI74" s="14"/>
      <c r="DWJ74" s="14"/>
      <c r="DWK74" s="14"/>
      <c r="DWL74" s="14"/>
      <c r="DWM74" s="14"/>
      <c r="DWN74" s="14"/>
      <c r="DWO74" s="14"/>
      <c r="DWP74" s="14"/>
      <c r="DWQ74" s="14"/>
      <c r="DWR74" s="14"/>
      <c r="DWS74" s="14"/>
      <c r="DWT74" s="14"/>
      <c r="DWU74" s="14"/>
      <c r="DWV74" s="14"/>
      <c r="DWW74" s="14"/>
      <c r="DWX74" s="14"/>
      <c r="DWY74" s="14"/>
      <c r="DWZ74" s="14"/>
      <c r="DXA74" s="14"/>
      <c r="DXB74" s="14"/>
      <c r="DXC74" s="14"/>
      <c r="DXD74" s="14"/>
      <c r="DXE74" s="14"/>
      <c r="DXF74" s="14"/>
      <c r="DXG74" s="14"/>
      <c r="DXH74" s="14"/>
      <c r="DXI74" s="14"/>
      <c r="DXJ74" s="14"/>
      <c r="DXK74" s="14"/>
      <c r="DXL74" s="14"/>
      <c r="DXM74" s="14"/>
      <c r="DXN74" s="14"/>
      <c r="DXO74" s="14"/>
      <c r="DXP74" s="14"/>
      <c r="DXQ74" s="14"/>
      <c r="DXR74" s="14"/>
      <c r="DXS74" s="14"/>
      <c r="DXT74" s="14"/>
      <c r="DXU74" s="14"/>
      <c r="DXV74" s="14"/>
      <c r="DXW74" s="14"/>
      <c r="DXX74" s="14"/>
      <c r="DXY74" s="14"/>
      <c r="DXZ74" s="14"/>
      <c r="DYA74" s="14"/>
      <c r="DYB74" s="14"/>
      <c r="DYC74" s="14"/>
      <c r="DYD74" s="14"/>
      <c r="DYE74" s="14"/>
      <c r="DYF74" s="14"/>
      <c r="DYG74" s="14"/>
      <c r="DYH74" s="14"/>
      <c r="DYI74" s="14"/>
      <c r="DYJ74" s="14"/>
      <c r="DYK74" s="14"/>
      <c r="DYL74" s="14"/>
      <c r="DYM74" s="14"/>
      <c r="DYN74" s="14"/>
      <c r="DYO74" s="14"/>
      <c r="DYP74" s="14"/>
      <c r="DYQ74" s="14"/>
      <c r="DYR74" s="14"/>
      <c r="DYS74" s="14"/>
      <c r="DYT74" s="14"/>
      <c r="DYU74" s="14"/>
      <c r="DYV74" s="14"/>
      <c r="DYW74" s="14"/>
      <c r="DYX74" s="14"/>
      <c r="DYY74" s="14"/>
      <c r="DYZ74" s="14"/>
      <c r="DZA74" s="14"/>
      <c r="DZB74" s="14"/>
      <c r="DZC74" s="14"/>
      <c r="DZD74" s="14"/>
      <c r="DZE74" s="14"/>
      <c r="DZF74" s="14"/>
      <c r="DZG74" s="14"/>
      <c r="DZH74" s="14"/>
      <c r="DZI74" s="14"/>
      <c r="DZJ74" s="14"/>
      <c r="DZK74" s="14"/>
      <c r="DZL74" s="14"/>
      <c r="DZM74" s="14"/>
      <c r="DZN74" s="14"/>
      <c r="DZO74" s="14"/>
      <c r="DZP74" s="14"/>
      <c r="DZQ74" s="14"/>
      <c r="DZR74" s="14"/>
      <c r="DZS74" s="14"/>
      <c r="DZT74" s="14"/>
      <c r="DZU74" s="14"/>
      <c r="DZV74" s="14"/>
      <c r="DZW74" s="14"/>
      <c r="DZX74" s="14"/>
      <c r="DZY74" s="14"/>
      <c r="DZZ74" s="14"/>
      <c r="EAA74" s="14"/>
      <c r="EAB74" s="14"/>
      <c r="EAC74" s="14"/>
      <c r="EAD74" s="14"/>
      <c r="EAE74" s="14"/>
      <c r="EAF74" s="14"/>
      <c r="EAG74" s="14"/>
      <c r="EAH74" s="14"/>
      <c r="EAI74" s="14"/>
      <c r="EAJ74" s="14"/>
      <c r="EAK74" s="14"/>
      <c r="EAL74" s="14"/>
      <c r="EAM74" s="14"/>
      <c r="EAN74" s="14"/>
      <c r="EAO74" s="14"/>
      <c r="EAP74" s="14"/>
      <c r="EAQ74" s="14"/>
      <c r="EAR74" s="14"/>
      <c r="EAS74" s="14"/>
      <c r="EAT74" s="14"/>
      <c r="EAU74" s="14"/>
      <c r="EAV74" s="14"/>
      <c r="EAW74" s="14"/>
      <c r="EAX74" s="14"/>
      <c r="EAY74" s="14"/>
      <c r="EAZ74" s="14"/>
      <c r="EBA74" s="14"/>
      <c r="EBB74" s="14"/>
      <c r="EBC74" s="14"/>
      <c r="EBD74" s="14"/>
      <c r="EBE74" s="14"/>
      <c r="EBF74" s="14"/>
      <c r="EBG74" s="14"/>
      <c r="EBH74" s="14"/>
      <c r="EBI74" s="14"/>
      <c r="EBJ74" s="14"/>
      <c r="EBK74" s="14"/>
      <c r="EBL74" s="14"/>
      <c r="EBM74" s="14"/>
      <c r="EBN74" s="14"/>
      <c r="EBO74" s="14"/>
      <c r="EBP74" s="14"/>
      <c r="EBQ74" s="14"/>
      <c r="EBR74" s="14"/>
      <c r="EBS74" s="14"/>
      <c r="EBT74" s="14"/>
      <c r="EBU74" s="14"/>
      <c r="EBV74" s="14"/>
      <c r="EBW74" s="14"/>
      <c r="EBX74" s="14"/>
      <c r="EBY74" s="14"/>
      <c r="EBZ74" s="14"/>
      <c r="ECA74" s="14"/>
      <c r="ECB74" s="14"/>
      <c r="ECC74" s="14"/>
      <c r="ECD74" s="14"/>
      <c r="ECE74" s="14"/>
      <c r="ECF74" s="14"/>
      <c r="ECG74" s="14"/>
      <c r="ECH74" s="14"/>
      <c r="ECI74" s="14"/>
      <c r="ECJ74" s="14"/>
      <c r="ECK74" s="14"/>
      <c r="ECL74" s="14"/>
      <c r="ECM74" s="14"/>
      <c r="ECN74" s="14"/>
      <c r="ECO74" s="14"/>
      <c r="ECP74" s="14"/>
      <c r="ECQ74" s="14"/>
      <c r="ECR74" s="14"/>
      <c r="ECS74" s="14"/>
      <c r="ECT74" s="14"/>
      <c r="ECU74" s="14"/>
      <c r="ECV74" s="14"/>
      <c r="ECW74" s="14"/>
      <c r="ECX74" s="14"/>
      <c r="ECY74" s="14"/>
      <c r="ECZ74" s="14"/>
      <c r="EDA74" s="14"/>
      <c r="EDB74" s="14"/>
      <c r="EDC74" s="14"/>
      <c r="EDD74" s="14"/>
      <c r="EDE74" s="14"/>
      <c r="EDF74" s="14"/>
      <c r="EDG74" s="14"/>
      <c r="EDH74" s="14"/>
      <c r="EDI74" s="14"/>
      <c r="EDJ74" s="14"/>
      <c r="EDK74" s="14"/>
      <c r="EDL74" s="14"/>
      <c r="EDM74" s="14"/>
      <c r="EDN74" s="14"/>
      <c r="EDO74" s="14"/>
      <c r="EDP74" s="14"/>
      <c r="EDQ74" s="14"/>
      <c r="EDR74" s="14"/>
      <c r="EDS74" s="14"/>
      <c r="EDT74" s="14"/>
      <c r="EDU74" s="14"/>
      <c r="EDV74" s="14"/>
      <c r="EDW74" s="14"/>
      <c r="EDX74" s="14"/>
      <c r="EDY74" s="14"/>
      <c r="EDZ74" s="14"/>
      <c r="EEA74" s="14"/>
      <c r="EEB74" s="14"/>
      <c r="EEC74" s="14"/>
      <c r="EED74" s="14"/>
      <c r="EEE74" s="14"/>
      <c r="EEF74" s="14"/>
      <c r="EEG74" s="14"/>
      <c r="EEH74" s="14"/>
      <c r="EEI74" s="14"/>
      <c r="EEJ74" s="14"/>
      <c r="EEK74" s="14"/>
      <c r="EEL74" s="14"/>
      <c r="EEM74" s="14"/>
      <c r="EEN74" s="14"/>
      <c r="EEO74" s="14"/>
      <c r="EEP74" s="14"/>
      <c r="EEQ74" s="14"/>
      <c r="EER74" s="14"/>
      <c r="EES74" s="14"/>
      <c r="EET74" s="14"/>
      <c r="EEU74" s="14"/>
      <c r="EEV74" s="14"/>
      <c r="EEW74" s="14"/>
      <c r="EEX74" s="14"/>
      <c r="EEY74" s="14"/>
      <c r="EEZ74" s="14"/>
      <c r="EFA74" s="14"/>
      <c r="EFB74" s="14"/>
      <c r="EFC74" s="14"/>
      <c r="EFD74" s="14"/>
      <c r="EFE74" s="14"/>
      <c r="EFF74" s="14"/>
      <c r="EFG74" s="14"/>
      <c r="EFH74" s="14"/>
      <c r="EFI74" s="14"/>
      <c r="EFJ74" s="14"/>
      <c r="EFK74" s="14"/>
      <c r="EFL74" s="14"/>
      <c r="EFM74" s="14"/>
      <c r="EFN74" s="14"/>
      <c r="EFO74" s="14"/>
      <c r="EFP74" s="14"/>
      <c r="EFQ74" s="14"/>
      <c r="EFR74" s="14"/>
      <c r="EFS74" s="14"/>
      <c r="EFT74" s="14"/>
      <c r="EFU74" s="14"/>
      <c r="EFV74" s="14"/>
      <c r="EFW74" s="14"/>
      <c r="EFX74" s="14"/>
      <c r="EFY74" s="14"/>
      <c r="EFZ74" s="14"/>
      <c r="EGA74" s="14"/>
      <c r="EGB74" s="14"/>
      <c r="EGC74" s="14"/>
      <c r="EGD74" s="14"/>
      <c r="EGE74" s="14"/>
      <c r="EGF74" s="14"/>
      <c r="EGG74" s="14"/>
      <c r="EGH74" s="14"/>
      <c r="EGI74" s="14"/>
      <c r="EGJ74" s="14"/>
      <c r="EGK74" s="14"/>
      <c r="EGL74" s="14"/>
      <c r="EGM74" s="14"/>
      <c r="EGN74" s="14"/>
      <c r="EGO74" s="14"/>
      <c r="EGP74" s="14"/>
      <c r="EGQ74" s="14"/>
      <c r="EGR74" s="14"/>
      <c r="EGS74" s="14"/>
      <c r="EGT74" s="14"/>
      <c r="EGU74" s="14"/>
      <c r="EGV74" s="14"/>
      <c r="EGW74" s="14"/>
      <c r="EGX74" s="14"/>
      <c r="EGY74" s="14"/>
      <c r="EGZ74" s="14"/>
      <c r="EHA74" s="14"/>
      <c r="EHB74" s="14"/>
      <c r="EHC74" s="14"/>
      <c r="EHD74" s="14"/>
      <c r="EHE74" s="14"/>
      <c r="EHF74" s="14"/>
      <c r="EHG74" s="14"/>
      <c r="EHH74" s="14"/>
      <c r="EHI74" s="14"/>
      <c r="EHJ74" s="14"/>
      <c r="EHK74" s="14"/>
      <c r="EHL74" s="14"/>
      <c r="EHM74" s="14"/>
      <c r="EHN74" s="14"/>
      <c r="EHO74" s="14"/>
      <c r="EHP74" s="14"/>
      <c r="EHQ74" s="14"/>
      <c r="EHR74" s="14"/>
      <c r="EHS74" s="14"/>
      <c r="EHT74" s="14"/>
      <c r="EHU74" s="14"/>
      <c r="EHV74" s="14"/>
      <c r="EHW74" s="14"/>
      <c r="EHX74" s="14"/>
      <c r="EHY74" s="14"/>
      <c r="EHZ74" s="14"/>
      <c r="EIA74" s="14"/>
      <c r="EIB74" s="14"/>
      <c r="EIC74" s="14"/>
      <c r="EID74" s="14"/>
      <c r="EIE74" s="14"/>
      <c r="EIF74" s="14"/>
      <c r="EIG74" s="14"/>
      <c r="EIH74" s="14"/>
      <c r="EII74" s="14"/>
      <c r="EIJ74" s="14"/>
      <c r="EIK74" s="14"/>
      <c r="EIL74" s="14"/>
      <c r="EIM74" s="14"/>
      <c r="EIN74" s="14"/>
      <c r="EIO74" s="14"/>
      <c r="EIP74" s="14"/>
      <c r="EIQ74" s="14"/>
      <c r="EIR74" s="14"/>
      <c r="EIS74" s="14"/>
      <c r="EIT74" s="14"/>
      <c r="EIU74" s="14"/>
      <c r="EIV74" s="14"/>
      <c r="EIW74" s="14"/>
      <c r="EIX74" s="14"/>
      <c r="EIY74" s="14"/>
      <c r="EIZ74" s="14"/>
      <c r="EJA74" s="14"/>
      <c r="EJB74" s="14"/>
      <c r="EJC74" s="14"/>
      <c r="EJD74" s="14"/>
      <c r="EJE74" s="14"/>
      <c r="EJF74" s="14"/>
      <c r="EJG74" s="14"/>
      <c r="EJH74" s="14"/>
      <c r="EJI74" s="14"/>
      <c r="EJJ74" s="14"/>
      <c r="EJK74" s="14"/>
      <c r="EJL74" s="14"/>
      <c r="EJM74" s="14"/>
      <c r="EJN74" s="14"/>
      <c r="EJO74" s="14"/>
      <c r="EJP74" s="14"/>
      <c r="EJQ74" s="14"/>
      <c r="EJR74" s="14"/>
      <c r="EJS74" s="14"/>
      <c r="EJT74" s="14"/>
      <c r="EJU74" s="14"/>
      <c r="EJV74" s="14"/>
      <c r="EJW74" s="14"/>
      <c r="EJX74" s="14"/>
      <c r="EJY74" s="14"/>
      <c r="EJZ74" s="14"/>
      <c r="EKA74" s="14"/>
      <c r="EKB74" s="14"/>
      <c r="EKC74" s="14"/>
      <c r="EKD74" s="14"/>
      <c r="EKE74" s="14"/>
      <c r="EKF74" s="14"/>
      <c r="EKG74" s="14"/>
      <c r="EKH74" s="14"/>
      <c r="EKI74" s="14"/>
      <c r="EKJ74" s="14"/>
      <c r="EKK74" s="14"/>
      <c r="EKL74" s="14"/>
      <c r="EKM74" s="14"/>
      <c r="EKN74" s="14"/>
      <c r="EKO74" s="14"/>
      <c r="EKP74" s="14"/>
      <c r="EKQ74" s="14"/>
      <c r="EKR74" s="14"/>
      <c r="EKS74" s="14"/>
      <c r="EKT74" s="14"/>
      <c r="EKU74" s="14"/>
      <c r="EKV74" s="14"/>
      <c r="EKW74" s="14"/>
      <c r="EKX74" s="14"/>
      <c r="EKY74" s="14"/>
      <c r="EKZ74" s="14"/>
      <c r="ELA74" s="14"/>
      <c r="ELB74" s="14"/>
      <c r="ELC74" s="14"/>
      <c r="ELD74" s="14"/>
      <c r="ELE74" s="14"/>
      <c r="ELF74" s="14"/>
      <c r="ELG74" s="14"/>
      <c r="ELH74" s="14"/>
      <c r="ELI74" s="14"/>
      <c r="ELJ74" s="14"/>
      <c r="ELK74" s="14"/>
      <c r="ELL74" s="14"/>
      <c r="ELM74" s="14"/>
      <c r="ELN74" s="14"/>
      <c r="ELO74" s="14"/>
      <c r="ELP74" s="14"/>
      <c r="ELQ74" s="14"/>
      <c r="ELR74" s="14"/>
      <c r="ELS74" s="14"/>
      <c r="ELT74" s="14"/>
      <c r="ELU74" s="14"/>
      <c r="ELV74" s="14"/>
      <c r="ELW74" s="14"/>
      <c r="ELX74" s="14"/>
      <c r="ELY74" s="14"/>
      <c r="ELZ74" s="14"/>
      <c r="EMA74" s="14"/>
      <c r="EMB74" s="14"/>
      <c r="EMC74" s="14"/>
      <c r="EMD74" s="14"/>
      <c r="EME74" s="14"/>
      <c r="EMF74" s="14"/>
      <c r="EMG74" s="14"/>
      <c r="EMH74" s="14"/>
      <c r="EMI74" s="14"/>
      <c r="EMJ74" s="14"/>
      <c r="EMK74" s="14"/>
      <c r="EML74" s="14"/>
      <c r="EMM74" s="14"/>
      <c r="EMN74" s="14"/>
      <c r="EMO74" s="14"/>
      <c r="EMP74" s="14"/>
      <c r="EMQ74" s="14"/>
      <c r="EMR74" s="14"/>
      <c r="EMS74" s="14"/>
      <c r="EMT74" s="14"/>
      <c r="EMU74" s="14"/>
      <c r="EMV74" s="14"/>
      <c r="EMW74" s="14"/>
      <c r="EMX74" s="14"/>
      <c r="EMY74" s="14"/>
      <c r="EMZ74" s="14"/>
      <c r="ENA74" s="14"/>
      <c r="ENB74" s="14"/>
      <c r="ENC74" s="14"/>
      <c r="END74" s="14"/>
      <c r="ENE74" s="14"/>
      <c r="ENF74" s="14"/>
      <c r="ENG74" s="14"/>
      <c r="ENH74" s="14"/>
      <c r="ENI74" s="14"/>
      <c r="ENJ74" s="14"/>
      <c r="ENK74" s="14"/>
      <c r="ENL74" s="14"/>
      <c r="ENM74" s="14"/>
      <c r="ENN74" s="14"/>
      <c r="ENO74" s="14"/>
      <c r="ENP74" s="14"/>
      <c r="ENQ74" s="14"/>
      <c r="ENR74" s="14"/>
      <c r="ENS74" s="14"/>
      <c r="ENT74" s="14"/>
      <c r="ENU74" s="14"/>
      <c r="ENV74" s="14"/>
      <c r="ENW74" s="14"/>
      <c r="ENX74" s="14"/>
      <c r="ENY74" s="14"/>
      <c r="ENZ74" s="14"/>
      <c r="EOA74" s="14"/>
      <c r="EOB74" s="14"/>
      <c r="EOC74" s="14"/>
      <c r="EOD74" s="14"/>
      <c r="EOE74" s="14"/>
      <c r="EOF74" s="14"/>
      <c r="EOG74" s="14"/>
      <c r="EOH74" s="14"/>
      <c r="EOI74" s="14"/>
      <c r="EOJ74" s="14"/>
      <c r="EOK74" s="14"/>
      <c r="EOL74" s="14"/>
      <c r="EOM74" s="14"/>
      <c r="EON74" s="14"/>
      <c r="EOO74" s="14"/>
      <c r="EOP74" s="14"/>
      <c r="EOQ74" s="14"/>
      <c r="EOR74" s="14"/>
      <c r="EOS74" s="14"/>
      <c r="EOT74" s="14"/>
      <c r="EOU74" s="14"/>
      <c r="EOV74" s="14"/>
      <c r="EOW74" s="14"/>
      <c r="EOX74" s="14"/>
      <c r="EOY74" s="14"/>
      <c r="EOZ74" s="14"/>
      <c r="EPA74" s="14"/>
      <c r="EPB74" s="14"/>
      <c r="EPC74" s="14"/>
      <c r="EPD74" s="14"/>
      <c r="EPE74" s="14"/>
      <c r="EPF74" s="14"/>
      <c r="EPG74" s="14"/>
      <c r="EPH74" s="14"/>
      <c r="EPI74" s="14"/>
      <c r="EPJ74" s="14"/>
      <c r="EPK74" s="14"/>
      <c r="EPL74" s="14"/>
      <c r="EPM74" s="14"/>
      <c r="EPN74" s="14"/>
      <c r="EPO74" s="14"/>
      <c r="EPP74" s="14"/>
      <c r="EPQ74" s="14"/>
      <c r="EPR74" s="14"/>
      <c r="EPS74" s="14"/>
      <c r="EPT74" s="14"/>
      <c r="EPU74" s="14"/>
      <c r="EPV74" s="14"/>
      <c r="EPW74" s="14"/>
      <c r="EPX74" s="14"/>
      <c r="EPY74" s="14"/>
      <c r="EPZ74" s="14"/>
      <c r="EQA74" s="14"/>
      <c r="EQB74" s="14"/>
      <c r="EQC74" s="14"/>
      <c r="EQD74" s="14"/>
      <c r="EQE74" s="14"/>
      <c r="EQF74" s="14"/>
      <c r="EQG74" s="14"/>
      <c r="EQH74" s="14"/>
      <c r="EQI74" s="14"/>
      <c r="EQJ74" s="14"/>
      <c r="EQK74" s="14"/>
      <c r="EQL74" s="14"/>
      <c r="EQM74" s="14"/>
      <c r="EQN74" s="14"/>
      <c r="EQO74" s="14"/>
      <c r="EQP74" s="14"/>
      <c r="EQQ74" s="14"/>
      <c r="EQR74" s="14"/>
      <c r="EQS74" s="14"/>
      <c r="EQT74" s="14"/>
      <c r="EQU74" s="14"/>
      <c r="EQV74" s="14"/>
      <c r="EQW74" s="14"/>
      <c r="EQX74" s="14"/>
      <c r="EQY74" s="14"/>
      <c r="EQZ74" s="14"/>
      <c r="ERA74" s="14"/>
      <c r="ERB74" s="14"/>
      <c r="ERC74" s="14"/>
      <c r="ERD74" s="14"/>
      <c r="ERE74" s="14"/>
      <c r="ERF74" s="14"/>
      <c r="ERG74" s="14"/>
      <c r="ERH74" s="14"/>
      <c r="ERI74" s="14"/>
      <c r="ERJ74" s="14"/>
      <c r="ERK74" s="14"/>
      <c r="ERL74" s="14"/>
      <c r="ERM74" s="14"/>
      <c r="ERN74" s="14"/>
      <c r="ERO74" s="14"/>
      <c r="ERP74" s="14"/>
      <c r="ERQ74" s="14"/>
      <c r="ERR74" s="14"/>
      <c r="ERS74" s="14"/>
      <c r="ERT74" s="14"/>
      <c r="ERU74" s="14"/>
      <c r="ERV74" s="14"/>
      <c r="ERW74" s="14"/>
      <c r="ERX74" s="14"/>
      <c r="ERY74" s="14"/>
      <c r="ERZ74" s="14"/>
      <c r="ESA74" s="14"/>
      <c r="ESB74" s="14"/>
      <c r="ESC74" s="14"/>
      <c r="ESD74" s="14"/>
      <c r="ESE74" s="14"/>
      <c r="ESF74" s="14"/>
      <c r="ESG74" s="14"/>
      <c r="ESH74" s="14"/>
      <c r="ESI74" s="14"/>
      <c r="ESJ74" s="14"/>
      <c r="ESK74" s="14"/>
      <c r="ESL74" s="14"/>
      <c r="ESM74" s="14"/>
      <c r="ESN74" s="14"/>
      <c r="ESO74" s="14"/>
      <c r="ESP74" s="14"/>
      <c r="ESQ74" s="14"/>
      <c r="ESR74" s="14"/>
      <c r="ESS74" s="14"/>
      <c r="EST74" s="14"/>
      <c r="ESU74" s="14"/>
      <c r="ESV74" s="14"/>
      <c r="ESW74" s="14"/>
      <c r="ESX74" s="14"/>
      <c r="ESY74" s="14"/>
      <c r="ESZ74" s="14"/>
      <c r="ETA74" s="14"/>
      <c r="ETB74" s="14"/>
      <c r="ETC74" s="14"/>
      <c r="ETD74" s="14"/>
      <c r="ETE74" s="14"/>
      <c r="ETF74" s="14"/>
      <c r="ETG74" s="14"/>
      <c r="ETH74" s="14"/>
      <c r="ETI74" s="14"/>
      <c r="ETJ74" s="14"/>
      <c r="ETK74" s="14"/>
      <c r="ETL74" s="14"/>
      <c r="ETM74" s="14"/>
      <c r="ETN74" s="14"/>
      <c r="ETO74" s="14"/>
      <c r="ETP74" s="14"/>
      <c r="ETQ74" s="14"/>
      <c r="ETR74" s="14"/>
      <c r="ETS74" s="14"/>
      <c r="ETT74" s="14"/>
      <c r="ETU74" s="14"/>
      <c r="ETV74" s="14"/>
      <c r="ETW74" s="14"/>
      <c r="ETX74" s="14"/>
      <c r="ETY74" s="14"/>
      <c r="ETZ74" s="14"/>
      <c r="EUA74" s="14"/>
      <c r="EUB74" s="14"/>
      <c r="EUC74" s="14"/>
      <c r="EUD74" s="14"/>
      <c r="EUE74" s="14"/>
      <c r="EUF74" s="14"/>
      <c r="EUG74" s="14"/>
      <c r="EUH74" s="14"/>
      <c r="EUI74" s="14"/>
      <c r="EUJ74" s="14"/>
      <c r="EUK74" s="14"/>
      <c r="EUL74" s="14"/>
      <c r="EUM74" s="14"/>
      <c r="EUN74" s="14"/>
      <c r="EUO74" s="14"/>
      <c r="EUP74" s="14"/>
      <c r="EUQ74" s="14"/>
      <c r="EUR74" s="14"/>
      <c r="EUS74" s="14"/>
      <c r="EUT74" s="14"/>
      <c r="EUU74" s="14"/>
      <c r="EUV74" s="14"/>
      <c r="EUW74" s="14"/>
      <c r="EUX74" s="14"/>
      <c r="EUY74" s="14"/>
      <c r="EUZ74" s="14"/>
      <c r="EVA74" s="14"/>
      <c r="EVB74" s="14"/>
      <c r="EVC74" s="14"/>
      <c r="EVD74" s="14"/>
      <c r="EVE74" s="14"/>
      <c r="EVF74" s="14"/>
      <c r="EVG74" s="14"/>
      <c r="EVH74" s="14"/>
      <c r="EVI74" s="14"/>
      <c r="EVJ74" s="14"/>
      <c r="EVK74" s="14"/>
      <c r="EVL74" s="14"/>
      <c r="EVM74" s="14"/>
      <c r="EVN74" s="14"/>
      <c r="EVO74" s="14"/>
      <c r="EVP74" s="14"/>
      <c r="EVQ74" s="14"/>
      <c r="EVR74" s="14"/>
      <c r="EVS74" s="14"/>
      <c r="EVT74" s="14"/>
      <c r="EVU74" s="14"/>
      <c r="EVV74" s="14"/>
      <c r="EVW74" s="14"/>
      <c r="EVX74" s="14"/>
      <c r="EVY74" s="14"/>
      <c r="EVZ74" s="14"/>
      <c r="EWA74" s="14"/>
      <c r="EWB74" s="14"/>
      <c r="EWC74" s="14"/>
      <c r="EWD74" s="14"/>
      <c r="EWE74" s="14"/>
      <c r="EWF74" s="14"/>
      <c r="EWG74" s="14"/>
      <c r="EWH74" s="14"/>
      <c r="EWI74" s="14"/>
      <c r="EWJ74" s="14"/>
      <c r="EWK74" s="14"/>
      <c r="EWL74" s="14"/>
      <c r="EWM74" s="14"/>
      <c r="EWN74" s="14"/>
      <c r="EWO74" s="14"/>
      <c r="EWP74" s="14"/>
      <c r="EWQ74" s="14"/>
      <c r="EWR74" s="14"/>
      <c r="EWS74" s="14"/>
      <c r="EWT74" s="14"/>
      <c r="EWU74" s="14"/>
      <c r="EWV74" s="14"/>
      <c r="EWW74" s="14"/>
      <c r="EWX74" s="14"/>
      <c r="EWY74" s="14"/>
      <c r="EWZ74" s="14"/>
      <c r="EXA74" s="14"/>
      <c r="EXB74" s="14"/>
      <c r="EXC74" s="14"/>
      <c r="EXD74" s="14"/>
      <c r="EXE74" s="14"/>
      <c r="EXF74" s="14"/>
      <c r="EXG74" s="14"/>
      <c r="EXH74" s="14"/>
      <c r="EXI74" s="14"/>
      <c r="EXJ74" s="14"/>
      <c r="EXK74" s="14"/>
      <c r="EXL74" s="14"/>
      <c r="EXM74" s="14"/>
      <c r="EXN74" s="14"/>
      <c r="EXO74" s="14"/>
      <c r="EXP74" s="14"/>
      <c r="EXQ74" s="14"/>
      <c r="EXR74" s="14"/>
      <c r="EXS74" s="14"/>
      <c r="EXT74" s="14"/>
      <c r="EXU74" s="14"/>
      <c r="EXV74" s="14"/>
      <c r="EXW74" s="14"/>
      <c r="EXX74" s="14"/>
      <c r="EXY74" s="14"/>
      <c r="EXZ74" s="14"/>
      <c r="EYA74" s="14"/>
      <c r="EYB74" s="14"/>
      <c r="EYC74" s="14"/>
      <c r="EYD74" s="14"/>
      <c r="EYE74" s="14"/>
      <c r="EYF74" s="14"/>
      <c r="EYG74" s="14"/>
      <c r="EYH74" s="14"/>
      <c r="EYI74" s="14"/>
      <c r="EYJ74" s="14"/>
      <c r="EYK74" s="14"/>
      <c r="EYL74" s="14"/>
      <c r="EYM74" s="14"/>
      <c r="EYN74" s="14"/>
      <c r="EYO74" s="14"/>
      <c r="EYP74" s="14"/>
      <c r="EYQ74" s="14"/>
      <c r="EYR74" s="14"/>
      <c r="EYS74" s="14"/>
      <c r="EYT74" s="14"/>
      <c r="EYU74" s="14"/>
      <c r="EYV74" s="14"/>
      <c r="EYW74" s="14"/>
      <c r="EYX74" s="14"/>
      <c r="EYY74" s="14"/>
      <c r="EYZ74" s="14"/>
      <c r="EZA74" s="14"/>
      <c r="EZB74" s="14"/>
      <c r="EZC74" s="14"/>
      <c r="EZD74" s="14"/>
      <c r="EZE74" s="14"/>
      <c r="EZF74" s="14"/>
      <c r="EZG74" s="14"/>
      <c r="EZH74" s="14"/>
      <c r="EZI74" s="14"/>
      <c r="EZJ74" s="14"/>
      <c r="EZK74" s="14"/>
      <c r="EZL74" s="14"/>
      <c r="EZM74" s="14"/>
      <c r="EZN74" s="14"/>
      <c r="EZO74" s="14"/>
      <c r="EZP74" s="14"/>
      <c r="EZQ74" s="14"/>
      <c r="EZR74" s="14"/>
      <c r="EZS74" s="14"/>
      <c r="EZT74" s="14"/>
      <c r="EZU74" s="14"/>
      <c r="EZV74" s="14"/>
      <c r="EZW74" s="14"/>
      <c r="EZX74" s="14"/>
      <c r="EZY74" s="14"/>
      <c r="EZZ74" s="14"/>
      <c r="FAA74" s="14"/>
      <c r="FAB74" s="14"/>
      <c r="FAC74" s="14"/>
      <c r="FAD74" s="14"/>
      <c r="FAE74" s="14"/>
      <c r="FAF74" s="14"/>
      <c r="FAG74" s="14"/>
      <c r="FAH74" s="14"/>
      <c r="FAI74" s="14"/>
      <c r="FAJ74" s="14"/>
      <c r="FAK74" s="14"/>
      <c r="FAL74" s="14"/>
      <c r="FAM74" s="14"/>
      <c r="FAN74" s="14"/>
      <c r="FAO74" s="14"/>
      <c r="FAP74" s="14"/>
      <c r="FAQ74" s="14"/>
      <c r="FAR74" s="14"/>
      <c r="FAS74" s="14"/>
      <c r="FAT74" s="14"/>
      <c r="FAU74" s="14"/>
      <c r="FAV74" s="14"/>
      <c r="FAW74" s="14"/>
      <c r="FAX74" s="14"/>
      <c r="FAY74" s="14"/>
      <c r="FAZ74" s="14"/>
      <c r="FBA74" s="14"/>
      <c r="FBB74" s="14"/>
      <c r="FBC74" s="14"/>
      <c r="FBD74" s="14"/>
      <c r="FBE74" s="14"/>
      <c r="FBF74" s="14"/>
      <c r="FBG74" s="14"/>
      <c r="FBH74" s="14"/>
      <c r="FBI74" s="14"/>
      <c r="FBJ74" s="14"/>
      <c r="FBK74" s="14"/>
      <c r="FBL74" s="14"/>
      <c r="FBM74" s="14"/>
      <c r="FBN74" s="14"/>
      <c r="FBO74" s="14"/>
      <c r="FBP74" s="14"/>
      <c r="FBQ74" s="14"/>
      <c r="FBR74" s="14"/>
      <c r="FBS74" s="14"/>
      <c r="FBT74" s="14"/>
      <c r="FBU74" s="14"/>
      <c r="FBV74" s="14"/>
      <c r="FBW74" s="14"/>
      <c r="FBX74" s="14"/>
      <c r="FBY74" s="14"/>
      <c r="FBZ74" s="14"/>
      <c r="FCA74" s="14"/>
      <c r="FCB74" s="14"/>
      <c r="FCC74" s="14"/>
      <c r="FCD74" s="14"/>
      <c r="FCE74" s="14"/>
      <c r="FCF74" s="14"/>
      <c r="FCG74" s="14"/>
      <c r="FCH74" s="14"/>
      <c r="FCI74" s="14"/>
      <c r="FCJ74" s="14"/>
      <c r="FCK74" s="14"/>
      <c r="FCL74" s="14"/>
      <c r="FCM74" s="14"/>
      <c r="FCN74" s="14"/>
      <c r="FCO74" s="14"/>
      <c r="FCP74" s="14"/>
      <c r="FCQ74" s="14"/>
      <c r="FCR74" s="14"/>
      <c r="FCS74" s="14"/>
      <c r="FCT74" s="14"/>
      <c r="FCU74" s="14"/>
      <c r="FCV74" s="14"/>
      <c r="FCW74" s="14"/>
      <c r="FCX74" s="14"/>
      <c r="FCY74" s="14"/>
      <c r="FCZ74" s="14"/>
      <c r="FDA74" s="14"/>
      <c r="FDB74" s="14"/>
      <c r="FDC74" s="14"/>
      <c r="FDD74" s="14"/>
      <c r="FDE74" s="14"/>
      <c r="FDF74" s="14"/>
      <c r="FDG74" s="14"/>
      <c r="FDH74" s="14"/>
      <c r="FDI74" s="14"/>
      <c r="FDJ74" s="14"/>
      <c r="FDK74" s="14"/>
      <c r="FDL74" s="14"/>
      <c r="FDM74" s="14"/>
      <c r="FDN74" s="14"/>
      <c r="FDO74" s="14"/>
      <c r="FDP74" s="14"/>
      <c r="FDQ74" s="14"/>
      <c r="FDR74" s="14"/>
      <c r="FDS74" s="14"/>
      <c r="FDT74" s="14"/>
      <c r="FDU74" s="14"/>
      <c r="FDV74" s="14"/>
      <c r="FDW74" s="14"/>
      <c r="FDX74" s="14"/>
      <c r="FDY74" s="14"/>
      <c r="FDZ74" s="14"/>
      <c r="FEA74" s="14"/>
      <c r="FEB74" s="14"/>
      <c r="FEC74" s="14"/>
      <c r="FED74" s="14"/>
      <c r="FEE74" s="14"/>
      <c r="FEF74" s="14"/>
      <c r="FEG74" s="14"/>
      <c r="FEH74" s="14"/>
      <c r="FEI74" s="14"/>
      <c r="FEJ74" s="14"/>
      <c r="FEK74" s="14"/>
      <c r="FEL74" s="14"/>
      <c r="FEM74" s="14"/>
      <c r="FEN74" s="14"/>
      <c r="FEO74" s="14"/>
      <c r="FEP74" s="14"/>
      <c r="FEQ74" s="14"/>
      <c r="FER74" s="14"/>
      <c r="FES74" s="14"/>
      <c r="FET74" s="14"/>
      <c r="FEU74" s="14"/>
      <c r="FEV74" s="14"/>
      <c r="FEW74" s="14"/>
      <c r="FEX74" s="14"/>
      <c r="FEY74" s="14"/>
      <c r="FEZ74" s="14"/>
      <c r="FFA74" s="14"/>
      <c r="FFB74" s="14"/>
      <c r="FFC74" s="14"/>
      <c r="FFD74" s="14"/>
      <c r="FFE74" s="14"/>
      <c r="FFF74" s="14"/>
      <c r="FFG74" s="14"/>
      <c r="FFH74" s="14"/>
      <c r="FFI74" s="14"/>
      <c r="FFJ74" s="14"/>
      <c r="FFK74" s="14"/>
      <c r="FFL74" s="14"/>
      <c r="FFM74" s="14"/>
      <c r="FFN74" s="14"/>
      <c r="FFO74" s="14"/>
      <c r="FFP74" s="14"/>
      <c r="FFQ74" s="14"/>
      <c r="FFR74" s="14"/>
      <c r="FFS74" s="14"/>
      <c r="FFT74" s="14"/>
      <c r="FFU74" s="14"/>
      <c r="FFV74" s="14"/>
      <c r="FFW74" s="14"/>
      <c r="FFX74" s="14"/>
      <c r="FFY74" s="14"/>
      <c r="FFZ74" s="14"/>
      <c r="FGA74" s="14"/>
      <c r="FGB74" s="14"/>
      <c r="FGC74" s="14"/>
      <c r="FGD74" s="14"/>
      <c r="FGE74" s="14"/>
      <c r="FGF74" s="14"/>
      <c r="FGG74" s="14"/>
      <c r="FGH74" s="14"/>
      <c r="FGI74" s="14"/>
      <c r="FGJ74" s="14"/>
      <c r="FGK74" s="14"/>
      <c r="FGL74" s="14"/>
      <c r="FGM74" s="14"/>
      <c r="FGN74" s="14"/>
      <c r="FGO74" s="14"/>
      <c r="FGP74" s="14"/>
      <c r="FGQ74" s="14"/>
      <c r="FGR74" s="14"/>
      <c r="FGS74" s="14"/>
      <c r="FGT74" s="14"/>
      <c r="FGU74" s="14"/>
      <c r="FGV74" s="14"/>
      <c r="FGW74" s="14"/>
      <c r="FGX74" s="14"/>
      <c r="FGY74" s="14"/>
      <c r="FGZ74" s="14"/>
      <c r="FHA74" s="14"/>
      <c r="FHB74" s="14"/>
      <c r="FHC74" s="14"/>
      <c r="FHD74" s="14"/>
      <c r="FHE74" s="14"/>
      <c r="FHF74" s="14"/>
      <c r="FHG74" s="14"/>
      <c r="FHH74" s="14"/>
      <c r="FHI74" s="14"/>
      <c r="FHJ74" s="14"/>
      <c r="FHK74" s="14"/>
      <c r="FHL74" s="14"/>
      <c r="FHM74" s="14"/>
      <c r="FHN74" s="14"/>
      <c r="FHO74" s="14"/>
      <c r="FHP74" s="14"/>
      <c r="FHQ74" s="14"/>
      <c r="FHR74" s="14"/>
      <c r="FHS74" s="14"/>
      <c r="FHT74" s="14"/>
      <c r="FHU74" s="14"/>
      <c r="FHV74" s="14"/>
      <c r="FHW74" s="14"/>
      <c r="FHX74" s="14"/>
      <c r="FHY74" s="14"/>
      <c r="FHZ74" s="14"/>
      <c r="FIA74" s="14"/>
      <c r="FIB74" s="14"/>
      <c r="FIC74" s="14"/>
      <c r="FID74" s="14"/>
      <c r="FIE74" s="14"/>
      <c r="FIF74" s="14"/>
      <c r="FIG74" s="14"/>
      <c r="FIH74" s="14"/>
      <c r="FII74" s="14"/>
      <c r="FIJ74" s="14"/>
      <c r="FIK74" s="14"/>
      <c r="FIL74" s="14"/>
      <c r="FIM74" s="14"/>
      <c r="FIN74" s="14"/>
      <c r="FIO74" s="14"/>
      <c r="FIP74" s="14"/>
      <c r="FIQ74" s="14"/>
      <c r="FIR74" s="14"/>
      <c r="FIS74" s="14"/>
      <c r="FIT74" s="14"/>
      <c r="FIU74" s="14"/>
      <c r="FIV74" s="14"/>
      <c r="FIW74" s="14"/>
      <c r="FIX74" s="14"/>
      <c r="FIY74" s="14"/>
      <c r="FIZ74" s="14"/>
      <c r="FJA74" s="14"/>
      <c r="FJB74" s="14"/>
      <c r="FJC74" s="14"/>
      <c r="FJD74" s="14"/>
      <c r="FJE74" s="14"/>
      <c r="FJF74" s="14"/>
      <c r="FJG74" s="14"/>
      <c r="FJH74" s="14"/>
      <c r="FJI74" s="14"/>
      <c r="FJJ74" s="14"/>
      <c r="FJK74" s="14"/>
      <c r="FJL74" s="14"/>
      <c r="FJM74" s="14"/>
      <c r="FJN74" s="14"/>
      <c r="FJO74" s="14"/>
      <c r="FJP74" s="14"/>
      <c r="FJQ74" s="14"/>
      <c r="FJR74" s="14"/>
      <c r="FJS74" s="14"/>
      <c r="FJT74" s="14"/>
      <c r="FJU74" s="14"/>
      <c r="FJV74" s="14"/>
      <c r="FJW74" s="14"/>
      <c r="FJX74" s="14"/>
      <c r="FJY74" s="14"/>
      <c r="FJZ74" s="14"/>
      <c r="FKA74" s="14"/>
      <c r="FKB74" s="14"/>
      <c r="FKC74" s="14"/>
      <c r="FKD74" s="14"/>
      <c r="FKE74" s="14"/>
      <c r="FKF74" s="14"/>
      <c r="FKG74" s="14"/>
      <c r="FKH74" s="14"/>
      <c r="FKI74" s="14"/>
      <c r="FKJ74" s="14"/>
      <c r="FKK74" s="14"/>
      <c r="FKL74" s="14"/>
      <c r="FKM74" s="14"/>
      <c r="FKN74" s="14"/>
      <c r="FKO74" s="14"/>
      <c r="FKP74" s="14"/>
      <c r="FKQ74" s="14"/>
      <c r="FKR74" s="14"/>
      <c r="FKS74" s="14"/>
      <c r="FKT74" s="14"/>
      <c r="FKU74" s="14"/>
      <c r="FKV74" s="14"/>
      <c r="FKW74" s="14"/>
      <c r="FKX74" s="14"/>
      <c r="FKY74" s="14"/>
      <c r="FKZ74" s="14"/>
      <c r="FLA74" s="14"/>
      <c r="FLB74" s="14"/>
      <c r="FLC74" s="14"/>
      <c r="FLD74" s="14"/>
      <c r="FLE74" s="14"/>
      <c r="FLF74" s="14"/>
      <c r="FLG74" s="14"/>
      <c r="FLH74" s="14"/>
      <c r="FLI74" s="14"/>
      <c r="FLJ74" s="14"/>
      <c r="FLK74" s="14"/>
      <c r="FLL74" s="14"/>
      <c r="FLM74" s="14"/>
      <c r="FLN74" s="14"/>
      <c r="FLO74" s="14"/>
      <c r="FLP74" s="14"/>
      <c r="FLQ74" s="14"/>
      <c r="FLR74" s="14"/>
      <c r="FLS74" s="14"/>
      <c r="FLT74" s="14"/>
      <c r="FLU74" s="14"/>
      <c r="FLV74" s="14"/>
      <c r="FLW74" s="14"/>
      <c r="FLX74" s="14"/>
      <c r="FLY74" s="14"/>
      <c r="FLZ74" s="14"/>
      <c r="FMA74" s="14"/>
      <c r="FMB74" s="14"/>
      <c r="FMC74" s="14"/>
      <c r="FMD74" s="14"/>
      <c r="FME74" s="14"/>
      <c r="FMF74" s="14"/>
      <c r="FMG74" s="14"/>
      <c r="FMH74" s="14"/>
      <c r="FMI74" s="14"/>
      <c r="FMJ74" s="14"/>
      <c r="FMK74" s="14"/>
      <c r="FML74" s="14"/>
      <c r="FMM74" s="14"/>
      <c r="FMN74" s="14"/>
      <c r="FMO74" s="14"/>
      <c r="FMP74" s="14"/>
      <c r="FMQ74" s="14"/>
      <c r="FMR74" s="14"/>
      <c r="FMS74" s="14"/>
      <c r="FMT74" s="14"/>
      <c r="FMU74" s="14"/>
      <c r="FMV74" s="14"/>
      <c r="FMW74" s="14"/>
      <c r="FMX74" s="14"/>
      <c r="FMY74" s="14"/>
      <c r="FMZ74" s="14"/>
      <c r="FNA74" s="14"/>
      <c r="FNB74" s="14"/>
      <c r="FNC74" s="14"/>
      <c r="FND74" s="14"/>
      <c r="FNE74" s="14"/>
      <c r="FNF74" s="14"/>
      <c r="FNG74" s="14"/>
      <c r="FNH74" s="14"/>
      <c r="FNI74" s="14"/>
      <c r="FNJ74" s="14"/>
      <c r="FNK74" s="14"/>
      <c r="FNL74" s="14"/>
      <c r="FNM74" s="14"/>
      <c r="FNN74" s="14"/>
      <c r="FNO74" s="14"/>
      <c r="FNP74" s="14"/>
      <c r="FNQ74" s="14"/>
      <c r="FNR74" s="14"/>
      <c r="FNS74" s="14"/>
      <c r="FNT74" s="14"/>
      <c r="FNU74" s="14"/>
      <c r="FNV74" s="14"/>
      <c r="FNW74" s="14"/>
      <c r="FNX74" s="14"/>
      <c r="FNY74" s="14"/>
      <c r="FNZ74" s="14"/>
      <c r="FOA74" s="14"/>
      <c r="FOB74" s="14"/>
      <c r="FOC74" s="14"/>
      <c r="FOD74" s="14"/>
      <c r="FOE74" s="14"/>
      <c r="FOF74" s="14"/>
      <c r="FOG74" s="14"/>
      <c r="FOH74" s="14"/>
      <c r="FOI74" s="14"/>
      <c r="FOJ74" s="14"/>
      <c r="FOK74" s="14"/>
      <c r="FOL74" s="14"/>
      <c r="FOM74" s="14"/>
      <c r="FON74" s="14"/>
      <c r="FOO74" s="14"/>
      <c r="FOP74" s="14"/>
      <c r="FOQ74" s="14"/>
      <c r="FOR74" s="14"/>
      <c r="FOS74" s="14"/>
      <c r="FOT74" s="14"/>
      <c r="FOU74" s="14"/>
      <c r="FOV74" s="14"/>
      <c r="FOW74" s="14"/>
      <c r="FOX74" s="14"/>
      <c r="FOY74" s="14"/>
      <c r="FOZ74" s="14"/>
      <c r="FPA74" s="14"/>
      <c r="FPB74" s="14"/>
      <c r="FPC74" s="14"/>
      <c r="FPD74" s="14"/>
      <c r="FPE74" s="14"/>
      <c r="FPF74" s="14"/>
      <c r="FPG74" s="14"/>
      <c r="FPH74" s="14"/>
      <c r="FPI74" s="14"/>
      <c r="FPJ74" s="14"/>
      <c r="FPK74" s="14"/>
      <c r="FPL74" s="14"/>
      <c r="FPM74" s="14"/>
      <c r="FPN74" s="14"/>
      <c r="FPO74" s="14"/>
      <c r="FPP74" s="14"/>
      <c r="FPQ74" s="14"/>
      <c r="FPR74" s="14"/>
      <c r="FPS74" s="14"/>
      <c r="FPT74" s="14"/>
      <c r="FPU74" s="14"/>
      <c r="FPV74" s="14"/>
      <c r="FPW74" s="14"/>
      <c r="FPX74" s="14"/>
      <c r="FPY74" s="14"/>
      <c r="FPZ74" s="14"/>
      <c r="FQA74" s="14"/>
      <c r="FQB74" s="14"/>
      <c r="FQC74" s="14"/>
      <c r="FQD74" s="14"/>
      <c r="FQE74" s="14"/>
      <c r="FQF74" s="14"/>
      <c r="FQG74" s="14"/>
      <c r="FQH74" s="14"/>
      <c r="FQI74" s="14"/>
      <c r="FQJ74" s="14"/>
      <c r="FQK74" s="14"/>
      <c r="FQL74" s="14"/>
      <c r="FQM74" s="14"/>
      <c r="FQN74" s="14"/>
      <c r="FQO74" s="14"/>
      <c r="FQP74" s="14"/>
      <c r="FQQ74" s="14"/>
      <c r="FQR74" s="14"/>
      <c r="FQS74" s="14"/>
      <c r="FQT74" s="14"/>
      <c r="FQU74" s="14"/>
      <c r="FQV74" s="14"/>
      <c r="FQW74" s="14"/>
      <c r="FQX74" s="14"/>
      <c r="FQY74" s="14"/>
      <c r="FQZ74" s="14"/>
      <c r="FRA74" s="14"/>
      <c r="FRB74" s="14"/>
      <c r="FRC74" s="14"/>
      <c r="FRD74" s="14"/>
      <c r="FRE74" s="14"/>
      <c r="FRF74" s="14"/>
      <c r="FRG74" s="14"/>
      <c r="FRH74" s="14"/>
      <c r="FRI74" s="14"/>
      <c r="FRJ74" s="14"/>
      <c r="FRK74" s="14"/>
      <c r="FRL74" s="14"/>
      <c r="FRM74" s="14"/>
      <c r="FRN74" s="14"/>
      <c r="FRO74" s="14"/>
      <c r="FRP74" s="14"/>
      <c r="FRQ74" s="14"/>
      <c r="FRR74" s="14"/>
      <c r="FRS74" s="14"/>
      <c r="FRT74" s="14"/>
      <c r="FRU74" s="14"/>
      <c r="FRV74" s="14"/>
      <c r="FRW74" s="14"/>
      <c r="FRX74" s="14"/>
      <c r="FRY74" s="14"/>
      <c r="FRZ74" s="14"/>
      <c r="FSA74" s="14"/>
      <c r="FSB74" s="14"/>
      <c r="FSC74" s="14"/>
      <c r="FSD74" s="14"/>
      <c r="FSE74" s="14"/>
      <c r="FSF74" s="14"/>
      <c r="FSG74" s="14"/>
      <c r="FSH74" s="14"/>
      <c r="FSI74" s="14"/>
      <c r="FSJ74" s="14"/>
      <c r="FSK74" s="14"/>
      <c r="FSL74" s="14"/>
      <c r="FSM74" s="14"/>
      <c r="FSN74" s="14"/>
      <c r="FSO74" s="14"/>
      <c r="FSP74" s="14"/>
      <c r="FSQ74" s="14"/>
      <c r="FSR74" s="14"/>
      <c r="FSS74" s="14"/>
      <c r="FST74" s="14"/>
      <c r="FSU74" s="14"/>
      <c r="FSV74" s="14"/>
      <c r="FSW74" s="14"/>
      <c r="FSX74" s="14"/>
      <c r="FSY74" s="14"/>
      <c r="FSZ74" s="14"/>
      <c r="FTA74" s="14"/>
      <c r="FTB74" s="14"/>
      <c r="FTC74" s="14"/>
      <c r="FTD74" s="14"/>
      <c r="FTE74" s="14"/>
      <c r="FTF74" s="14"/>
      <c r="FTG74" s="14"/>
      <c r="FTH74" s="14"/>
      <c r="FTI74" s="14"/>
      <c r="FTJ74" s="14"/>
      <c r="FTK74" s="14"/>
      <c r="FTL74" s="14"/>
      <c r="FTM74" s="14"/>
      <c r="FTN74" s="14"/>
      <c r="FTO74" s="14"/>
      <c r="FTP74" s="14"/>
      <c r="FTQ74" s="14"/>
      <c r="FTR74" s="14"/>
      <c r="FTS74" s="14"/>
      <c r="FTT74" s="14"/>
      <c r="FTU74" s="14"/>
      <c r="FTV74" s="14"/>
      <c r="FTW74" s="14"/>
      <c r="FTX74" s="14"/>
      <c r="FTY74" s="14"/>
      <c r="FTZ74" s="14"/>
      <c r="FUA74" s="14"/>
      <c r="FUB74" s="14"/>
      <c r="FUC74" s="14"/>
      <c r="FUD74" s="14"/>
      <c r="FUE74" s="14"/>
      <c r="FUF74" s="14"/>
      <c r="FUG74" s="14"/>
      <c r="FUH74" s="14"/>
      <c r="FUI74" s="14"/>
      <c r="FUJ74" s="14"/>
      <c r="FUK74" s="14"/>
      <c r="FUL74" s="14"/>
      <c r="FUM74" s="14"/>
      <c r="FUN74" s="14"/>
      <c r="FUO74" s="14"/>
      <c r="FUP74" s="14"/>
      <c r="FUQ74" s="14"/>
      <c r="FUR74" s="14"/>
      <c r="FUS74" s="14"/>
      <c r="FUT74" s="14"/>
      <c r="FUU74" s="14"/>
      <c r="FUV74" s="14"/>
      <c r="FUW74" s="14"/>
      <c r="FUX74" s="14"/>
      <c r="FUY74" s="14"/>
      <c r="FUZ74" s="14"/>
      <c r="FVA74" s="14"/>
      <c r="FVB74" s="14"/>
      <c r="FVC74" s="14"/>
      <c r="FVD74" s="14"/>
      <c r="FVE74" s="14"/>
      <c r="FVF74" s="14"/>
      <c r="FVG74" s="14"/>
      <c r="FVH74" s="14"/>
      <c r="FVI74" s="14"/>
      <c r="FVJ74" s="14"/>
      <c r="FVK74" s="14"/>
      <c r="FVL74" s="14"/>
      <c r="FVM74" s="14"/>
      <c r="FVN74" s="14"/>
      <c r="FVO74" s="14"/>
      <c r="FVP74" s="14"/>
      <c r="FVQ74" s="14"/>
      <c r="FVR74" s="14"/>
      <c r="FVS74" s="14"/>
      <c r="FVT74" s="14"/>
      <c r="FVU74" s="14"/>
      <c r="FVV74" s="14"/>
      <c r="FVW74" s="14"/>
      <c r="FVX74" s="14"/>
      <c r="FVY74" s="14"/>
      <c r="FVZ74" s="14"/>
      <c r="FWA74" s="14"/>
      <c r="FWB74" s="14"/>
      <c r="FWC74" s="14"/>
      <c r="FWD74" s="14"/>
      <c r="FWE74" s="14"/>
      <c r="FWF74" s="14"/>
      <c r="FWG74" s="14"/>
      <c r="FWH74" s="14"/>
      <c r="FWI74" s="14"/>
      <c r="FWJ74" s="14"/>
      <c r="FWK74" s="14"/>
      <c r="FWL74" s="14"/>
      <c r="FWM74" s="14"/>
      <c r="FWN74" s="14"/>
      <c r="FWO74" s="14"/>
      <c r="FWP74" s="14"/>
      <c r="FWQ74" s="14"/>
      <c r="FWR74" s="14"/>
      <c r="FWS74" s="14"/>
      <c r="FWT74" s="14"/>
      <c r="FWU74" s="14"/>
      <c r="FWV74" s="14"/>
      <c r="FWW74" s="14"/>
      <c r="FWX74" s="14"/>
      <c r="FWY74" s="14"/>
      <c r="FWZ74" s="14"/>
      <c r="FXA74" s="14"/>
      <c r="FXB74" s="14"/>
      <c r="FXC74" s="14"/>
      <c r="FXD74" s="14"/>
      <c r="FXE74" s="14"/>
      <c r="FXF74" s="14"/>
      <c r="FXG74" s="14"/>
      <c r="FXH74" s="14"/>
      <c r="FXI74" s="14"/>
      <c r="FXJ74" s="14"/>
      <c r="FXK74" s="14"/>
      <c r="FXL74" s="14"/>
      <c r="FXM74" s="14"/>
      <c r="FXN74" s="14"/>
      <c r="FXO74" s="14"/>
      <c r="FXP74" s="14"/>
      <c r="FXQ74" s="14"/>
      <c r="FXR74" s="14"/>
      <c r="FXS74" s="14"/>
      <c r="FXT74" s="14"/>
      <c r="FXU74" s="14"/>
      <c r="FXV74" s="14"/>
      <c r="FXW74" s="14"/>
      <c r="FXX74" s="14"/>
      <c r="FXY74" s="14"/>
      <c r="FXZ74" s="14"/>
      <c r="FYA74" s="14"/>
      <c r="FYB74" s="14"/>
      <c r="FYC74" s="14"/>
      <c r="FYD74" s="14"/>
      <c r="FYE74" s="14"/>
      <c r="FYF74" s="14"/>
      <c r="FYG74" s="14"/>
      <c r="FYH74" s="14"/>
      <c r="FYI74" s="14"/>
      <c r="FYJ74" s="14"/>
      <c r="FYK74" s="14"/>
      <c r="FYL74" s="14"/>
      <c r="FYM74" s="14"/>
      <c r="FYN74" s="14"/>
      <c r="FYO74" s="14"/>
      <c r="FYP74" s="14"/>
      <c r="FYQ74" s="14"/>
      <c r="FYR74" s="14"/>
      <c r="FYS74" s="14"/>
      <c r="FYT74" s="14"/>
      <c r="FYU74" s="14"/>
      <c r="FYV74" s="14"/>
      <c r="FYW74" s="14"/>
      <c r="FYX74" s="14"/>
      <c r="FYY74" s="14"/>
      <c r="FYZ74" s="14"/>
      <c r="FZA74" s="14"/>
      <c r="FZB74" s="14"/>
      <c r="FZC74" s="14"/>
      <c r="FZD74" s="14"/>
      <c r="FZE74" s="14"/>
      <c r="FZF74" s="14"/>
      <c r="FZG74" s="14"/>
      <c r="FZH74" s="14"/>
      <c r="FZI74" s="14"/>
      <c r="FZJ74" s="14"/>
      <c r="FZK74" s="14"/>
      <c r="FZL74" s="14"/>
      <c r="FZM74" s="14"/>
      <c r="FZN74" s="14"/>
      <c r="FZO74" s="14"/>
      <c r="FZP74" s="14"/>
      <c r="FZQ74" s="14"/>
      <c r="FZR74" s="14"/>
      <c r="FZS74" s="14"/>
      <c r="FZT74" s="14"/>
      <c r="FZU74" s="14"/>
      <c r="FZV74" s="14"/>
      <c r="FZW74" s="14"/>
      <c r="FZX74" s="14"/>
      <c r="FZY74" s="14"/>
      <c r="FZZ74" s="14"/>
      <c r="GAA74" s="14"/>
      <c r="GAB74" s="14"/>
      <c r="GAC74" s="14"/>
      <c r="GAD74" s="14"/>
      <c r="GAE74" s="14"/>
      <c r="GAF74" s="14"/>
      <c r="GAG74" s="14"/>
      <c r="GAH74" s="14"/>
      <c r="GAI74" s="14"/>
      <c r="GAJ74" s="14"/>
      <c r="GAK74" s="14"/>
      <c r="GAL74" s="14"/>
      <c r="GAM74" s="14"/>
      <c r="GAN74" s="14"/>
      <c r="GAO74" s="14"/>
      <c r="GAP74" s="14"/>
      <c r="GAQ74" s="14"/>
      <c r="GAR74" s="14"/>
      <c r="GAS74" s="14"/>
      <c r="GAT74" s="14"/>
      <c r="GAU74" s="14"/>
      <c r="GAV74" s="14"/>
      <c r="GAW74" s="14"/>
      <c r="GAX74" s="14"/>
      <c r="GAY74" s="14"/>
      <c r="GAZ74" s="14"/>
      <c r="GBA74" s="14"/>
      <c r="GBB74" s="14"/>
      <c r="GBC74" s="14"/>
      <c r="GBD74" s="14"/>
      <c r="GBE74" s="14"/>
      <c r="GBF74" s="14"/>
      <c r="GBG74" s="14"/>
      <c r="GBH74" s="14"/>
      <c r="GBI74" s="14"/>
      <c r="GBJ74" s="14"/>
      <c r="GBK74" s="14"/>
      <c r="GBL74" s="14"/>
      <c r="GBM74" s="14"/>
      <c r="GBN74" s="14"/>
      <c r="GBO74" s="14"/>
      <c r="GBP74" s="14"/>
      <c r="GBQ74" s="14"/>
      <c r="GBR74" s="14"/>
      <c r="GBS74" s="14"/>
      <c r="GBT74" s="14"/>
      <c r="GBU74" s="14"/>
      <c r="GBV74" s="14"/>
      <c r="GBW74" s="14"/>
      <c r="GBX74" s="14"/>
      <c r="GBY74" s="14"/>
      <c r="GBZ74" s="14"/>
      <c r="GCA74" s="14"/>
      <c r="GCB74" s="14"/>
      <c r="GCC74" s="14"/>
      <c r="GCD74" s="14"/>
      <c r="GCE74" s="14"/>
      <c r="GCF74" s="14"/>
      <c r="GCG74" s="14"/>
      <c r="GCH74" s="14"/>
      <c r="GCI74" s="14"/>
      <c r="GCJ74" s="14"/>
      <c r="GCK74" s="14"/>
      <c r="GCL74" s="14"/>
      <c r="GCM74" s="14"/>
      <c r="GCN74" s="14"/>
      <c r="GCO74" s="14"/>
      <c r="GCP74" s="14"/>
      <c r="GCQ74" s="14"/>
      <c r="GCR74" s="14"/>
      <c r="GCS74" s="14"/>
      <c r="GCT74" s="14"/>
      <c r="GCU74" s="14"/>
      <c r="GCV74" s="14"/>
      <c r="GCW74" s="14"/>
      <c r="GCX74" s="14"/>
      <c r="GCY74" s="14"/>
      <c r="GCZ74" s="14"/>
      <c r="GDA74" s="14"/>
      <c r="GDB74" s="14"/>
      <c r="GDC74" s="14"/>
      <c r="GDD74" s="14"/>
      <c r="GDE74" s="14"/>
      <c r="GDF74" s="14"/>
      <c r="GDG74" s="14"/>
      <c r="GDH74" s="14"/>
      <c r="GDI74" s="14"/>
      <c r="GDJ74" s="14"/>
      <c r="GDK74" s="14"/>
      <c r="GDL74" s="14"/>
      <c r="GDM74" s="14"/>
      <c r="GDN74" s="14"/>
      <c r="GDO74" s="14"/>
      <c r="GDP74" s="14"/>
      <c r="GDQ74" s="14"/>
      <c r="GDR74" s="14"/>
      <c r="GDS74" s="14"/>
      <c r="GDT74" s="14"/>
      <c r="GDU74" s="14"/>
      <c r="GDV74" s="14"/>
      <c r="GDW74" s="14"/>
      <c r="GDX74" s="14"/>
      <c r="GDY74" s="14"/>
      <c r="GDZ74" s="14"/>
      <c r="GEA74" s="14"/>
      <c r="GEB74" s="14"/>
      <c r="GEC74" s="14"/>
      <c r="GED74" s="14"/>
      <c r="GEE74" s="14"/>
      <c r="GEF74" s="14"/>
      <c r="GEG74" s="14"/>
      <c r="GEH74" s="14"/>
      <c r="GEI74" s="14"/>
      <c r="GEJ74" s="14"/>
      <c r="GEK74" s="14"/>
      <c r="GEL74" s="14"/>
      <c r="GEM74" s="14"/>
      <c r="GEN74" s="14"/>
      <c r="GEO74" s="14"/>
      <c r="GEP74" s="14"/>
      <c r="GEQ74" s="14"/>
      <c r="GER74" s="14"/>
      <c r="GES74" s="14"/>
      <c r="GET74" s="14"/>
      <c r="GEU74" s="14"/>
      <c r="GEV74" s="14"/>
      <c r="GEW74" s="14"/>
      <c r="GEX74" s="14"/>
      <c r="GEY74" s="14"/>
      <c r="GEZ74" s="14"/>
      <c r="GFA74" s="14"/>
      <c r="GFB74" s="14"/>
      <c r="GFC74" s="14"/>
      <c r="GFD74" s="14"/>
      <c r="GFE74" s="14"/>
      <c r="GFF74" s="14"/>
      <c r="GFG74" s="14"/>
      <c r="GFH74" s="14"/>
      <c r="GFI74" s="14"/>
      <c r="GFJ74" s="14"/>
      <c r="GFK74" s="14"/>
      <c r="GFL74" s="14"/>
      <c r="GFM74" s="14"/>
      <c r="GFN74" s="14"/>
      <c r="GFO74" s="14"/>
      <c r="GFP74" s="14"/>
      <c r="GFQ74" s="14"/>
      <c r="GFR74" s="14"/>
      <c r="GFS74" s="14"/>
      <c r="GFT74" s="14"/>
      <c r="GFU74" s="14"/>
      <c r="GFV74" s="14"/>
      <c r="GFW74" s="14"/>
      <c r="GFX74" s="14"/>
      <c r="GFY74" s="14"/>
      <c r="GFZ74" s="14"/>
      <c r="GGA74" s="14"/>
      <c r="GGB74" s="14"/>
      <c r="GGC74" s="14"/>
      <c r="GGD74" s="14"/>
      <c r="GGE74" s="14"/>
      <c r="GGF74" s="14"/>
      <c r="GGG74" s="14"/>
      <c r="GGH74" s="14"/>
      <c r="GGI74" s="14"/>
      <c r="GGJ74" s="14"/>
      <c r="GGK74" s="14"/>
      <c r="GGL74" s="14"/>
      <c r="GGM74" s="14"/>
      <c r="GGN74" s="14"/>
      <c r="GGO74" s="14"/>
      <c r="GGP74" s="14"/>
      <c r="GGQ74" s="14"/>
      <c r="GGR74" s="14"/>
      <c r="GGS74" s="14"/>
      <c r="GGT74" s="14"/>
      <c r="GGU74" s="14"/>
      <c r="GGV74" s="14"/>
      <c r="GGW74" s="14"/>
      <c r="GGX74" s="14"/>
      <c r="GGY74" s="14"/>
      <c r="GGZ74" s="14"/>
      <c r="GHA74" s="14"/>
      <c r="GHB74" s="14"/>
      <c r="GHC74" s="14"/>
      <c r="GHD74" s="14"/>
      <c r="GHE74" s="14"/>
      <c r="GHF74" s="14"/>
      <c r="GHG74" s="14"/>
      <c r="GHH74" s="14"/>
      <c r="GHI74" s="14"/>
      <c r="GHJ74" s="14"/>
      <c r="GHK74" s="14"/>
      <c r="GHL74" s="14"/>
      <c r="GHM74" s="14"/>
      <c r="GHN74" s="14"/>
      <c r="GHO74" s="14"/>
      <c r="GHP74" s="14"/>
      <c r="GHQ74" s="14"/>
      <c r="GHR74" s="14"/>
      <c r="GHS74" s="14"/>
      <c r="GHT74" s="14"/>
      <c r="GHU74" s="14"/>
      <c r="GHV74" s="14"/>
      <c r="GHW74" s="14"/>
      <c r="GHX74" s="14"/>
      <c r="GHY74" s="14"/>
      <c r="GHZ74" s="14"/>
      <c r="GIA74" s="14"/>
      <c r="GIB74" s="14"/>
      <c r="GIC74" s="14"/>
      <c r="GID74" s="14"/>
      <c r="GIE74" s="14"/>
      <c r="GIF74" s="14"/>
      <c r="GIG74" s="14"/>
      <c r="GIH74" s="14"/>
      <c r="GII74" s="14"/>
      <c r="GIJ74" s="14"/>
      <c r="GIK74" s="14"/>
      <c r="GIL74" s="14"/>
      <c r="GIM74" s="14"/>
      <c r="GIN74" s="14"/>
      <c r="GIO74" s="14"/>
      <c r="GIP74" s="14"/>
      <c r="GIQ74" s="14"/>
      <c r="GIR74" s="14"/>
      <c r="GIS74" s="14"/>
      <c r="GIT74" s="14"/>
      <c r="GIU74" s="14"/>
      <c r="GIV74" s="14"/>
      <c r="GIW74" s="14"/>
      <c r="GIX74" s="14"/>
      <c r="GIY74" s="14"/>
      <c r="GIZ74" s="14"/>
      <c r="GJA74" s="14"/>
      <c r="GJB74" s="14"/>
      <c r="GJC74" s="14"/>
      <c r="GJD74" s="14"/>
      <c r="GJE74" s="14"/>
      <c r="GJF74" s="14"/>
      <c r="GJG74" s="14"/>
      <c r="GJH74" s="14"/>
      <c r="GJI74" s="14"/>
      <c r="GJJ74" s="14"/>
      <c r="GJK74" s="14"/>
      <c r="GJL74" s="14"/>
      <c r="GJM74" s="14"/>
      <c r="GJN74" s="14"/>
      <c r="GJO74" s="14"/>
      <c r="GJP74" s="14"/>
      <c r="GJQ74" s="14"/>
      <c r="GJR74" s="14"/>
      <c r="GJS74" s="14"/>
      <c r="GJT74" s="14"/>
      <c r="GJU74" s="14"/>
      <c r="GJV74" s="14"/>
      <c r="GJW74" s="14"/>
      <c r="GJX74" s="14"/>
      <c r="GJY74" s="14"/>
      <c r="GJZ74" s="14"/>
      <c r="GKA74" s="14"/>
      <c r="GKB74" s="14"/>
      <c r="GKC74" s="14"/>
      <c r="GKD74" s="14"/>
      <c r="GKE74" s="14"/>
      <c r="GKF74" s="14"/>
      <c r="GKG74" s="14"/>
      <c r="GKH74" s="14"/>
      <c r="GKI74" s="14"/>
      <c r="GKJ74" s="14"/>
      <c r="GKK74" s="14"/>
      <c r="GKL74" s="14"/>
      <c r="GKM74" s="14"/>
      <c r="GKN74" s="14"/>
      <c r="GKO74" s="14"/>
      <c r="GKP74" s="14"/>
      <c r="GKQ74" s="14"/>
      <c r="GKR74" s="14"/>
      <c r="GKS74" s="14"/>
      <c r="GKT74" s="14"/>
      <c r="GKU74" s="14"/>
      <c r="GKV74" s="14"/>
      <c r="GKW74" s="14"/>
      <c r="GKX74" s="14"/>
      <c r="GKY74" s="14"/>
      <c r="GKZ74" s="14"/>
      <c r="GLA74" s="14"/>
      <c r="GLB74" s="14"/>
      <c r="GLC74" s="14"/>
      <c r="GLD74" s="14"/>
      <c r="GLE74" s="14"/>
      <c r="GLF74" s="14"/>
      <c r="GLG74" s="14"/>
      <c r="GLH74" s="14"/>
      <c r="GLI74" s="14"/>
      <c r="GLJ74" s="14"/>
      <c r="GLK74" s="14"/>
      <c r="GLL74" s="14"/>
      <c r="GLM74" s="14"/>
      <c r="GLN74" s="14"/>
      <c r="GLO74" s="14"/>
      <c r="GLP74" s="14"/>
      <c r="GLQ74" s="14"/>
      <c r="GLR74" s="14"/>
      <c r="GLS74" s="14"/>
      <c r="GLT74" s="14"/>
      <c r="GLU74" s="14"/>
      <c r="GLV74" s="14"/>
      <c r="GLW74" s="14"/>
      <c r="GLX74" s="14"/>
      <c r="GLY74" s="14"/>
      <c r="GLZ74" s="14"/>
      <c r="GMA74" s="14"/>
      <c r="GMB74" s="14"/>
      <c r="GMC74" s="14"/>
      <c r="GMD74" s="14"/>
      <c r="GME74" s="14"/>
      <c r="GMF74" s="14"/>
      <c r="GMG74" s="14"/>
      <c r="GMH74" s="14"/>
      <c r="GMI74" s="14"/>
      <c r="GMJ74" s="14"/>
      <c r="GMK74" s="14"/>
      <c r="GML74" s="14"/>
      <c r="GMM74" s="14"/>
      <c r="GMN74" s="14"/>
      <c r="GMO74" s="14"/>
      <c r="GMP74" s="14"/>
      <c r="GMQ74" s="14"/>
      <c r="GMR74" s="14"/>
      <c r="GMS74" s="14"/>
      <c r="GMT74" s="14"/>
      <c r="GMU74" s="14"/>
      <c r="GMV74" s="14"/>
      <c r="GMW74" s="14"/>
      <c r="GMX74" s="14"/>
      <c r="GMY74" s="14"/>
      <c r="GMZ74" s="14"/>
      <c r="GNA74" s="14"/>
      <c r="GNB74" s="14"/>
      <c r="GNC74" s="14"/>
      <c r="GND74" s="14"/>
      <c r="GNE74" s="14"/>
      <c r="GNF74" s="14"/>
      <c r="GNG74" s="14"/>
      <c r="GNH74" s="14"/>
      <c r="GNI74" s="14"/>
      <c r="GNJ74" s="14"/>
      <c r="GNK74" s="14"/>
      <c r="GNL74" s="14"/>
      <c r="GNM74" s="14"/>
      <c r="GNN74" s="14"/>
      <c r="GNO74" s="14"/>
      <c r="GNP74" s="14"/>
      <c r="GNQ74" s="14"/>
      <c r="GNR74" s="14"/>
      <c r="GNS74" s="14"/>
      <c r="GNT74" s="14"/>
      <c r="GNU74" s="14"/>
      <c r="GNV74" s="14"/>
      <c r="GNW74" s="14"/>
      <c r="GNX74" s="14"/>
      <c r="GNY74" s="14"/>
      <c r="GNZ74" s="14"/>
      <c r="GOA74" s="14"/>
      <c r="GOB74" s="14"/>
      <c r="GOC74" s="14"/>
      <c r="GOD74" s="14"/>
      <c r="GOE74" s="14"/>
      <c r="GOF74" s="14"/>
      <c r="GOG74" s="14"/>
      <c r="GOH74" s="14"/>
      <c r="GOI74" s="14"/>
      <c r="GOJ74" s="14"/>
      <c r="GOK74" s="14"/>
      <c r="GOL74" s="14"/>
      <c r="GOM74" s="14"/>
      <c r="GON74" s="14"/>
      <c r="GOO74" s="14"/>
      <c r="GOP74" s="14"/>
      <c r="GOQ74" s="14"/>
      <c r="GOR74" s="14"/>
      <c r="GOS74" s="14"/>
      <c r="GOT74" s="14"/>
      <c r="GOU74" s="14"/>
      <c r="GOV74" s="14"/>
      <c r="GOW74" s="14"/>
      <c r="GOX74" s="14"/>
      <c r="GOY74" s="14"/>
      <c r="GOZ74" s="14"/>
      <c r="GPA74" s="14"/>
      <c r="GPB74" s="14"/>
      <c r="GPC74" s="14"/>
      <c r="GPD74" s="14"/>
      <c r="GPE74" s="14"/>
      <c r="GPF74" s="14"/>
      <c r="GPG74" s="14"/>
      <c r="GPH74" s="14"/>
      <c r="GPI74" s="14"/>
      <c r="GPJ74" s="14"/>
      <c r="GPK74" s="14"/>
      <c r="GPL74" s="14"/>
      <c r="GPM74" s="14"/>
      <c r="GPN74" s="14"/>
      <c r="GPO74" s="14"/>
      <c r="GPP74" s="14"/>
      <c r="GPQ74" s="14"/>
      <c r="GPR74" s="14"/>
      <c r="GPS74" s="14"/>
      <c r="GPT74" s="14"/>
      <c r="GPU74" s="14"/>
      <c r="GPV74" s="14"/>
      <c r="GPW74" s="14"/>
      <c r="GPX74" s="14"/>
      <c r="GPY74" s="14"/>
      <c r="GPZ74" s="14"/>
      <c r="GQA74" s="14"/>
      <c r="GQB74" s="14"/>
      <c r="GQC74" s="14"/>
      <c r="GQD74" s="14"/>
      <c r="GQE74" s="14"/>
      <c r="GQF74" s="14"/>
      <c r="GQG74" s="14"/>
      <c r="GQH74" s="14"/>
      <c r="GQI74" s="14"/>
      <c r="GQJ74" s="14"/>
      <c r="GQK74" s="14"/>
      <c r="GQL74" s="14"/>
      <c r="GQM74" s="14"/>
      <c r="GQN74" s="14"/>
      <c r="GQO74" s="14"/>
      <c r="GQP74" s="14"/>
      <c r="GQQ74" s="14"/>
      <c r="GQR74" s="14"/>
      <c r="GQS74" s="14"/>
      <c r="GQT74" s="14"/>
      <c r="GQU74" s="14"/>
      <c r="GQV74" s="14"/>
      <c r="GQW74" s="14"/>
      <c r="GQX74" s="14"/>
      <c r="GQY74" s="14"/>
      <c r="GQZ74" s="14"/>
      <c r="GRA74" s="14"/>
      <c r="GRB74" s="14"/>
      <c r="GRC74" s="14"/>
      <c r="GRD74" s="14"/>
      <c r="GRE74" s="14"/>
      <c r="GRF74" s="14"/>
      <c r="GRG74" s="14"/>
      <c r="GRH74" s="14"/>
      <c r="GRI74" s="14"/>
      <c r="GRJ74" s="14"/>
      <c r="GRK74" s="14"/>
      <c r="GRL74" s="14"/>
      <c r="GRM74" s="14"/>
      <c r="GRN74" s="14"/>
      <c r="GRO74" s="14"/>
      <c r="GRP74" s="14"/>
      <c r="GRQ74" s="14"/>
      <c r="GRR74" s="14"/>
      <c r="GRS74" s="14"/>
      <c r="GRT74" s="14"/>
      <c r="GRU74" s="14"/>
      <c r="GRV74" s="14"/>
      <c r="GRW74" s="14"/>
      <c r="GRX74" s="14"/>
      <c r="GRY74" s="14"/>
      <c r="GRZ74" s="14"/>
      <c r="GSA74" s="14"/>
      <c r="GSB74" s="14"/>
      <c r="GSC74" s="14"/>
      <c r="GSD74" s="14"/>
      <c r="GSE74" s="14"/>
      <c r="GSF74" s="14"/>
      <c r="GSG74" s="14"/>
      <c r="GSH74" s="14"/>
      <c r="GSI74" s="14"/>
      <c r="GSJ74" s="14"/>
      <c r="GSK74" s="14"/>
      <c r="GSL74" s="14"/>
      <c r="GSM74" s="14"/>
      <c r="GSN74" s="14"/>
      <c r="GSO74" s="14"/>
      <c r="GSP74" s="14"/>
      <c r="GSQ74" s="14"/>
      <c r="GSR74" s="14"/>
      <c r="GSS74" s="14"/>
      <c r="GST74" s="14"/>
      <c r="GSU74" s="14"/>
      <c r="GSV74" s="14"/>
      <c r="GSW74" s="14"/>
      <c r="GSX74" s="14"/>
      <c r="GSY74" s="14"/>
      <c r="GSZ74" s="14"/>
      <c r="GTA74" s="14"/>
      <c r="GTB74" s="14"/>
      <c r="GTC74" s="14"/>
      <c r="GTD74" s="14"/>
      <c r="GTE74" s="14"/>
      <c r="GTF74" s="14"/>
      <c r="GTG74" s="14"/>
      <c r="GTH74" s="14"/>
      <c r="GTI74" s="14"/>
      <c r="GTJ74" s="14"/>
      <c r="GTK74" s="14"/>
      <c r="GTL74" s="14"/>
      <c r="GTM74" s="14"/>
      <c r="GTN74" s="14"/>
      <c r="GTO74" s="14"/>
      <c r="GTP74" s="14"/>
      <c r="GTQ74" s="14"/>
      <c r="GTR74" s="14"/>
      <c r="GTS74" s="14"/>
      <c r="GTT74" s="14"/>
      <c r="GTU74" s="14"/>
      <c r="GTV74" s="14"/>
      <c r="GTW74" s="14"/>
      <c r="GTX74" s="14"/>
      <c r="GTY74" s="14"/>
      <c r="GTZ74" s="14"/>
      <c r="GUA74" s="14"/>
      <c r="GUB74" s="14"/>
      <c r="GUC74" s="14"/>
      <c r="GUD74" s="14"/>
      <c r="GUE74" s="14"/>
      <c r="GUF74" s="14"/>
      <c r="GUG74" s="14"/>
      <c r="GUH74" s="14"/>
      <c r="GUI74" s="14"/>
      <c r="GUJ74" s="14"/>
      <c r="GUK74" s="14"/>
      <c r="GUL74" s="14"/>
      <c r="GUM74" s="14"/>
      <c r="GUN74" s="14"/>
      <c r="GUO74" s="14"/>
      <c r="GUP74" s="14"/>
      <c r="GUQ74" s="14"/>
      <c r="GUR74" s="14"/>
      <c r="GUS74" s="14"/>
      <c r="GUT74" s="14"/>
      <c r="GUU74" s="14"/>
      <c r="GUV74" s="14"/>
      <c r="GUW74" s="14"/>
      <c r="GUX74" s="14"/>
      <c r="GUY74" s="14"/>
      <c r="GUZ74" s="14"/>
      <c r="GVA74" s="14"/>
      <c r="GVB74" s="14"/>
      <c r="GVC74" s="14"/>
      <c r="GVD74" s="14"/>
      <c r="GVE74" s="14"/>
      <c r="GVF74" s="14"/>
      <c r="GVG74" s="14"/>
      <c r="GVH74" s="14"/>
      <c r="GVI74" s="14"/>
      <c r="GVJ74" s="14"/>
      <c r="GVK74" s="14"/>
      <c r="GVL74" s="14"/>
      <c r="GVM74" s="14"/>
      <c r="GVN74" s="14"/>
      <c r="GVO74" s="14"/>
      <c r="GVP74" s="14"/>
      <c r="GVQ74" s="14"/>
      <c r="GVR74" s="14"/>
      <c r="GVS74" s="14"/>
      <c r="GVT74" s="14"/>
      <c r="GVU74" s="14"/>
      <c r="GVV74" s="14"/>
      <c r="GVW74" s="14"/>
      <c r="GVX74" s="14"/>
      <c r="GVY74" s="14"/>
      <c r="GVZ74" s="14"/>
      <c r="GWA74" s="14"/>
      <c r="GWB74" s="14"/>
      <c r="GWC74" s="14"/>
      <c r="GWD74" s="14"/>
      <c r="GWE74" s="14"/>
      <c r="GWF74" s="14"/>
      <c r="GWG74" s="14"/>
      <c r="GWH74" s="14"/>
      <c r="GWI74" s="14"/>
      <c r="GWJ74" s="14"/>
      <c r="GWK74" s="14"/>
      <c r="GWL74" s="14"/>
      <c r="GWM74" s="14"/>
      <c r="GWN74" s="14"/>
      <c r="GWO74" s="14"/>
      <c r="GWP74" s="14"/>
      <c r="GWQ74" s="14"/>
      <c r="GWR74" s="14"/>
      <c r="GWS74" s="14"/>
      <c r="GWT74" s="14"/>
      <c r="GWU74" s="14"/>
      <c r="GWV74" s="14"/>
      <c r="GWW74" s="14"/>
      <c r="GWX74" s="14"/>
      <c r="GWY74" s="14"/>
      <c r="GWZ74" s="14"/>
      <c r="GXA74" s="14"/>
      <c r="GXB74" s="14"/>
      <c r="GXC74" s="14"/>
      <c r="GXD74" s="14"/>
      <c r="GXE74" s="14"/>
      <c r="GXF74" s="14"/>
      <c r="GXG74" s="14"/>
      <c r="GXH74" s="14"/>
      <c r="GXI74" s="14"/>
      <c r="GXJ74" s="14"/>
      <c r="GXK74" s="14"/>
      <c r="GXL74" s="14"/>
      <c r="GXM74" s="14"/>
      <c r="GXN74" s="14"/>
      <c r="GXO74" s="14"/>
      <c r="GXP74" s="14"/>
      <c r="GXQ74" s="14"/>
      <c r="GXR74" s="14"/>
      <c r="GXS74" s="14"/>
      <c r="GXT74" s="14"/>
      <c r="GXU74" s="14"/>
      <c r="GXV74" s="14"/>
      <c r="GXW74" s="14"/>
      <c r="GXX74" s="14"/>
      <c r="GXY74" s="14"/>
      <c r="GXZ74" s="14"/>
      <c r="GYA74" s="14"/>
      <c r="GYB74" s="14"/>
      <c r="GYC74" s="14"/>
      <c r="GYD74" s="14"/>
      <c r="GYE74" s="14"/>
      <c r="GYF74" s="14"/>
      <c r="GYG74" s="14"/>
      <c r="GYH74" s="14"/>
      <c r="GYI74" s="14"/>
      <c r="GYJ74" s="14"/>
      <c r="GYK74" s="14"/>
      <c r="GYL74" s="14"/>
      <c r="GYM74" s="14"/>
      <c r="GYN74" s="14"/>
      <c r="GYO74" s="14"/>
      <c r="GYP74" s="14"/>
      <c r="GYQ74" s="14"/>
      <c r="GYR74" s="14"/>
      <c r="GYS74" s="14"/>
      <c r="GYT74" s="14"/>
      <c r="GYU74" s="14"/>
      <c r="GYV74" s="14"/>
      <c r="GYW74" s="14"/>
      <c r="GYX74" s="14"/>
      <c r="GYY74" s="14"/>
      <c r="GYZ74" s="14"/>
      <c r="GZA74" s="14"/>
      <c r="GZB74" s="14"/>
      <c r="GZC74" s="14"/>
      <c r="GZD74" s="14"/>
      <c r="GZE74" s="14"/>
      <c r="GZF74" s="14"/>
      <c r="GZG74" s="14"/>
      <c r="GZH74" s="14"/>
      <c r="GZI74" s="14"/>
      <c r="GZJ74" s="14"/>
      <c r="GZK74" s="14"/>
      <c r="GZL74" s="14"/>
      <c r="GZM74" s="14"/>
      <c r="GZN74" s="14"/>
      <c r="GZO74" s="14"/>
      <c r="GZP74" s="14"/>
      <c r="GZQ74" s="14"/>
      <c r="GZR74" s="14"/>
      <c r="GZS74" s="14"/>
      <c r="GZT74" s="14"/>
      <c r="GZU74" s="14"/>
      <c r="GZV74" s="14"/>
      <c r="GZW74" s="14"/>
      <c r="GZX74" s="14"/>
      <c r="GZY74" s="14"/>
      <c r="GZZ74" s="14"/>
      <c r="HAA74" s="14"/>
      <c r="HAB74" s="14"/>
      <c r="HAC74" s="14"/>
      <c r="HAD74" s="14"/>
      <c r="HAE74" s="14"/>
      <c r="HAF74" s="14"/>
      <c r="HAG74" s="14"/>
      <c r="HAH74" s="14"/>
      <c r="HAI74" s="14"/>
      <c r="HAJ74" s="14"/>
      <c r="HAK74" s="14"/>
      <c r="HAL74" s="14"/>
      <c r="HAM74" s="14"/>
      <c r="HAN74" s="14"/>
      <c r="HAO74" s="14"/>
      <c r="HAP74" s="14"/>
      <c r="HAQ74" s="14"/>
      <c r="HAR74" s="14"/>
      <c r="HAS74" s="14"/>
      <c r="HAT74" s="14"/>
      <c r="HAU74" s="14"/>
      <c r="HAV74" s="14"/>
      <c r="HAW74" s="14"/>
      <c r="HAX74" s="14"/>
      <c r="HAY74" s="14"/>
      <c r="HAZ74" s="14"/>
      <c r="HBA74" s="14"/>
      <c r="HBB74" s="14"/>
      <c r="HBC74" s="14"/>
      <c r="HBD74" s="14"/>
      <c r="HBE74" s="14"/>
      <c r="HBF74" s="14"/>
      <c r="HBG74" s="14"/>
      <c r="HBH74" s="14"/>
      <c r="HBI74" s="14"/>
      <c r="HBJ74" s="14"/>
      <c r="HBK74" s="14"/>
      <c r="HBL74" s="14"/>
      <c r="HBM74" s="14"/>
      <c r="HBN74" s="14"/>
      <c r="HBO74" s="14"/>
      <c r="HBP74" s="14"/>
      <c r="HBQ74" s="14"/>
      <c r="HBR74" s="14"/>
      <c r="HBS74" s="14"/>
      <c r="HBT74" s="14"/>
      <c r="HBU74" s="14"/>
      <c r="HBV74" s="14"/>
      <c r="HBW74" s="14"/>
      <c r="HBX74" s="14"/>
      <c r="HBY74" s="14"/>
      <c r="HBZ74" s="14"/>
      <c r="HCA74" s="14"/>
      <c r="HCB74" s="14"/>
      <c r="HCC74" s="14"/>
      <c r="HCD74" s="14"/>
      <c r="HCE74" s="14"/>
      <c r="HCF74" s="14"/>
      <c r="HCG74" s="14"/>
      <c r="HCH74" s="14"/>
      <c r="HCI74" s="14"/>
      <c r="HCJ74" s="14"/>
      <c r="HCK74" s="14"/>
      <c r="HCL74" s="14"/>
      <c r="HCM74" s="14"/>
      <c r="HCN74" s="14"/>
      <c r="HCO74" s="14"/>
      <c r="HCP74" s="14"/>
      <c r="HCQ74" s="14"/>
      <c r="HCR74" s="14"/>
      <c r="HCS74" s="14"/>
      <c r="HCT74" s="14"/>
      <c r="HCU74" s="14"/>
      <c r="HCV74" s="14"/>
      <c r="HCW74" s="14"/>
      <c r="HCX74" s="14"/>
      <c r="HCY74" s="14"/>
      <c r="HCZ74" s="14"/>
      <c r="HDA74" s="14"/>
      <c r="HDB74" s="14"/>
      <c r="HDC74" s="14"/>
      <c r="HDD74" s="14"/>
      <c r="HDE74" s="14"/>
      <c r="HDF74" s="14"/>
      <c r="HDG74" s="14"/>
      <c r="HDH74" s="14"/>
      <c r="HDI74" s="14"/>
      <c r="HDJ74" s="14"/>
      <c r="HDK74" s="14"/>
      <c r="HDL74" s="14"/>
      <c r="HDM74" s="14"/>
      <c r="HDN74" s="14"/>
      <c r="HDO74" s="14"/>
      <c r="HDP74" s="14"/>
      <c r="HDQ74" s="14"/>
      <c r="HDR74" s="14"/>
      <c r="HDS74" s="14"/>
      <c r="HDT74" s="14"/>
      <c r="HDU74" s="14"/>
      <c r="HDV74" s="14"/>
      <c r="HDW74" s="14"/>
      <c r="HDX74" s="14"/>
      <c r="HDY74" s="14"/>
      <c r="HDZ74" s="14"/>
      <c r="HEA74" s="14"/>
      <c r="HEB74" s="14"/>
      <c r="HEC74" s="14"/>
      <c r="HED74" s="14"/>
      <c r="HEE74" s="14"/>
      <c r="HEF74" s="14"/>
      <c r="HEG74" s="14"/>
      <c r="HEH74" s="14"/>
      <c r="HEI74" s="14"/>
      <c r="HEJ74" s="14"/>
      <c r="HEK74" s="14"/>
      <c r="HEL74" s="14"/>
      <c r="HEM74" s="14"/>
      <c r="HEN74" s="14"/>
      <c r="HEO74" s="14"/>
      <c r="HEP74" s="14"/>
      <c r="HEQ74" s="14"/>
      <c r="HER74" s="14"/>
      <c r="HES74" s="14"/>
      <c r="HET74" s="14"/>
      <c r="HEU74" s="14"/>
      <c r="HEV74" s="14"/>
      <c r="HEW74" s="14"/>
      <c r="HEX74" s="14"/>
      <c r="HEY74" s="14"/>
      <c r="HEZ74" s="14"/>
      <c r="HFA74" s="14"/>
      <c r="HFB74" s="14"/>
      <c r="HFC74" s="14"/>
      <c r="HFD74" s="14"/>
      <c r="HFE74" s="14"/>
      <c r="HFF74" s="14"/>
      <c r="HFG74" s="14"/>
      <c r="HFH74" s="14"/>
      <c r="HFI74" s="14"/>
      <c r="HFJ74" s="14"/>
      <c r="HFK74" s="14"/>
      <c r="HFL74" s="14"/>
      <c r="HFM74" s="14"/>
      <c r="HFN74" s="14"/>
      <c r="HFO74" s="14"/>
      <c r="HFP74" s="14"/>
      <c r="HFQ74" s="14"/>
      <c r="HFR74" s="14"/>
      <c r="HFS74" s="14"/>
      <c r="HFT74" s="14"/>
      <c r="HFU74" s="14"/>
      <c r="HFV74" s="14"/>
      <c r="HFW74" s="14"/>
      <c r="HFX74" s="14"/>
      <c r="HFY74" s="14"/>
      <c r="HFZ74" s="14"/>
      <c r="HGA74" s="14"/>
      <c r="HGB74" s="14"/>
      <c r="HGC74" s="14"/>
      <c r="HGD74" s="14"/>
      <c r="HGE74" s="14"/>
      <c r="HGF74" s="14"/>
      <c r="HGG74" s="14"/>
      <c r="HGH74" s="14"/>
      <c r="HGI74" s="14"/>
      <c r="HGJ74" s="14"/>
      <c r="HGK74" s="14"/>
      <c r="HGL74" s="14"/>
      <c r="HGM74" s="14"/>
      <c r="HGN74" s="14"/>
      <c r="HGO74" s="14"/>
      <c r="HGP74" s="14"/>
      <c r="HGQ74" s="14"/>
      <c r="HGR74" s="14"/>
      <c r="HGS74" s="14"/>
      <c r="HGT74" s="14"/>
      <c r="HGU74" s="14"/>
      <c r="HGV74" s="14"/>
      <c r="HGW74" s="14"/>
      <c r="HGX74" s="14"/>
      <c r="HGY74" s="14"/>
      <c r="HGZ74" s="14"/>
      <c r="HHA74" s="14"/>
      <c r="HHB74" s="14"/>
      <c r="HHC74" s="14"/>
      <c r="HHD74" s="14"/>
      <c r="HHE74" s="14"/>
      <c r="HHF74" s="14"/>
      <c r="HHG74" s="14"/>
      <c r="HHH74" s="14"/>
      <c r="HHI74" s="14"/>
      <c r="HHJ74" s="14"/>
      <c r="HHK74" s="14"/>
      <c r="HHL74" s="14"/>
      <c r="HHM74" s="14"/>
      <c r="HHN74" s="14"/>
      <c r="HHO74" s="14"/>
      <c r="HHP74" s="14"/>
      <c r="HHQ74" s="14"/>
      <c r="HHR74" s="14"/>
      <c r="HHS74" s="14"/>
      <c r="HHT74" s="14"/>
      <c r="HHU74" s="14"/>
      <c r="HHV74" s="14"/>
      <c r="HHW74" s="14"/>
      <c r="HHX74" s="14"/>
      <c r="HHY74" s="14"/>
      <c r="HHZ74" s="14"/>
      <c r="HIA74" s="14"/>
      <c r="HIB74" s="14"/>
      <c r="HIC74" s="14"/>
      <c r="HID74" s="14"/>
      <c r="HIE74" s="14"/>
      <c r="HIF74" s="14"/>
      <c r="HIG74" s="14"/>
      <c r="HIH74" s="14"/>
      <c r="HII74" s="14"/>
      <c r="HIJ74" s="14"/>
      <c r="HIK74" s="14"/>
      <c r="HIL74" s="14"/>
      <c r="HIM74" s="14"/>
      <c r="HIN74" s="14"/>
      <c r="HIO74" s="14"/>
      <c r="HIP74" s="14"/>
      <c r="HIQ74" s="14"/>
      <c r="HIR74" s="14"/>
      <c r="HIS74" s="14"/>
      <c r="HIT74" s="14"/>
      <c r="HIU74" s="14"/>
      <c r="HIV74" s="14"/>
      <c r="HIW74" s="14"/>
      <c r="HIX74" s="14"/>
      <c r="HIY74" s="14"/>
      <c r="HIZ74" s="14"/>
      <c r="HJA74" s="14"/>
      <c r="HJB74" s="14"/>
      <c r="HJC74" s="14"/>
      <c r="HJD74" s="14"/>
      <c r="HJE74" s="14"/>
      <c r="HJF74" s="14"/>
      <c r="HJG74" s="14"/>
      <c r="HJH74" s="14"/>
      <c r="HJI74" s="14"/>
      <c r="HJJ74" s="14"/>
      <c r="HJK74" s="14"/>
      <c r="HJL74" s="14"/>
      <c r="HJM74" s="14"/>
      <c r="HJN74" s="14"/>
      <c r="HJO74" s="14"/>
      <c r="HJP74" s="14"/>
      <c r="HJQ74" s="14"/>
      <c r="HJR74" s="14"/>
      <c r="HJS74" s="14"/>
      <c r="HJT74" s="14"/>
      <c r="HJU74" s="14"/>
      <c r="HJV74" s="14"/>
      <c r="HJW74" s="14"/>
      <c r="HJX74" s="14"/>
      <c r="HJY74" s="14"/>
      <c r="HJZ74" s="14"/>
      <c r="HKA74" s="14"/>
      <c r="HKB74" s="14"/>
      <c r="HKC74" s="14"/>
      <c r="HKD74" s="14"/>
      <c r="HKE74" s="14"/>
      <c r="HKF74" s="14"/>
      <c r="HKG74" s="14"/>
      <c r="HKH74" s="14"/>
      <c r="HKI74" s="14"/>
      <c r="HKJ74" s="14"/>
      <c r="HKK74" s="14"/>
      <c r="HKL74" s="14"/>
      <c r="HKM74" s="14"/>
      <c r="HKN74" s="14"/>
      <c r="HKO74" s="14"/>
      <c r="HKP74" s="14"/>
      <c r="HKQ74" s="14"/>
      <c r="HKR74" s="14"/>
      <c r="HKS74" s="14"/>
      <c r="HKT74" s="14"/>
      <c r="HKU74" s="14"/>
      <c r="HKV74" s="14"/>
      <c r="HKW74" s="14"/>
      <c r="HKX74" s="14"/>
      <c r="HKY74" s="14"/>
      <c r="HKZ74" s="14"/>
      <c r="HLA74" s="14"/>
      <c r="HLB74" s="14"/>
      <c r="HLC74" s="14"/>
      <c r="HLD74" s="14"/>
      <c r="HLE74" s="14"/>
      <c r="HLF74" s="14"/>
      <c r="HLG74" s="14"/>
      <c r="HLH74" s="14"/>
      <c r="HLI74" s="14"/>
      <c r="HLJ74" s="14"/>
      <c r="HLK74" s="14"/>
      <c r="HLL74" s="14"/>
      <c r="HLM74" s="14"/>
      <c r="HLN74" s="14"/>
      <c r="HLO74" s="14"/>
      <c r="HLP74" s="14"/>
      <c r="HLQ74" s="14"/>
      <c r="HLR74" s="14"/>
      <c r="HLS74" s="14"/>
      <c r="HLT74" s="14"/>
      <c r="HLU74" s="14"/>
      <c r="HLV74" s="14"/>
      <c r="HLW74" s="14"/>
      <c r="HLX74" s="14"/>
      <c r="HLY74" s="14"/>
      <c r="HLZ74" s="14"/>
      <c r="HMA74" s="14"/>
      <c r="HMB74" s="14"/>
      <c r="HMC74" s="14"/>
      <c r="HMD74" s="14"/>
      <c r="HME74" s="14"/>
      <c r="HMF74" s="14"/>
      <c r="HMG74" s="14"/>
      <c r="HMH74" s="14"/>
      <c r="HMI74" s="14"/>
      <c r="HMJ74" s="14"/>
      <c r="HMK74" s="14"/>
      <c r="HML74" s="14"/>
      <c r="HMM74" s="14"/>
      <c r="HMN74" s="14"/>
      <c r="HMO74" s="14"/>
      <c r="HMP74" s="14"/>
      <c r="HMQ74" s="14"/>
      <c r="HMR74" s="14"/>
      <c r="HMS74" s="14"/>
      <c r="HMT74" s="14"/>
      <c r="HMU74" s="14"/>
      <c r="HMV74" s="14"/>
      <c r="HMW74" s="14"/>
      <c r="HMX74" s="14"/>
      <c r="HMY74" s="14"/>
      <c r="HMZ74" s="14"/>
      <c r="HNA74" s="14"/>
      <c r="HNB74" s="14"/>
      <c r="HNC74" s="14"/>
      <c r="HND74" s="14"/>
      <c r="HNE74" s="14"/>
      <c r="HNF74" s="14"/>
      <c r="HNG74" s="14"/>
      <c r="HNH74" s="14"/>
      <c r="HNI74" s="14"/>
      <c r="HNJ74" s="14"/>
      <c r="HNK74" s="14"/>
      <c r="HNL74" s="14"/>
      <c r="HNM74" s="14"/>
      <c r="HNN74" s="14"/>
      <c r="HNO74" s="14"/>
      <c r="HNP74" s="14"/>
      <c r="HNQ74" s="14"/>
      <c r="HNR74" s="14"/>
      <c r="HNS74" s="14"/>
      <c r="HNT74" s="14"/>
      <c r="HNU74" s="14"/>
      <c r="HNV74" s="14"/>
      <c r="HNW74" s="14"/>
      <c r="HNX74" s="14"/>
      <c r="HNY74" s="14"/>
      <c r="HNZ74" s="14"/>
      <c r="HOA74" s="14"/>
      <c r="HOB74" s="14"/>
      <c r="HOC74" s="14"/>
      <c r="HOD74" s="14"/>
      <c r="HOE74" s="14"/>
      <c r="HOF74" s="14"/>
      <c r="HOG74" s="14"/>
      <c r="HOH74" s="14"/>
      <c r="HOI74" s="14"/>
      <c r="HOJ74" s="14"/>
      <c r="HOK74" s="14"/>
      <c r="HOL74" s="14"/>
      <c r="HOM74" s="14"/>
      <c r="HON74" s="14"/>
      <c r="HOO74" s="14"/>
      <c r="HOP74" s="14"/>
      <c r="HOQ74" s="14"/>
      <c r="HOR74" s="14"/>
      <c r="HOS74" s="14"/>
      <c r="HOT74" s="14"/>
      <c r="HOU74" s="14"/>
      <c r="HOV74" s="14"/>
      <c r="HOW74" s="14"/>
      <c r="HOX74" s="14"/>
      <c r="HOY74" s="14"/>
      <c r="HOZ74" s="14"/>
      <c r="HPA74" s="14"/>
      <c r="HPB74" s="14"/>
      <c r="HPC74" s="14"/>
      <c r="HPD74" s="14"/>
      <c r="HPE74" s="14"/>
      <c r="HPF74" s="14"/>
      <c r="HPG74" s="14"/>
      <c r="HPH74" s="14"/>
      <c r="HPI74" s="14"/>
      <c r="HPJ74" s="14"/>
      <c r="HPK74" s="14"/>
      <c r="HPL74" s="14"/>
      <c r="HPM74" s="14"/>
      <c r="HPN74" s="14"/>
      <c r="HPO74" s="14"/>
      <c r="HPP74" s="14"/>
      <c r="HPQ74" s="14"/>
      <c r="HPR74" s="14"/>
      <c r="HPS74" s="14"/>
      <c r="HPT74" s="14"/>
      <c r="HPU74" s="14"/>
      <c r="HPV74" s="14"/>
      <c r="HPW74" s="14"/>
      <c r="HPX74" s="14"/>
      <c r="HPY74" s="14"/>
      <c r="HPZ74" s="14"/>
      <c r="HQA74" s="14"/>
      <c r="HQB74" s="14"/>
      <c r="HQC74" s="14"/>
      <c r="HQD74" s="14"/>
      <c r="HQE74" s="14"/>
      <c r="HQF74" s="14"/>
      <c r="HQG74" s="14"/>
      <c r="HQH74" s="14"/>
      <c r="HQI74" s="14"/>
      <c r="HQJ74" s="14"/>
      <c r="HQK74" s="14"/>
      <c r="HQL74" s="14"/>
      <c r="HQM74" s="14"/>
      <c r="HQN74" s="14"/>
      <c r="HQO74" s="14"/>
      <c r="HQP74" s="14"/>
      <c r="HQQ74" s="14"/>
      <c r="HQR74" s="14"/>
      <c r="HQS74" s="14"/>
      <c r="HQT74" s="14"/>
      <c r="HQU74" s="14"/>
      <c r="HQV74" s="14"/>
      <c r="HQW74" s="14"/>
      <c r="HQX74" s="14"/>
      <c r="HQY74" s="14"/>
      <c r="HQZ74" s="14"/>
      <c r="HRA74" s="14"/>
      <c r="HRB74" s="14"/>
      <c r="HRC74" s="14"/>
      <c r="HRD74" s="14"/>
      <c r="HRE74" s="14"/>
      <c r="HRF74" s="14"/>
      <c r="HRG74" s="14"/>
      <c r="HRH74" s="14"/>
      <c r="HRI74" s="14"/>
      <c r="HRJ74" s="14"/>
      <c r="HRK74" s="14"/>
      <c r="HRL74" s="14"/>
      <c r="HRM74" s="14"/>
      <c r="HRN74" s="14"/>
      <c r="HRO74" s="14"/>
      <c r="HRP74" s="14"/>
      <c r="HRQ74" s="14"/>
      <c r="HRR74" s="14"/>
      <c r="HRS74" s="14"/>
      <c r="HRT74" s="14"/>
      <c r="HRU74" s="14"/>
      <c r="HRV74" s="14"/>
      <c r="HRW74" s="14"/>
      <c r="HRX74" s="14"/>
      <c r="HRY74" s="14"/>
      <c r="HRZ74" s="14"/>
      <c r="HSA74" s="14"/>
      <c r="HSB74" s="14"/>
      <c r="HSC74" s="14"/>
      <c r="HSD74" s="14"/>
      <c r="HSE74" s="14"/>
      <c r="HSF74" s="14"/>
      <c r="HSG74" s="14"/>
      <c r="HSH74" s="14"/>
      <c r="HSI74" s="14"/>
      <c r="HSJ74" s="14"/>
      <c r="HSK74" s="14"/>
      <c r="HSL74" s="14"/>
      <c r="HSM74" s="14"/>
      <c r="HSN74" s="14"/>
      <c r="HSO74" s="14"/>
      <c r="HSP74" s="14"/>
      <c r="HSQ74" s="14"/>
      <c r="HSR74" s="14"/>
      <c r="HSS74" s="14"/>
      <c r="HST74" s="14"/>
      <c r="HSU74" s="14"/>
      <c r="HSV74" s="14"/>
      <c r="HSW74" s="14"/>
      <c r="HSX74" s="14"/>
      <c r="HSY74" s="14"/>
      <c r="HSZ74" s="14"/>
      <c r="HTA74" s="14"/>
      <c r="HTB74" s="14"/>
      <c r="HTC74" s="14"/>
      <c r="HTD74" s="14"/>
      <c r="HTE74" s="14"/>
      <c r="HTF74" s="14"/>
      <c r="HTG74" s="14"/>
      <c r="HTH74" s="14"/>
      <c r="HTI74" s="14"/>
      <c r="HTJ74" s="14"/>
      <c r="HTK74" s="14"/>
      <c r="HTL74" s="14"/>
      <c r="HTM74" s="14"/>
      <c r="HTN74" s="14"/>
      <c r="HTO74" s="14"/>
      <c r="HTP74" s="14"/>
      <c r="HTQ74" s="14"/>
      <c r="HTR74" s="14"/>
      <c r="HTS74" s="14"/>
      <c r="HTT74" s="14"/>
      <c r="HTU74" s="14"/>
      <c r="HTV74" s="14"/>
      <c r="HTW74" s="14"/>
      <c r="HTX74" s="14"/>
      <c r="HTY74" s="14"/>
      <c r="HTZ74" s="14"/>
      <c r="HUA74" s="14"/>
      <c r="HUB74" s="14"/>
      <c r="HUC74" s="14"/>
      <c r="HUD74" s="14"/>
      <c r="HUE74" s="14"/>
      <c r="HUF74" s="14"/>
      <c r="HUG74" s="14"/>
      <c r="HUH74" s="14"/>
      <c r="HUI74" s="14"/>
      <c r="HUJ74" s="14"/>
      <c r="HUK74" s="14"/>
      <c r="HUL74" s="14"/>
      <c r="HUM74" s="14"/>
      <c r="HUN74" s="14"/>
      <c r="HUO74" s="14"/>
      <c r="HUP74" s="14"/>
      <c r="HUQ74" s="14"/>
      <c r="HUR74" s="14"/>
      <c r="HUS74" s="14"/>
      <c r="HUT74" s="14"/>
      <c r="HUU74" s="14"/>
      <c r="HUV74" s="14"/>
      <c r="HUW74" s="14"/>
      <c r="HUX74" s="14"/>
      <c r="HUY74" s="14"/>
      <c r="HUZ74" s="14"/>
      <c r="HVA74" s="14"/>
      <c r="HVB74" s="14"/>
      <c r="HVC74" s="14"/>
      <c r="HVD74" s="14"/>
      <c r="HVE74" s="14"/>
      <c r="HVF74" s="14"/>
      <c r="HVG74" s="14"/>
      <c r="HVH74" s="14"/>
      <c r="HVI74" s="14"/>
      <c r="HVJ74" s="14"/>
      <c r="HVK74" s="14"/>
      <c r="HVL74" s="14"/>
      <c r="HVM74" s="14"/>
      <c r="HVN74" s="14"/>
      <c r="HVO74" s="14"/>
      <c r="HVP74" s="14"/>
      <c r="HVQ74" s="14"/>
      <c r="HVR74" s="14"/>
      <c r="HVS74" s="14"/>
      <c r="HVT74" s="14"/>
      <c r="HVU74" s="14"/>
      <c r="HVV74" s="14"/>
      <c r="HVW74" s="14"/>
      <c r="HVX74" s="14"/>
      <c r="HVY74" s="14"/>
      <c r="HVZ74" s="14"/>
      <c r="HWA74" s="14"/>
      <c r="HWB74" s="14"/>
      <c r="HWC74" s="14"/>
      <c r="HWD74" s="14"/>
      <c r="HWE74" s="14"/>
      <c r="HWF74" s="14"/>
      <c r="HWG74" s="14"/>
      <c r="HWH74" s="14"/>
      <c r="HWI74" s="14"/>
      <c r="HWJ74" s="14"/>
      <c r="HWK74" s="14"/>
      <c r="HWL74" s="14"/>
      <c r="HWM74" s="14"/>
      <c r="HWN74" s="14"/>
      <c r="HWO74" s="14"/>
      <c r="HWP74" s="14"/>
      <c r="HWQ74" s="14"/>
      <c r="HWR74" s="14"/>
      <c r="HWS74" s="14"/>
      <c r="HWT74" s="14"/>
      <c r="HWU74" s="14"/>
      <c r="HWV74" s="14"/>
      <c r="HWW74" s="14"/>
      <c r="HWX74" s="14"/>
      <c r="HWY74" s="14"/>
      <c r="HWZ74" s="14"/>
      <c r="HXA74" s="14"/>
      <c r="HXB74" s="14"/>
      <c r="HXC74" s="14"/>
      <c r="HXD74" s="14"/>
      <c r="HXE74" s="14"/>
      <c r="HXF74" s="14"/>
      <c r="HXG74" s="14"/>
      <c r="HXH74" s="14"/>
      <c r="HXI74" s="14"/>
      <c r="HXJ74" s="14"/>
      <c r="HXK74" s="14"/>
      <c r="HXL74" s="14"/>
      <c r="HXM74" s="14"/>
      <c r="HXN74" s="14"/>
      <c r="HXO74" s="14"/>
      <c r="HXP74" s="14"/>
      <c r="HXQ74" s="14"/>
      <c r="HXR74" s="14"/>
      <c r="HXS74" s="14"/>
      <c r="HXT74" s="14"/>
      <c r="HXU74" s="14"/>
      <c r="HXV74" s="14"/>
      <c r="HXW74" s="14"/>
      <c r="HXX74" s="14"/>
      <c r="HXY74" s="14"/>
      <c r="HXZ74" s="14"/>
      <c r="HYA74" s="14"/>
      <c r="HYB74" s="14"/>
      <c r="HYC74" s="14"/>
      <c r="HYD74" s="14"/>
      <c r="HYE74" s="14"/>
      <c r="HYF74" s="14"/>
      <c r="HYG74" s="14"/>
      <c r="HYH74" s="14"/>
      <c r="HYI74" s="14"/>
      <c r="HYJ74" s="14"/>
      <c r="HYK74" s="14"/>
      <c r="HYL74" s="14"/>
      <c r="HYM74" s="14"/>
      <c r="HYN74" s="14"/>
      <c r="HYO74" s="14"/>
      <c r="HYP74" s="14"/>
      <c r="HYQ74" s="14"/>
      <c r="HYR74" s="14"/>
      <c r="HYS74" s="14"/>
      <c r="HYT74" s="14"/>
      <c r="HYU74" s="14"/>
      <c r="HYV74" s="14"/>
      <c r="HYW74" s="14"/>
      <c r="HYX74" s="14"/>
      <c r="HYY74" s="14"/>
      <c r="HYZ74" s="14"/>
      <c r="HZA74" s="14"/>
      <c r="HZB74" s="14"/>
      <c r="HZC74" s="14"/>
      <c r="HZD74" s="14"/>
      <c r="HZE74" s="14"/>
      <c r="HZF74" s="14"/>
      <c r="HZG74" s="14"/>
      <c r="HZH74" s="14"/>
      <c r="HZI74" s="14"/>
      <c r="HZJ74" s="14"/>
      <c r="HZK74" s="14"/>
      <c r="HZL74" s="14"/>
      <c r="HZM74" s="14"/>
      <c r="HZN74" s="14"/>
      <c r="HZO74" s="14"/>
      <c r="HZP74" s="14"/>
      <c r="HZQ74" s="14"/>
      <c r="HZR74" s="14"/>
      <c r="HZS74" s="14"/>
      <c r="HZT74" s="14"/>
      <c r="HZU74" s="14"/>
      <c r="HZV74" s="14"/>
      <c r="HZW74" s="14"/>
      <c r="HZX74" s="14"/>
      <c r="HZY74" s="14"/>
      <c r="HZZ74" s="14"/>
      <c r="IAA74" s="14"/>
      <c r="IAB74" s="14"/>
      <c r="IAC74" s="14"/>
      <c r="IAD74" s="14"/>
      <c r="IAE74" s="14"/>
      <c r="IAF74" s="14"/>
      <c r="IAG74" s="14"/>
      <c r="IAH74" s="14"/>
      <c r="IAI74" s="14"/>
      <c r="IAJ74" s="14"/>
      <c r="IAK74" s="14"/>
      <c r="IAL74" s="14"/>
      <c r="IAM74" s="14"/>
      <c r="IAN74" s="14"/>
      <c r="IAO74" s="14"/>
      <c r="IAP74" s="14"/>
      <c r="IAQ74" s="14"/>
      <c r="IAR74" s="14"/>
      <c r="IAS74" s="14"/>
      <c r="IAT74" s="14"/>
      <c r="IAU74" s="14"/>
      <c r="IAV74" s="14"/>
      <c r="IAW74" s="14"/>
      <c r="IAX74" s="14"/>
      <c r="IAY74" s="14"/>
      <c r="IAZ74" s="14"/>
      <c r="IBA74" s="14"/>
      <c r="IBB74" s="14"/>
      <c r="IBC74" s="14"/>
      <c r="IBD74" s="14"/>
      <c r="IBE74" s="14"/>
      <c r="IBF74" s="14"/>
      <c r="IBG74" s="14"/>
      <c r="IBH74" s="14"/>
      <c r="IBI74" s="14"/>
      <c r="IBJ74" s="14"/>
      <c r="IBK74" s="14"/>
      <c r="IBL74" s="14"/>
      <c r="IBM74" s="14"/>
      <c r="IBN74" s="14"/>
      <c r="IBO74" s="14"/>
      <c r="IBP74" s="14"/>
      <c r="IBQ74" s="14"/>
      <c r="IBR74" s="14"/>
      <c r="IBS74" s="14"/>
      <c r="IBT74" s="14"/>
      <c r="IBU74" s="14"/>
      <c r="IBV74" s="14"/>
      <c r="IBW74" s="14"/>
      <c r="IBX74" s="14"/>
      <c r="IBY74" s="14"/>
      <c r="IBZ74" s="14"/>
      <c r="ICA74" s="14"/>
      <c r="ICB74" s="14"/>
      <c r="ICC74" s="14"/>
      <c r="ICD74" s="14"/>
      <c r="ICE74" s="14"/>
      <c r="ICF74" s="14"/>
      <c r="ICG74" s="14"/>
      <c r="ICH74" s="14"/>
      <c r="ICI74" s="14"/>
      <c r="ICJ74" s="14"/>
      <c r="ICK74" s="14"/>
      <c r="ICL74" s="14"/>
      <c r="ICM74" s="14"/>
      <c r="ICN74" s="14"/>
      <c r="ICO74" s="14"/>
      <c r="ICP74" s="14"/>
      <c r="ICQ74" s="14"/>
      <c r="ICR74" s="14"/>
      <c r="ICS74" s="14"/>
      <c r="ICT74" s="14"/>
      <c r="ICU74" s="14"/>
      <c r="ICV74" s="14"/>
      <c r="ICW74" s="14"/>
      <c r="ICX74" s="14"/>
      <c r="ICY74" s="14"/>
      <c r="ICZ74" s="14"/>
      <c r="IDA74" s="14"/>
      <c r="IDB74" s="14"/>
      <c r="IDC74" s="14"/>
      <c r="IDD74" s="14"/>
      <c r="IDE74" s="14"/>
      <c r="IDF74" s="14"/>
      <c r="IDG74" s="14"/>
      <c r="IDH74" s="14"/>
      <c r="IDI74" s="14"/>
      <c r="IDJ74" s="14"/>
      <c r="IDK74" s="14"/>
      <c r="IDL74" s="14"/>
      <c r="IDM74" s="14"/>
      <c r="IDN74" s="14"/>
      <c r="IDO74" s="14"/>
      <c r="IDP74" s="14"/>
      <c r="IDQ74" s="14"/>
      <c r="IDR74" s="14"/>
      <c r="IDS74" s="14"/>
      <c r="IDT74" s="14"/>
      <c r="IDU74" s="14"/>
      <c r="IDV74" s="14"/>
      <c r="IDW74" s="14"/>
      <c r="IDX74" s="14"/>
      <c r="IDY74" s="14"/>
      <c r="IDZ74" s="14"/>
      <c r="IEA74" s="14"/>
      <c r="IEB74" s="14"/>
      <c r="IEC74" s="14"/>
      <c r="IED74" s="14"/>
      <c r="IEE74" s="14"/>
      <c r="IEF74" s="14"/>
      <c r="IEG74" s="14"/>
      <c r="IEH74" s="14"/>
      <c r="IEI74" s="14"/>
      <c r="IEJ74" s="14"/>
      <c r="IEK74" s="14"/>
      <c r="IEL74" s="14"/>
      <c r="IEM74" s="14"/>
      <c r="IEN74" s="14"/>
      <c r="IEO74" s="14"/>
      <c r="IEP74" s="14"/>
      <c r="IEQ74" s="14"/>
      <c r="IER74" s="14"/>
      <c r="IES74" s="14"/>
      <c r="IET74" s="14"/>
      <c r="IEU74" s="14"/>
      <c r="IEV74" s="14"/>
      <c r="IEW74" s="14"/>
      <c r="IEX74" s="14"/>
      <c r="IEY74" s="14"/>
      <c r="IEZ74" s="14"/>
      <c r="IFA74" s="14"/>
      <c r="IFB74" s="14"/>
      <c r="IFC74" s="14"/>
      <c r="IFD74" s="14"/>
      <c r="IFE74" s="14"/>
      <c r="IFF74" s="14"/>
      <c r="IFG74" s="14"/>
      <c r="IFH74" s="14"/>
      <c r="IFI74" s="14"/>
      <c r="IFJ74" s="14"/>
      <c r="IFK74" s="14"/>
      <c r="IFL74" s="14"/>
      <c r="IFM74" s="14"/>
      <c r="IFN74" s="14"/>
      <c r="IFO74" s="14"/>
      <c r="IFP74" s="14"/>
      <c r="IFQ74" s="14"/>
      <c r="IFR74" s="14"/>
      <c r="IFS74" s="14"/>
      <c r="IFT74" s="14"/>
      <c r="IFU74" s="14"/>
      <c r="IFV74" s="14"/>
      <c r="IFW74" s="14"/>
      <c r="IFX74" s="14"/>
      <c r="IFY74" s="14"/>
      <c r="IFZ74" s="14"/>
      <c r="IGA74" s="14"/>
      <c r="IGB74" s="14"/>
      <c r="IGC74" s="14"/>
      <c r="IGD74" s="14"/>
      <c r="IGE74" s="14"/>
      <c r="IGF74" s="14"/>
      <c r="IGG74" s="14"/>
      <c r="IGH74" s="14"/>
      <c r="IGI74" s="14"/>
      <c r="IGJ74" s="14"/>
      <c r="IGK74" s="14"/>
      <c r="IGL74" s="14"/>
      <c r="IGM74" s="14"/>
      <c r="IGN74" s="14"/>
      <c r="IGO74" s="14"/>
      <c r="IGP74" s="14"/>
      <c r="IGQ74" s="14"/>
      <c r="IGR74" s="14"/>
      <c r="IGS74" s="14"/>
      <c r="IGT74" s="14"/>
      <c r="IGU74" s="14"/>
      <c r="IGV74" s="14"/>
      <c r="IGW74" s="14"/>
      <c r="IGX74" s="14"/>
      <c r="IGY74" s="14"/>
      <c r="IGZ74" s="14"/>
      <c r="IHA74" s="14"/>
      <c r="IHB74" s="14"/>
      <c r="IHC74" s="14"/>
      <c r="IHD74" s="14"/>
      <c r="IHE74" s="14"/>
      <c r="IHF74" s="14"/>
      <c r="IHG74" s="14"/>
      <c r="IHH74" s="14"/>
      <c r="IHI74" s="14"/>
      <c r="IHJ74" s="14"/>
      <c r="IHK74" s="14"/>
      <c r="IHL74" s="14"/>
      <c r="IHM74" s="14"/>
      <c r="IHN74" s="14"/>
      <c r="IHO74" s="14"/>
      <c r="IHP74" s="14"/>
      <c r="IHQ74" s="14"/>
      <c r="IHR74" s="14"/>
      <c r="IHS74" s="14"/>
      <c r="IHT74" s="14"/>
      <c r="IHU74" s="14"/>
      <c r="IHV74" s="14"/>
      <c r="IHW74" s="14"/>
      <c r="IHX74" s="14"/>
      <c r="IHY74" s="14"/>
      <c r="IHZ74" s="14"/>
      <c r="IIA74" s="14"/>
      <c r="IIB74" s="14"/>
      <c r="IIC74" s="14"/>
      <c r="IID74" s="14"/>
      <c r="IIE74" s="14"/>
      <c r="IIF74" s="14"/>
      <c r="IIG74" s="14"/>
      <c r="IIH74" s="14"/>
      <c r="III74" s="14"/>
      <c r="IIJ74" s="14"/>
      <c r="IIK74" s="14"/>
      <c r="IIL74" s="14"/>
      <c r="IIM74" s="14"/>
      <c r="IIN74" s="14"/>
      <c r="IIO74" s="14"/>
      <c r="IIP74" s="14"/>
      <c r="IIQ74" s="14"/>
      <c r="IIR74" s="14"/>
      <c r="IIS74" s="14"/>
      <c r="IIT74" s="14"/>
      <c r="IIU74" s="14"/>
      <c r="IIV74" s="14"/>
      <c r="IIW74" s="14"/>
      <c r="IIX74" s="14"/>
      <c r="IIY74" s="14"/>
      <c r="IIZ74" s="14"/>
      <c r="IJA74" s="14"/>
      <c r="IJB74" s="14"/>
      <c r="IJC74" s="14"/>
      <c r="IJD74" s="14"/>
      <c r="IJE74" s="14"/>
      <c r="IJF74" s="14"/>
      <c r="IJG74" s="14"/>
      <c r="IJH74" s="14"/>
      <c r="IJI74" s="14"/>
      <c r="IJJ74" s="14"/>
      <c r="IJK74" s="14"/>
      <c r="IJL74" s="14"/>
      <c r="IJM74" s="14"/>
      <c r="IJN74" s="14"/>
      <c r="IJO74" s="14"/>
      <c r="IJP74" s="14"/>
      <c r="IJQ74" s="14"/>
      <c r="IJR74" s="14"/>
      <c r="IJS74" s="14"/>
      <c r="IJT74" s="14"/>
      <c r="IJU74" s="14"/>
      <c r="IJV74" s="14"/>
      <c r="IJW74" s="14"/>
      <c r="IJX74" s="14"/>
      <c r="IJY74" s="14"/>
      <c r="IJZ74" s="14"/>
      <c r="IKA74" s="14"/>
      <c r="IKB74" s="14"/>
      <c r="IKC74" s="14"/>
      <c r="IKD74" s="14"/>
      <c r="IKE74" s="14"/>
      <c r="IKF74" s="14"/>
      <c r="IKG74" s="14"/>
      <c r="IKH74" s="14"/>
      <c r="IKI74" s="14"/>
      <c r="IKJ74" s="14"/>
      <c r="IKK74" s="14"/>
      <c r="IKL74" s="14"/>
      <c r="IKM74" s="14"/>
      <c r="IKN74" s="14"/>
      <c r="IKO74" s="14"/>
      <c r="IKP74" s="14"/>
      <c r="IKQ74" s="14"/>
      <c r="IKR74" s="14"/>
      <c r="IKS74" s="14"/>
      <c r="IKT74" s="14"/>
      <c r="IKU74" s="14"/>
      <c r="IKV74" s="14"/>
      <c r="IKW74" s="14"/>
      <c r="IKX74" s="14"/>
      <c r="IKY74" s="14"/>
      <c r="IKZ74" s="14"/>
      <c r="ILA74" s="14"/>
      <c r="ILB74" s="14"/>
      <c r="ILC74" s="14"/>
      <c r="ILD74" s="14"/>
      <c r="ILE74" s="14"/>
      <c r="ILF74" s="14"/>
      <c r="ILG74" s="14"/>
      <c r="ILH74" s="14"/>
      <c r="ILI74" s="14"/>
      <c r="ILJ74" s="14"/>
      <c r="ILK74" s="14"/>
      <c r="ILL74" s="14"/>
      <c r="ILM74" s="14"/>
      <c r="ILN74" s="14"/>
      <c r="ILO74" s="14"/>
      <c r="ILP74" s="14"/>
      <c r="ILQ74" s="14"/>
      <c r="ILR74" s="14"/>
      <c r="ILS74" s="14"/>
      <c r="ILT74" s="14"/>
      <c r="ILU74" s="14"/>
      <c r="ILV74" s="14"/>
      <c r="ILW74" s="14"/>
      <c r="ILX74" s="14"/>
      <c r="ILY74" s="14"/>
      <c r="ILZ74" s="14"/>
      <c r="IMA74" s="14"/>
      <c r="IMB74" s="14"/>
      <c r="IMC74" s="14"/>
      <c r="IMD74" s="14"/>
      <c r="IME74" s="14"/>
      <c r="IMF74" s="14"/>
      <c r="IMG74" s="14"/>
      <c r="IMH74" s="14"/>
      <c r="IMI74" s="14"/>
      <c r="IMJ74" s="14"/>
      <c r="IMK74" s="14"/>
      <c r="IML74" s="14"/>
      <c r="IMM74" s="14"/>
      <c r="IMN74" s="14"/>
      <c r="IMO74" s="14"/>
      <c r="IMP74" s="14"/>
      <c r="IMQ74" s="14"/>
      <c r="IMR74" s="14"/>
      <c r="IMS74" s="14"/>
      <c r="IMT74" s="14"/>
      <c r="IMU74" s="14"/>
      <c r="IMV74" s="14"/>
      <c r="IMW74" s="14"/>
      <c r="IMX74" s="14"/>
      <c r="IMY74" s="14"/>
      <c r="IMZ74" s="14"/>
      <c r="INA74" s="14"/>
      <c r="INB74" s="14"/>
      <c r="INC74" s="14"/>
      <c r="IND74" s="14"/>
      <c r="INE74" s="14"/>
      <c r="INF74" s="14"/>
      <c r="ING74" s="14"/>
      <c r="INH74" s="14"/>
      <c r="INI74" s="14"/>
      <c r="INJ74" s="14"/>
      <c r="INK74" s="14"/>
      <c r="INL74" s="14"/>
      <c r="INM74" s="14"/>
      <c r="INN74" s="14"/>
      <c r="INO74" s="14"/>
      <c r="INP74" s="14"/>
      <c r="INQ74" s="14"/>
      <c r="INR74" s="14"/>
      <c r="INS74" s="14"/>
      <c r="INT74" s="14"/>
      <c r="INU74" s="14"/>
      <c r="INV74" s="14"/>
      <c r="INW74" s="14"/>
      <c r="INX74" s="14"/>
      <c r="INY74" s="14"/>
      <c r="INZ74" s="14"/>
      <c r="IOA74" s="14"/>
      <c r="IOB74" s="14"/>
      <c r="IOC74" s="14"/>
      <c r="IOD74" s="14"/>
      <c r="IOE74" s="14"/>
      <c r="IOF74" s="14"/>
      <c r="IOG74" s="14"/>
      <c r="IOH74" s="14"/>
      <c r="IOI74" s="14"/>
      <c r="IOJ74" s="14"/>
      <c r="IOK74" s="14"/>
      <c r="IOL74" s="14"/>
      <c r="IOM74" s="14"/>
      <c r="ION74" s="14"/>
      <c r="IOO74" s="14"/>
      <c r="IOP74" s="14"/>
      <c r="IOQ74" s="14"/>
      <c r="IOR74" s="14"/>
      <c r="IOS74" s="14"/>
      <c r="IOT74" s="14"/>
      <c r="IOU74" s="14"/>
      <c r="IOV74" s="14"/>
      <c r="IOW74" s="14"/>
      <c r="IOX74" s="14"/>
      <c r="IOY74" s="14"/>
      <c r="IOZ74" s="14"/>
      <c r="IPA74" s="14"/>
      <c r="IPB74" s="14"/>
      <c r="IPC74" s="14"/>
      <c r="IPD74" s="14"/>
      <c r="IPE74" s="14"/>
      <c r="IPF74" s="14"/>
      <c r="IPG74" s="14"/>
      <c r="IPH74" s="14"/>
      <c r="IPI74" s="14"/>
      <c r="IPJ74" s="14"/>
      <c r="IPK74" s="14"/>
      <c r="IPL74" s="14"/>
      <c r="IPM74" s="14"/>
      <c r="IPN74" s="14"/>
      <c r="IPO74" s="14"/>
      <c r="IPP74" s="14"/>
      <c r="IPQ74" s="14"/>
      <c r="IPR74" s="14"/>
      <c r="IPS74" s="14"/>
      <c r="IPT74" s="14"/>
      <c r="IPU74" s="14"/>
      <c r="IPV74" s="14"/>
      <c r="IPW74" s="14"/>
      <c r="IPX74" s="14"/>
      <c r="IPY74" s="14"/>
      <c r="IPZ74" s="14"/>
      <c r="IQA74" s="14"/>
      <c r="IQB74" s="14"/>
      <c r="IQC74" s="14"/>
      <c r="IQD74" s="14"/>
      <c r="IQE74" s="14"/>
      <c r="IQF74" s="14"/>
      <c r="IQG74" s="14"/>
      <c r="IQH74" s="14"/>
      <c r="IQI74" s="14"/>
      <c r="IQJ74" s="14"/>
      <c r="IQK74" s="14"/>
      <c r="IQL74" s="14"/>
      <c r="IQM74" s="14"/>
      <c r="IQN74" s="14"/>
      <c r="IQO74" s="14"/>
      <c r="IQP74" s="14"/>
      <c r="IQQ74" s="14"/>
      <c r="IQR74" s="14"/>
      <c r="IQS74" s="14"/>
      <c r="IQT74" s="14"/>
      <c r="IQU74" s="14"/>
      <c r="IQV74" s="14"/>
      <c r="IQW74" s="14"/>
      <c r="IQX74" s="14"/>
      <c r="IQY74" s="14"/>
      <c r="IQZ74" s="14"/>
      <c r="IRA74" s="14"/>
      <c r="IRB74" s="14"/>
      <c r="IRC74" s="14"/>
      <c r="IRD74" s="14"/>
      <c r="IRE74" s="14"/>
      <c r="IRF74" s="14"/>
      <c r="IRG74" s="14"/>
      <c r="IRH74" s="14"/>
      <c r="IRI74" s="14"/>
      <c r="IRJ74" s="14"/>
      <c r="IRK74" s="14"/>
      <c r="IRL74" s="14"/>
      <c r="IRM74" s="14"/>
      <c r="IRN74" s="14"/>
      <c r="IRO74" s="14"/>
      <c r="IRP74" s="14"/>
      <c r="IRQ74" s="14"/>
      <c r="IRR74" s="14"/>
      <c r="IRS74" s="14"/>
      <c r="IRT74" s="14"/>
      <c r="IRU74" s="14"/>
      <c r="IRV74" s="14"/>
      <c r="IRW74" s="14"/>
      <c r="IRX74" s="14"/>
      <c r="IRY74" s="14"/>
      <c r="IRZ74" s="14"/>
      <c r="ISA74" s="14"/>
      <c r="ISB74" s="14"/>
      <c r="ISC74" s="14"/>
      <c r="ISD74" s="14"/>
      <c r="ISE74" s="14"/>
      <c r="ISF74" s="14"/>
      <c r="ISG74" s="14"/>
      <c r="ISH74" s="14"/>
      <c r="ISI74" s="14"/>
      <c r="ISJ74" s="14"/>
      <c r="ISK74" s="14"/>
      <c r="ISL74" s="14"/>
      <c r="ISM74" s="14"/>
      <c r="ISN74" s="14"/>
      <c r="ISO74" s="14"/>
      <c r="ISP74" s="14"/>
      <c r="ISQ74" s="14"/>
      <c r="ISR74" s="14"/>
      <c r="ISS74" s="14"/>
      <c r="IST74" s="14"/>
      <c r="ISU74" s="14"/>
      <c r="ISV74" s="14"/>
      <c r="ISW74" s="14"/>
      <c r="ISX74" s="14"/>
      <c r="ISY74" s="14"/>
      <c r="ISZ74" s="14"/>
      <c r="ITA74" s="14"/>
      <c r="ITB74" s="14"/>
      <c r="ITC74" s="14"/>
      <c r="ITD74" s="14"/>
      <c r="ITE74" s="14"/>
      <c r="ITF74" s="14"/>
      <c r="ITG74" s="14"/>
      <c r="ITH74" s="14"/>
      <c r="ITI74" s="14"/>
      <c r="ITJ74" s="14"/>
      <c r="ITK74" s="14"/>
      <c r="ITL74" s="14"/>
      <c r="ITM74" s="14"/>
      <c r="ITN74" s="14"/>
      <c r="ITO74" s="14"/>
      <c r="ITP74" s="14"/>
      <c r="ITQ74" s="14"/>
      <c r="ITR74" s="14"/>
      <c r="ITS74" s="14"/>
      <c r="ITT74" s="14"/>
      <c r="ITU74" s="14"/>
      <c r="ITV74" s="14"/>
      <c r="ITW74" s="14"/>
      <c r="ITX74" s="14"/>
      <c r="ITY74" s="14"/>
      <c r="ITZ74" s="14"/>
      <c r="IUA74" s="14"/>
      <c r="IUB74" s="14"/>
      <c r="IUC74" s="14"/>
      <c r="IUD74" s="14"/>
      <c r="IUE74" s="14"/>
      <c r="IUF74" s="14"/>
      <c r="IUG74" s="14"/>
      <c r="IUH74" s="14"/>
      <c r="IUI74" s="14"/>
      <c r="IUJ74" s="14"/>
      <c r="IUK74" s="14"/>
      <c r="IUL74" s="14"/>
      <c r="IUM74" s="14"/>
      <c r="IUN74" s="14"/>
      <c r="IUO74" s="14"/>
      <c r="IUP74" s="14"/>
      <c r="IUQ74" s="14"/>
      <c r="IUR74" s="14"/>
      <c r="IUS74" s="14"/>
      <c r="IUT74" s="14"/>
      <c r="IUU74" s="14"/>
      <c r="IUV74" s="14"/>
      <c r="IUW74" s="14"/>
      <c r="IUX74" s="14"/>
      <c r="IUY74" s="14"/>
      <c r="IUZ74" s="14"/>
      <c r="IVA74" s="14"/>
      <c r="IVB74" s="14"/>
      <c r="IVC74" s="14"/>
      <c r="IVD74" s="14"/>
      <c r="IVE74" s="14"/>
      <c r="IVF74" s="14"/>
      <c r="IVG74" s="14"/>
      <c r="IVH74" s="14"/>
      <c r="IVI74" s="14"/>
      <c r="IVJ74" s="14"/>
      <c r="IVK74" s="14"/>
      <c r="IVL74" s="14"/>
      <c r="IVM74" s="14"/>
      <c r="IVN74" s="14"/>
      <c r="IVO74" s="14"/>
      <c r="IVP74" s="14"/>
      <c r="IVQ74" s="14"/>
      <c r="IVR74" s="14"/>
      <c r="IVS74" s="14"/>
      <c r="IVT74" s="14"/>
      <c r="IVU74" s="14"/>
      <c r="IVV74" s="14"/>
      <c r="IVW74" s="14"/>
      <c r="IVX74" s="14"/>
      <c r="IVY74" s="14"/>
      <c r="IVZ74" s="14"/>
      <c r="IWA74" s="14"/>
      <c r="IWB74" s="14"/>
      <c r="IWC74" s="14"/>
      <c r="IWD74" s="14"/>
      <c r="IWE74" s="14"/>
      <c r="IWF74" s="14"/>
      <c r="IWG74" s="14"/>
      <c r="IWH74" s="14"/>
      <c r="IWI74" s="14"/>
      <c r="IWJ74" s="14"/>
      <c r="IWK74" s="14"/>
      <c r="IWL74" s="14"/>
      <c r="IWM74" s="14"/>
      <c r="IWN74" s="14"/>
      <c r="IWO74" s="14"/>
      <c r="IWP74" s="14"/>
      <c r="IWQ74" s="14"/>
      <c r="IWR74" s="14"/>
      <c r="IWS74" s="14"/>
      <c r="IWT74" s="14"/>
      <c r="IWU74" s="14"/>
      <c r="IWV74" s="14"/>
      <c r="IWW74" s="14"/>
      <c r="IWX74" s="14"/>
      <c r="IWY74" s="14"/>
      <c r="IWZ74" s="14"/>
      <c r="IXA74" s="14"/>
      <c r="IXB74" s="14"/>
      <c r="IXC74" s="14"/>
      <c r="IXD74" s="14"/>
      <c r="IXE74" s="14"/>
      <c r="IXF74" s="14"/>
      <c r="IXG74" s="14"/>
      <c r="IXH74" s="14"/>
      <c r="IXI74" s="14"/>
      <c r="IXJ74" s="14"/>
      <c r="IXK74" s="14"/>
      <c r="IXL74" s="14"/>
      <c r="IXM74" s="14"/>
      <c r="IXN74" s="14"/>
      <c r="IXO74" s="14"/>
      <c r="IXP74" s="14"/>
      <c r="IXQ74" s="14"/>
      <c r="IXR74" s="14"/>
      <c r="IXS74" s="14"/>
      <c r="IXT74" s="14"/>
      <c r="IXU74" s="14"/>
      <c r="IXV74" s="14"/>
      <c r="IXW74" s="14"/>
      <c r="IXX74" s="14"/>
      <c r="IXY74" s="14"/>
      <c r="IXZ74" s="14"/>
      <c r="IYA74" s="14"/>
      <c r="IYB74" s="14"/>
      <c r="IYC74" s="14"/>
      <c r="IYD74" s="14"/>
      <c r="IYE74" s="14"/>
      <c r="IYF74" s="14"/>
      <c r="IYG74" s="14"/>
      <c r="IYH74" s="14"/>
      <c r="IYI74" s="14"/>
      <c r="IYJ74" s="14"/>
      <c r="IYK74" s="14"/>
      <c r="IYL74" s="14"/>
      <c r="IYM74" s="14"/>
      <c r="IYN74" s="14"/>
      <c r="IYO74" s="14"/>
      <c r="IYP74" s="14"/>
      <c r="IYQ74" s="14"/>
      <c r="IYR74" s="14"/>
      <c r="IYS74" s="14"/>
      <c r="IYT74" s="14"/>
      <c r="IYU74" s="14"/>
      <c r="IYV74" s="14"/>
      <c r="IYW74" s="14"/>
      <c r="IYX74" s="14"/>
      <c r="IYY74" s="14"/>
      <c r="IYZ74" s="14"/>
      <c r="IZA74" s="14"/>
      <c r="IZB74" s="14"/>
      <c r="IZC74" s="14"/>
      <c r="IZD74" s="14"/>
      <c r="IZE74" s="14"/>
      <c r="IZF74" s="14"/>
      <c r="IZG74" s="14"/>
      <c r="IZH74" s="14"/>
      <c r="IZI74" s="14"/>
      <c r="IZJ74" s="14"/>
      <c r="IZK74" s="14"/>
      <c r="IZL74" s="14"/>
      <c r="IZM74" s="14"/>
      <c r="IZN74" s="14"/>
      <c r="IZO74" s="14"/>
      <c r="IZP74" s="14"/>
      <c r="IZQ74" s="14"/>
      <c r="IZR74" s="14"/>
      <c r="IZS74" s="14"/>
      <c r="IZT74" s="14"/>
      <c r="IZU74" s="14"/>
      <c r="IZV74" s="14"/>
      <c r="IZW74" s="14"/>
      <c r="IZX74" s="14"/>
      <c r="IZY74" s="14"/>
      <c r="IZZ74" s="14"/>
      <c r="JAA74" s="14"/>
      <c r="JAB74" s="14"/>
      <c r="JAC74" s="14"/>
      <c r="JAD74" s="14"/>
      <c r="JAE74" s="14"/>
      <c r="JAF74" s="14"/>
      <c r="JAG74" s="14"/>
      <c r="JAH74" s="14"/>
      <c r="JAI74" s="14"/>
      <c r="JAJ74" s="14"/>
      <c r="JAK74" s="14"/>
      <c r="JAL74" s="14"/>
      <c r="JAM74" s="14"/>
      <c r="JAN74" s="14"/>
      <c r="JAO74" s="14"/>
      <c r="JAP74" s="14"/>
      <c r="JAQ74" s="14"/>
      <c r="JAR74" s="14"/>
      <c r="JAS74" s="14"/>
      <c r="JAT74" s="14"/>
      <c r="JAU74" s="14"/>
      <c r="JAV74" s="14"/>
      <c r="JAW74" s="14"/>
      <c r="JAX74" s="14"/>
      <c r="JAY74" s="14"/>
      <c r="JAZ74" s="14"/>
      <c r="JBA74" s="14"/>
      <c r="JBB74" s="14"/>
      <c r="JBC74" s="14"/>
      <c r="JBD74" s="14"/>
      <c r="JBE74" s="14"/>
      <c r="JBF74" s="14"/>
      <c r="JBG74" s="14"/>
      <c r="JBH74" s="14"/>
      <c r="JBI74" s="14"/>
      <c r="JBJ74" s="14"/>
      <c r="JBK74" s="14"/>
      <c r="JBL74" s="14"/>
      <c r="JBM74" s="14"/>
      <c r="JBN74" s="14"/>
      <c r="JBO74" s="14"/>
      <c r="JBP74" s="14"/>
      <c r="JBQ74" s="14"/>
      <c r="JBR74" s="14"/>
      <c r="JBS74" s="14"/>
      <c r="JBT74" s="14"/>
      <c r="JBU74" s="14"/>
      <c r="JBV74" s="14"/>
      <c r="JBW74" s="14"/>
      <c r="JBX74" s="14"/>
      <c r="JBY74" s="14"/>
      <c r="JBZ74" s="14"/>
      <c r="JCA74" s="14"/>
      <c r="JCB74" s="14"/>
      <c r="JCC74" s="14"/>
      <c r="JCD74" s="14"/>
      <c r="JCE74" s="14"/>
      <c r="JCF74" s="14"/>
      <c r="JCG74" s="14"/>
      <c r="JCH74" s="14"/>
      <c r="JCI74" s="14"/>
      <c r="JCJ74" s="14"/>
      <c r="JCK74" s="14"/>
      <c r="JCL74" s="14"/>
      <c r="JCM74" s="14"/>
      <c r="JCN74" s="14"/>
      <c r="JCO74" s="14"/>
      <c r="JCP74" s="14"/>
      <c r="JCQ74" s="14"/>
      <c r="JCR74" s="14"/>
      <c r="JCS74" s="14"/>
      <c r="JCT74" s="14"/>
      <c r="JCU74" s="14"/>
      <c r="JCV74" s="14"/>
      <c r="JCW74" s="14"/>
      <c r="JCX74" s="14"/>
      <c r="JCY74" s="14"/>
      <c r="JCZ74" s="14"/>
      <c r="JDA74" s="14"/>
      <c r="JDB74" s="14"/>
      <c r="JDC74" s="14"/>
      <c r="JDD74" s="14"/>
      <c r="JDE74" s="14"/>
      <c r="JDF74" s="14"/>
      <c r="JDG74" s="14"/>
      <c r="JDH74" s="14"/>
      <c r="JDI74" s="14"/>
      <c r="JDJ74" s="14"/>
      <c r="JDK74" s="14"/>
      <c r="JDL74" s="14"/>
      <c r="JDM74" s="14"/>
      <c r="JDN74" s="14"/>
      <c r="JDO74" s="14"/>
      <c r="JDP74" s="14"/>
      <c r="JDQ74" s="14"/>
      <c r="JDR74" s="14"/>
      <c r="JDS74" s="14"/>
      <c r="JDT74" s="14"/>
      <c r="JDU74" s="14"/>
      <c r="JDV74" s="14"/>
      <c r="JDW74" s="14"/>
      <c r="JDX74" s="14"/>
      <c r="JDY74" s="14"/>
      <c r="JDZ74" s="14"/>
      <c r="JEA74" s="14"/>
      <c r="JEB74" s="14"/>
      <c r="JEC74" s="14"/>
      <c r="JED74" s="14"/>
      <c r="JEE74" s="14"/>
      <c r="JEF74" s="14"/>
      <c r="JEG74" s="14"/>
      <c r="JEH74" s="14"/>
      <c r="JEI74" s="14"/>
      <c r="JEJ74" s="14"/>
      <c r="JEK74" s="14"/>
      <c r="JEL74" s="14"/>
      <c r="JEM74" s="14"/>
      <c r="JEN74" s="14"/>
      <c r="JEO74" s="14"/>
      <c r="JEP74" s="14"/>
      <c r="JEQ74" s="14"/>
      <c r="JER74" s="14"/>
      <c r="JES74" s="14"/>
      <c r="JET74" s="14"/>
      <c r="JEU74" s="14"/>
      <c r="JEV74" s="14"/>
      <c r="JEW74" s="14"/>
      <c r="JEX74" s="14"/>
      <c r="JEY74" s="14"/>
      <c r="JEZ74" s="14"/>
      <c r="JFA74" s="14"/>
      <c r="JFB74" s="14"/>
      <c r="JFC74" s="14"/>
      <c r="JFD74" s="14"/>
      <c r="JFE74" s="14"/>
      <c r="JFF74" s="14"/>
      <c r="JFG74" s="14"/>
      <c r="JFH74" s="14"/>
      <c r="JFI74" s="14"/>
      <c r="JFJ74" s="14"/>
      <c r="JFK74" s="14"/>
      <c r="JFL74" s="14"/>
      <c r="JFM74" s="14"/>
      <c r="JFN74" s="14"/>
      <c r="JFO74" s="14"/>
      <c r="JFP74" s="14"/>
      <c r="JFQ74" s="14"/>
      <c r="JFR74" s="14"/>
      <c r="JFS74" s="14"/>
      <c r="JFT74" s="14"/>
      <c r="JFU74" s="14"/>
      <c r="JFV74" s="14"/>
      <c r="JFW74" s="14"/>
      <c r="JFX74" s="14"/>
      <c r="JFY74" s="14"/>
      <c r="JFZ74" s="14"/>
      <c r="JGA74" s="14"/>
      <c r="JGB74" s="14"/>
      <c r="JGC74" s="14"/>
      <c r="JGD74" s="14"/>
      <c r="JGE74" s="14"/>
      <c r="JGF74" s="14"/>
      <c r="JGG74" s="14"/>
      <c r="JGH74" s="14"/>
      <c r="JGI74" s="14"/>
      <c r="JGJ74" s="14"/>
      <c r="JGK74" s="14"/>
      <c r="JGL74" s="14"/>
      <c r="JGM74" s="14"/>
      <c r="JGN74" s="14"/>
      <c r="JGO74" s="14"/>
      <c r="JGP74" s="14"/>
      <c r="JGQ74" s="14"/>
      <c r="JGR74" s="14"/>
      <c r="JGS74" s="14"/>
      <c r="JGT74" s="14"/>
      <c r="JGU74" s="14"/>
      <c r="JGV74" s="14"/>
      <c r="JGW74" s="14"/>
      <c r="JGX74" s="14"/>
      <c r="JGY74" s="14"/>
      <c r="JGZ74" s="14"/>
      <c r="JHA74" s="14"/>
      <c r="JHB74" s="14"/>
      <c r="JHC74" s="14"/>
      <c r="JHD74" s="14"/>
      <c r="JHE74" s="14"/>
      <c r="JHF74" s="14"/>
      <c r="JHG74" s="14"/>
      <c r="JHH74" s="14"/>
      <c r="JHI74" s="14"/>
      <c r="JHJ74" s="14"/>
      <c r="JHK74" s="14"/>
      <c r="JHL74" s="14"/>
      <c r="JHM74" s="14"/>
      <c r="JHN74" s="14"/>
      <c r="JHO74" s="14"/>
      <c r="JHP74" s="14"/>
      <c r="JHQ74" s="14"/>
      <c r="JHR74" s="14"/>
      <c r="JHS74" s="14"/>
      <c r="JHT74" s="14"/>
      <c r="JHU74" s="14"/>
      <c r="JHV74" s="14"/>
      <c r="JHW74" s="14"/>
      <c r="JHX74" s="14"/>
      <c r="JHY74" s="14"/>
      <c r="JHZ74" s="14"/>
      <c r="JIA74" s="14"/>
      <c r="JIB74" s="14"/>
      <c r="JIC74" s="14"/>
      <c r="JID74" s="14"/>
      <c r="JIE74" s="14"/>
      <c r="JIF74" s="14"/>
      <c r="JIG74" s="14"/>
      <c r="JIH74" s="14"/>
      <c r="JII74" s="14"/>
      <c r="JIJ74" s="14"/>
      <c r="JIK74" s="14"/>
      <c r="JIL74" s="14"/>
      <c r="JIM74" s="14"/>
      <c r="JIN74" s="14"/>
      <c r="JIO74" s="14"/>
      <c r="JIP74" s="14"/>
      <c r="JIQ74" s="14"/>
      <c r="JIR74" s="14"/>
      <c r="JIS74" s="14"/>
      <c r="JIT74" s="14"/>
      <c r="JIU74" s="14"/>
      <c r="JIV74" s="14"/>
      <c r="JIW74" s="14"/>
      <c r="JIX74" s="14"/>
      <c r="JIY74" s="14"/>
      <c r="JIZ74" s="14"/>
      <c r="JJA74" s="14"/>
      <c r="JJB74" s="14"/>
      <c r="JJC74" s="14"/>
      <c r="JJD74" s="14"/>
      <c r="JJE74" s="14"/>
      <c r="JJF74" s="14"/>
      <c r="JJG74" s="14"/>
      <c r="JJH74" s="14"/>
      <c r="JJI74" s="14"/>
      <c r="JJJ74" s="14"/>
      <c r="JJK74" s="14"/>
      <c r="JJL74" s="14"/>
      <c r="JJM74" s="14"/>
      <c r="JJN74" s="14"/>
      <c r="JJO74" s="14"/>
      <c r="JJP74" s="14"/>
      <c r="JJQ74" s="14"/>
      <c r="JJR74" s="14"/>
      <c r="JJS74" s="14"/>
      <c r="JJT74" s="14"/>
      <c r="JJU74" s="14"/>
      <c r="JJV74" s="14"/>
      <c r="JJW74" s="14"/>
      <c r="JJX74" s="14"/>
      <c r="JJY74" s="14"/>
      <c r="JJZ74" s="14"/>
      <c r="JKA74" s="14"/>
      <c r="JKB74" s="14"/>
      <c r="JKC74" s="14"/>
      <c r="JKD74" s="14"/>
      <c r="JKE74" s="14"/>
      <c r="JKF74" s="14"/>
      <c r="JKG74" s="14"/>
      <c r="JKH74" s="14"/>
      <c r="JKI74" s="14"/>
      <c r="JKJ74" s="14"/>
      <c r="JKK74" s="14"/>
      <c r="JKL74" s="14"/>
      <c r="JKM74" s="14"/>
      <c r="JKN74" s="14"/>
      <c r="JKO74" s="14"/>
      <c r="JKP74" s="14"/>
      <c r="JKQ74" s="14"/>
      <c r="JKR74" s="14"/>
      <c r="JKS74" s="14"/>
      <c r="JKT74" s="14"/>
      <c r="JKU74" s="14"/>
      <c r="JKV74" s="14"/>
      <c r="JKW74" s="14"/>
      <c r="JKX74" s="14"/>
      <c r="JKY74" s="14"/>
      <c r="JKZ74" s="14"/>
      <c r="JLA74" s="14"/>
      <c r="JLB74" s="14"/>
      <c r="JLC74" s="14"/>
      <c r="JLD74" s="14"/>
      <c r="JLE74" s="14"/>
      <c r="JLF74" s="14"/>
      <c r="JLG74" s="14"/>
      <c r="JLH74" s="14"/>
      <c r="JLI74" s="14"/>
      <c r="JLJ74" s="14"/>
      <c r="JLK74" s="14"/>
      <c r="JLL74" s="14"/>
      <c r="JLM74" s="14"/>
      <c r="JLN74" s="14"/>
      <c r="JLO74" s="14"/>
      <c r="JLP74" s="14"/>
      <c r="JLQ74" s="14"/>
      <c r="JLR74" s="14"/>
      <c r="JLS74" s="14"/>
      <c r="JLT74" s="14"/>
      <c r="JLU74" s="14"/>
      <c r="JLV74" s="14"/>
      <c r="JLW74" s="14"/>
      <c r="JLX74" s="14"/>
      <c r="JLY74" s="14"/>
      <c r="JLZ74" s="14"/>
      <c r="JMA74" s="14"/>
      <c r="JMB74" s="14"/>
      <c r="JMC74" s="14"/>
      <c r="JMD74" s="14"/>
      <c r="JME74" s="14"/>
      <c r="JMF74" s="14"/>
      <c r="JMG74" s="14"/>
      <c r="JMH74" s="14"/>
      <c r="JMI74" s="14"/>
      <c r="JMJ74" s="14"/>
      <c r="JMK74" s="14"/>
      <c r="JML74" s="14"/>
      <c r="JMM74" s="14"/>
      <c r="JMN74" s="14"/>
      <c r="JMO74" s="14"/>
      <c r="JMP74" s="14"/>
      <c r="JMQ74" s="14"/>
      <c r="JMR74" s="14"/>
      <c r="JMS74" s="14"/>
      <c r="JMT74" s="14"/>
      <c r="JMU74" s="14"/>
      <c r="JMV74" s="14"/>
      <c r="JMW74" s="14"/>
      <c r="JMX74" s="14"/>
      <c r="JMY74" s="14"/>
      <c r="JMZ74" s="14"/>
      <c r="JNA74" s="14"/>
      <c r="JNB74" s="14"/>
      <c r="JNC74" s="14"/>
      <c r="JND74" s="14"/>
      <c r="JNE74" s="14"/>
      <c r="JNF74" s="14"/>
      <c r="JNG74" s="14"/>
      <c r="JNH74" s="14"/>
      <c r="JNI74" s="14"/>
      <c r="JNJ74" s="14"/>
      <c r="JNK74" s="14"/>
      <c r="JNL74" s="14"/>
      <c r="JNM74" s="14"/>
      <c r="JNN74" s="14"/>
      <c r="JNO74" s="14"/>
      <c r="JNP74" s="14"/>
      <c r="JNQ74" s="14"/>
      <c r="JNR74" s="14"/>
      <c r="JNS74" s="14"/>
      <c r="JNT74" s="14"/>
      <c r="JNU74" s="14"/>
      <c r="JNV74" s="14"/>
      <c r="JNW74" s="14"/>
      <c r="JNX74" s="14"/>
      <c r="JNY74" s="14"/>
      <c r="JNZ74" s="14"/>
      <c r="JOA74" s="14"/>
      <c r="JOB74" s="14"/>
      <c r="JOC74" s="14"/>
      <c r="JOD74" s="14"/>
      <c r="JOE74" s="14"/>
      <c r="JOF74" s="14"/>
      <c r="JOG74" s="14"/>
      <c r="JOH74" s="14"/>
      <c r="JOI74" s="14"/>
      <c r="JOJ74" s="14"/>
      <c r="JOK74" s="14"/>
      <c r="JOL74" s="14"/>
      <c r="JOM74" s="14"/>
      <c r="JON74" s="14"/>
      <c r="JOO74" s="14"/>
      <c r="JOP74" s="14"/>
      <c r="JOQ74" s="14"/>
      <c r="JOR74" s="14"/>
      <c r="JOS74" s="14"/>
      <c r="JOT74" s="14"/>
      <c r="JOU74" s="14"/>
      <c r="JOV74" s="14"/>
      <c r="JOW74" s="14"/>
      <c r="JOX74" s="14"/>
      <c r="JOY74" s="14"/>
      <c r="JOZ74" s="14"/>
      <c r="JPA74" s="14"/>
      <c r="JPB74" s="14"/>
      <c r="JPC74" s="14"/>
      <c r="JPD74" s="14"/>
      <c r="JPE74" s="14"/>
      <c r="JPF74" s="14"/>
      <c r="JPG74" s="14"/>
      <c r="JPH74" s="14"/>
      <c r="JPI74" s="14"/>
      <c r="JPJ74" s="14"/>
      <c r="JPK74" s="14"/>
      <c r="JPL74" s="14"/>
      <c r="JPM74" s="14"/>
      <c r="JPN74" s="14"/>
      <c r="JPO74" s="14"/>
      <c r="JPP74" s="14"/>
      <c r="JPQ74" s="14"/>
      <c r="JPR74" s="14"/>
      <c r="JPS74" s="14"/>
      <c r="JPT74" s="14"/>
      <c r="JPU74" s="14"/>
      <c r="JPV74" s="14"/>
      <c r="JPW74" s="14"/>
      <c r="JPX74" s="14"/>
      <c r="JPY74" s="14"/>
      <c r="JPZ74" s="14"/>
      <c r="JQA74" s="14"/>
      <c r="JQB74" s="14"/>
      <c r="JQC74" s="14"/>
      <c r="JQD74" s="14"/>
      <c r="JQE74" s="14"/>
      <c r="JQF74" s="14"/>
      <c r="JQG74" s="14"/>
      <c r="JQH74" s="14"/>
      <c r="JQI74" s="14"/>
      <c r="JQJ74" s="14"/>
      <c r="JQK74" s="14"/>
      <c r="JQL74" s="14"/>
      <c r="JQM74" s="14"/>
      <c r="JQN74" s="14"/>
      <c r="JQO74" s="14"/>
      <c r="JQP74" s="14"/>
      <c r="JQQ74" s="14"/>
      <c r="JQR74" s="14"/>
      <c r="JQS74" s="14"/>
      <c r="JQT74" s="14"/>
      <c r="JQU74" s="14"/>
      <c r="JQV74" s="14"/>
      <c r="JQW74" s="14"/>
      <c r="JQX74" s="14"/>
      <c r="JQY74" s="14"/>
      <c r="JQZ74" s="14"/>
      <c r="JRA74" s="14"/>
      <c r="JRB74" s="14"/>
      <c r="JRC74" s="14"/>
      <c r="JRD74" s="14"/>
      <c r="JRE74" s="14"/>
      <c r="JRF74" s="14"/>
      <c r="JRG74" s="14"/>
      <c r="JRH74" s="14"/>
      <c r="JRI74" s="14"/>
      <c r="JRJ74" s="14"/>
      <c r="JRK74" s="14"/>
      <c r="JRL74" s="14"/>
      <c r="JRM74" s="14"/>
      <c r="JRN74" s="14"/>
      <c r="JRO74" s="14"/>
      <c r="JRP74" s="14"/>
      <c r="JRQ74" s="14"/>
      <c r="JRR74" s="14"/>
      <c r="JRS74" s="14"/>
      <c r="JRT74" s="14"/>
      <c r="JRU74" s="14"/>
      <c r="JRV74" s="14"/>
      <c r="JRW74" s="14"/>
      <c r="JRX74" s="14"/>
      <c r="JRY74" s="14"/>
      <c r="JRZ74" s="14"/>
      <c r="JSA74" s="14"/>
      <c r="JSB74" s="14"/>
      <c r="JSC74" s="14"/>
      <c r="JSD74" s="14"/>
      <c r="JSE74" s="14"/>
      <c r="JSF74" s="14"/>
      <c r="JSG74" s="14"/>
      <c r="JSH74" s="14"/>
      <c r="JSI74" s="14"/>
      <c r="JSJ74" s="14"/>
      <c r="JSK74" s="14"/>
      <c r="JSL74" s="14"/>
      <c r="JSM74" s="14"/>
      <c r="JSN74" s="14"/>
      <c r="JSO74" s="14"/>
      <c r="JSP74" s="14"/>
      <c r="JSQ74" s="14"/>
      <c r="JSR74" s="14"/>
      <c r="JSS74" s="14"/>
      <c r="JST74" s="14"/>
      <c r="JSU74" s="14"/>
      <c r="JSV74" s="14"/>
      <c r="JSW74" s="14"/>
      <c r="JSX74" s="14"/>
      <c r="JSY74" s="14"/>
      <c r="JSZ74" s="14"/>
      <c r="JTA74" s="14"/>
      <c r="JTB74" s="14"/>
      <c r="JTC74" s="14"/>
      <c r="JTD74" s="14"/>
      <c r="JTE74" s="14"/>
      <c r="JTF74" s="14"/>
      <c r="JTG74" s="14"/>
      <c r="JTH74" s="14"/>
      <c r="JTI74" s="14"/>
      <c r="JTJ74" s="14"/>
      <c r="JTK74" s="14"/>
      <c r="JTL74" s="14"/>
      <c r="JTM74" s="14"/>
      <c r="JTN74" s="14"/>
      <c r="JTO74" s="14"/>
      <c r="JTP74" s="14"/>
      <c r="JTQ74" s="14"/>
      <c r="JTR74" s="14"/>
      <c r="JTS74" s="14"/>
      <c r="JTT74" s="14"/>
      <c r="JTU74" s="14"/>
      <c r="JTV74" s="14"/>
      <c r="JTW74" s="14"/>
      <c r="JTX74" s="14"/>
      <c r="JTY74" s="14"/>
      <c r="JTZ74" s="14"/>
      <c r="JUA74" s="14"/>
      <c r="JUB74" s="14"/>
      <c r="JUC74" s="14"/>
      <c r="JUD74" s="14"/>
      <c r="JUE74" s="14"/>
      <c r="JUF74" s="14"/>
      <c r="JUG74" s="14"/>
      <c r="JUH74" s="14"/>
      <c r="JUI74" s="14"/>
      <c r="JUJ74" s="14"/>
      <c r="JUK74" s="14"/>
      <c r="JUL74" s="14"/>
      <c r="JUM74" s="14"/>
      <c r="JUN74" s="14"/>
      <c r="JUO74" s="14"/>
      <c r="JUP74" s="14"/>
      <c r="JUQ74" s="14"/>
      <c r="JUR74" s="14"/>
      <c r="JUS74" s="14"/>
      <c r="JUT74" s="14"/>
      <c r="JUU74" s="14"/>
      <c r="JUV74" s="14"/>
      <c r="JUW74" s="14"/>
      <c r="JUX74" s="14"/>
      <c r="JUY74" s="14"/>
      <c r="JUZ74" s="14"/>
      <c r="JVA74" s="14"/>
      <c r="JVB74" s="14"/>
      <c r="JVC74" s="14"/>
      <c r="JVD74" s="14"/>
      <c r="JVE74" s="14"/>
      <c r="JVF74" s="14"/>
      <c r="JVG74" s="14"/>
      <c r="JVH74" s="14"/>
      <c r="JVI74" s="14"/>
      <c r="JVJ74" s="14"/>
      <c r="JVK74" s="14"/>
      <c r="JVL74" s="14"/>
      <c r="JVM74" s="14"/>
      <c r="JVN74" s="14"/>
      <c r="JVO74" s="14"/>
      <c r="JVP74" s="14"/>
      <c r="JVQ74" s="14"/>
      <c r="JVR74" s="14"/>
      <c r="JVS74" s="14"/>
      <c r="JVT74" s="14"/>
      <c r="JVU74" s="14"/>
      <c r="JVV74" s="14"/>
      <c r="JVW74" s="14"/>
      <c r="JVX74" s="14"/>
      <c r="JVY74" s="14"/>
      <c r="JVZ74" s="14"/>
      <c r="JWA74" s="14"/>
      <c r="JWB74" s="14"/>
      <c r="JWC74" s="14"/>
      <c r="JWD74" s="14"/>
      <c r="JWE74" s="14"/>
      <c r="JWF74" s="14"/>
      <c r="JWG74" s="14"/>
      <c r="JWH74" s="14"/>
      <c r="JWI74" s="14"/>
      <c r="JWJ74" s="14"/>
      <c r="JWK74" s="14"/>
      <c r="JWL74" s="14"/>
      <c r="JWM74" s="14"/>
      <c r="JWN74" s="14"/>
      <c r="JWO74" s="14"/>
      <c r="JWP74" s="14"/>
      <c r="JWQ74" s="14"/>
      <c r="JWR74" s="14"/>
      <c r="JWS74" s="14"/>
      <c r="JWT74" s="14"/>
      <c r="JWU74" s="14"/>
      <c r="JWV74" s="14"/>
      <c r="JWW74" s="14"/>
      <c r="JWX74" s="14"/>
      <c r="JWY74" s="14"/>
      <c r="JWZ74" s="14"/>
      <c r="JXA74" s="14"/>
      <c r="JXB74" s="14"/>
      <c r="JXC74" s="14"/>
      <c r="JXD74" s="14"/>
      <c r="JXE74" s="14"/>
      <c r="JXF74" s="14"/>
      <c r="JXG74" s="14"/>
      <c r="JXH74" s="14"/>
      <c r="JXI74" s="14"/>
      <c r="JXJ74" s="14"/>
      <c r="JXK74" s="14"/>
      <c r="JXL74" s="14"/>
      <c r="JXM74" s="14"/>
      <c r="JXN74" s="14"/>
      <c r="JXO74" s="14"/>
      <c r="JXP74" s="14"/>
      <c r="JXQ74" s="14"/>
      <c r="JXR74" s="14"/>
      <c r="JXS74" s="14"/>
      <c r="JXT74" s="14"/>
      <c r="JXU74" s="14"/>
      <c r="JXV74" s="14"/>
      <c r="JXW74" s="14"/>
      <c r="JXX74" s="14"/>
      <c r="JXY74" s="14"/>
      <c r="JXZ74" s="14"/>
      <c r="JYA74" s="14"/>
      <c r="JYB74" s="14"/>
      <c r="JYC74" s="14"/>
      <c r="JYD74" s="14"/>
      <c r="JYE74" s="14"/>
      <c r="JYF74" s="14"/>
      <c r="JYG74" s="14"/>
      <c r="JYH74" s="14"/>
      <c r="JYI74" s="14"/>
      <c r="JYJ74" s="14"/>
      <c r="JYK74" s="14"/>
      <c r="JYL74" s="14"/>
      <c r="JYM74" s="14"/>
      <c r="JYN74" s="14"/>
      <c r="JYO74" s="14"/>
      <c r="JYP74" s="14"/>
      <c r="JYQ74" s="14"/>
      <c r="JYR74" s="14"/>
      <c r="JYS74" s="14"/>
      <c r="JYT74" s="14"/>
      <c r="JYU74" s="14"/>
      <c r="JYV74" s="14"/>
      <c r="JYW74" s="14"/>
      <c r="JYX74" s="14"/>
      <c r="JYY74" s="14"/>
      <c r="JYZ74" s="14"/>
      <c r="JZA74" s="14"/>
      <c r="JZB74" s="14"/>
      <c r="JZC74" s="14"/>
      <c r="JZD74" s="14"/>
      <c r="JZE74" s="14"/>
      <c r="JZF74" s="14"/>
      <c r="JZG74" s="14"/>
      <c r="JZH74" s="14"/>
      <c r="JZI74" s="14"/>
      <c r="JZJ74" s="14"/>
      <c r="JZK74" s="14"/>
      <c r="JZL74" s="14"/>
      <c r="JZM74" s="14"/>
      <c r="JZN74" s="14"/>
      <c r="JZO74" s="14"/>
      <c r="JZP74" s="14"/>
      <c r="JZQ74" s="14"/>
      <c r="JZR74" s="14"/>
      <c r="JZS74" s="14"/>
      <c r="JZT74" s="14"/>
      <c r="JZU74" s="14"/>
      <c r="JZV74" s="14"/>
      <c r="JZW74" s="14"/>
      <c r="JZX74" s="14"/>
      <c r="JZY74" s="14"/>
      <c r="JZZ74" s="14"/>
      <c r="KAA74" s="14"/>
      <c r="KAB74" s="14"/>
      <c r="KAC74" s="14"/>
      <c r="KAD74" s="14"/>
      <c r="KAE74" s="14"/>
      <c r="KAF74" s="14"/>
      <c r="KAG74" s="14"/>
      <c r="KAH74" s="14"/>
      <c r="KAI74" s="14"/>
      <c r="KAJ74" s="14"/>
      <c r="KAK74" s="14"/>
      <c r="KAL74" s="14"/>
      <c r="KAM74" s="14"/>
      <c r="KAN74" s="14"/>
      <c r="KAO74" s="14"/>
      <c r="KAP74" s="14"/>
      <c r="KAQ74" s="14"/>
      <c r="KAR74" s="14"/>
      <c r="KAS74" s="14"/>
      <c r="KAT74" s="14"/>
      <c r="KAU74" s="14"/>
      <c r="KAV74" s="14"/>
      <c r="KAW74" s="14"/>
      <c r="KAX74" s="14"/>
      <c r="KAY74" s="14"/>
      <c r="KAZ74" s="14"/>
      <c r="KBA74" s="14"/>
      <c r="KBB74" s="14"/>
      <c r="KBC74" s="14"/>
      <c r="KBD74" s="14"/>
      <c r="KBE74" s="14"/>
      <c r="KBF74" s="14"/>
      <c r="KBG74" s="14"/>
      <c r="KBH74" s="14"/>
      <c r="KBI74" s="14"/>
      <c r="KBJ74" s="14"/>
      <c r="KBK74" s="14"/>
      <c r="KBL74" s="14"/>
      <c r="KBM74" s="14"/>
      <c r="KBN74" s="14"/>
      <c r="KBO74" s="14"/>
      <c r="KBP74" s="14"/>
      <c r="KBQ74" s="14"/>
      <c r="KBR74" s="14"/>
      <c r="KBS74" s="14"/>
      <c r="KBT74" s="14"/>
      <c r="KBU74" s="14"/>
      <c r="KBV74" s="14"/>
      <c r="KBW74" s="14"/>
      <c r="KBX74" s="14"/>
      <c r="KBY74" s="14"/>
      <c r="KBZ74" s="14"/>
      <c r="KCA74" s="14"/>
      <c r="KCB74" s="14"/>
      <c r="KCC74" s="14"/>
      <c r="KCD74" s="14"/>
      <c r="KCE74" s="14"/>
      <c r="KCF74" s="14"/>
      <c r="KCG74" s="14"/>
      <c r="KCH74" s="14"/>
      <c r="KCI74" s="14"/>
      <c r="KCJ74" s="14"/>
      <c r="KCK74" s="14"/>
      <c r="KCL74" s="14"/>
      <c r="KCM74" s="14"/>
      <c r="KCN74" s="14"/>
      <c r="KCO74" s="14"/>
      <c r="KCP74" s="14"/>
      <c r="KCQ74" s="14"/>
      <c r="KCR74" s="14"/>
      <c r="KCS74" s="14"/>
      <c r="KCT74" s="14"/>
      <c r="KCU74" s="14"/>
      <c r="KCV74" s="14"/>
      <c r="KCW74" s="14"/>
      <c r="KCX74" s="14"/>
      <c r="KCY74" s="14"/>
      <c r="KCZ74" s="14"/>
      <c r="KDA74" s="14"/>
      <c r="KDB74" s="14"/>
      <c r="KDC74" s="14"/>
      <c r="KDD74" s="14"/>
      <c r="KDE74" s="14"/>
      <c r="KDF74" s="14"/>
      <c r="KDG74" s="14"/>
      <c r="KDH74" s="14"/>
      <c r="KDI74" s="14"/>
      <c r="KDJ74" s="14"/>
      <c r="KDK74" s="14"/>
      <c r="KDL74" s="14"/>
      <c r="KDM74" s="14"/>
      <c r="KDN74" s="14"/>
      <c r="KDO74" s="14"/>
      <c r="KDP74" s="14"/>
      <c r="KDQ74" s="14"/>
      <c r="KDR74" s="14"/>
      <c r="KDS74" s="14"/>
      <c r="KDT74" s="14"/>
      <c r="KDU74" s="14"/>
      <c r="KDV74" s="14"/>
      <c r="KDW74" s="14"/>
      <c r="KDX74" s="14"/>
      <c r="KDY74" s="14"/>
      <c r="KDZ74" s="14"/>
      <c r="KEA74" s="14"/>
      <c r="KEB74" s="14"/>
      <c r="KEC74" s="14"/>
      <c r="KED74" s="14"/>
      <c r="KEE74" s="14"/>
      <c r="KEF74" s="14"/>
      <c r="KEG74" s="14"/>
      <c r="KEH74" s="14"/>
      <c r="KEI74" s="14"/>
      <c r="KEJ74" s="14"/>
      <c r="KEK74" s="14"/>
      <c r="KEL74" s="14"/>
      <c r="KEM74" s="14"/>
      <c r="KEN74" s="14"/>
      <c r="KEO74" s="14"/>
      <c r="KEP74" s="14"/>
      <c r="KEQ74" s="14"/>
      <c r="KER74" s="14"/>
      <c r="KES74" s="14"/>
      <c r="KET74" s="14"/>
      <c r="KEU74" s="14"/>
      <c r="KEV74" s="14"/>
      <c r="KEW74" s="14"/>
      <c r="KEX74" s="14"/>
      <c r="KEY74" s="14"/>
      <c r="KEZ74" s="14"/>
      <c r="KFA74" s="14"/>
      <c r="KFB74" s="14"/>
      <c r="KFC74" s="14"/>
      <c r="KFD74" s="14"/>
      <c r="KFE74" s="14"/>
      <c r="KFF74" s="14"/>
      <c r="KFG74" s="14"/>
      <c r="KFH74" s="14"/>
      <c r="KFI74" s="14"/>
      <c r="KFJ74" s="14"/>
      <c r="KFK74" s="14"/>
      <c r="KFL74" s="14"/>
      <c r="KFM74" s="14"/>
      <c r="KFN74" s="14"/>
      <c r="KFO74" s="14"/>
      <c r="KFP74" s="14"/>
      <c r="KFQ74" s="14"/>
      <c r="KFR74" s="14"/>
      <c r="KFS74" s="14"/>
      <c r="KFT74" s="14"/>
      <c r="KFU74" s="14"/>
      <c r="KFV74" s="14"/>
      <c r="KFW74" s="14"/>
      <c r="KFX74" s="14"/>
      <c r="KFY74" s="14"/>
      <c r="KFZ74" s="14"/>
      <c r="KGA74" s="14"/>
      <c r="KGB74" s="14"/>
      <c r="KGC74" s="14"/>
      <c r="KGD74" s="14"/>
      <c r="KGE74" s="14"/>
      <c r="KGF74" s="14"/>
      <c r="KGG74" s="14"/>
      <c r="KGH74" s="14"/>
      <c r="KGI74" s="14"/>
      <c r="KGJ74" s="14"/>
      <c r="KGK74" s="14"/>
      <c r="KGL74" s="14"/>
      <c r="KGM74" s="14"/>
      <c r="KGN74" s="14"/>
      <c r="KGO74" s="14"/>
      <c r="KGP74" s="14"/>
      <c r="KGQ74" s="14"/>
      <c r="KGR74" s="14"/>
      <c r="KGS74" s="14"/>
      <c r="KGT74" s="14"/>
      <c r="KGU74" s="14"/>
      <c r="KGV74" s="14"/>
      <c r="KGW74" s="14"/>
      <c r="KGX74" s="14"/>
      <c r="KGY74" s="14"/>
      <c r="KGZ74" s="14"/>
      <c r="KHA74" s="14"/>
      <c r="KHB74" s="14"/>
      <c r="KHC74" s="14"/>
      <c r="KHD74" s="14"/>
      <c r="KHE74" s="14"/>
      <c r="KHF74" s="14"/>
      <c r="KHG74" s="14"/>
      <c r="KHH74" s="14"/>
      <c r="KHI74" s="14"/>
      <c r="KHJ74" s="14"/>
      <c r="KHK74" s="14"/>
      <c r="KHL74" s="14"/>
      <c r="KHM74" s="14"/>
      <c r="KHN74" s="14"/>
      <c r="KHO74" s="14"/>
      <c r="KHP74" s="14"/>
      <c r="KHQ74" s="14"/>
      <c r="KHR74" s="14"/>
      <c r="KHS74" s="14"/>
      <c r="KHT74" s="14"/>
      <c r="KHU74" s="14"/>
      <c r="KHV74" s="14"/>
      <c r="KHW74" s="14"/>
      <c r="KHX74" s="14"/>
      <c r="KHY74" s="14"/>
      <c r="KHZ74" s="14"/>
      <c r="KIA74" s="14"/>
      <c r="KIB74" s="14"/>
      <c r="KIC74" s="14"/>
      <c r="KID74" s="14"/>
      <c r="KIE74" s="14"/>
      <c r="KIF74" s="14"/>
      <c r="KIG74" s="14"/>
      <c r="KIH74" s="14"/>
      <c r="KII74" s="14"/>
      <c r="KIJ74" s="14"/>
      <c r="KIK74" s="14"/>
      <c r="KIL74" s="14"/>
      <c r="KIM74" s="14"/>
      <c r="KIN74" s="14"/>
      <c r="KIO74" s="14"/>
      <c r="KIP74" s="14"/>
      <c r="KIQ74" s="14"/>
      <c r="KIR74" s="14"/>
      <c r="KIS74" s="14"/>
      <c r="KIT74" s="14"/>
      <c r="KIU74" s="14"/>
      <c r="KIV74" s="14"/>
      <c r="KIW74" s="14"/>
      <c r="KIX74" s="14"/>
      <c r="KIY74" s="14"/>
      <c r="KIZ74" s="14"/>
      <c r="KJA74" s="14"/>
      <c r="KJB74" s="14"/>
      <c r="KJC74" s="14"/>
      <c r="KJD74" s="14"/>
      <c r="KJE74" s="14"/>
      <c r="KJF74" s="14"/>
      <c r="KJG74" s="14"/>
      <c r="KJH74" s="14"/>
      <c r="KJI74" s="14"/>
      <c r="KJJ74" s="14"/>
      <c r="KJK74" s="14"/>
      <c r="KJL74" s="14"/>
      <c r="KJM74" s="14"/>
      <c r="KJN74" s="14"/>
      <c r="KJO74" s="14"/>
      <c r="KJP74" s="14"/>
      <c r="KJQ74" s="14"/>
      <c r="KJR74" s="14"/>
      <c r="KJS74" s="14"/>
      <c r="KJT74" s="14"/>
      <c r="KJU74" s="14"/>
      <c r="KJV74" s="14"/>
      <c r="KJW74" s="14"/>
      <c r="KJX74" s="14"/>
      <c r="KJY74" s="14"/>
      <c r="KJZ74" s="14"/>
      <c r="KKA74" s="14"/>
      <c r="KKB74" s="14"/>
      <c r="KKC74" s="14"/>
      <c r="KKD74" s="14"/>
      <c r="KKE74" s="14"/>
      <c r="KKF74" s="14"/>
      <c r="KKG74" s="14"/>
      <c r="KKH74" s="14"/>
      <c r="KKI74" s="14"/>
      <c r="KKJ74" s="14"/>
      <c r="KKK74" s="14"/>
      <c r="KKL74" s="14"/>
      <c r="KKM74" s="14"/>
      <c r="KKN74" s="14"/>
      <c r="KKO74" s="14"/>
      <c r="KKP74" s="14"/>
      <c r="KKQ74" s="14"/>
      <c r="KKR74" s="14"/>
      <c r="KKS74" s="14"/>
      <c r="KKT74" s="14"/>
      <c r="KKU74" s="14"/>
      <c r="KKV74" s="14"/>
      <c r="KKW74" s="14"/>
      <c r="KKX74" s="14"/>
      <c r="KKY74" s="14"/>
      <c r="KKZ74" s="14"/>
      <c r="KLA74" s="14"/>
      <c r="KLB74" s="14"/>
      <c r="KLC74" s="14"/>
      <c r="KLD74" s="14"/>
      <c r="KLE74" s="14"/>
      <c r="KLF74" s="14"/>
      <c r="KLG74" s="14"/>
      <c r="KLH74" s="14"/>
      <c r="KLI74" s="14"/>
      <c r="KLJ74" s="14"/>
      <c r="KLK74" s="14"/>
      <c r="KLL74" s="14"/>
      <c r="KLM74" s="14"/>
      <c r="KLN74" s="14"/>
      <c r="KLO74" s="14"/>
      <c r="KLP74" s="14"/>
      <c r="KLQ74" s="14"/>
      <c r="KLR74" s="14"/>
      <c r="KLS74" s="14"/>
      <c r="KLT74" s="14"/>
      <c r="KLU74" s="14"/>
      <c r="KLV74" s="14"/>
      <c r="KLW74" s="14"/>
      <c r="KLX74" s="14"/>
      <c r="KLY74" s="14"/>
      <c r="KLZ74" s="14"/>
      <c r="KMA74" s="14"/>
      <c r="KMB74" s="14"/>
      <c r="KMC74" s="14"/>
      <c r="KMD74" s="14"/>
      <c r="KME74" s="14"/>
      <c r="KMF74" s="14"/>
      <c r="KMG74" s="14"/>
      <c r="KMH74" s="14"/>
      <c r="KMI74" s="14"/>
      <c r="KMJ74" s="14"/>
      <c r="KMK74" s="14"/>
      <c r="KML74" s="14"/>
      <c r="KMM74" s="14"/>
      <c r="KMN74" s="14"/>
      <c r="KMO74" s="14"/>
      <c r="KMP74" s="14"/>
      <c r="KMQ74" s="14"/>
      <c r="KMR74" s="14"/>
      <c r="KMS74" s="14"/>
      <c r="KMT74" s="14"/>
      <c r="KMU74" s="14"/>
      <c r="KMV74" s="14"/>
      <c r="KMW74" s="14"/>
      <c r="KMX74" s="14"/>
      <c r="KMY74" s="14"/>
      <c r="KMZ74" s="14"/>
      <c r="KNA74" s="14"/>
      <c r="KNB74" s="14"/>
      <c r="KNC74" s="14"/>
      <c r="KND74" s="14"/>
      <c r="KNE74" s="14"/>
      <c r="KNF74" s="14"/>
      <c r="KNG74" s="14"/>
      <c r="KNH74" s="14"/>
      <c r="KNI74" s="14"/>
      <c r="KNJ74" s="14"/>
      <c r="KNK74" s="14"/>
      <c r="KNL74" s="14"/>
      <c r="KNM74" s="14"/>
      <c r="KNN74" s="14"/>
      <c r="KNO74" s="14"/>
      <c r="KNP74" s="14"/>
      <c r="KNQ74" s="14"/>
      <c r="KNR74" s="14"/>
      <c r="KNS74" s="14"/>
      <c r="KNT74" s="14"/>
      <c r="KNU74" s="14"/>
      <c r="KNV74" s="14"/>
      <c r="KNW74" s="14"/>
      <c r="KNX74" s="14"/>
      <c r="KNY74" s="14"/>
      <c r="KNZ74" s="14"/>
      <c r="KOA74" s="14"/>
      <c r="KOB74" s="14"/>
      <c r="KOC74" s="14"/>
      <c r="KOD74" s="14"/>
      <c r="KOE74" s="14"/>
      <c r="KOF74" s="14"/>
      <c r="KOG74" s="14"/>
      <c r="KOH74" s="14"/>
      <c r="KOI74" s="14"/>
      <c r="KOJ74" s="14"/>
      <c r="KOK74" s="14"/>
      <c r="KOL74" s="14"/>
      <c r="KOM74" s="14"/>
      <c r="KON74" s="14"/>
      <c r="KOO74" s="14"/>
      <c r="KOP74" s="14"/>
      <c r="KOQ74" s="14"/>
      <c r="KOR74" s="14"/>
      <c r="KOS74" s="14"/>
      <c r="KOT74" s="14"/>
      <c r="KOU74" s="14"/>
      <c r="KOV74" s="14"/>
      <c r="KOW74" s="14"/>
      <c r="KOX74" s="14"/>
      <c r="KOY74" s="14"/>
      <c r="KOZ74" s="14"/>
      <c r="KPA74" s="14"/>
      <c r="KPB74" s="14"/>
      <c r="KPC74" s="14"/>
      <c r="KPD74" s="14"/>
      <c r="KPE74" s="14"/>
      <c r="KPF74" s="14"/>
      <c r="KPG74" s="14"/>
      <c r="KPH74" s="14"/>
      <c r="KPI74" s="14"/>
      <c r="KPJ74" s="14"/>
      <c r="KPK74" s="14"/>
      <c r="KPL74" s="14"/>
      <c r="KPM74" s="14"/>
      <c r="KPN74" s="14"/>
      <c r="KPO74" s="14"/>
      <c r="KPP74" s="14"/>
      <c r="KPQ74" s="14"/>
      <c r="KPR74" s="14"/>
      <c r="KPS74" s="14"/>
      <c r="KPT74" s="14"/>
      <c r="KPU74" s="14"/>
      <c r="KPV74" s="14"/>
      <c r="KPW74" s="14"/>
      <c r="KPX74" s="14"/>
      <c r="KPY74" s="14"/>
      <c r="KPZ74" s="14"/>
      <c r="KQA74" s="14"/>
      <c r="KQB74" s="14"/>
      <c r="KQC74" s="14"/>
      <c r="KQD74" s="14"/>
      <c r="KQE74" s="14"/>
      <c r="KQF74" s="14"/>
      <c r="KQG74" s="14"/>
      <c r="KQH74" s="14"/>
      <c r="KQI74" s="14"/>
      <c r="KQJ74" s="14"/>
      <c r="KQK74" s="14"/>
      <c r="KQL74" s="14"/>
      <c r="KQM74" s="14"/>
      <c r="KQN74" s="14"/>
      <c r="KQO74" s="14"/>
      <c r="KQP74" s="14"/>
      <c r="KQQ74" s="14"/>
      <c r="KQR74" s="14"/>
      <c r="KQS74" s="14"/>
      <c r="KQT74" s="14"/>
      <c r="KQU74" s="14"/>
      <c r="KQV74" s="14"/>
      <c r="KQW74" s="14"/>
      <c r="KQX74" s="14"/>
      <c r="KQY74" s="14"/>
      <c r="KQZ74" s="14"/>
      <c r="KRA74" s="14"/>
      <c r="KRB74" s="14"/>
      <c r="KRC74" s="14"/>
      <c r="KRD74" s="14"/>
      <c r="KRE74" s="14"/>
      <c r="KRF74" s="14"/>
      <c r="KRG74" s="14"/>
      <c r="KRH74" s="14"/>
      <c r="KRI74" s="14"/>
      <c r="KRJ74" s="14"/>
      <c r="KRK74" s="14"/>
      <c r="KRL74" s="14"/>
      <c r="KRM74" s="14"/>
      <c r="KRN74" s="14"/>
      <c r="KRO74" s="14"/>
      <c r="KRP74" s="14"/>
      <c r="KRQ74" s="14"/>
      <c r="KRR74" s="14"/>
      <c r="KRS74" s="14"/>
      <c r="KRT74" s="14"/>
      <c r="KRU74" s="14"/>
      <c r="KRV74" s="14"/>
      <c r="KRW74" s="14"/>
      <c r="KRX74" s="14"/>
      <c r="KRY74" s="14"/>
      <c r="KRZ74" s="14"/>
      <c r="KSA74" s="14"/>
      <c r="KSB74" s="14"/>
      <c r="KSC74" s="14"/>
      <c r="KSD74" s="14"/>
      <c r="KSE74" s="14"/>
      <c r="KSF74" s="14"/>
      <c r="KSG74" s="14"/>
      <c r="KSH74" s="14"/>
      <c r="KSI74" s="14"/>
      <c r="KSJ74" s="14"/>
      <c r="KSK74" s="14"/>
      <c r="KSL74" s="14"/>
      <c r="KSM74" s="14"/>
      <c r="KSN74" s="14"/>
      <c r="KSO74" s="14"/>
      <c r="KSP74" s="14"/>
      <c r="KSQ74" s="14"/>
      <c r="KSR74" s="14"/>
      <c r="KSS74" s="14"/>
      <c r="KST74" s="14"/>
      <c r="KSU74" s="14"/>
      <c r="KSV74" s="14"/>
      <c r="KSW74" s="14"/>
      <c r="KSX74" s="14"/>
      <c r="KSY74" s="14"/>
      <c r="KSZ74" s="14"/>
      <c r="KTA74" s="14"/>
      <c r="KTB74" s="14"/>
      <c r="KTC74" s="14"/>
      <c r="KTD74" s="14"/>
      <c r="KTE74" s="14"/>
      <c r="KTF74" s="14"/>
      <c r="KTG74" s="14"/>
      <c r="KTH74" s="14"/>
      <c r="KTI74" s="14"/>
      <c r="KTJ74" s="14"/>
      <c r="KTK74" s="14"/>
      <c r="KTL74" s="14"/>
      <c r="KTM74" s="14"/>
      <c r="KTN74" s="14"/>
      <c r="KTO74" s="14"/>
      <c r="KTP74" s="14"/>
      <c r="KTQ74" s="14"/>
      <c r="KTR74" s="14"/>
      <c r="KTS74" s="14"/>
      <c r="KTT74" s="14"/>
      <c r="KTU74" s="14"/>
      <c r="KTV74" s="14"/>
      <c r="KTW74" s="14"/>
      <c r="KTX74" s="14"/>
      <c r="KTY74" s="14"/>
      <c r="KTZ74" s="14"/>
      <c r="KUA74" s="14"/>
      <c r="KUB74" s="14"/>
      <c r="KUC74" s="14"/>
      <c r="KUD74" s="14"/>
      <c r="KUE74" s="14"/>
      <c r="KUF74" s="14"/>
      <c r="KUG74" s="14"/>
      <c r="KUH74" s="14"/>
      <c r="KUI74" s="14"/>
      <c r="KUJ74" s="14"/>
      <c r="KUK74" s="14"/>
      <c r="KUL74" s="14"/>
      <c r="KUM74" s="14"/>
      <c r="KUN74" s="14"/>
      <c r="KUO74" s="14"/>
      <c r="KUP74" s="14"/>
      <c r="KUQ74" s="14"/>
      <c r="KUR74" s="14"/>
      <c r="KUS74" s="14"/>
      <c r="KUT74" s="14"/>
      <c r="KUU74" s="14"/>
      <c r="KUV74" s="14"/>
      <c r="KUW74" s="14"/>
      <c r="KUX74" s="14"/>
      <c r="KUY74" s="14"/>
      <c r="KUZ74" s="14"/>
      <c r="KVA74" s="14"/>
      <c r="KVB74" s="14"/>
      <c r="KVC74" s="14"/>
      <c r="KVD74" s="14"/>
      <c r="KVE74" s="14"/>
      <c r="KVF74" s="14"/>
      <c r="KVG74" s="14"/>
      <c r="KVH74" s="14"/>
      <c r="KVI74" s="14"/>
      <c r="KVJ74" s="14"/>
      <c r="KVK74" s="14"/>
      <c r="KVL74" s="14"/>
      <c r="KVM74" s="14"/>
      <c r="KVN74" s="14"/>
      <c r="KVO74" s="14"/>
      <c r="KVP74" s="14"/>
      <c r="KVQ74" s="14"/>
      <c r="KVR74" s="14"/>
      <c r="KVS74" s="14"/>
      <c r="KVT74" s="14"/>
      <c r="KVU74" s="14"/>
      <c r="KVV74" s="14"/>
      <c r="KVW74" s="14"/>
      <c r="KVX74" s="14"/>
      <c r="KVY74" s="14"/>
      <c r="KVZ74" s="14"/>
      <c r="KWA74" s="14"/>
      <c r="KWB74" s="14"/>
      <c r="KWC74" s="14"/>
      <c r="KWD74" s="14"/>
      <c r="KWE74" s="14"/>
      <c r="KWF74" s="14"/>
      <c r="KWG74" s="14"/>
      <c r="KWH74" s="14"/>
      <c r="KWI74" s="14"/>
      <c r="KWJ74" s="14"/>
      <c r="KWK74" s="14"/>
      <c r="KWL74" s="14"/>
      <c r="KWM74" s="14"/>
      <c r="KWN74" s="14"/>
      <c r="KWO74" s="14"/>
      <c r="KWP74" s="14"/>
      <c r="KWQ74" s="14"/>
      <c r="KWR74" s="14"/>
      <c r="KWS74" s="14"/>
      <c r="KWT74" s="14"/>
      <c r="KWU74" s="14"/>
      <c r="KWV74" s="14"/>
      <c r="KWW74" s="14"/>
      <c r="KWX74" s="14"/>
      <c r="KWY74" s="14"/>
      <c r="KWZ74" s="14"/>
      <c r="KXA74" s="14"/>
      <c r="KXB74" s="14"/>
      <c r="KXC74" s="14"/>
      <c r="KXD74" s="14"/>
      <c r="KXE74" s="14"/>
      <c r="KXF74" s="14"/>
      <c r="KXG74" s="14"/>
      <c r="KXH74" s="14"/>
      <c r="KXI74" s="14"/>
      <c r="KXJ74" s="14"/>
      <c r="KXK74" s="14"/>
      <c r="KXL74" s="14"/>
      <c r="KXM74" s="14"/>
      <c r="KXN74" s="14"/>
      <c r="KXO74" s="14"/>
      <c r="KXP74" s="14"/>
      <c r="KXQ74" s="14"/>
      <c r="KXR74" s="14"/>
      <c r="KXS74" s="14"/>
      <c r="KXT74" s="14"/>
      <c r="KXU74" s="14"/>
      <c r="KXV74" s="14"/>
      <c r="KXW74" s="14"/>
      <c r="KXX74" s="14"/>
      <c r="KXY74" s="14"/>
      <c r="KXZ74" s="14"/>
      <c r="KYA74" s="14"/>
      <c r="KYB74" s="14"/>
      <c r="KYC74" s="14"/>
      <c r="KYD74" s="14"/>
      <c r="KYE74" s="14"/>
      <c r="KYF74" s="14"/>
      <c r="KYG74" s="14"/>
      <c r="KYH74" s="14"/>
      <c r="KYI74" s="14"/>
      <c r="KYJ74" s="14"/>
      <c r="KYK74" s="14"/>
      <c r="KYL74" s="14"/>
      <c r="KYM74" s="14"/>
      <c r="KYN74" s="14"/>
      <c r="KYO74" s="14"/>
      <c r="KYP74" s="14"/>
      <c r="KYQ74" s="14"/>
      <c r="KYR74" s="14"/>
      <c r="KYS74" s="14"/>
      <c r="KYT74" s="14"/>
      <c r="KYU74" s="14"/>
      <c r="KYV74" s="14"/>
      <c r="KYW74" s="14"/>
      <c r="KYX74" s="14"/>
      <c r="KYY74" s="14"/>
      <c r="KYZ74" s="14"/>
      <c r="KZA74" s="14"/>
      <c r="KZB74" s="14"/>
      <c r="KZC74" s="14"/>
      <c r="KZD74" s="14"/>
      <c r="KZE74" s="14"/>
      <c r="KZF74" s="14"/>
      <c r="KZG74" s="14"/>
      <c r="KZH74" s="14"/>
      <c r="KZI74" s="14"/>
      <c r="KZJ74" s="14"/>
      <c r="KZK74" s="14"/>
      <c r="KZL74" s="14"/>
      <c r="KZM74" s="14"/>
      <c r="KZN74" s="14"/>
      <c r="KZO74" s="14"/>
      <c r="KZP74" s="14"/>
      <c r="KZQ74" s="14"/>
      <c r="KZR74" s="14"/>
      <c r="KZS74" s="14"/>
      <c r="KZT74" s="14"/>
      <c r="KZU74" s="14"/>
      <c r="KZV74" s="14"/>
      <c r="KZW74" s="14"/>
      <c r="KZX74" s="14"/>
      <c r="KZY74" s="14"/>
      <c r="KZZ74" s="14"/>
      <c r="LAA74" s="14"/>
      <c r="LAB74" s="14"/>
      <c r="LAC74" s="14"/>
      <c r="LAD74" s="14"/>
      <c r="LAE74" s="14"/>
      <c r="LAF74" s="14"/>
      <c r="LAG74" s="14"/>
      <c r="LAH74" s="14"/>
      <c r="LAI74" s="14"/>
      <c r="LAJ74" s="14"/>
      <c r="LAK74" s="14"/>
      <c r="LAL74" s="14"/>
      <c r="LAM74" s="14"/>
      <c r="LAN74" s="14"/>
      <c r="LAO74" s="14"/>
      <c r="LAP74" s="14"/>
      <c r="LAQ74" s="14"/>
      <c r="LAR74" s="14"/>
      <c r="LAS74" s="14"/>
      <c r="LAT74" s="14"/>
      <c r="LAU74" s="14"/>
      <c r="LAV74" s="14"/>
      <c r="LAW74" s="14"/>
      <c r="LAX74" s="14"/>
      <c r="LAY74" s="14"/>
      <c r="LAZ74" s="14"/>
      <c r="LBA74" s="14"/>
      <c r="LBB74" s="14"/>
      <c r="LBC74" s="14"/>
      <c r="LBD74" s="14"/>
      <c r="LBE74" s="14"/>
      <c r="LBF74" s="14"/>
      <c r="LBG74" s="14"/>
      <c r="LBH74" s="14"/>
      <c r="LBI74" s="14"/>
      <c r="LBJ74" s="14"/>
      <c r="LBK74" s="14"/>
      <c r="LBL74" s="14"/>
      <c r="LBM74" s="14"/>
      <c r="LBN74" s="14"/>
      <c r="LBO74" s="14"/>
      <c r="LBP74" s="14"/>
      <c r="LBQ74" s="14"/>
      <c r="LBR74" s="14"/>
      <c r="LBS74" s="14"/>
      <c r="LBT74" s="14"/>
      <c r="LBU74" s="14"/>
      <c r="LBV74" s="14"/>
      <c r="LBW74" s="14"/>
      <c r="LBX74" s="14"/>
      <c r="LBY74" s="14"/>
      <c r="LBZ74" s="14"/>
      <c r="LCA74" s="14"/>
      <c r="LCB74" s="14"/>
      <c r="LCC74" s="14"/>
      <c r="LCD74" s="14"/>
      <c r="LCE74" s="14"/>
      <c r="LCF74" s="14"/>
      <c r="LCG74" s="14"/>
      <c r="LCH74" s="14"/>
      <c r="LCI74" s="14"/>
      <c r="LCJ74" s="14"/>
      <c r="LCK74" s="14"/>
      <c r="LCL74" s="14"/>
      <c r="LCM74" s="14"/>
      <c r="LCN74" s="14"/>
      <c r="LCO74" s="14"/>
      <c r="LCP74" s="14"/>
      <c r="LCQ74" s="14"/>
      <c r="LCR74" s="14"/>
      <c r="LCS74" s="14"/>
      <c r="LCT74" s="14"/>
      <c r="LCU74" s="14"/>
      <c r="LCV74" s="14"/>
      <c r="LCW74" s="14"/>
      <c r="LCX74" s="14"/>
      <c r="LCY74" s="14"/>
      <c r="LCZ74" s="14"/>
      <c r="LDA74" s="14"/>
      <c r="LDB74" s="14"/>
      <c r="LDC74" s="14"/>
      <c r="LDD74" s="14"/>
      <c r="LDE74" s="14"/>
      <c r="LDF74" s="14"/>
      <c r="LDG74" s="14"/>
      <c r="LDH74" s="14"/>
      <c r="LDI74" s="14"/>
      <c r="LDJ74" s="14"/>
      <c r="LDK74" s="14"/>
      <c r="LDL74" s="14"/>
      <c r="LDM74" s="14"/>
      <c r="LDN74" s="14"/>
      <c r="LDO74" s="14"/>
      <c r="LDP74" s="14"/>
      <c r="LDQ74" s="14"/>
      <c r="LDR74" s="14"/>
      <c r="LDS74" s="14"/>
      <c r="LDT74" s="14"/>
      <c r="LDU74" s="14"/>
      <c r="LDV74" s="14"/>
      <c r="LDW74" s="14"/>
      <c r="LDX74" s="14"/>
      <c r="LDY74" s="14"/>
      <c r="LDZ74" s="14"/>
      <c r="LEA74" s="14"/>
      <c r="LEB74" s="14"/>
      <c r="LEC74" s="14"/>
      <c r="LED74" s="14"/>
      <c r="LEE74" s="14"/>
      <c r="LEF74" s="14"/>
      <c r="LEG74" s="14"/>
      <c r="LEH74" s="14"/>
      <c r="LEI74" s="14"/>
      <c r="LEJ74" s="14"/>
      <c r="LEK74" s="14"/>
      <c r="LEL74" s="14"/>
      <c r="LEM74" s="14"/>
      <c r="LEN74" s="14"/>
      <c r="LEO74" s="14"/>
      <c r="LEP74" s="14"/>
      <c r="LEQ74" s="14"/>
      <c r="LER74" s="14"/>
      <c r="LES74" s="14"/>
      <c r="LET74" s="14"/>
      <c r="LEU74" s="14"/>
      <c r="LEV74" s="14"/>
      <c r="LEW74" s="14"/>
      <c r="LEX74" s="14"/>
      <c r="LEY74" s="14"/>
      <c r="LEZ74" s="14"/>
      <c r="LFA74" s="14"/>
      <c r="LFB74" s="14"/>
      <c r="LFC74" s="14"/>
      <c r="LFD74" s="14"/>
      <c r="LFE74" s="14"/>
      <c r="LFF74" s="14"/>
      <c r="LFG74" s="14"/>
      <c r="LFH74" s="14"/>
      <c r="LFI74" s="14"/>
      <c r="LFJ74" s="14"/>
      <c r="LFK74" s="14"/>
      <c r="LFL74" s="14"/>
      <c r="LFM74" s="14"/>
      <c r="LFN74" s="14"/>
      <c r="LFO74" s="14"/>
      <c r="LFP74" s="14"/>
      <c r="LFQ74" s="14"/>
      <c r="LFR74" s="14"/>
      <c r="LFS74" s="14"/>
      <c r="LFT74" s="14"/>
      <c r="LFU74" s="14"/>
      <c r="LFV74" s="14"/>
      <c r="LFW74" s="14"/>
      <c r="LFX74" s="14"/>
      <c r="LFY74" s="14"/>
      <c r="LFZ74" s="14"/>
      <c r="LGA74" s="14"/>
      <c r="LGB74" s="14"/>
      <c r="LGC74" s="14"/>
      <c r="LGD74" s="14"/>
      <c r="LGE74" s="14"/>
      <c r="LGF74" s="14"/>
      <c r="LGG74" s="14"/>
      <c r="LGH74" s="14"/>
      <c r="LGI74" s="14"/>
      <c r="LGJ74" s="14"/>
      <c r="LGK74" s="14"/>
      <c r="LGL74" s="14"/>
      <c r="LGM74" s="14"/>
      <c r="LGN74" s="14"/>
      <c r="LGO74" s="14"/>
      <c r="LGP74" s="14"/>
      <c r="LGQ74" s="14"/>
      <c r="LGR74" s="14"/>
      <c r="LGS74" s="14"/>
      <c r="LGT74" s="14"/>
      <c r="LGU74" s="14"/>
      <c r="LGV74" s="14"/>
      <c r="LGW74" s="14"/>
      <c r="LGX74" s="14"/>
      <c r="LGY74" s="14"/>
      <c r="LGZ74" s="14"/>
      <c r="LHA74" s="14"/>
      <c r="LHB74" s="14"/>
      <c r="LHC74" s="14"/>
      <c r="LHD74" s="14"/>
      <c r="LHE74" s="14"/>
      <c r="LHF74" s="14"/>
      <c r="LHG74" s="14"/>
      <c r="LHH74" s="14"/>
      <c r="LHI74" s="14"/>
      <c r="LHJ74" s="14"/>
      <c r="LHK74" s="14"/>
      <c r="LHL74" s="14"/>
      <c r="LHM74" s="14"/>
      <c r="LHN74" s="14"/>
      <c r="LHO74" s="14"/>
      <c r="LHP74" s="14"/>
      <c r="LHQ74" s="14"/>
      <c r="LHR74" s="14"/>
      <c r="LHS74" s="14"/>
      <c r="LHT74" s="14"/>
      <c r="LHU74" s="14"/>
      <c r="LHV74" s="14"/>
      <c r="LHW74" s="14"/>
      <c r="LHX74" s="14"/>
      <c r="LHY74" s="14"/>
      <c r="LHZ74" s="14"/>
      <c r="LIA74" s="14"/>
      <c r="LIB74" s="14"/>
      <c r="LIC74" s="14"/>
      <c r="LID74" s="14"/>
      <c r="LIE74" s="14"/>
      <c r="LIF74" s="14"/>
      <c r="LIG74" s="14"/>
      <c r="LIH74" s="14"/>
      <c r="LII74" s="14"/>
      <c r="LIJ74" s="14"/>
      <c r="LIK74" s="14"/>
      <c r="LIL74" s="14"/>
      <c r="LIM74" s="14"/>
      <c r="LIN74" s="14"/>
      <c r="LIO74" s="14"/>
      <c r="LIP74" s="14"/>
      <c r="LIQ74" s="14"/>
      <c r="LIR74" s="14"/>
      <c r="LIS74" s="14"/>
      <c r="LIT74" s="14"/>
      <c r="LIU74" s="14"/>
      <c r="LIV74" s="14"/>
      <c r="LIW74" s="14"/>
      <c r="LIX74" s="14"/>
      <c r="LIY74" s="14"/>
      <c r="LIZ74" s="14"/>
      <c r="LJA74" s="14"/>
      <c r="LJB74" s="14"/>
      <c r="LJC74" s="14"/>
      <c r="LJD74" s="14"/>
      <c r="LJE74" s="14"/>
      <c r="LJF74" s="14"/>
      <c r="LJG74" s="14"/>
      <c r="LJH74" s="14"/>
      <c r="LJI74" s="14"/>
      <c r="LJJ74" s="14"/>
      <c r="LJK74" s="14"/>
      <c r="LJL74" s="14"/>
      <c r="LJM74" s="14"/>
      <c r="LJN74" s="14"/>
      <c r="LJO74" s="14"/>
      <c r="LJP74" s="14"/>
      <c r="LJQ74" s="14"/>
      <c r="LJR74" s="14"/>
      <c r="LJS74" s="14"/>
      <c r="LJT74" s="14"/>
      <c r="LJU74" s="14"/>
      <c r="LJV74" s="14"/>
      <c r="LJW74" s="14"/>
      <c r="LJX74" s="14"/>
      <c r="LJY74" s="14"/>
      <c r="LJZ74" s="14"/>
      <c r="LKA74" s="14"/>
      <c r="LKB74" s="14"/>
      <c r="LKC74" s="14"/>
      <c r="LKD74" s="14"/>
      <c r="LKE74" s="14"/>
      <c r="LKF74" s="14"/>
      <c r="LKG74" s="14"/>
      <c r="LKH74" s="14"/>
      <c r="LKI74" s="14"/>
      <c r="LKJ74" s="14"/>
      <c r="LKK74" s="14"/>
      <c r="LKL74" s="14"/>
      <c r="LKM74" s="14"/>
      <c r="LKN74" s="14"/>
      <c r="LKO74" s="14"/>
      <c r="LKP74" s="14"/>
      <c r="LKQ74" s="14"/>
      <c r="LKR74" s="14"/>
      <c r="LKS74" s="14"/>
      <c r="LKT74" s="14"/>
      <c r="LKU74" s="14"/>
      <c r="LKV74" s="14"/>
      <c r="LKW74" s="14"/>
      <c r="LKX74" s="14"/>
      <c r="LKY74" s="14"/>
      <c r="LKZ74" s="14"/>
      <c r="LLA74" s="14"/>
      <c r="LLB74" s="14"/>
      <c r="LLC74" s="14"/>
      <c r="LLD74" s="14"/>
      <c r="LLE74" s="14"/>
      <c r="LLF74" s="14"/>
      <c r="LLG74" s="14"/>
      <c r="LLH74" s="14"/>
      <c r="LLI74" s="14"/>
      <c r="LLJ74" s="14"/>
      <c r="LLK74" s="14"/>
      <c r="LLL74" s="14"/>
      <c r="LLM74" s="14"/>
      <c r="LLN74" s="14"/>
      <c r="LLO74" s="14"/>
      <c r="LLP74" s="14"/>
      <c r="LLQ74" s="14"/>
      <c r="LLR74" s="14"/>
      <c r="LLS74" s="14"/>
      <c r="LLT74" s="14"/>
      <c r="LLU74" s="14"/>
      <c r="LLV74" s="14"/>
      <c r="LLW74" s="14"/>
      <c r="LLX74" s="14"/>
      <c r="LLY74" s="14"/>
      <c r="LLZ74" s="14"/>
      <c r="LMA74" s="14"/>
      <c r="LMB74" s="14"/>
      <c r="LMC74" s="14"/>
      <c r="LMD74" s="14"/>
      <c r="LME74" s="14"/>
      <c r="LMF74" s="14"/>
      <c r="LMG74" s="14"/>
      <c r="LMH74" s="14"/>
      <c r="LMI74" s="14"/>
      <c r="LMJ74" s="14"/>
      <c r="LMK74" s="14"/>
      <c r="LML74" s="14"/>
      <c r="LMM74" s="14"/>
      <c r="LMN74" s="14"/>
      <c r="LMO74" s="14"/>
      <c r="LMP74" s="14"/>
      <c r="LMQ74" s="14"/>
      <c r="LMR74" s="14"/>
      <c r="LMS74" s="14"/>
      <c r="LMT74" s="14"/>
      <c r="LMU74" s="14"/>
      <c r="LMV74" s="14"/>
      <c r="LMW74" s="14"/>
      <c r="LMX74" s="14"/>
      <c r="LMY74" s="14"/>
      <c r="LMZ74" s="14"/>
      <c r="LNA74" s="14"/>
      <c r="LNB74" s="14"/>
      <c r="LNC74" s="14"/>
      <c r="LND74" s="14"/>
      <c r="LNE74" s="14"/>
      <c r="LNF74" s="14"/>
      <c r="LNG74" s="14"/>
      <c r="LNH74" s="14"/>
      <c r="LNI74" s="14"/>
      <c r="LNJ74" s="14"/>
      <c r="LNK74" s="14"/>
      <c r="LNL74" s="14"/>
      <c r="LNM74" s="14"/>
      <c r="LNN74" s="14"/>
      <c r="LNO74" s="14"/>
      <c r="LNP74" s="14"/>
      <c r="LNQ74" s="14"/>
      <c r="LNR74" s="14"/>
      <c r="LNS74" s="14"/>
      <c r="LNT74" s="14"/>
      <c r="LNU74" s="14"/>
      <c r="LNV74" s="14"/>
      <c r="LNW74" s="14"/>
      <c r="LNX74" s="14"/>
      <c r="LNY74" s="14"/>
      <c r="LNZ74" s="14"/>
      <c r="LOA74" s="14"/>
      <c r="LOB74" s="14"/>
      <c r="LOC74" s="14"/>
      <c r="LOD74" s="14"/>
      <c r="LOE74" s="14"/>
      <c r="LOF74" s="14"/>
      <c r="LOG74" s="14"/>
      <c r="LOH74" s="14"/>
      <c r="LOI74" s="14"/>
      <c r="LOJ74" s="14"/>
      <c r="LOK74" s="14"/>
      <c r="LOL74" s="14"/>
      <c r="LOM74" s="14"/>
      <c r="LON74" s="14"/>
      <c r="LOO74" s="14"/>
      <c r="LOP74" s="14"/>
      <c r="LOQ74" s="14"/>
      <c r="LOR74" s="14"/>
      <c r="LOS74" s="14"/>
      <c r="LOT74" s="14"/>
      <c r="LOU74" s="14"/>
      <c r="LOV74" s="14"/>
      <c r="LOW74" s="14"/>
      <c r="LOX74" s="14"/>
      <c r="LOY74" s="14"/>
      <c r="LOZ74" s="14"/>
      <c r="LPA74" s="14"/>
      <c r="LPB74" s="14"/>
      <c r="LPC74" s="14"/>
      <c r="LPD74" s="14"/>
      <c r="LPE74" s="14"/>
      <c r="LPF74" s="14"/>
      <c r="LPG74" s="14"/>
      <c r="LPH74" s="14"/>
      <c r="LPI74" s="14"/>
      <c r="LPJ74" s="14"/>
      <c r="LPK74" s="14"/>
      <c r="LPL74" s="14"/>
      <c r="LPM74" s="14"/>
      <c r="LPN74" s="14"/>
      <c r="LPO74" s="14"/>
      <c r="LPP74" s="14"/>
      <c r="LPQ74" s="14"/>
      <c r="LPR74" s="14"/>
      <c r="LPS74" s="14"/>
      <c r="LPT74" s="14"/>
      <c r="LPU74" s="14"/>
      <c r="LPV74" s="14"/>
      <c r="LPW74" s="14"/>
      <c r="LPX74" s="14"/>
      <c r="LPY74" s="14"/>
      <c r="LPZ74" s="14"/>
      <c r="LQA74" s="14"/>
      <c r="LQB74" s="14"/>
      <c r="LQC74" s="14"/>
      <c r="LQD74" s="14"/>
      <c r="LQE74" s="14"/>
      <c r="LQF74" s="14"/>
      <c r="LQG74" s="14"/>
      <c r="LQH74" s="14"/>
      <c r="LQI74" s="14"/>
      <c r="LQJ74" s="14"/>
      <c r="LQK74" s="14"/>
      <c r="LQL74" s="14"/>
      <c r="LQM74" s="14"/>
      <c r="LQN74" s="14"/>
      <c r="LQO74" s="14"/>
      <c r="LQP74" s="14"/>
      <c r="LQQ74" s="14"/>
      <c r="LQR74" s="14"/>
      <c r="LQS74" s="14"/>
      <c r="LQT74" s="14"/>
      <c r="LQU74" s="14"/>
      <c r="LQV74" s="14"/>
      <c r="LQW74" s="14"/>
      <c r="LQX74" s="14"/>
      <c r="LQY74" s="14"/>
      <c r="LQZ74" s="14"/>
      <c r="LRA74" s="14"/>
      <c r="LRB74" s="14"/>
      <c r="LRC74" s="14"/>
      <c r="LRD74" s="14"/>
      <c r="LRE74" s="14"/>
      <c r="LRF74" s="14"/>
      <c r="LRG74" s="14"/>
      <c r="LRH74" s="14"/>
      <c r="LRI74" s="14"/>
      <c r="LRJ74" s="14"/>
      <c r="LRK74" s="14"/>
      <c r="LRL74" s="14"/>
      <c r="LRM74" s="14"/>
      <c r="LRN74" s="14"/>
      <c r="LRO74" s="14"/>
      <c r="LRP74" s="14"/>
      <c r="LRQ74" s="14"/>
      <c r="LRR74" s="14"/>
      <c r="LRS74" s="14"/>
      <c r="LRT74" s="14"/>
      <c r="LRU74" s="14"/>
      <c r="LRV74" s="14"/>
      <c r="LRW74" s="14"/>
      <c r="LRX74" s="14"/>
      <c r="LRY74" s="14"/>
      <c r="LRZ74" s="14"/>
      <c r="LSA74" s="14"/>
      <c r="LSB74" s="14"/>
      <c r="LSC74" s="14"/>
      <c r="LSD74" s="14"/>
      <c r="LSE74" s="14"/>
      <c r="LSF74" s="14"/>
      <c r="LSG74" s="14"/>
      <c r="LSH74" s="14"/>
      <c r="LSI74" s="14"/>
      <c r="LSJ74" s="14"/>
      <c r="LSK74" s="14"/>
      <c r="LSL74" s="14"/>
      <c r="LSM74" s="14"/>
      <c r="LSN74" s="14"/>
      <c r="LSO74" s="14"/>
      <c r="LSP74" s="14"/>
      <c r="LSQ74" s="14"/>
      <c r="LSR74" s="14"/>
      <c r="LSS74" s="14"/>
      <c r="LST74" s="14"/>
      <c r="LSU74" s="14"/>
      <c r="LSV74" s="14"/>
      <c r="LSW74" s="14"/>
      <c r="LSX74" s="14"/>
      <c r="LSY74" s="14"/>
      <c r="LSZ74" s="14"/>
      <c r="LTA74" s="14"/>
      <c r="LTB74" s="14"/>
      <c r="LTC74" s="14"/>
      <c r="LTD74" s="14"/>
      <c r="LTE74" s="14"/>
      <c r="LTF74" s="14"/>
      <c r="LTG74" s="14"/>
      <c r="LTH74" s="14"/>
      <c r="LTI74" s="14"/>
      <c r="LTJ74" s="14"/>
      <c r="LTK74" s="14"/>
      <c r="LTL74" s="14"/>
      <c r="LTM74" s="14"/>
      <c r="LTN74" s="14"/>
      <c r="LTO74" s="14"/>
      <c r="LTP74" s="14"/>
      <c r="LTQ74" s="14"/>
      <c r="LTR74" s="14"/>
      <c r="LTS74" s="14"/>
      <c r="LTT74" s="14"/>
      <c r="LTU74" s="14"/>
      <c r="LTV74" s="14"/>
      <c r="LTW74" s="14"/>
      <c r="LTX74" s="14"/>
      <c r="LTY74" s="14"/>
      <c r="LTZ74" s="14"/>
      <c r="LUA74" s="14"/>
      <c r="LUB74" s="14"/>
      <c r="LUC74" s="14"/>
      <c r="LUD74" s="14"/>
      <c r="LUE74" s="14"/>
      <c r="LUF74" s="14"/>
      <c r="LUG74" s="14"/>
      <c r="LUH74" s="14"/>
      <c r="LUI74" s="14"/>
      <c r="LUJ74" s="14"/>
      <c r="LUK74" s="14"/>
      <c r="LUL74" s="14"/>
      <c r="LUM74" s="14"/>
      <c r="LUN74" s="14"/>
      <c r="LUO74" s="14"/>
      <c r="LUP74" s="14"/>
      <c r="LUQ74" s="14"/>
      <c r="LUR74" s="14"/>
      <c r="LUS74" s="14"/>
      <c r="LUT74" s="14"/>
      <c r="LUU74" s="14"/>
      <c r="LUV74" s="14"/>
      <c r="LUW74" s="14"/>
      <c r="LUX74" s="14"/>
      <c r="LUY74" s="14"/>
      <c r="LUZ74" s="14"/>
      <c r="LVA74" s="14"/>
      <c r="LVB74" s="14"/>
      <c r="LVC74" s="14"/>
      <c r="LVD74" s="14"/>
      <c r="LVE74" s="14"/>
      <c r="LVF74" s="14"/>
      <c r="LVG74" s="14"/>
      <c r="LVH74" s="14"/>
      <c r="LVI74" s="14"/>
      <c r="LVJ74" s="14"/>
      <c r="LVK74" s="14"/>
      <c r="LVL74" s="14"/>
      <c r="LVM74" s="14"/>
      <c r="LVN74" s="14"/>
      <c r="LVO74" s="14"/>
      <c r="LVP74" s="14"/>
      <c r="LVQ74" s="14"/>
      <c r="LVR74" s="14"/>
      <c r="LVS74" s="14"/>
      <c r="LVT74" s="14"/>
      <c r="LVU74" s="14"/>
      <c r="LVV74" s="14"/>
      <c r="LVW74" s="14"/>
      <c r="LVX74" s="14"/>
      <c r="LVY74" s="14"/>
      <c r="LVZ74" s="14"/>
      <c r="LWA74" s="14"/>
      <c r="LWB74" s="14"/>
      <c r="LWC74" s="14"/>
      <c r="LWD74" s="14"/>
      <c r="LWE74" s="14"/>
      <c r="LWF74" s="14"/>
      <c r="LWG74" s="14"/>
      <c r="LWH74" s="14"/>
      <c r="LWI74" s="14"/>
      <c r="LWJ74" s="14"/>
      <c r="LWK74" s="14"/>
      <c r="LWL74" s="14"/>
      <c r="LWM74" s="14"/>
      <c r="LWN74" s="14"/>
      <c r="LWO74" s="14"/>
      <c r="LWP74" s="14"/>
      <c r="LWQ74" s="14"/>
      <c r="LWR74" s="14"/>
      <c r="LWS74" s="14"/>
      <c r="LWT74" s="14"/>
      <c r="LWU74" s="14"/>
      <c r="LWV74" s="14"/>
      <c r="LWW74" s="14"/>
      <c r="LWX74" s="14"/>
      <c r="LWY74" s="14"/>
      <c r="LWZ74" s="14"/>
      <c r="LXA74" s="14"/>
      <c r="LXB74" s="14"/>
      <c r="LXC74" s="14"/>
      <c r="LXD74" s="14"/>
      <c r="LXE74" s="14"/>
      <c r="LXF74" s="14"/>
      <c r="LXG74" s="14"/>
      <c r="LXH74" s="14"/>
      <c r="LXI74" s="14"/>
      <c r="LXJ74" s="14"/>
      <c r="LXK74" s="14"/>
      <c r="LXL74" s="14"/>
      <c r="LXM74" s="14"/>
      <c r="LXN74" s="14"/>
      <c r="LXO74" s="14"/>
      <c r="LXP74" s="14"/>
      <c r="LXQ74" s="14"/>
      <c r="LXR74" s="14"/>
      <c r="LXS74" s="14"/>
      <c r="LXT74" s="14"/>
      <c r="LXU74" s="14"/>
      <c r="LXV74" s="14"/>
      <c r="LXW74" s="14"/>
      <c r="LXX74" s="14"/>
      <c r="LXY74" s="14"/>
      <c r="LXZ74" s="14"/>
      <c r="LYA74" s="14"/>
      <c r="LYB74" s="14"/>
      <c r="LYC74" s="14"/>
      <c r="LYD74" s="14"/>
      <c r="LYE74" s="14"/>
      <c r="LYF74" s="14"/>
      <c r="LYG74" s="14"/>
      <c r="LYH74" s="14"/>
      <c r="LYI74" s="14"/>
      <c r="LYJ74" s="14"/>
      <c r="LYK74" s="14"/>
      <c r="LYL74" s="14"/>
      <c r="LYM74" s="14"/>
      <c r="LYN74" s="14"/>
      <c r="LYO74" s="14"/>
      <c r="LYP74" s="14"/>
      <c r="LYQ74" s="14"/>
      <c r="LYR74" s="14"/>
      <c r="LYS74" s="14"/>
      <c r="LYT74" s="14"/>
      <c r="LYU74" s="14"/>
      <c r="LYV74" s="14"/>
      <c r="LYW74" s="14"/>
      <c r="LYX74" s="14"/>
      <c r="LYY74" s="14"/>
      <c r="LYZ74" s="14"/>
      <c r="LZA74" s="14"/>
      <c r="LZB74" s="14"/>
      <c r="LZC74" s="14"/>
      <c r="LZD74" s="14"/>
      <c r="LZE74" s="14"/>
      <c r="LZF74" s="14"/>
      <c r="LZG74" s="14"/>
      <c r="LZH74" s="14"/>
      <c r="LZI74" s="14"/>
      <c r="LZJ74" s="14"/>
      <c r="LZK74" s="14"/>
      <c r="LZL74" s="14"/>
      <c r="LZM74" s="14"/>
      <c r="LZN74" s="14"/>
      <c r="LZO74" s="14"/>
      <c r="LZP74" s="14"/>
      <c r="LZQ74" s="14"/>
      <c r="LZR74" s="14"/>
      <c r="LZS74" s="14"/>
      <c r="LZT74" s="14"/>
      <c r="LZU74" s="14"/>
      <c r="LZV74" s="14"/>
      <c r="LZW74" s="14"/>
      <c r="LZX74" s="14"/>
      <c r="LZY74" s="14"/>
      <c r="LZZ74" s="14"/>
      <c r="MAA74" s="14"/>
      <c r="MAB74" s="14"/>
      <c r="MAC74" s="14"/>
      <c r="MAD74" s="14"/>
      <c r="MAE74" s="14"/>
      <c r="MAF74" s="14"/>
      <c r="MAG74" s="14"/>
      <c r="MAH74" s="14"/>
      <c r="MAI74" s="14"/>
      <c r="MAJ74" s="14"/>
      <c r="MAK74" s="14"/>
      <c r="MAL74" s="14"/>
      <c r="MAM74" s="14"/>
      <c r="MAN74" s="14"/>
      <c r="MAO74" s="14"/>
      <c r="MAP74" s="14"/>
      <c r="MAQ74" s="14"/>
      <c r="MAR74" s="14"/>
      <c r="MAS74" s="14"/>
      <c r="MAT74" s="14"/>
      <c r="MAU74" s="14"/>
      <c r="MAV74" s="14"/>
      <c r="MAW74" s="14"/>
      <c r="MAX74" s="14"/>
      <c r="MAY74" s="14"/>
      <c r="MAZ74" s="14"/>
      <c r="MBA74" s="14"/>
      <c r="MBB74" s="14"/>
      <c r="MBC74" s="14"/>
      <c r="MBD74" s="14"/>
      <c r="MBE74" s="14"/>
      <c r="MBF74" s="14"/>
      <c r="MBG74" s="14"/>
      <c r="MBH74" s="14"/>
      <c r="MBI74" s="14"/>
      <c r="MBJ74" s="14"/>
      <c r="MBK74" s="14"/>
      <c r="MBL74" s="14"/>
      <c r="MBM74" s="14"/>
      <c r="MBN74" s="14"/>
      <c r="MBO74" s="14"/>
      <c r="MBP74" s="14"/>
      <c r="MBQ74" s="14"/>
      <c r="MBR74" s="14"/>
      <c r="MBS74" s="14"/>
      <c r="MBT74" s="14"/>
      <c r="MBU74" s="14"/>
      <c r="MBV74" s="14"/>
      <c r="MBW74" s="14"/>
      <c r="MBX74" s="14"/>
      <c r="MBY74" s="14"/>
      <c r="MBZ74" s="14"/>
      <c r="MCA74" s="14"/>
      <c r="MCB74" s="14"/>
      <c r="MCC74" s="14"/>
      <c r="MCD74" s="14"/>
      <c r="MCE74" s="14"/>
      <c r="MCF74" s="14"/>
      <c r="MCG74" s="14"/>
      <c r="MCH74" s="14"/>
      <c r="MCI74" s="14"/>
      <c r="MCJ74" s="14"/>
      <c r="MCK74" s="14"/>
      <c r="MCL74" s="14"/>
      <c r="MCM74" s="14"/>
      <c r="MCN74" s="14"/>
      <c r="MCO74" s="14"/>
      <c r="MCP74" s="14"/>
      <c r="MCQ74" s="14"/>
      <c r="MCR74" s="14"/>
      <c r="MCS74" s="14"/>
      <c r="MCT74" s="14"/>
      <c r="MCU74" s="14"/>
      <c r="MCV74" s="14"/>
      <c r="MCW74" s="14"/>
      <c r="MCX74" s="14"/>
      <c r="MCY74" s="14"/>
      <c r="MCZ74" s="14"/>
      <c r="MDA74" s="14"/>
      <c r="MDB74" s="14"/>
      <c r="MDC74" s="14"/>
      <c r="MDD74" s="14"/>
      <c r="MDE74" s="14"/>
      <c r="MDF74" s="14"/>
      <c r="MDG74" s="14"/>
      <c r="MDH74" s="14"/>
      <c r="MDI74" s="14"/>
      <c r="MDJ74" s="14"/>
      <c r="MDK74" s="14"/>
      <c r="MDL74" s="14"/>
      <c r="MDM74" s="14"/>
      <c r="MDN74" s="14"/>
      <c r="MDO74" s="14"/>
      <c r="MDP74" s="14"/>
      <c r="MDQ74" s="14"/>
      <c r="MDR74" s="14"/>
      <c r="MDS74" s="14"/>
      <c r="MDT74" s="14"/>
      <c r="MDU74" s="14"/>
      <c r="MDV74" s="14"/>
      <c r="MDW74" s="14"/>
      <c r="MDX74" s="14"/>
      <c r="MDY74" s="14"/>
      <c r="MDZ74" s="14"/>
      <c r="MEA74" s="14"/>
      <c r="MEB74" s="14"/>
      <c r="MEC74" s="14"/>
      <c r="MED74" s="14"/>
      <c r="MEE74" s="14"/>
      <c r="MEF74" s="14"/>
      <c r="MEG74" s="14"/>
      <c r="MEH74" s="14"/>
      <c r="MEI74" s="14"/>
      <c r="MEJ74" s="14"/>
      <c r="MEK74" s="14"/>
      <c r="MEL74" s="14"/>
      <c r="MEM74" s="14"/>
      <c r="MEN74" s="14"/>
      <c r="MEO74" s="14"/>
      <c r="MEP74" s="14"/>
      <c r="MEQ74" s="14"/>
      <c r="MER74" s="14"/>
      <c r="MES74" s="14"/>
      <c r="MET74" s="14"/>
      <c r="MEU74" s="14"/>
      <c r="MEV74" s="14"/>
      <c r="MEW74" s="14"/>
      <c r="MEX74" s="14"/>
      <c r="MEY74" s="14"/>
      <c r="MEZ74" s="14"/>
      <c r="MFA74" s="14"/>
      <c r="MFB74" s="14"/>
      <c r="MFC74" s="14"/>
      <c r="MFD74" s="14"/>
      <c r="MFE74" s="14"/>
      <c r="MFF74" s="14"/>
      <c r="MFG74" s="14"/>
      <c r="MFH74" s="14"/>
      <c r="MFI74" s="14"/>
      <c r="MFJ74" s="14"/>
      <c r="MFK74" s="14"/>
      <c r="MFL74" s="14"/>
      <c r="MFM74" s="14"/>
      <c r="MFN74" s="14"/>
      <c r="MFO74" s="14"/>
      <c r="MFP74" s="14"/>
      <c r="MFQ74" s="14"/>
      <c r="MFR74" s="14"/>
      <c r="MFS74" s="14"/>
      <c r="MFT74" s="14"/>
      <c r="MFU74" s="14"/>
      <c r="MFV74" s="14"/>
      <c r="MFW74" s="14"/>
      <c r="MFX74" s="14"/>
      <c r="MFY74" s="14"/>
      <c r="MFZ74" s="14"/>
      <c r="MGA74" s="14"/>
      <c r="MGB74" s="14"/>
      <c r="MGC74" s="14"/>
      <c r="MGD74" s="14"/>
      <c r="MGE74" s="14"/>
      <c r="MGF74" s="14"/>
      <c r="MGG74" s="14"/>
      <c r="MGH74" s="14"/>
      <c r="MGI74" s="14"/>
      <c r="MGJ74" s="14"/>
      <c r="MGK74" s="14"/>
      <c r="MGL74" s="14"/>
      <c r="MGM74" s="14"/>
      <c r="MGN74" s="14"/>
      <c r="MGO74" s="14"/>
      <c r="MGP74" s="14"/>
      <c r="MGQ74" s="14"/>
      <c r="MGR74" s="14"/>
      <c r="MGS74" s="14"/>
      <c r="MGT74" s="14"/>
      <c r="MGU74" s="14"/>
      <c r="MGV74" s="14"/>
      <c r="MGW74" s="14"/>
      <c r="MGX74" s="14"/>
      <c r="MGY74" s="14"/>
      <c r="MGZ74" s="14"/>
      <c r="MHA74" s="14"/>
      <c r="MHB74" s="14"/>
      <c r="MHC74" s="14"/>
      <c r="MHD74" s="14"/>
      <c r="MHE74" s="14"/>
      <c r="MHF74" s="14"/>
      <c r="MHG74" s="14"/>
      <c r="MHH74" s="14"/>
      <c r="MHI74" s="14"/>
      <c r="MHJ74" s="14"/>
      <c r="MHK74" s="14"/>
      <c r="MHL74" s="14"/>
      <c r="MHM74" s="14"/>
      <c r="MHN74" s="14"/>
      <c r="MHO74" s="14"/>
      <c r="MHP74" s="14"/>
      <c r="MHQ74" s="14"/>
      <c r="MHR74" s="14"/>
      <c r="MHS74" s="14"/>
      <c r="MHT74" s="14"/>
      <c r="MHU74" s="14"/>
      <c r="MHV74" s="14"/>
      <c r="MHW74" s="14"/>
      <c r="MHX74" s="14"/>
      <c r="MHY74" s="14"/>
      <c r="MHZ74" s="14"/>
      <c r="MIA74" s="14"/>
      <c r="MIB74" s="14"/>
      <c r="MIC74" s="14"/>
      <c r="MID74" s="14"/>
      <c r="MIE74" s="14"/>
      <c r="MIF74" s="14"/>
      <c r="MIG74" s="14"/>
      <c r="MIH74" s="14"/>
      <c r="MII74" s="14"/>
      <c r="MIJ74" s="14"/>
      <c r="MIK74" s="14"/>
      <c r="MIL74" s="14"/>
      <c r="MIM74" s="14"/>
      <c r="MIN74" s="14"/>
      <c r="MIO74" s="14"/>
      <c r="MIP74" s="14"/>
      <c r="MIQ74" s="14"/>
      <c r="MIR74" s="14"/>
      <c r="MIS74" s="14"/>
      <c r="MIT74" s="14"/>
      <c r="MIU74" s="14"/>
      <c r="MIV74" s="14"/>
      <c r="MIW74" s="14"/>
      <c r="MIX74" s="14"/>
      <c r="MIY74" s="14"/>
      <c r="MIZ74" s="14"/>
      <c r="MJA74" s="14"/>
      <c r="MJB74" s="14"/>
      <c r="MJC74" s="14"/>
      <c r="MJD74" s="14"/>
      <c r="MJE74" s="14"/>
      <c r="MJF74" s="14"/>
      <c r="MJG74" s="14"/>
      <c r="MJH74" s="14"/>
      <c r="MJI74" s="14"/>
      <c r="MJJ74" s="14"/>
      <c r="MJK74" s="14"/>
      <c r="MJL74" s="14"/>
      <c r="MJM74" s="14"/>
      <c r="MJN74" s="14"/>
      <c r="MJO74" s="14"/>
      <c r="MJP74" s="14"/>
      <c r="MJQ74" s="14"/>
      <c r="MJR74" s="14"/>
      <c r="MJS74" s="14"/>
      <c r="MJT74" s="14"/>
      <c r="MJU74" s="14"/>
      <c r="MJV74" s="14"/>
      <c r="MJW74" s="14"/>
      <c r="MJX74" s="14"/>
      <c r="MJY74" s="14"/>
      <c r="MJZ74" s="14"/>
      <c r="MKA74" s="14"/>
      <c r="MKB74" s="14"/>
      <c r="MKC74" s="14"/>
      <c r="MKD74" s="14"/>
      <c r="MKE74" s="14"/>
      <c r="MKF74" s="14"/>
      <c r="MKG74" s="14"/>
      <c r="MKH74" s="14"/>
      <c r="MKI74" s="14"/>
      <c r="MKJ74" s="14"/>
      <c r="MKK74" s="14"/>
      <c r="MKL74" s="14"/>
      <c r="MKM74" s="14"/>
      <c r="MKN74" s="14"/>
      <c r="MKO74" s="14"/>
      <c r="MKP74" s="14"/>
      <c r="MKQ74" s="14"/>
      <c r="MKR74" s="14"/>
      <c r="MKS74" s="14"/>
      <c r="MKT74" s="14"/>
      <c r="MKU74" s="14"/>
      <c r="MKV74" s="14"/>
      <c r="MKW74" s="14"/>
      <c r="MKX74" s="14"/>
      <c r="MKY74" s="14"/>
      <c r="MKZ74" s="14"/>
      <c r="MLA74" s="14"/>
      <c r="MLB74" s="14"/>
      <c r="MLC74" s="14"/>
      <c r="MLD74" s="14"/>
      <c r="MLE74" s="14"/>
      <c r="MLF74" s="14"/>
      <c r="MLG74" s="14"/>
      <c r="MLH74" s="14"/>
      <c r="MLI74" s="14"/>
      <c r="MLJ74" s="14"/>
      <c r="MLK74" s="14"/>
      <c r="MLL74" s="14"/>
      <c r="MLM74" s="14"/>
      <c r="MLN74" s="14"/>
      <c r="MLO74" s="14"/>
      <c r="MLP74" s="14"/>
      <c r="MLQ74" s="14"/>
      <c r="MLR74" s="14"/>
      <c r="MLS74" s="14"/>
      <c r="MLT74" s="14"/>
      <c r="MLU74" s="14"/>
      <c r="MLV74" s="14"/>
      <c r="MLW74" s="14"/>
      <c r="MLX74" s="14"/>
      <c r="MLY74" s="14"/>
      <c r="MLZ74" s="14"/>
      <c r="MMA74" s="14"/>
      <c r="MMB74" s="14"/>
      <c r="MMC74" s="14"/>
      <c r="MMD74" s="14"/>
      <c r="MME74" s="14"/>
      <c r="MMF74" s="14"/>
      <c r="MMG74" s="14"/>
      <c r="MMH74" s="14"/>
      <c r="MMI74" s="14"/>
      <c r="MMJ74" s="14"/>
      <c r="MMK74" s="14"/>
      <c r="MML74" s="14"/>
      <c r="MMM74" s="14"/>
      <c r="MMN74" s="14"/>
      <c r="MMO74" s="14"/>
      <c r="MMP74" s="14"/>
      <c r="MMQ74" s="14"/>
      <c r="MMR74" s="14"/>
      <c r="MMS74" s="14"/>
      <c r="MMT74" s="14"/>
      <c r="MMU74" s="14"/>
      <c r="MMV74" s="14"/>
      <c r="MMW74" s="14"/>
      <c r="MMX74" s="14"/>
      <c r="MMY74" s="14"/>
      <c r="MMZ74" s="14"/>
      <c r="MNA74" s="14"/>
      <c r="MNB74" s="14"/>
      <c r="MNC74" s="14"/>
      <c r="MND74" s="14"/>
      <c r="MNE74" s="14"/>
      <c r="MNF74" s="14"/>
      <c r="MNG74" s="14"/>
      <c r="MNH74" s="14"/>
      <c r="MNI74" s="14"/>
      <c r="MNJ74" s="14"/>
      <c r="MNK74" s="14"/>
      <c r="MNL74" s="14"/>
      <c r="MNM74" s="14"/>
      <c r="MNN74" s="14"/>
      <c r="MNO74" s="14"/>
      <c r="MNP74" s="14"/>
      <c r="MNQ74" s="14"/>
      <c r="MNR74" s="14"/>
      <c r="MNS74" s="14"/>
      <c r="MNT74" s="14"/>
      <c r="MNU74" s="14"/>
      <c r="MNV74" s="14"/>
      <c r="MNW74" s="14"/>
      <c r="MNX74" s="14"/>
      <c r="MNY74" s="14"/>
      <c r="MNZ74" s="14"/>
      <c r="MOA74" s="14"/>
      <c r="MOB74" s="14"/>
      <c r="MOC74" s="14"/>
      <c r="MOD74" s="14"/>
      <c r="MOE74" s="14"/>
      <c r="MOF74" s="14"/>
      <c r="MOG74" s="14"/>
      <c r="MOH74" s="14"/>
      <c r="MOI74" s="14"/>
      <c r="MOJ74" s="14"/>
      <c r="MOK74" s="14"/>
      <c r="MOL74" s="14"/>
      <c r="MOM74" s="14"/>
      <c r="MON74" s="14"/>
      <c r="MOO74" s="14"/>
      <c r="MOP74" s="14"/>
      <c r="MOQ74" s="14"/>
      <c r="MOR74" s="14"/>
      <c r="MOS74" s="14"/>
      <c r="MOT74" s="14"/>
      <c r="MOU74" s="14"/>
      <c r="MOV74" s="14"/>
      <c r="MOW74" s="14"/>
      <c r="MOX74" s="14"/>
      <c r="MOY74" s="14"/>
      <c r="MOZ74" s="14"/>
      <c r="MPA74" s="14"/>
      <c r="MPB74" s="14"/>
      <c r="MPC74" s="14"/>
      <c r="MPD74" s="14"/>
      <c r="MPE74" s="14"/>
      <c r="MPF74" s="14"/>
      <c r="MPG74" s="14"/>
      <c r="MPH74" s="14"/>
      <c r="MPI74" s="14"/>
      <c r="MPJ74" s="14"/>
      <c r="MPK74" s="14"/>
      <c r="MPL74" s="14"/>
      <c r="MPM74" s="14"/>
      <c r="MPN74" s="14"/>
      <c r="MPO74" s="14"/>
      <c r="MPP74" s="14"/>
      <c r="MPQ74" s="14"/>
      <c r="MPR74" s="14"/>
      <c r="MPS74" s="14"/>
      <c r="MPT74" s="14"/>
      <c r="MPU74" s="14"/>
      <c r="MPV74" s="14"/>
      <c r="MPW74" s="14"/>
      <c r="MPX74" s="14"/>
      <c r="MPY74" s="14"/>
      <c r="MPZ74" s="14"/>
      <c r="MQA74" s="14"/>
      <c r="MQB74" s="14"/>
      <c r="MQC74" s="14"/>
      <c r="MQD74" s="14"/>
      <c r="MQE74" s="14"/>
      <c r="MQF74" s="14"/>
      <c r="MQG74" s="14"/>
      <c r="MQH74" s="14"/>
      <c r="MQI74" s="14"/>
      <c r="MQJ74" s="14"/>
      <c r="MQK74" s="14"/>
      <c r="MQL74" s="14"/>
      <c r="MQM74" s="14"/>
      <c r="MQN74" s="14"/>
      <c r="MQO74" s="14"/>
      <c r="MQP74" s="14"/>
      <c r="MQQ74" s="14"/>
      <c r="MQR74" s="14"/>
      <c r="MQS74" s="14"/>
      <c r="MQT74" s="14"/>
      <c r="MQU74" s="14"/>
      <c r="MQV74" s="14"/>
      <c r="MQW74" s="14"/>
      <c r="MQX74" s="14"/>
      <c r="MQY74" s="14"/>
      <c r="MQZ74" s="14"/>
      <c r="MRA74" s="14"/>
      <c r="MRB74" s="14"/>
      <c r="MRC74" s="14"/>
      <c r="MRD74" s="14"/>
      <c r="MRE74" s="14"/>
      <c r="MRF74" s="14"/>
      <c r="MRG74" s="14"/>
      <c r="MRH74" s="14"/>
      <c r="MRI74" s="14"/>
      <c r="MRJ74" s="14"/>
      <c r="MRK74" s="14"/>
      <c r="MRL74" s="14"/>
      <c r="MRM74" s="14"/>
      <c r="MRN74" s="14"/>
      <c r="MRO74" s="14"/>
      <c r="MRP74" s="14"/>
      <c r="MRQ74" s="14"/>
      <c r="MRR74" s="14"/>
      <c r="MRS74" s="14"/>
      <c r="MRT74" s="14"/>
      <c r="MRU74" s="14"/>
      <c r="MRV74" s="14"/>
      <c r="MRW74" s="14"/>
      <c r="MRX74" s="14"/>
      <c r="MRY74" s="14"/>
      <c r="MRZ74" s="14"/>
      <c r="MSA74" s="14"/>
      <c r="MSB74" s="14"/>
      <c r="MSC74" s="14"/>
      <c r="MSD74" s="14"/>
      <c r="MSE74" s="14"/>
      <c r="MSF74" s="14"/>
      <c r="MSG74" s="14"/>
      <c r="MSH74" s="14"/>
      <c r="MSI74" s="14"/>
      <c r="MSJ74" s="14"/>
      <c r="MSK74" s="14"/>
      <c r="MSL74" s="14"/>
      <c r="MSM74" s="14"/>
      <c r="MSN74" s="14"/>
      <c r="MSO74" s="14"/>
      <c r="MSP74" s="14"/>
      <c r="MSQ74" s="14"/>
      <c r="MSR74" s="14"/>
      <c r="MSS74" s="14"/>
      <c r="MST74" s="14"/>
      <c r="MSU74" s="14"/>
      <c r="MSV74" s="14"/>
      <c r="MSW74" s="14"/>
      <c r="MSX74" s="14"/>
      <c r="MSY74" s="14"/>
      <c r="MSZ74" s="14"/>
      <c r="MTA74" s="14"/>
      <c r="MTB74" s="14"/>
      <c r="MTC74" s="14"/>
      <c r="MTD74" s="14"/>
      <c r="MTE74" s="14"/>
      <c r="MTF74" s="14"/>
      <c r="MTG74" s="14"/>
      <c r="MTH74" s="14"/>
      <c r="MTI74" s="14"/>
      <c r="MTJ74" s="14"/>
      <c r="MTK74" s="14"/>
      <c r="MTL74" s="14"/>
      <c r="MTM74" s="14"/>
      <c r="MTN74" s="14"/>
      <c r="MTO74" s="14"/>
      <c r="MTP74" s="14"/>
      <c r="MTQ74" s="14"/>
      <c r="MTR74" s="14"/>
      <c r="MTS74" s="14"/>
      <c r="MTT74" s="14"/>
      <c r="MTU74" s="14"/>
      <c r="MTV74" s="14"/>
      <c r="MTW74" s="14"/>
      <c r="MTX74" s="14"/>
      <c r="MTY74" s="14"/>
      <c r="MTZ74" s="14"/>
      <c r="MUA74" s="14"/>
      <c r="MUB74" s="14"/>
      <c r="MUC74" s="14"/>
      <c r="MUD74" s="14"/>
      <c r="MUE74" s="14"/>
      <c r="MUF74" s="14"/>
      <c r="MUG74" s="14"/>
      <c r="MUH74" s="14"/>
      <c r="MUI74" s="14"/>
      <c r="MUJ74" s="14"/>
      <c r="MUK74" s="14"/>
      <c r="MUL74" s="14"/>
      <c r="MUM74" s="14"/>
      <c r="MUN74" s="14"/>
      <c r="MUO74" s="14"/>
      <c r="MUP74" s="14"/>
      <c r="MUQ74" s="14"/>
      <c r="MUR74" s="14"/>
      <c r="MUS74" s="14"/>
      <c r="MUT74" s="14"/>
      <c r="MUU74" s="14"/>
      <c r="MUV74" s="14"/>
      <c r="MUW74" s="14"/>
      <c r="MUX74" s="14"/>
      <c r="MUY74" s="14"/>
      <c r="MUZ74" s="14"/>
      <c r="MVA74" s="14"/>
      <c r="MVB74" s="14"/>
      <c r="MVC74" s="14"/>
      <c r="MVD74" s="14"/>
      <c r="MVE74" s="14"/>
      <c r="MVF74" s="14"/>
      <c r="MVG74" s="14"/>
      <c r="MVH74" s="14"/>
      <c r="MVI74" s="14"/>
      <c r="MVJ74" s="14"/>
      <c r="MVK74" s="14"/>
      <c r="MVL74" s="14"/>
      <c r="MVM74" s="14"/>
      <c r="MVN74" s="14"/>
      <c r="MVO74" s="14"/>
      <c r="MVP74" s="14"/>
      <c r="MVQ74" s="14"/>
      <c r="MVR74" s="14"/>
      <c r="MVS74" s="14"/>
      <c r="MVT74" s="14"/>
      <c r="MVU74" s="14"/>
      <c r="MVV74" s="14"/>
      <c r="MVW74" s="14"/>
      <c r="MVX74" s="14"/>
      <c r="MVY74" s="14"/>
      <c r="MVZ74" s="14"/>
      <c r="MWA74" s="14"/>
      <c r="MWB74" s="14"/>
      <c r="MWC74" s="14"/>
      <c r="MWD74" s="14"/>
      <c r="MWE74" s="14"/>
      <c r="MWF74" s="14"/>
      <c r="MWG74" s="14"/>
      <c r="MWH74" s="14"/>
      <c r="MWI74" s="14"/>
      <c r="MWJ74" s="14"/>
      <c r="MWK74" s="14"/>
      <c r="MWL74" s="14"/>
      <c r="MWM74" s="14"/>
      <c r="MWN74" s="14"/>
      <c r="MWO74" s="14"/>
      <c r="MWP74" s="14"/>
      <c r="MWQ74" s="14"/>
      <c r="MWR74" s="14"/>
      <c r="MWS74" s="14"/>
      <c r="MWT74" s="14"/>
      <c r="MWU74" s="14"/>
      <c r="MWV74" s="14"/>
      <c r="MWW74" s="14"/>
      <c r="MWX74" s="14"/>
      <c r="MWY74" s="14"/>
      <c r="MWZ74" s="14"/>
      <c r="MXA74" s="14"/>
      <c r="MXB74" s="14"/>
      <c r="MXC74" s="14"/>
      <c r="MXD74" s="14"/>
      <c r="MXE74" s="14"/>
      <c r="MXF74" s="14"/>
      <c r="MXG74" s="14"/>
      <c r="MXH74" s="14"/>
      <c r="MXI74" s="14"/>
      <c r="MXJ74" s="14"/>
      <c r="MXK74" s="14"/>
      <c r="MXL74" s="14"/>
      <c r="MXM74" s="14"/>
      <c r="MXN74" s="14"/>
      <c r="MXO74" s="14"/>
      <c r="MXP74" s="14"/>
      <c r="MXQ74" s="14"/>
      <c r="MXR74" s="14"/>
      <c r="MXS74" s="14"/>
      <c r="MXT74" s="14"/>
      <c r="MXU74" s="14"/>
      <c r="MXV74" s="14"/>
      <c r="MXW74" s="14"/>
      <c r="MXX74" s="14"/>
      <c r="MXY74" s="14"/>
      <c r="MXZ74" s="14"/>
      <c r="MYA74" s="14"/>
      <c r="MYB74" s="14"/>
      <c r="MYC74" s="14"/>
      <c r="MYD74" s="14"/>
      <c r="MYE74" s="14"/>
      <c r="MYF74" s="14"/>
      <c r="MYG74" s="14"/>
      <c r="MYH74" s="14"/>
      <c r="MYI74" s="14"/>
      <c r="MYJ74" s="14"/>
      <c r="MYK74" s="14"/>
      <c r="MYL74" s="14"/>
      <c r="MYM74" s="14"/>
      <c r="MYN74" s="14"/>
      <c r="MYO74" s="14"/>
      <c r="MYP74" s="14"/>
      <c r="MYQ74" s="14"/>
      <c r="MYR74" s="14"/>
      <c r="MYS74" s="14"/>
      <c r="MYT74" s="14"/>
      <c r="MYU74" s="14"/>
      <c r="MYV74" s="14"/>
      <c r="MYW74" s="14"/>
      <c r="MYX74" s="14"/>
      <c r="MYY74" s="14"/>
      <c r="MYZ74" s="14"/>
      <c r="MZA74" s="14"/>
      <c r="MZB74" s="14"/>
      <c r="MZC74" s="14"/>
      <c r="MZD74" s="14"/>
      <c r="MZE74" s="14"/>
      <c r="MZF74" s="14"/>
      <c r="MZG74" s="14"/>
      <c r="MZH74" s="14"/>
      <c r="MZI74" s="14"/>
      <c r="MZJ74" s="14"/>
      <c r="MZK74" s="14"/>
      <c r="MZL74" s="14"/>
      <c r="MZM74" s="14"/>
      <c r="MZN74" s="14"/>
      <c r="MZO74" s="14"/>
      <c r="MZP74" s="14"/>
      <c r="MZQ74" s="14"/>
      <c r="MZR74" s="14"/>
      <c r="MZS74" s="14"/>
      <c r="MZT74" s="14"/>
      <c r="MZU74" s="14"/>
      <c r="MZV74" s="14"/>
      <c r="MZW74" s="14"/>
      <c r="MZX74" s="14"/>
      <c r="MZY74" s="14"/>
      <c r="MZZ74" s="14"/>
      <c r="NAA74" s="14"/>
      <c r="NAB74" s="14"/>
      <c r="NAC74" s="14"/>
      <c r="NAD74" s="14"/>
      <c r="NAE74" s="14"/>
      <c r="NAF74" s="14"/>
      <c r="NAG74" s="14"/>
      <c r="NAH74" s="14"/>
      <c r="NAI74" s="14"/>
      <c r="NAJ74" s="14"/>
      <c r="NAK74" s="14"/>
      <c r="NAL74" s="14"/>
      <c r="NAM74" s="14"/>
      <c r="NAN74" s="14"/>
      <c r="NAO74" s="14"/>
      <c r="NAP74" s="14"/>
      <c r="NAQ74" s="14"/>
      <c r="NAR74" s="14"/>
      <c r="NAS74" s="14"/>
      <c r="NAT74" s="14"/>
      <c r="NAU74" s="14"/>
      <c r="NAV74" s="14"/>
      <c r="NAW74" s="14"/>
      <c r="NAX74" s="14"/>
      <c r="NAY74" s="14"/>
      <c r="NAZ74" s="14"/>
      <c r="NBA74" s="14"/>
      <c r="NBB74" s="14"/>
      <c r="NBC74" s="14"/>
      <c r="NBD74" s="14"/>
      <c r="NBE74" s="14"/>
      <c r="NBF74" s="14"/>
      <c r="NBG74" s="14"/>
      <c r="NBH74" s="14"/>
      <c r="NBI74" s="14"/>
      <c r="NBJ74" s="14"/>
      <c r="NBK74" s="14"/>
      <c r="NBL74" s="14"/>
      <c r="NBM74" s="14"/>
      <c r="NBN74" s="14"/>
      <c r="NBO74" s="14"/>
      <c r="NBP74" s="14"/>
      <c r="NBQ74" s="14"/>
      <c r="NBR74" s="14"/>
      <c r="NBS74" s="14"/>
      <c r="NBT74" s="14"/>
      <c r="NBU74" s="14"/>
      <c r="NBV74" s="14"/>
      <c r="NBW74" s="14"/>
      <c r="NBX74" s="14"/>
      <c r="NBY74" s="14"/>
      <c r="NBZ74" s="14"/>
      <c r="NCA74" s="14"/>
      <c r="NCB74" s="14"/>
      <c r="NCC74" s="14"/>
      <c r="NCD74" s="14"/>
      <c r="NCE74" s="14"/>
      <c r="NCF74" s="14"/>
      <c r="NCG74" s="14"/>
      <c r="NCH74" s="14"/>
      <c r="NCI74" s="14"/>
      <c r="NCJ74" s="14"/>
      <c r="NCK74" s="14"/>
      <c r="NCL74" s="14"/>
      <c r="NCM74" s="14"/>
      <c r="NCN74" s="14"/>
      <c r="NCO74" s="14"/>
      <c r="NCP74" s="14"/>
      <c r="NCQ74" s="14"/>
      <c r="NCR74" s="14"/>
      <c r="NCS74" s="14"/>
      <c r="NCT74" s="14"/>
      <c r="NCU74" s="14"/>
      <c r="NCV74" s="14"/>
      <c r="NCW74" s="14"/>
      <c r="NCX74" s="14"/>
      <c r="NCY74" s="14"/>
      <c r="NCZ74" s="14"/>
      <c r="NDA74" s="14"/>
      <c r="NDB74" s="14"/>
      <c r="NDC74" s="14"/>
      <c r="NDD74" s="14"/>
      <c r="NDE74" s="14"/>
      <c r="NDF74" s="14"/>
      <c r="NDG74" s="14"/>
      <c r="NDH74" s="14"/>
      <c r="NDI74" s="14"/>
      <c r="NDJ74" s="14"/>
      <c r="NDK74" s="14"/>
      <c r="NDL74" s="14"/>
      <c r="NDM74" s="14"/>
      <c r="NDN74" s="14"/>
      <c r="NDO74" s="14"/>
      <c r="NDP74" s="14"/>
      <c r="NDQ74" s="14"/>
      <c r="NDR74" s="14"/>
      <c r="NDS74" s="14"/>
      <c r="NDT74" s="14"/>
      <c r="NDU74" s="14"/>
      <c r="NDV74" s="14"/>
      <c r="NDW74" s="14"/>
      <c r="NDX74" s="14"/>
      <c r="NDY74" s="14"/>
      <c r="NDZ74" s="14"/>
      <c r="NEA74" s="14"/>
      <c r="NEB74" s="14"/>
      <c r="NEC74" s="14"/>
      <c r="NED74" s="14"/>
      <c r="NEE74" s="14"/>
      <c r="NEF74" s="14"/>
      <c r="NEG74" s="14"/>
      <c r="NEH74" s="14"/>
      <c r="NEI74" s="14"/>
      <c r="NEJ74" s="14"/>
      <c r="NEK74" s="14"/>
      <c r="NEL74" s="14"/>
      <c r="NEM74" s="14"/>
      <c r="NEN74" s="14"/>
      <c r="NEO74" s="14"/>
      <c r="NEP74" s="14"/>
      <c r="NEQ74" s="14"/>
      <c r="NER74" s="14"/>
      <c r="NES74" s="14"/>
      <c r="NET74" s="14"/>
      <c r="NEU74" s="14"/>
      <c r="NEV74" s="14"/>
      <c r="NEW74" s="14"/>
      <c r="NEX74" s="14"/>
      <c r="NEY74" s="14"/>
      <c r="NEZ74" s="14"/>
      <c r="NFA74" s="14"/>
      <c r="NFB74" s="14"/>
      <c r="NFC74" s="14"/>
      <c r="NFD74" s="14"/>
      <c r="NFE74" s="14"/>
      <c r="NFF74" s="14"/>
      <c r="NFG74" s="14"/>
      <c r="NFH74" s="14"/>
      <c r="NFI74" s="14"/>
      <c r="NFJ74" s="14"/>
      <c r="NFK74" s="14"/>
      <c r="NFL74" s="14"/>
      <c r="NFM74" s="14"/>
      <c r="NFN74" s="14"/>
      <c r="NFO74" s="14"/>
      <c r="NFP74" s="14"/>
      <c r="NFQ74" s="14"/>
      <c r="NFR74" s="14"/>
      <c r="NFS74" s="14"/>
      <c r="NFT74" s="14"/>
      <c r="NFU74" s="14"/>
      <c r="NFV74" s="14"/>
      <c r="NFW74" s="14"/>
      <c r="NFX74" s="14"/>
      <c r="NFY74" s="14"/>
      <c r="NFZ74" s="14"/>
      <c r="NGA74" s="14"/>
      <c r="NGB74" s="14"/>
      <c r="NGC74" s="14"/>
      <c r="NGD74" s="14"/>
      <c r="NGE74" s="14"/>
      <c r="NGF74" s="14"/>
      <c r="NGG74" s="14"/>
      <c r="NGH74" s="14"/>
      <c r="NGI74" s="14"/>
      <c r="NGJ74" s="14"/>
      <c r="NGK74" s="14"/>
      <c r="NGL74" s="14"/>
      <c r="NGM74" s="14"/>
      <c r="NGN74" s="14"/>
      <c r="NGO74" s="14"/>
      <c r="NGP74" s="14"/>
      <c r="NGQ74" s="14"/>
      <c r="NGR74" s="14"/>
      <c r="NGS74" s="14"/>
      <c r="NGT74" s="14"/>
      <c r="NGU74" s="14"/>
      <c r="NGV74" s="14"/>
      <c r="NGW74" s="14"/>
      <c r="NGX74" s="14"/>
      <c r="NGY74" s="14"/>
      <c r="NGZ74" s="14"/>
      <c r="NHA74" s="14"/>
      <c r="NHB74" s="14"/>
      <c r="NHC74" s="14"/>
      <c r="NHD74" s="14"/>
      <c r="NHE74" s="14"/>
      <c r="NHF74" s="14"/>
      <c r="NHG74" s="14"/>
      <c r="NHH74" s="14"/>
      <c r="NHI74" s="14"/>
      <c r="NHJ74" s="14"/>
      <c r="NHK74" s="14"/>
      <c r="NHL74" s="14"/>
      <c r="NHM74" s="14"/>
      <c r="NHN74" s="14"/>
      <c r="NHO74" s="14"/>
      <c r="NHP74" s="14"/>
      <c r="NHQ74" s="14"/>
      <c r="NHR74" s="14"/>
      <c r="NHS74" s="14"/>
      <c r="NHT74" s="14"/>
      <c r="NHU74" s="14"/>
      <c r="NHV74" s="14"/>
      <c r="NHW74" s="14"/>
      <c r="NHX74" s="14"/>
      <c r="NHY74" s="14"/>
      <c r="NHZ74" s="14"/>
      <c r="NIA74" s="14"/>
      <c r="NIB74" s="14"/>
      <c r="NIC74" s="14"/>
      <c r="NID74" s="14"/>
      <c r="NIE74" s="14"/>
      <c r="NIF74" s="14"/>
      <c r="NIG74" s="14"/>
      <c r="NIH74" s="14"/>
      <c r="NII74" s="14"/>
      <c r="NIJ74" s="14"/>
      <c r="NIK74" s="14"/>
      <c r="NIL74" s="14"/>
      <c r="NIM74" s="14"/>
      <c r="NIN74" s="14"/>
      <c r="NIO74" s="14"/>
      <c r="NIP74" s="14"/>
      <c r="NIQ74" s="14"/>
      <c r="NIR74" s="14"/>
      <c r="NIS74" s="14"/>
      <c r="NIT74" s="14"/>
      <c r="NIU74" s="14"/>
      <c r="NIV74" s="14"/>
      <c r="NIW74" s="14"/>
      <c r="NIX74" s="14"/>
      <c r="NIY74" s="14"/>
      <c r="NIZ74" s="14"/>
      <c r="NJA74" s="14"/>
      <c r="NJB74" s="14"/>
      <c r="NJC74" s="14"/>
      <c r="NJD74" s="14"/>
      <c r="NJE74" s="14"/>
      <c r="NJF74" s="14"/>
      <c r="NJG74" s="14"/>
      <c r="NJH74" s="14"/>
      <c r="NJI74" s="14"/>
      <c r="NJJ74" s="14"/>
      <c r="NJK74" s="14"/>
      <c r="NJL74" s="14"/>
      <c r="NJM74" s="14"/>
      <c r="NJN74" s="14"/>
      <c r="NJO74" s="14"/>
      <c r="NJP74" s="14"/>
      <c r="NJQ74" s="14"/>
      <c r="NJR74" s="14"/>
      <c r="NJS74" s="14"/>
      <c r="NJT74" s="14"/>
      <c r="NJU74" s="14"/>
      <c r="NJV74" s="14"/>
      <c r="NJW74" s="14"/>
      <c r="NJX74" s="14"/>
      <c r="NJY74" s="14"/>
      <c r="NJZ74" s="14"/>
      <c r="NKA74" s="14"/>
      <c r="NKB74" s="14"/>
      <c r="NKC74" s="14"/>
      <c r="NKD74" s="14"/>
      <c r="NKE74" s="14"/>
      <c r="NKF74" s="14"/>
      <c r="NKG74" s="14"/>
      <c r="NKH74" s="14"/>
      <c r="NKI74" s="14"/>
      <c r="NKJ74" s="14"/>
      <c r="NKK74" s="14"/>
      <c r="NKL74" s="14"/>
      <c r="NKM74" s="14"/>
      <c r="NKN74" s="14"/>
      <c r="NKO74" s="14"/>
      <c r="NKP74" s="14"/>
      <c r="NKQ74" s="14"/>
      <c r="NKR74" s="14"/>
      <c r="NKS74" s="14"/>
      <c r="NKT74" s="14"/>
      <c r="NKU74" s="14"/>
      <c r="NKV74" s="14"/>
      <c r="NKW74" s="14"/>
      <c r="NKX74" s="14"/>
      <c r="NKY74" s="14"/>
      <c r="NKZ74" s="14"/>
      <c r="NLA74" s="14"/>
      <c r="NLB74" s="14"/>
      <c r="NLC74" s="14"/>
      <c r="NLD74" s="14"/>
      <c r="NLE74" s="14"/>
      <c r="NLF74" s="14"/>
      <c r="NLG74" s="14"/>
      <c r="NLH74" s="14"/>
      <c r="NLI74" s="14"/>
      <c r="NLJ74" s="14"/>
      <c r="NLK74" s="14"/>
      <c r="NLL74" s="14"/>
      <c r="NLM74" s="14"/>
      <c r="NLN74" s="14"/>
      <c r="NLO74" s="14"/>
      <c r="NLP74" s="14"/>
      <c r="NLQ74" s="14"/>
      <c r="NLR74" s="14"/>
      <c r="NLS74" s="14"/>
      <c r="NLT74" s="14"/>
      <c r="NLU74" s="14"/>
      <c r="NLV74" s="14"/>
      <c r="NLW74" s="14"/>
      <c r="NLX74" s="14"/>
      <c r="NLY74" s="14"/>
      <c r="NLZ74" s="14"/>
      <c r="NMA74" s="14"/>
      <c r="NMB74" s="14"/>
      <c r="NMC74" s="14"/>
      <c r="NMD74" s="14"/>
      <c r="NME74" s="14"/>
      <c r="NMF74" s="14"/>
      <c r="NMG74" s="14"/>
      <c r="NMH74" s="14"/>
      <c r="NMI74" s="14"/>
      <c r="NMJ74" s="14"/>
      <c r="NMK74" s="14"/>
      <c r="NML74" s="14"/>
      <c r="NMM74" s="14"/>
      <c r="NMN74" s="14"/>
      <c r="NMO74" s="14"/>
      <c r="NMP74" s="14"/>
      <c r="NMQ74" s="14"/>
      <c r="NMR74" s="14"/>
      <c r="NMS74" s="14"/>
      <c r="NMT74" s="14"/>
      <c r="NMU74" s="14"/>
      <c r="NMV74" s="14"/>
      <c r="NMW74" s="14"/>
      <c r="NMX74" s="14"/>
      <c r="NMY74" s="14"/>
      <c r="NMZ74" s="14"/>
      <c r="NNA74" s="14"/>
      <c r="NNB74" s="14"/>
      <c r="NNC74" s="14"/>
      <c r="NND74" s="14"/>
      <c r="NNE74" s="14"/>
      <c r="NNF74" s="14"/>
      <c r="NNG74" s="14"/>
      <c r="NNH74" s="14"/>
      <c r="NNI74" s="14"/>
      <c r="NNJ74" s="14"/>
      <c r="NNK74" s="14"/>
      <c r="NNL74" s="14"/>
      <c r="NNM74" s="14"/>
      <c r="NNN74" s="14"/>
      <c r="NNO74" s="14"/>
      <c r="NNP74" s="14"/>
      <c r="NNQ74" s="14"/>
      <c r="NNR74" s="14"/>
      <c r="NNS74" s="14"/>
      <c r="NNT74" s="14"/>
      <c r="NNU74" s="14"/>
      <c r="NNV74" s="14"/>
      <c r="NNW74" s="14"/>
      <c r="NNX74" s="14"/>
      <c r="NNY74" s="14"/>
      <c r="NNZ74" s="14"/>
      <c r="NOA74" s="14"/>
      <c r="NOB74" s="14"/>
      <c r="NOC74" s="14"/>
      <c r="NOD74" s="14"/>
      <c r="NOE74" s="14"/>
      <c r="NOF74" s="14"/>
      <c r="NOG74" s="14"/>
      <c r="NOH74" s="14"/>
      <c r="NOI74" s="14"/>
      <c r="NOJ74" s="14"/>
      <c r="NOK74" s="14"/>
      <c r="NOL74" s="14"/>
      <c r="NOM74" s="14"/>
      <c r="NON74" s="14"/>
      <c r="NOO74" s="14"/>
      <c r="NOP74" s="14"/>
      <c r="NOQ74" s="14"/>
      <c r="NOR74" s="14"/>
      <c r="NOS74" s="14"/>
      <c r="NOT74" s="14"/>
      <c r="NOU74" s="14"/>
      <c r="NOV74" s="14"/>
      <c r="NOW74" s="14"/>
      <c r="NOX74" s="14"/>
      <c r="NOY74" s="14"/>
      <c r="NOZ74" s="14"/>
      <c r="NPA74" s="14"/>
      <c r="NPB74" s="14"/>
      <c r="NPC74" s="14"/>
      <c r="NPD74" s="14"/>
      <c r="NPE74" s="14"/>
      <c r="NPF74" s="14"/>
      <c r="NPG74" s="14"/>
      <c r="NPH74" s="14"/>
      <c r="NPI74" s="14"/>
      <c r="NPJ74" s="14"/>
      <c r="NPK74" s="14"/>
      <c r="NPL74" s="14"/>
      <c r="NPM74" s="14"/>
      <c r="NPN74" s="14"/>
      <c r="NPO74" s="14"/>
      <c r="NPP74" s="14"/>
      <c r="NPQ74" s="14"/>
      <c r="NPR74" s="14"/>
      <c r="NPS74" s="14"/>
      <c r="NPT74" s="14"/>
      <c r="NPU74" s="14"/>
      <c r="NPV74" s="14"/>
      <c r="NPW74" s="14"/>
      <c r="NPX74" s="14"/>
      <c r="NPY74" s="14"/>
      <c r="NPZ74" s="14"/>
      <c r="NQA74" s="14"/>
      <c r="NQB74" s="14"/>
      <c r="NQC74" s="14"/>
      <c r="NQD74" s="14"/>
      <c r="NQE74" s="14"/>
      <c r="NQF74" s="14"/>
      <c r="NQG74" s="14"/>
      <c r="NQH74" s="14"/>
      <c r="NQI74" s="14"/>
      <c r="NQJ74" s="14"/>
      <c r="NQK74" s="14"/>
      <c r="NQL74" s="14"/>
      <c r="NQM74" s="14"/>
      <c r="NQN74" s="14"/>
      <c r="NQO74" s="14"/>
      <c r="NQP74" s="14"/>
      <c r="NQQ74" s="14"/>
      <c r="NQR74" s="14"/>
      <c r="NQS74" s="14"/>
      <c r="NQT74" s="14"/>
      <c r="NQU74" s="14"/>
      <c r="NQV74" s="14"/>
      <c r="NQW74" s="14"/>
      <c r="NQX74" s="14"/>
      <c r="NQY74" s="14"/>
      <c r="NQZ74" s="14"/>
      <c r="NRA74" s="14"/>
      <c r="NRB74" s="14"/>
      <c r="NRC74" s="14"/>
      <c r="NRD74" s="14"/>
      <c r="NRE74" s="14"/>
      <c r="NRF74" s="14"/>
      <c r="NRG74" s="14"/>
      <c r="NRH74" s="14"/>
      <c r="NRI74" s="14"/>
      <c r="NRJ74" s="14"/>
      <c r="NRK74" s="14"/>
      <c r="NRL74" s="14"/>
      <c r="NRM74" s="14"/>
      <c r="NRN74" s="14"/>
      <c r="NRO74" s="14"/>
      <c r="NRP74" s="14"/>
      <c r="NRQ74" s="14"/>
      <c r="NRR74" s="14"/>
      <c r="NRS74" s="14"/>
      <c r="NRT74" s="14"/>
      <c r="NRU74" s="14"/>
      <c r="NRV74" s="14"/>
      <c r="NRW74" s="14"/>
      <c r="NRX74" s="14"/>
      <c r="NRY74" s="14"/>
      <c r="NRZ74" s="14"/>
      <c r="NSA74" s="14"/>
      <c r="NSB74" s="14"/>
      <c r="NSC74" s="14"/>
      <c r="NSD74" s="14"/>
      <c r="NSE74" s="14"/>
      <c r="NSF74" s="14"/>
      <c r="NSG74" s="14"/>
      <c r="NSH74" s="14"/>
      <c r="NSI74" s="14"/>
      <c r="NSJ74" s="14"/>
      <c r="NSK74" s="14"/>
      <c r="NSL74" s="14"/>
      <c r="NSM74" s="14"/>
      <c r="NSN74" s="14"/>
      <c r="NSO74" s="14"/>
      <c r="NSP74" s="14"/>
      <c r="NSQ74" s="14"/>
      <c r="NSR74" s="14"/>
      <c r="NSS74" s="14"/>
      <c r="NST74" s="14"/>
      <c r="NSU74" s="14"/>
      <c r="NSV74" s="14"/>
      <c r="NSW74" s="14"/>
      <c r="NSX74" s="14"/>
      <c r="NSY74" s="14"/>
      <c r="NSZ74" s="14"/>
      <c r="NTA74" s="14"/>
      <c r="NTB74" s="14"/>
      <c r="NTC74" s="14"/>
      <c r="NTD74" s="14"/>
      <c r="NTE74" s="14"/>
      <c r="NTF74" s="14"/>
      <c r="NTG74" s="14"/>
      <c r="NTH74" s="14"/>
      <c r="NTI74" s="14"/>
      <c r="NTJ74" s="14"/>
      <c r="NTK74" s="14"/>
      <c r="NTL74" s="14"/>
      <c r="NTM74" s="14"/>
      <c r="NTN74" s="14"/>
      <c r="NTO74" s="14"/>
      <c r="NTP74" s="14"/>
      <c r="NTQ74" s="14"/>
      <c r="NTR74" s="14"/>
      <c r="NTS74" s="14"/>
      <c r="NTT74" s="14"/>
      <c r="NTU74" s="14"/>
      <c r="NTV74" s="14"/>
      <c r="NTW74" s="14"/>
      <c r="NTX74" s="14"/>
      <c r="NTY74" s="14"/>
      <c r="NTZ74" s="14"/>
      <c r="NUA74" s="14"/>
      <c r="NUB74" s="14"/>
      <c r="NUC74" s="14"/>
      <c r="NUD74" s="14"/>
      <c r="NUE74" s="14"/>
      <c r="NUF74" s="14"/>
      <c r="NUG74" s="14"/>
      <c r="NUH74" s="14"/>
      <c r="NUI74" s="14"/>
      <c r="NUJ74" s="14"/>
      <c r="NUK74" s="14"/>
      <c r="NUL74" s="14"/>
      <c r="NUM74" s="14"/>
      <c r="NUN74" s="14"/>
      <c r="NUO74" s="14"/>
      <c r="NUP74" s="14"/>
      <c r="NUQ74" s="14"/>
      <c r="NUR74" s="14"/>
      <c r="NUS74" s="14"/>
      <c r="NUT74" s="14"/>
      <c r="NUU74" s="14"/>
      <c r="NUV74" s="14"/>
      <c r="NUW74" s="14"/>
      <c r="NUX74" s="14"/>
      <c r="NUY74" s="14"/>
      <c r="NUZ74" s="14"/>
      <c r="NVA74" s="14"/>
      <c r="NVB74" s="14"/>
      <c r="NVC74" s="14"/>
      <c r="NVD74" s="14"/>
      <c r="NVE74" s="14"/>
      <c r="NVF74" s="14"/>
      <c r="NVG74" s="14"/>
      <c r="NVH74" s="14"/>
      <c r="NVI74" s="14"/>
      <c r="NVJ74" s="14"/>
      <c r="NVK74" s="14"/>
      <c r="NVL74" s="14"/>
      <c r="NVM74" s="14"/>
      <c r="NVN74" s="14"/>
      <c r="NVO74" s="14"/>
      <c r="NVP74" s="14"/>
      <c r="NVQ74" s="14"/>
      <c r="NVR74" s="14"/>
      <c r="NVS74" s="14"/>
      <c r="NVT74" s="14"/>
      <c r="NVU74" s="14"/>
      <c r="NVV74" s="14"/>
      <c r="NVW74" s="14"/>
      <c r="NVX74" s="14"/>
      <c r="NVY74" s="14"/>
      <c r="NVZ74" s="14"/>
      <c r="NWA74" s="14"/>
      <c r="NWB74" s="14"/>
      <c r="NWC74" s="14"/>
      <c r="NWD74" s="14"/>
      <c r="NWE74" s="14"/>
      <c r="NWF74" s="14"/>
      <c r="NWG74" s="14"/>
      <c r="NWH74" s="14"/>
      <c r="NWI74" s="14"/>
      <c r="NWJ74" s="14"/>
      <c r="NWK74" s="14"/>
      <c r="NWL74" s="14"/>
      <c r="NWM74" s="14"/>
      <c r="NWN74" s="14"/>
      <c r="NWO74" s="14"/>
      <c r="NWP74" s="14"/>
      <c r="NWQ74" s="14"/>
      <c r="NWR74" s="14"/>
      <c r="NWS74" s="14"/>
      <c r="NWT74" s="14"/>
      <c r="NWU74" s="14"/>
      <c r="NWV74" s="14"/>
      <c r="NWW74" s="14"/>
      <c r="NWX74" s="14"/>
      <c r="NWY74" s="14"/>
      <c r="NWZ74" s="14"/>
      <c r="NXA74" s="14"/>
      <c r="NXB74" s="14"/>
      <c r="NXC74" s="14"/>
      <c r="NXD74" s="14"/>
      <c r="NXE74" s="14"/>
      <c r="NXF74" s="14"/>
      <c r="NXG74" s="14"/>
      <c r="NXH74" s="14"/>
      <c r="NXI74" s="14"/>
      <c r="NXJ74" s="14"/>
      <c r="NXK74" s="14"/>
      <c r="NXL74" s="14"/>
      <c r="NXM74" s="14"/>
      <c r="NXN74" s="14"/>
      <c r="NXO74" s="14"/>
      <c r="NXP74" s="14"/>
      <c r="NXQ74" s="14"/>
      <c r="NXR74" s="14"/>
      <c r="NXS74" s="14"/>
      <c r="NXT74" s="14"/>
      <c r="NXU74" s="14"/>
      <c r="NXV74" s="14"/>
      <c r="NXW74" s="14"/>
      <c r="NXX74" s="14"/>
      <c r="NXY74" s="14"/>
      <c r="NXZ74" s="14"/>
      <c r="NYA74" s="14"/>
      <c r="NYB74" s="14"/>
      <c r="NYC74" s="14"/>
      <c r="NYD74" s="14"/>
      <c r="NYE74" s="14"/>
      <c r="NYF74" s="14"/>
      <c r="NYG74" s="14"/>
      <c r="NYH74" s="14"/>
      <c r="NYI74" s="14"/>
      <c r="NYJ74" s="14"/>
      <c r="NYK74" s="14"/>
      <c r="NYL74" s="14"/>
      <c r="NYM74" s="14"/>
      <c r="NYN74" s="14"/>
      <c r="NYO74" s="14"/>
      <c r="NYP74" s="14"/>
      <c r="NYQ74" s="14"/>
      <c r="NYR74" s="14"/>
      <c r="NYS74" s="14"/>
      <c r="NYT74" s="14"/>
      <c r="NYU74" s="14"/>
      <c r="NYV74" s="14"/>
      <c r="NYW74" s="14"/>
      <c r="NYX74" s="14"/>
      <c r="NYY74" s="14"/>
      <c r="NYZ74" s="14"/>
      <c r="NZA74" s="14"/>
      <c r="NZB74" s="14"/>
      <c r="NZC74" s="14"/>
      <c r="NZD74" s="14"/>
      <c r="NZE74" s="14"/>
      <c r="NZF74" s="14"/>
      <c r="NZG74" s="14"/>
      <c r="NZH74" s="14"/>
      <c r="NZI74" s="14"/>
      <c r="NZJ74" s="14"/>
      <c r="NZK74" s="14"/>
      <c r="NZL74" s="14"/>
      <c r="NZM74" s="14"/>
      <c r="NZN74" s="14"/>
      <c r="NZO74" s="14"/>
      <c r="NZP74" s="14"/>
      <c r="NZQ74" s="14"/>
      <c r="NZR74" s="14"/>
      <c r="NZS74" s="14"/>
      <c r="NZT74" s="14"/>
      <c r="NZU74" s="14"/>
      <c r="NZV74" s="14"/>
      <c r="NZW74" s="14"/>
      <c r="NZX74" s="14"/>
      <c r="NZY74" s="14"/>
      <c r="NZZ74" s="14"/>
      <c r="OAA74" s="14"/>
      <c r="OAB74" s="14"/>
      <c r="OAC74" s="14"/>
      <c r="OAD74" s="14"/>
      <c r="OAE74" s="14"/>
      <c r="OAF74" s="14"/>
      <c r="OAG74" s="14"/>
      <c r="OAH74" s="14"/>
      <c r="OAI74" s="14"/>
      <c r="OAJ74" s="14"/>
      <c r="OAK74" s="14"/>
      <c r="OAL74" s="14"/>
      <c r="OAM74" s="14"/>
      <c r="OAN74" s="14"/>
      <c r="OAO74" s="14"/>
      <c r="OAP74" s="14"/>
      <c r="OAQ74" s="14"/>
      <c r="OAR74" s="14"/>
      <c r="OAS74" s="14"/>
      <c r="OAT74" s="14"/>
      <c r="OAU74" s="14"/>
      <c r="OAV74" s="14"/>
      <c r="OAW74" s="14"/>
      <c r="OAX74" s="14"/>
      <c r="OAY74" s="14"/>
      <c r="OAZ74" s="14"/>
      <c r="OBA74" s="14"/>
      <c r="OBB74" s="14"/>
      <c r="OBC74" s="14"/>
      <c r="OBD74" s="14"/>
      <c r="OBE74" s="14"/>
      <c r="OBF74" s="14"/>
      <c r="OBG74" s="14"/>
      <c r="OBH74" s="14"/>
      <c r="OBI74" s="14"/>
      <c r="OBJ74" s="14"/>
      <c r="OBK74" s="14"/>
      <c r="OBL74" s="14"/>
      <c r="OBM74" s="14"/>
      <c r="OBN74" s="14"/>
      <c r="OBO74" s="14"/>
      <c r="OBP74" s="14"/>
      <c r="OBQ74" s="14"/>
      <c r="OBR74" s="14"/>
      <c r="OBS74" s="14"/>
      <c r="OBT74" s="14"/>
      <c r="OBU74" s="14"/>
      <c r="OBV74" s="14"/>
      <c r="OBW74" s="14"/>
      <c r="OBX74" s="14"/>
      <c r="OBY74" s="14"/>
      <c r="OBZ74" s="14"/>
      <c r="OCA74" s="14"/>
      <c r="OCB74" s="14"/>
      <c r="OCC74" s="14"/>
      <c r="OCD74" s="14"/>
      <c r="OCE74" s="14"/>
      <c r="OCF74" s="14"/>
      <c r="OCG74" s="14"/>
      <c r="OCH74" s="14"/>
      <c r="OCI74" s="14"/>
      <c r="OCJ74" s="14"/>
      <c r="OCK74" s="14"/>
      <c r="OCL74" s="14"/>
      <c r="OCM74" s="14"/>
      <c r="OCN74" s="14"/>
      <c r="OCO74" s="14"/>
      <c r="OCP74" s="14"/>
      <c r="OCQ74" s="14"/>
      <c r="OCR74" s="14"/>
      <c r="OCS74" s="14"/>
      <c r="OCT74" s="14"/>
      <c r="OCU74" s="14"/>
      <c r="OCV74" s="14"/>
      <c r="OCW74" s="14"/>
      <c r="OCX74" s="14"/>
      <c r="OCY74" s="14"/>
      <c r="OCZ74" s="14"/>
      <c r="ODA74" s="14"/>
      <c r="ODB74" s="14"/>
      <c r="ODC74" s="14"/>
      <c r="ODD74" s="14"/>
      <c r="ODE74" s="14"/>
      <c r="ODF74" s="14"/>
      <c r="ODG74" s="14"/>
      <c r="ODH74" s="14"/>
      <c r="ODI74" s="14"/>
      <c r="ODJ74" s="14"/>
      <c r="ODK74" s="14"/>
      <c r="ODL74" s="14"/>
      <c r="ODM74" s="14"/>
      <c r="ODN74" s="14"/>
      <c r="ODO74" s="14"/>
      <c r="ODP74" s="14"/>
      <c r="ODQ74" s="14"/>
      <c r="ODR74" s="14"/>
      <c r="ODS74" s="14"/>
      <c r="ODT74" s="14"/>
      <c r="ODU74" s="14"/>
      <c r="ODV74" s="14"/>
      <c r="ODW74" s="14"/>
      <c r="ODX74" s="14"/>
      <c r="ODY74" s="14"/>
      <c r="ODZ74" s="14"/>
      <c r="OEA74" s="14"/>
      <c r="OEB74" s="14"/>
      <c r="OEC74" s="14"/>
      <c r="OED74" s="14"/>
      <c r="OEE74" s="14"/>
      <c r="OEF74" s="14"/>
      <c r="OEG74" s="14"/>
      <c r="OEH74" s="14"/>
      <c r="OEI74" s="14"/>
      <c r="OEJ74" s="14"/>
      <c r="OEK74" s="14"/>
      <c r="OEL74" s="14"/>
      <c r="OEM74" s="14"/>
      <c r="OEN74" s="14"/>
      <c r="OEO74" s="14"/>
      <c r="OEP74" s="14"/>
      <c r="OEQ74" s="14"/>
      <c r="OER74" s="14"/>
      <c r="OES74" s="14"/>
      <c r="OET74" s="14"/>
      <c r="OEU74" s="14"/>
      <c r="OEV74" s="14"/>
      <c r="OEW74" s="14"/>
      <c r="OEX74" s="14"/>
      <c r="OEY74" s="14"/>
      <c r="OEZ74" s="14"/>
      <c r="OFA74" s="14"/>
      <c r="OFB74" s="14"/>
      <c r="OFC74" s="14"/>
      <c r="OFD74" s="14"/>
      <c r="OFE74" s="14"/>
      <c r="OFF74" s="14"/>
      <c r="OFG74" s="14"/>
      <c r="OFH74" s="14"/>
      <c r="OFI74" s="14"/>
      <c r="OFJ74" s="14"/>
      <c r="OFK74" s="14"/>
      <c r="OFL74" s="14"/>
      <c r="OFM74" s="14"/>
      <c r="OFN74" s="14"/>
      <c r="OFO74" s="14"/>
      <c r="OFP74" s="14"/>
      <c r="OFQ74" s="14"/>
      <c r="OFR74" s="14"/>
      <c r="OFS74" s="14"/>
      <c r="OFT74" s="14"/>
      <c r="OFU74" s="14"/>
      <c r="OFV74" s="14"/>
      <c r="OFW74" s="14"/>
      <c r="OFX74" s="14"/>
      <c r="OFY74" s="14"/>
      <c r="OFZ74" s="14"/>
      <c r="OGA74" s="14"/>
      <c r="OGB74" s="14"/>
      <c r="OGC74" s="14"/>
      <c r="OGD74" s="14"/>
      <c r="OGE74" s="14"/>
      <c r="OGF74" s="14"/>
      <c r="OGG74" s="14"/>
      <c r="OGH74" s="14"/>
      <c r="OGI74" s="14"/>
      <c r="OGJ74" s="14"/>
      <c r="OGK74" s="14"/>
      <c r="OGL74" s="14"/>
      <c r="OGM74" s="14"/>
      <c r="OGN74" s="14"/>
      <c r="OGO74" s="14"/>
      <c r="OGP74" s="14"/>
      <c r="OGQ74" s="14"/>
      <c r="OGR74" s="14"/>
      <c r="OGS74" s="14"/>
      <c r="OGT74" s="14"/>
      <c r="OGU74" s="14"/>
      <c r="OGV74" s="14"/>
      <c r="OGW74" s="14"/>
      <c r="OGX74" s="14"/>
      <c r="OGY74" s="14"/>
      <c r="OGZ74" s="14"/>
      <c r="OHA74" s="14"/>
      <c r="OHB74" s="14"/>
      <c r="OHC74" s="14"/>
      <c r="OHD74" s="14"/>
      <c r="OHE74" s="14"/>
      <c r="OHF74" s="14"/>
      <c r="OHG74" s="14"/>
      <c r="OHH74" s="14"/>
      <c r="OHI74" s="14"/>
      <c r="OHJ74" s="14"/>
      <c r="OHK74" s="14"/>
      <c r="OHL74" s="14"/>
      <c r="OHM74" s="14"/>
      <c r="OHN74" s="14"/>
      <c r="OHO74" s="14"/>
      <c r="OHP74" s="14"/>
      <c r="OHQ74" s="14"/>
      <c r="OHR74" s="14"/>
      <c r="OHS74" s="14"/>
      <c r="OHT74" s="14"/>
      <c r="OHU74" s="14"/>
      <c r="OHV74" s="14"/>
      <c r="OHW74" s="14"/>
      <c r="OHX74" s="14"/>
      <c r="OHY74" s="14"/>
      <c r="OHZ74" s="14"/>
      <c r="OIA74" s="14"/>
      <c r="OIB74" s="14"/>
      <c r="OIC74" s="14"/>
      <c r="OID74" s="14"/>
      <c r="OIE74" s="14"/>
      <c r="OIF74" s="14"/>
      <c r="OIG74" s="14"/>
      <c r="OIH74" s="14"/>
      <c r="OII74" s="14"/>
      <c r="OIJ74" s="14"/>
      <c r="OIK74" s="14"/>
      <c r="OIL74" s="14"/>
      <c r="OIM74" s="14"/>
      <c r="OIN74" s="14"/>
      <c r="OIO74" s="14"/>
      <c r="OIP74" s="14"/>
      <c r="OIQ74" s="14"/>
      <c r="OIR74" s="14"/>
      <c r="OIS74" s="14"/>
      <c r="OIT74" s="14"/>
      <c r="OIU74" s="14"/>
      <c r="OIV74" s="14"/>
      <c r="OIW74" s="14"/>
      <c r="OIX74" s="14"/>
      <c r="OIY74" s="14"/>
      <c r="OIZ74" s="14"/>
      <c r="OJA74" s="14"/>
      <c r="OJB74" s="14"/>
      <c r="OJC74" s="14"/>
      <c r="OJD74" s="14"/>
      <c r="OJE74" s="14"/>
      <c r="OJF74" s="14"/>
      <c r="OJG74" s="14"/>
      <c r="OJH74" s="14"/>
      <c r="OJI74" s="14"/>
      <c r="OJJ74" s="14"/>
      <c r="OJK74" s="14"/>
      <c r="OJL74" s="14"/>
      <c r="OJM74" s="14"/>
      <c r="OJN74" s="14"/>
      <c r="OJO74" s="14"/>
      <c r="OJP74" s="14"/>
      <c r="OJQ74" s="14"/>
      <c r="OJR74" s="14"/>
      <c r="OJS74" s="14"/>
      <c r="OJT74" s="14"/>
      <c r="OJU74" s="14"/>
      <c r="OJV74" s="14"/>
      <c r="OJW74" s="14"/>
      <c r="OJX74" s="14"/>
      <c r="OJY74" s="14"/>
      <c r="OJZ74" s="14"/>
      <c r="OKA74" s="14"/>
      <c r="OKB74" s="14"/>
      <c r="OKC74" s="14"/>
      <c r="OKD74" s="14"/>
      <c r="OKE74" s="14"/>
      <c r="OKF74" s="14"/>
      <c r="OKG74" s="14"/>
      <c r="OKH74" s="14"/>
      <c r="OKI74" s="14"/>
      <c r="OKJ74" s="14"/>
      <c r="OKK74" s="14"/>
      <c r="OKL74" s="14"/>
      <c r="OKM74" s="14"/>
      <c r="OKN74" s="14"/>
      <c r="OKO74" s="14"/>
      <c r="OKP74" s="14"/>
      <c r="OKQ74" s="14"/>
      <c r="OKR74" s="14"/>
      <c r="OKS74" s="14"/>
      <c r="OKT74" s="14"/>
      <c r="OKU74" s="14"/>
      <c r="OKV74" s="14"/>
      <c r="OKW74" s="14"/>
      <c r="OKX74" s="14"/>
      <c r="OKY74" s="14"/>
      <c r="OKZ74" s="14"/>
      <c r="OLA74" s="14"/>
      <c r="OLB74" s="14"/>
      <c r="OLC74" s="14"/>
      <c r="OLD74" s="14"/>
      <c r="OLE74" s="14"/>
      <c r="OLF74" s="14"/>
      <c r="OLG74" s="14"/>
      <c r="OLH74" s="14"/>
      <c r="OLI74" s="14"/>
      <c r="OLJ74" s="14"/>
      <c r="OLK74" s="14"/>
      <c r="OLL74" s="14"/>
      <c r="OLM74" s="14"/>
      <c r="OLN74" s="14"/>
      <c r="OLO74" s="14"/>
      <c r="OLP74" s="14"/>
      <c r="OLQ74" s="14"/>
      <c r="OLR74" s="14"/>
      <c r="OLS74" s="14"/>
      <c r="OLT74" s="14"/>
      <c r="OLU74" s="14"/>
      <c r="OLV74" s="14"/>
      <c r="OLW74" s="14"/>
      <c r="OLX74" s="14"/>
      <c r="OLY74" s="14"/>
      <c r="OLZ74" s="14"/>
      <c r="OMA74" s="14"/>
      <c r="OMB74" s="14"/>
      <c r="OMC74" s="14"/>
      <c r="OMD74" s="14"/>
      <c r="OME74" s="14"/>
      <c r="OMF74" s="14"/>
      <c r="OMG74" s="14"/>
      <c r="OMH74" s="14"/>
      <c r="OMI74" s="14"/>
      <c r="OMJ74" s="14"/>
      <c r="OMK74" s="14"/>
      <c r="OML74" s="14"/>
      <c r="OMM74" s="14"/>
      <c r="OMN74" s="14"/>
      <c r="OMO74" s="14"/>
      <c r="OMP74" s="14"/>
      <c r="OMQ74" s="14"/>
      <c r="OMR74" s="14"/>
      <c r="OMS74" s="14"/>
      <c r="OMT74" s="14"/>
      <c r="OMU74" s="14"/>
      <c r="OMV74" s="14"/>
      <c r="OMW74" s="14"/>
      <c r="OMX74" s="14"/>
      <c r="OMY74" s="14"/>
      <c r="OMZ74" s="14"/>
      <c r="ONA74" s="14"/>
      <c r="ONB74" s="14"/>
      <c r="ONC74" s="14"/>
      <c r="OND74" s="14"/>
      <c r="ONE74" s="14"/>
      <c r="ONF74" s="14"/>
      <c r="ONG74" s="14"/>
      <c r="ONH74" s="14"/>
      <c r="ONI74" s="14"/>
      <c r="ONJ74" s="14"/>
      <c r="ONK74" s="14"/>
      <c r="ONL74" s="14"/>
      <c r="ONM74" s="14"/>
      <c r="ONN74" s="14"/>
      <c r="ONO74" s="14"/>
      <c r="ONP74" s="14"/>
      <c r="ONQ74" s="14"/>
      <c r="ONR74" s="14"/>
      <c r="ONS74" s="14"/>
      <c r="ONT74" s="14"/>
      <c r="ONU74" s="14"/>
      <c r="ONV74" s="14"/>
      <c r="ONW74" s="14"/>
      <c r="ONX74" s="14"/>
      <c r="ONY74" s="14"/>
      <c r="ONZ74" s="14"/>
      <c r="OOA74" s="14"/>
      <c r="OOB74" s="14"/>
      <c r="OOC74" s="14"/>
      <c r="OOD74" s="14"/>
      <c r="OOE74" s="14"/>
      <c r="OOF74" s="14"/>
      <c r="OOG74" s="14"/>
      <c r="OOH74" s="14"/>
      <c r="OOI74" s="14"/>
      <c r="OOJ74" s="14"/>
      <c r="OOK74" s="14"/>
      <c r="OOL74" s="14"/>
      <c r="OOM74" s="14"/>
      <c r="OON74" s="14"/>
      <c r="OOO74" s="14"/>
      <c r="OOP74" s="14"/>
      <c r="OOQ74" s="14"/>
      <c r="OOR74" s="14"/>
      <c r="OOS74" s="14"/>
      <c r="OOT74" s="14"/>
      <c r="OOU74" s="14"/>
      <c r="OOV74" s="14"/>
      <c r="OOW74" s="14"/>
      <c r="OOX74" s="14"/>
      <c r="OOY74" s="14"/>
      <c r="OOZ74" s="14"/>
      <c r="OPA74" s="14"/>
      <c r="OPB74" s="14"/>
      <c r="OPC74" s="14"/>
      <c r="OPD74" s="14"/>
      <c r="OPE74" s="14"/>
      <c r="OPF74" s="14"/>
      <c r="OPG74" s="14"/>
      <c r="OPH74" s="14"/>
      <c r="OPI74" s="14"/>
      <c r="OPJ74" s="14"/>
      <c r="OPK74" s="14"/>
      <c r="OPL74" s="14"/>
      <c r="OPM74" s="14"/>
      <c r="OPN74" s="14"/>
      <c r="OPO74" s="14"/>
      <c r="OPP74" s="14"/>
      <c r="OPQ74" s="14"/>
      <c r="OPR74" s="14"/>
      <c r="OPS74" s="14"/>
      <c r="OPT74" s="14"/>
      <c r="OPU74" s="14"/>
      <c r="OPV74" s="14"/>
      <c r="OPW74" s="14"/>
      <c r="OPX74" s="14"/>
      <c r="OPY74" s="14"/>
      <c r="OPZ74" s="14"/>
      <c r="OQA74" s="14"/>
      <c r="OQB74" s="14"/>
      <c r="OQC74" s="14"/>
      <c r="OQD74" s="14"/>
      <c r="OQE74" s="14"/>
      <c r="OQF74" s="14"/>
      <c r="OQG74" s="14"/>
      <c r="OQH74" s="14"/>
      <c r="OQI74" s="14"/>
      <c r="OQJ74" s="14"/>
      <c r="OQK74" s="14"/>
      <c r="OQL74" s="14"/>
      <c r="OQM74" s="14"/>
      <c r="OQN74" s="14"/>
      <c r="OQO74" s="14"/>
      <c r="OQP74" s="14"/>
      <c r="OQQ74" s="14"/>
      <c r="OQR74" s="14"/>
      <c r="OQS74" s="14"/>
      <c r="OQT74" s="14"/>
      <c r="OQU74" s="14"/>
      <c r="OQV74" s="14"/>
      <c r="OQW74" s="14"/>
      <c r="OQX74" s="14"/>
      <c r="OQY74" s="14"/>
      <c r="OQZ74" s="14"/>
      <c r="ORA74" s="14"/>
      <c r="ORB74" s="14"/>
      <c r="ORC74" s="14"/>
      <c r="ORD74" s="14"/>
      <c r="ORE74" s="14"/>
      <c r="ORF74" s="14"/>
      <c r="ORG74" s="14"/>
      <c r="ORH74" s="14"/>
      <c r="ORI74" s="14"/>
      <c r="ORJ74" s="14"/>
      <c r="ORK74" s="14"/>
      <c r="ORL74" s="14"/>
      <c r="ORM74" s="14"/>
      <c r="ORN74" s="14"/>
      <c r="ORO74" s="14"/>
      <c r="ORP74" s="14"/>
      <c r="ORQ74" s="14"/>
      <c r="ORR74" s="14"/>
      <c r="ORS74" s="14"/>
      <c r="ORT74" s="14"/>
      <c r="ORU74" s="14"/>
      <c r="ORV74" s="14"/>
      <c r="ORW74" s="14"/>
      <c r="ORX74" s="14"/>
      <c r="ORY74" s="14"/>
      <c r="ORZ74" s="14"/>
      <c r="OSA74" s="14"/>
      <c r="OSB74" s="14"/>
      <c r="OSC74" s="14"/>
      <c r="OSD74" s="14"/>
      <c r="OSE74" s="14"/>
      <c r="OSF74" s="14"/>
      <c r="OSG74" s="14"/>
      <c r="OSH74" s="14"/>
      <c r="OSI74" s="14"/>
      <c r="OSJ74" s="14"/>
      <c r="OSK74" s="14"/>
      <c r="OSL74" s="14"/>
      <c r="OSM74" s="14"/>
      <c r="OSN74" s="14"/>
      <c r="OSO74" s="14"/>
      <c r="OSP74" s="14"/>
      <c r="OSQ74" s="14"/>
      <c r="OSR74" s="14"/>
      <c r="OSS74" s="14"/>
      <c r="OST74" s="14"/>
      <c r="OSU74" s="14"/>
      <c r="OSV74" s="14"/>
      <c r="OSW74" s="14"/>
      <c r="OSX74" s="14"/>
      <c r="OSY74" s="14"/>
      <c r="OSZ74" s="14"/>
      <c r="OTA74" s="14"/>
      <c r="OTB74" s="14"/>
      <c r="OTC74" s="14"/>
      <c r="OTD74" s="14"/>
      <c r="OTE74" s="14"/>
      <c r="OTF74" s="14"/>
      <c r="OTG74" s="14"/>
      <c r="OTH74" s="14"/>
      <c r="OTI74" s="14"/>
      <c r="OTJ74" s="14"/>
      <c r="OTK74" s="14"/>
      <c r="OTL74" s="14"/>
      <c r="OTM74" s="14"/>
      <c r="OTN74" s="14"/>
      <c r="OTO74" s="14"/>
      <c r="OTP74" s="14"/>
      <c r="OTQ74" s="14"/>
      <c r="OTR74" s="14"/>
      <c r="OTS74" s="14"/>
      <c r="OTT74" s="14"/>
      <c r="OTU74" s="14"/>
      <c r="OTV74" s="14"/>
      <c r="OTW74" s="14"/>
      <c r="OTX74" s="14"/>
      <c r="OTY74" s="14"/>
      <c r="OTZ74" s="14"/>
      <c r="OUA74" s="14"/>
      <c r="OUB74" s="14"/>
      <c r="OUC74" s="14"/>
      <c r="OUD74" s="14"/>
      <c r="OUE74" s="14"/>
      <c r="OUF74" s="14"/>
      <c r="OUG74" s="14"/>
      <c r="OUH74" s="14"/>
      <c r="OUI74" s="14"/>
      <c r="OUJ74" s="14"/>
      <c r="OUK74" s="14"/>
      <c r="OUL74" s="14"/>
      <c r="OUM74" s="14"/>
      <c r="OUN74" s="14"/>
      <c r="OUO74" s="14"/>
      <c r="OUP74" s="14"/>
      <c r="OUQ74" s="14"/>
      <c r="OUR74" s="14"/>
      <c r="OUS74" s="14"/>
      <c r="OUT74" s="14"/>
      <c r="OUU74" s="14"/>
      <c r="OUV74" s="14"/>
      <c r="OUW74" s="14"/>
      <c r="OUX74" s="14"/>
      <c r="OUY74" s="14"/>
      <c r="OUZ74" s="14"/>
      <c r="OVA74" s="14"/>
      <c r="OVB74" s="14"/>
      <c r="OVC74" s="14"/>
      <c r="OVD74" s="14"/>
      <c r="OVE74" s="14"/>
      <c r="OVF74" s="14"/>
      <c r="OVG74" s="14"/>
      <c r="OVH74" s="14"/>
      <c r="OVI74" s="14"/>
      <c r="OVJ74" s="14"/>
      <c r="OVK74" s="14"/>
      <c r="OVL74" s="14"/>
      <c r="OVM74" s="14"/>
      <c r="OVN74" s="14"/>
      <c r="OVO74" s="14"/>
      <c r="OVP74" s="14"/>
      <c r="OVQ74" s="14"/>
      <c r="OVR74" s="14"/>
      <c r="OVS74" s="14"/>
      <c r="OVT74" s="14"/>
      <c r="OVU74" s="14"/>
      <c r="OVV74" s="14"/>
      <c r="OVW74" s="14"/>
      <c r="OVX74" s="14"/>
      <c r="OVY74" s="14"/>
      <c r="OVZ74" s="14"/>
      <c r="OWA74" s="14"/>
      <c r="OWB74" s="14"/>
      <c r="OWC74" s="14"/>
      <c r="OWD74" s="14"/>
      <c r="OWE74" s="14"/>
      <c r="OWF74" s="14"/>
      <c r="OWG74" s="14"/>
      <c r="OWH74" s="14"/>
      <c r="OWI74" s="14"/>
      <c r="OWJ74" s="14"/>
      <c r="OWK74" s="14"/>
      <c r="OWL74" s="14"/>
      <c r="OWM74" s="14"/>
      <c r="OWN74" s="14"/>
      <c r="OWO74" s="14"/>
      <c r="OWP74" s="14"/>
      <c r="OWQ74" s="14"/>
      <c r="OWR74" s="14"/>
      <c r="OWS74" s="14"/>
      <c r="OWT74" s="14"/>
      <c r="OWU74" s="14"/>
      <c r="OWV74" s="14"/>
      <c r="OWW74" s="14"/>
      <c r="OWX74" s="14"/>
      <c r="OWY74" s="14"/>
      <c r="OWZ74" s="14"/>
      <c r="OXA74" s="14"/>
      <c r="OXB74" s="14"/>
      <c r="OXC74" s="14"/>
      <c r="OXD74" s="14"/>
      <c r="OXE74" s="14"/>
      <c r="OXF74" s="14"/>
      <c r="OXG74" s="14"/>
      <c r="OXH74" s="14"/>
      <c r="OXI74" s="14"/>
      <c r="OXJ74" s="14"/>
      <c r="OXK74" s="14"/>
      <c r="OXL74" s="14"/>
      <c r="OXM74" s="14"/>
      <c r="OXN74" s="14"/>
      <c r="OXO74" s="14"/>
      <c r="OXP74" s="14"/>
      <c r="OXQ74" s="14"/>
      <c r="OXR74" s="14"/>
      <c r="OXS74" s="14"/>
      <c r="OXT74" s="14"/>
      <c r="OXU74" s="14"/>
      <c r="OXV74" s="14"/>
      <c r="OXW74" s="14"/>
      <c r="OXX74" s="14"/>
      <c r="OXY74" s="14"/>
      <c r="OXZ74" s="14"/>
      <c r="OYA74" s="14"/>
      <c r="OYB74" s="14"/>
      <c r="OYC74" s="14"/>
      <c r="OYD74" s="14"/>
      <c r="OYE74" s="14"/>
      <c r="OYF74" s="14"/>
      <c r="OYG74" s="14"/>
      <c r="OYH74" s="14"/>
      <c r="OYI74" s="14"/>
      <c r="OYJ74" s="14"/>
      <c r="OYK74" s="14"/>
      <c r="OYL74" s="14"/>
      <c r="OYM74" s="14"/>
      <c r="OYN74" s="14"/>
      <c r="OYO74" s="14"/>
      <c r="OYP74" s="14"/>
      <c r="OYQ74" s="14"/>
      <c r="OYR74" s="14"/>
      <c r="OYS74" s="14"/>
      <c r="OYT74" s="14"/>
      <c r="OYU74" s="14"/>
      <c r="OYV74" s="14"/>
      <c r="OYW74" s="14"/>
      <c r="OYX74" s="14"/>
      <c r="OYY74" s="14"/>
      <c r="OYZ74" s="14"/>
      <c r="OZA74" s="14"/>
      <c r="OZB74" s="14"/>
      <c r="OZC74" s="14"/>
      <c r="OZD74" s="14"/>
      <c r="OZE74" s="14"/>
      <c r="OZF74" s="14"/>
      <c r="OZG74" s="14"/>
      <c r="OZH74" s="14"/>
      <c r="OZI74" s="14"/>
      <c r="OZJ74" s="14"/>
      <c r="OZK74" s="14"/>
      <c r="OZL74" s="14"/>
      <c r="OZM74" s="14"/>
      <c r="OZN74" s="14"/>
      <c r="OZO74" s="14"/>
      <c r="OZP74" s="14"/>
      <c r="OZQ74" s="14"/>
      <c r="OZR74" s="14"/>
      <c r="OZS74" s="14"/>
      <c r="OZT74" s="14"/>
      <c r="OZU74" s="14"/>
      <c r="OZV74" s="14"/>
      <c r="OZW74" s="14"/>
      <c r="OZX74" s="14"/>
      <c r="OZY74" s="14"/>
      <c r="OZZ74" s="14"/>
      <c r="PAA74" s="14"/>
      <c r="PAB74" s="14"/>
      <c r="PAC74" s="14"/>
      <c r="PAD74" s="14"/>
      <c r="PAE74" s="14"/>
      <c r="PAF74" s="14"/>
      <c r="PAG74" s="14"/>
      <c r="PAH74" s="14"/>
      <c r="PAI74" s="14"/>
      <c r="PAJ74" s="14"/>
      <c r="PAK74" s="14"/>
      <c r="PAL74" s="14"/>
      <c r="PAM74" s="14"/>
      <c r="PAN74" s="14"/>
      <c r="PAO74" s="14"/>
      <c r="PAP74" s="14"/>
      <c r="PAQ74" s="14"/>
      <c r="PAR74" s="14"/>
      <c r="PAS74" s="14"/>
      <c r="PAT74" s="14"/>
      <c r="PAU74" s="14"/>
      <c r="PAV74" s="14"/>
      <c r="PAW74" s="14"/>
      <c r="PAX74" s="14"/>
      <c r="PAY74" s="14"/>
      <c r="PAZ74" s="14"/>
      <c r="PBA74" s="14"/>
      <c r="PBB74" s="14"/>
      <c r="PBC74" s="14"/>
      <c r="PBD74" s="14"/>
      <c r="PBE74" s="14"/>
      <c r="PBF74" s="14"/>
      <c r="PBG74" s="14"/>
      <c r="PBH74" s="14"/>
      <c r="PBI74" s="14"/>
      <c r="PBJ74" s="14"/>
      <c r="PBK74" s="14"/>
      <c r="PBL74" s="14"/>
      <c r="PBM74" s="14"/>
      <c r="PBN74" s="14"/>
      <c r="PBO74" s="14"/>
      <c r="PBP74" s="14"/>
      <c r="PBQ74" s="14"/>
      <c r="PBR74" s="14"/>
      <c r="PBS74" s="14"/>
      <c r="PBT74" s="14"/>
      <c r="PBU74" s="14"/>
      <c r="PBV74" s="14"/>
      <c r="PBW74" s="14"/>
      <c r="PBX74" s="14"/>
      <c r="PBY74" s="14"/>
      <c r="PBZ74" s="14"/>
      <c r="PCA74" s="14"/>
      <c r="PCB74" s="14"/>
      <c r="PCC74" s="14"/>
      <c r="PCD74" s="14"/>
      <c r="PCE74" s="14"/>
      <c r="PCF74" s="14"/>
      <c r="PCG74" s="14"/>
      <c r="PCH74" s="14"/>
      <c r="PCI74" s="14"/>
      <c r="PCJ74" s="14"/>
      <c r="PCK74" s="14"/>
      <c r="PCL74" s="14"/>
      <c r="PCM74" s="14"/>
      <c r="PCN74" s="14"/>
      <c r="PCO74" s="14"/>
      <c r="PCP74" s="14"/>
      <c r="PCQ74" s="14"/>
      <c r="PCR74" s="14"/>
      <c r="PCS74" s="14"/>
      <c r="PCT74" s="14"/>
      <c r="PCU74" s="14"/>
      <c r="PCV74" s="14"/>
      <c r="PCW74" s="14"/>
      <c r="PCX74" s="14"/>
      <c r="PCY74" s="14"/>
      <c r="PCZ74" s="14"/>
      <c r="PDA74" s="14"/>
      <c r="PDB74" s="14"/>
      <c r="PDC74" s="14"/>
      <c r="PDD74" s="14"/>
      <c r="PDE74" s="14"/>
      <c r="PDF74" s="14"/>
      <c r="PDG74" s="14"/>
      <c r="PDH74" s="14"/>
      <c r="PDI74" s="14"/>
      <c r="PDJ74" s="14"/>
      <c r="PDK74" s="14"/>
      <c r="PDL74" s="14"/>
      <c r="PDM74" s="14"/>
      <c r="PDN74" s="14"/>
      <c r="PDO74" s="14"/>
      <c r="PDP74" s="14"/>
      <c r="PDQ74" s="14"/>
      <c r="PDR74" s="14"/>
      <c r="PDS74" s="14"/>
      <c r="PDT74" s="14"/>
      <c r="PDU74" s="14"/>
      <c r="PDV74" s="14"/>
      <c r="PDW74" s="14"/>
      <c r="PDX74" s="14"/>
      <c r="PDY74" s="14"/>
      <c r="PDZ74" s="14"/>
      <c r="PEA74" s="14"/>
      <c r="PEB74" s="14"/>
      <c r="PEC74" s="14"/>
      <c r="PED74" s="14"/>
      <c r="PEE74" s="14"/>
      <c r="PEF74" s="14"/>
      <c r="PEG74" s="14"/>
      <c r="PEH74" s="14"/>
      <c r="PEI74" s="14"/>
      <c r="PEJ74" s="14"/>
      <c r="PEK74" s="14"/>
      <c r="PEL74" s="14"/>
      <c r="PEM74" s="14"/>
      <c r="PEN74" s="14"/>
      <c r="PEO74" s="14"/>
      <c r="PEP74" s="14"/>
      <c r="PEQ74" s="14"/>
      <c r="PER74" s="14"/>
      <c r="PES74" s="14"/>
      <c r="PET74" s="14"/>
      <c r="PEU74" s="14"/>
      <c r="PEV74" s="14"/>
      <c r="PEW74" s="14"/>
      <c r="PEX74" s="14"/>
      <c r="PEY74" s="14"/>
      <c r="PEZ74" s="14"/>
      <c r="PFA74" s="14"/>
      <c r="PFB74" s="14"/>
      <c r="PFC74" s="14"/>
      <c r="PFD74" s="14"/>
      <c r="PFE74" s="14"/>
      <c r="PFF74" s="14"/>
      <c r="PFG74" s="14"/>
      <c r="PFH74" s="14"/>
      <c r="PFI74" s="14"/>
      <c r="PFJ74" s="14"/>
      <c r="PFK74" s="14"/>
      <c r="PFL74" s="14"/>
      <c r="PFM74" s="14"/>
      <c r="PFN74" s="14"/>
      <c r="PFO74" s="14"/>
      <c r="PFP74" s="14"/>
      <c r="PFQ74" s="14"/>
      <c r="PFR74" s="14"/>
      <c r="PFS74" s="14"/>
      <c r="PFT74" s="14"/>
      <c r="PFU74" s="14"/>
      <c r="PFV74" s="14"/>
      <c r="PFW74" s="14"/>
      <c r="PFX74" s="14"/>
      <c r="PFY74" s="14"/>
      <c r="PFZ74" s="14"/>
      <c r="PGA74" s="14"/>
      <c r="PGB74" s="14"/>
      <c r="PGC74" s="14"/>
      <c r="PGD74" s="14"/>
      <c r="PGE74" s="14"/>
      <c r="PGF74" s="14"/>
      <c r="PGG74" s="14"/>
      <c r="PGH74" s="14"/>
      <c r="PGI74" s="14"/>
      <c r="PGJ74" s="14"/>
      <c r="PGK74" s="14"/>
      <c r="PGL74" s="14"/>
      <c r="PGM74" s="14"/>
      <c r="PGN74" s="14"/>
      <c r="PGO74" s="14"/>
      <c r="PGP74" s="14"/>
      <c r="PGQ74" s="14"/>
      <c r="PGR74" s="14"/>
      <c r="PGS74" s="14"/>
      <c r="PGT74" s="14"/>
      <c r="PGU74" s="14"/>
      <c r="PGV74" s="14"/>
      <c r="PGW74" s="14"/>
      <c r="PGX74" s="14"/>
      <c r="PGY74" s="14"/>
      <c r="PGZ74" s="14"/>
      <c r="PHA74" s="14"/>
      <c r="PHB74" s="14"/>
      <c r="PHC74" s="14"/>
      <c r="PHD74" s="14"/>
      <c r="PHE74" s="14"/>
      <c r="PHF74" s="14"/>
      <c r="PHG74" s="14"/>
      <c r="PHH74" s="14"/>
      <c r="PHI74" s="14"/>
      <c r="PHJ74" s="14"/>
      <c r="PHK74" s="14"/>
      <c r="PHL74" s="14"/>
      <c r="PHM74" s="14"/>
      <c r="PHN74" s="14"/>
      <c r="PHO74" s="14"/>
      <c r="PHP74" s="14"/>
      <c r="PHQ74" s="14"/>
      <c r="PHR74" s="14"/>
      <c r="PHS74" s="14"/>
      <c r="PHT74" s="14"/>
      <c r="PHU74" s="14"/>
      <c r="PHV74" s="14"/>
      <c r="PHW74" s="14"/>
      <c r="PHX74" s="14"/>
      <c r="PHY74" s="14"/>
      <c r="PHZ74" s="14"/>
      <c r="PIA74" s="14"/>
      <c r="PIB74" s="14"/>
      <c r="PIC74" s="14"/>
      <c r="PID74" s="14"/>
      <c r="PIE74" s="14"/>
      <c r="PIF74" s="14"/>
      <c r="PIG74" s="14"/>
      <c r="PIH74" s="14"/>
      <c r="PII74" s="14"/>
      <c r="PIJ74" s="14"/>
      <c r="PIK74" s="14"/>
      <c r="PIL74" s="14"/>
      <c r="PIM74" s="14"/>
      <c r="PIN74" s="14"/>
      <c r="PIO74" s="14"/>
      <c r="PIP74" s="14"/>
      <c r="PIQ74" s="14"/>
      <c r="PIR74" s="14"/>
      <c r="PIS74" s="14"/>
      <c r="PIT74" s="14"/>
      <c r="PIU74" s="14"/>
      <c r="PIV74" s="14"/>
      <c r="PIW74" s="14"/>
      <c r="PIX74" s="14"/>
      <c r="PIY74" s="14"/>
      <c r="PIZ74" s="14"/>
      <c r="PJA74" s="14"/>
      <c r="PJB74" s="14"/>
      <c r="PJC74" s="14"/>
      <c r="PJD74" s="14"/>
      <c r="PJE74" s="14"/>
      <c r="PJF74" s="14"/>
      <c r="PJG74" s="14"/>
      <c r="PJH74" s="14"/>
      <c r="PJI74" s="14"/>
      <c r="PJJ74" s="14"/>
      <c r="PJK74" s="14"/>
      <c r="PJL74" s="14"/>
      <c r="PJM74" s="14"/>
      <c r="PJN74" s="14"/>
      <c r="PJO74" s="14"/>
      <c r="PJP74" s="14"/>
      <c r="PJQ74" s="14"/>
      <c r="PJR74" s="14"/>
      <c r="PJS74" s="14"/>
      <c r="PJT74" s="14"/>
      <c r="PJU74" s="14"/>
      <c r="PJV74" s="14"/>
      <c r="PJW74" s="14"/>
      <c r="PJX74" s="14"/>
      <c r="PJY74" s="14"/>
      <c r="PJZ74" s="14"/>
      <c r="PKA74" s="14"/>
      <c r="PKB74" s="14"/>
      <c r="PKC74" s="14"/>
      <c r="PKD74" s="14"/>
      <c r="PKE74" s="14"/>
      <c r="PKF74" s="14"/>
      <c r="PKG74" s="14"/>
      <c r="PKH74" s="14"/>
      <c r="PKI74" s="14"/>
      <c r="PKJ74" s="14"/>
      <c r="PKK74" s="14"/>
      <c r="PKL74" s="14"/>
      <c r="PKM74" s="14"/>
      <c r="PKN74" s="14"/>
      <c r="PKO74" s="14"/>
      <c r="PKP74" s="14"/>
      <c r="PKQ74" s="14"/>
      <c r="PKR74" s="14"/>
      <c r="PKS74" s="14"/>
      <c r="PKT74" s="14"/>
      <c r="PKU74" s="14"/>
      <c r="PKV74" s="14"/>
      <c r="PKW74" s="14"/>
      <c r="PKX74" s="14"/>
      <c r="PKY74" s="14"/>
      <c r="PKZ74" s="14"/>
      <c r="PLA74" s="14"/>
      <c r="PLB74" s="14"/>
      <c r="PLC74" s="14"/>
      <c r="PLD74" s="14"/>
      <c r="PLE74" s="14"/>
      <c r="PLF74" s="14"/>
      <c r="PLG74" s="14"/>
      <c r="PLH74" s="14"/>
      <c r="PLI74" s="14"/>
      <c r="PLJ74" s="14"/>
      <c r="PLK74" s="14"/>
      <c r="PLL74" s="14"/>
      <c r="PLM74" s="14"/>
      <c r="PLN74" s="14"/>
      <c r="PLO74" s="14"/>
      <c r="PLP74" s="14"/>
      <c r="PLQ74" s="14"/>
      <c r="PLR74" s="14"/>
      <c r="PLS74" s="14"/>
      <c r="PLT74" s="14"/>
      <c r="PLU74" s="14"/>
      <c r="PLV74" s="14"/>
      <c r="PLW74" s="14"/>
      <c r="PLX74" s="14"/>
      <c r="PLY74" s="14"/>
      <c r="PLZ74" s="14"/>
      <c r="PMA74" s="14"/>
      <c r="PMB74" s="14"/>
      <c r="PMC74" s="14"/>
      <c r="PMD74" s="14"/>
      <c r="PME74" s="14"/>
      <c r="PMF74" s="14"/>
      <c r="PMG74" s="14"/>
      <c r="PMH74" s="14"/>
      <c r="PMI74" s="14"/>
      <c r="PMJ74" s="14"/>
      <c r="PMK74" s="14"/>
      <c r="PML74" s="14"/>
      <c r="PMM74" s="14"/>
      <c r="PMN74" s="14"/>
      <c r="PMO74" s="14"/>
      <c r="PMP74" s="14"/>
      <c r="PMQ74" s="14"/>
      <c r="PMR74" s="14"/>
      <c r="PMS74" s="14"/>
      <c r="PMT74" s="14"/>
      <c r="PMU74" s="14"/>
      <c r="PMV74" s="14"/>
      <c r="PMW74" s="14"/>
      <c r="PMX74" s="14"/>
      <c r="PMY74" s="14"/>
      <c r="PMZ74" s="14"/>
      <c r="PNA74" s="14"/>
      <c r="PNB74" s="14"/>
      <c r="PNC74" s="14"/>
      <c r="PND74" s="14"/>
      <c r="PNE74" s="14"/>
      <c r="PNF74" s="14"/>
      <c r="PNG74" s="14"/>
      <c r="PNH74" s="14"/>
      <c r="PNI74" s="14"/>
      <c r="PNJ74" s="14"/>
      <c r="PNK74" s="14"/>
      <c r="PNL74" s="14"/>
      <c r="PNM74" s="14"/>
      <c r="PNN74" s="14"/>
      <c r="PNO74" s="14"/>
      <c r="PNP74" s="14"/>
      <c r="PNQ74" s="14"/>
      <c r="PNR74" s="14"/>
      <c r="PNS74" s="14"/>
      <c r="PNT74" s="14"/>
      <c r="PNU74" s="14"/>
      <c r="PNV74" s="14"/>
      <c r="PNW74" s="14"/>
      <c r="PNX74" s="14"/>
      <c r="PNY74" s="14"/>
      <c r="PNZ74" s="14"/>
      <c r="POA74" s="14"/>
      <c r="POB74" s="14"/>
      <c r="POC74" s="14"/>
      <c r="POD74" s="14"/>
      <c r="POE74" s="14"/>
      <c r="POF74" s="14"/>
      <c r="POG74" s="14"/>
      <c r="POH74" s="14"/>
      <c r="POI74" s="14"/>
      <c r="POJ74" s="14"/>
      <c r="POK74" s="14"/>
      <c r="POL74" s="14"/>
      <c r="POM74" s="14"/>
      <c r="PON74" s="14"/>
      <c r="POO74" s="14"/>
      <c r="POP74" s="14"/>
      <c r="POQ74" s="14"/>
      <c r="POR74" s="14"/>
      <c r="POS74" s="14"/>
      <c r="POT74" s="14"/>
      <c r="POU74" s="14"/>
      <c r="POV74" s="14"/>
      <c r="POW74" s="14"/>
      <c r="POX74" s="14"/>
      <c r="POY74" s="14"/>
      <c r="POZ74" s="14"/>
      <c r="PPA74" s="14"/>
      <c r="PPB74" s="14"/>
      <c r="PPC74" s="14"/>
      <c r="PPD74" s="14"/>
      <c r="PPE74" s="14"/>
      <c r="PPF74" s="14"/>
      <c r="PPG74" s="14"/>
      <c r="PPH74" s="14"/>
      <c r="PPI74" s="14"/>
      <c r="PPJ74" s="14"/>
      <c r="PPK74" s="14"/>
      <c r="PPL74" s="14"/>
      <c r="PPM74" s="14"/>
      <c r="PPN74" s="14"/>
      <c r="PPO74" s="14"/>
      <c r="PPP74" s="14"/>
      <c r="PPQ74" s="14"/>
      <c r="PPR74" s="14"/>
      <c r="PPS74" s="14"/>
      <c r="PPT74" s="14"/>
      <c r="PPU74" s="14"/>
      <c r="PPV74" s="14"/>
      <c r="PPW74" s="14"/>
      <c r="PPX74" s="14"/>
      <c r="PPY74" s="14"/>
      <c r="PPZ74" s="14"/>
      <c r="PQA74" s="14"/>
      <c r="PQB74" s="14"/>
      <c r="PQC74" s="14"/>
      <c r="PQD74" s="14"/>
      <c r="PQE74" s="14"/>
      <c r="PQF74" s="14"/>
      <c r="PQG74" s="14"/>
      <c r="PQH74" s="14"/>
      <c r="PQI74" s="14"/>
      <c r="PQJ74" s="14"/>
      <c r="PQK74" s="14"/>
      <c r="PQL74" s="14"/>
      <c r="PQM74" s="14"/>
      <c r="PQN74" s="14"/>
      <c r="PQO74" s="14"/>
      <c r="PQP74" s="14"/>
      <c r="PQQ74" s="14"/>
      <c r="PQR74" s="14"/>
      <c r="PQS74" s="14"/>
      <c r="PQT74" s="14"/>
      <c r="PQU74" s="14"/>
      <c r="PQV74" s="14"/>
      <c r="PQW74" s="14"/>
      <c r="PQX74" s="14"/>
      <c r="PQY74" s="14"/>
      <c r="PQZ74" s="14"/>
      <c r="PRA74" s="14"/>
      <c r="PRB74" s="14"/>
      <c r="PRC74" s="14"/>
      <c r="PRD74" s="14"/>
      <c r="PRE74" s="14"/>
      <c r="PRF74" s="14"/>
      <c r="PRG74" s="14"/>
      <c r="PRH74" s="14"/>
      <c r="PRI74" s="14"/>
      <c r="PRJ74" s="14"/>
      <c r="PRK74" s="14"/>
      <c r="PRL74" s="14"/>
      <c r="PRM74" s="14"/>
      <c r="PRN74" s="14"/>
      <c r="PRO74" s="14"/>
      <c r="PRP74" s="14"/>
      <c r="PRQ74" s="14"/>
      <c r="PRR74" s="14"/>
      <c r="PRS74" s="14"/>
      <c r="PRT74" s="14"/>
      <c r="PRU74" s="14"/>
      <c r="PRV74" s="14"/>
      <c r="PRW74" s="14"/>
      <c r="PRX74" s="14"/>
      <c r="PRY74" s="14"/>
      <c r="PRZ74" s="14"/>
      <c r="PSA74" s="14"/>
      <c r="PSB74" s="14"/>
      <c r="PSC74" s="14"/>
      <c r="PSD74" s="14"/>
      <c r="PSE74" s="14"/>
      <c r="PSF74" s="14"/>
      <c r="PSG74" s="14"/>
      <c r="PSH74" s="14"/>
      <c r="PSI74" s="14"/>
      <c r="PSJ74" s="14"/>
      <c r="PSK74" s="14"/>
      <c r="PSL74" s="14"/>
      <c r="PSM74" s="14"/>
      <c r="PSN74" s="14"/>
      <c r="PSO74" s="14"/>
      <c r="PSP74" s="14"/>
      <c r="PSQ74" s="14"/>
      <c r="PSR74" s="14"/>
      <c r="PSS74" s="14"/>
      <c r="PST74" s="14"/>
      <c r="PSU74" s="14"/>
      <c r="PSV74" s="14"/>
      <c r="PSW74" s="14"/>
      <c r="PSX74" s="14"/>
      <c r="PSY74" s="14"/>
      <c r="PSZ74" s="14"/>
      <c r="PTA74" s="14"/>
      <c r="PTB74" s="14"/>
      <c r="PTC74" s="14"/>
      <c r="PTD74" s="14"/>
      <c r="PTE74" s="14"/>
      <c r="PTF74" s="14"/>
      <c r="PTG74" s="14"/>
      <c r="PTH74" s="14"/>
      <c r="PTI74" s="14"/>
      <c r="PTJ74" s="14"/>
      <c r="PTK74" s="14"/>
      <c r="PTL74" s="14"/>
      <c r="PTM74" s="14"/>
      <c r="PTN74" s="14"/>
      <c r="PTO74" s="14"/>
      <c r="PTP74" s="14"/>
      <c r="PTQ74" s="14"/>
      <c r="PTR74" s="14"/>
      <c r="PTS74" s="14"/>
      <c r="PTT74" s="14"/>
      <c r="PTU74" s="14"/>
      <c r="PTV74" s="14"/>
      <c r="PTW74" s="14"/>
      <c r="PTX74" s="14"/>
      <c r="PTY74" s="14"/>
      <c r="PTZ74" s="14"/>
      <c r="PUA74" s="14"/>
      <c r="PUB74" s="14"/>
      <c r="PUC74" s="14"/>
      <c r="PUD74" s="14"/>
      <c r="PUE74" s="14"/>
      <c r="PUF74" s="14"/>
      <c r="PUG74" s="14"/>
      <c r="PUH74" s="14"/>
      <c r="PUI74" s="14"/>
      <c r="PUJ74" s="14"/>
      <c r="PUK74" s="14"/>
      <c r="PUL74" s="14"/>
      <c r="PUM74" s="14"/>
      <c r="PUN74" s="14"/>
      <c r="PUO74" s="14"/>
      <c r="PUP74" s="14"/>
      <c r="PUQ74" s="14"/>
      <c r="PUR74" s="14"/>
      <c r="PUS74" s="14"/>
      <c r="PUT74" s="14"/>
      <c r="PUU74" s="14"/>
      <c r="PUV74" s="14"/>
      <c r="PUW74" s="14"/>
      <c r="PUX74" s="14"/>
      <c r="PUY74" s="14"/>
      <c r="PUZ74" s="14"/>
      <c r="PVA74" s="14"/>
      <c r="PVB74" s="14"/>
      <c r="PVC74" s="14"/>
      <c r="PVD74" s="14"/>
      <c r="PVE74" s="14"/>
      <c r="PVF74" s="14"/>
      <c r="PVG74" s="14"/>
      <c r="PVH74" s="14"/>
      <c r="PVI74" s="14"/>
      <c r="PVJ74" s="14"/>
      <c r="PVK74" s="14"/>
      <c r="PVL74" s="14"/>
      <c r="PVM74" s="14"/>
      <c r="PVN74" s="14"/>
      <c r="PVO74" s="14"/>
      <c r="PVP74" s="14"/>
      <c r="PVQ74" s="14"/>
      <c r="PVR74" s="14"/>
      <c r="PVS74" s="14"/>
      <c r="PVT74" s="14"/>
      <c r="PVU74" s="14"/>
      <c r="PVV74" s="14"/>
      <c r="PVW74" s="14"/>
      <c r="PVX74" s="14"/>
      <c r="PVY74" s="14"/>
      <c r="PVZ74" s="14"/>
      <c r="PWA74" s="14"/>
      <c r="PWB74" s="14"/>
      <c r="PWC74" s="14"/>
      <c r="PWD74" s="14"/>
      <c r="PWE74" s="14"/>
      <c r="PWF74" s="14"/>
      <c r="PWG74" s="14"/>
      <c r="PWH74" s="14"/>
      <c r="PWI74" s="14"/>
      <c r="PWJ74" s="14"/>
      <c r="PWK74" s="14"/>
      <c r="PWL74" s="14"/>
      <c r="PWM74" s="14"/>
      <c r="PWN74" s="14"/>
      <c r="PWO74" s="14"/>
      <c r="PWP74" s="14"/>
      <c r="PWQ74" s="14"/>
      <c r="PWR74" s="14"/>
      <c r="PWS74" s="14"/>
      <c r="PWT74" s="14"/>
      <c r="PWU74" s="14"/>
      <c r="PWV74" s="14"/>
      <c r="PWW74" s="14"/>
      <c r="PWX74" s="14"/>
      <c r="PWY74" s="14"/>
      <c r="PWZ74" s="14"/>
      <c r="PXA74" s="14"/>
      <c r="PXB74" s="14"/>
      <c r="PXC74" s="14"/>
      <c r="PXD74" s="14"/>
      <c r="PXE74" s="14"/>
      <c r="PXF74" s="14"/>
      <c r="PXG74" s="14"/>
      <c r="PXH74" s="14"/>
      <c r="PXI74" s="14"/>
      <c r="PXJ74" s="14"/>
      <c r="PXK74" s="14"/>
      <c r="PXL74" s="14"/>
      <c r="PXM74" s="14"/>
      <c r="PXN74" s="14"/>
      <c r="PXO74" s="14"/>
      <c r="PXP74" s="14"/>
      <c r="PXQ74" s="14"/>
      <c r="PXR74" s="14"/>
      <c r="PXS74" s="14"/>
      <c r="PXT74" s="14"/>
      <c r="PXU74" s="14"/>
      <c r="PXV74" s="14"/>
      <c r="PXW74" s="14"/>
      <c r="PXX74" s="14"/>
      <c r="PXY74" s="14"/>
      <c r="PXZ74" s="14"/>
      <c r="PYA74" s="14"/>
      <c r="PYB74" s="14"/>
      <c r="PYC74" s="14"/>
      <c r="PYD74" s="14"/>
      <c r="PYE74" s="14"/>
      <c r="PYF74" s="14"/>
      <c r="PYG74" s="14"/>
      <c r="PYH74" s="14"/>
      <c r="PYI74" s="14"/>
      <c r="PYJ74" s="14"/>
      <c r="PYK74" s="14"/>
      <c r="PYL74" s="14"/>
      <c r="PYM74" s="14"/>
      <c r="PYN74" s="14"/>
      <c r="PYO74" s="14"/>
      <c r="PYP74" s="14"/>
      <c r="PYQ74" s="14"/>
      <c r="PYR74" s="14"/>
      <c r="PYS74" s="14"/>
      <c r="PYT74" s="14"/>
      <c r="PYU74" s="14"/>
      <c r="PYV74" s="14"/>
      <c r="PYW74" s="14"/>
      <c r="PYX74" s="14"/>
      <c r="PYY74" s="14"/>
      <c r="PYZ74" s="14"/>
      <c r="PZA74" s="14"/>
      <c r="PZB74" s="14"/>
      <c r="PZC74" s="14"/>
      <c r="PZD74" s="14"/>
      <c r="PZE74" s="14"/>
      <c r="PZF74" s="14"/>
      <c r="PZG74" s="14"/>
      <c r="PZH74" s="14"/>
      <c r="PZI74" s="14"/>
      <c r="PZJ74" s="14"/>
      <c r="PZK74" s="14"/>
      <c r="PZL74" s="14"/>
      <c r="PZM74" s="14"/>
      <c r="PZN74" s="14"/>
      <c r="PZO74" s="14"/>
      <c r="PZP74" s="14"/>
      <c r="PZQ74" s="14"/>
      <c r="PZR74" s="14"/>
      <c r="PZS74" s="14"/>
      <c r="PZT74" s="14"/>
      <c r="PZU74" s="14"/>
      <c r="PZV74" s="14"/>
      <c r="PZW74" s="14"/>
      <c r="PZX74" s="14"/>
      <c r="PZY74" s="14"/>
      <c r="PZZ74" s="14"/>
      <c r="QAA74" s="14"/>
      <c r="QAB74" s="14"/>
      <c r="QAC74" s="14"/>
      <c r="QAD74" s="14"/>
      <c r="QAE74" s="14"/>
      <c r="QAF74" s="14"/>
      <c r="QAG74" s="14"/>
      <c r="QAH74" s="14"/>
      <c r="QAI74" s="14"/>
      <c r="QAJ74" s="14"/>
      <c r="QAK74" s="14"/>
      <c r="QAL74" s="14"/>
      <c r="QAM74" s="14"/>
      <c r="QAN74" s="14"/>
      <c r="QAO74" s="14"/>
      <c r="QAP74" s="14"/>
      <c r="QAQ74" s="14"/>
      <c r="QAR74" s="14"/>
      <c r="QAS74" s="14"/>
      <c r="QAT74" s="14"/>
      <c r="QAU74" s="14"/>
      <c r="QAV74" s="14"/>
      <c r="QAW74" s="14"/>
      <c r="QAX74" s="14"/>
      <c r="QAY74" s="14"/>
      <c r="QAZ74" s="14"/>
      <c r="QBA74" s="14"/>
      <c r="QBB74" s="14"/>
      <c r="QBC74" s="14"/>
      <c r="QBD74" s="14"/>
      <c r="QBE74" s="14"/>
      <c r="QBF74" s="14"/>
      <c r="QBG74" s="14"/>
      <c r="QBH74" s="14"/>
      <c r="QBI74" s="14"/>
      <c r="QBJ74" s="14"/>
      <c r="QBK74" s="14"/>
      <c r="QBL74" s="14"/>
      <c r="QBM74" s="14"/>
      <c r="QBN74" s="14"/>
      <c r="QBO74" s="14"/>
      <c r="QBP74" s="14"/>
      <c r="QBQ74" s="14"/>
      <c r="QBR74" s="14"/>
      <c r="QBS74" s="14"/>
      <c r="QBT74" s="14"/>
      <c r="QBU74" s="14"/>
      <c r="QBV74" s="14"/>
      <c r="QBW74" s="14"/>
      <c r="QBX74" s="14"/>
      <c r="QBY74" s="14"/>
      <c r="QBZ74" s="14"/>
      <c r="QCA74" s="14"/>
      <c r="QCB74" s="14"/>
      <c r="QCC74" s="14"/>
      <c r="QCD74" s="14"/>
      <c r="QCE74" s="14"/>
      <c r="QCF74" s="14"/>
      <c r="QCG74" s="14"/>
      <c r="QCH74" s="14"/>
      <c r="QCI74" s="14"/>
      <c r="QCJ74" s="14"/>
      <c r="QCK74" s="14"/>
      <c r="QCL74" s="14"/>
      <c r="QCM74" s="14"/>
      <c r="QCN74" s="14"/>
      <c r="QCO74" s="14"/>
      <c r="QCP74" s="14"/>
      <c r="QCQ74" s="14"/>
      <c r="QCR74" s="14"/>
      <c r="QCS74" s="14"/>
      <c r="QCT74" s="14"/>
      <c r="QCU74" s="14"/>
      <c r="QCV74" s="14"/>
      <c r="QCW74" s="14"/>
      <c r="QCX74" s="14"/>
      <c r="QCY74" s="14"/>
      <c r="QCZ74" s="14"/>
      <c r="QDA74" s="14"/>
      <c r="QDB74" s="14"/>
      <c r="QDC74" s="14"/>
      <c r="QDD74" s="14"/>
      <c r="QDE74" s="14"/>
      <c r="QDF74" s="14"/>
      <c r="QDG74" s="14"/>
      <c r="QDH74" s="14"/>
      <c r="QDI74" s="14"/>
      <c r="QDJ74" s="14"/>
      <c r="QDK74" s="14"/>
      <c r="QDL74" s="14"/>
      <c r="QDM74" s="14"/>
      <c r="QDN74" s="14"/>
      <c r="QDO74" s="14"/>
      <c r="QDP74" s="14"/>
      <c r="QDQ74" s="14"/>
      <c r="QDR74" s="14"/>
      <c r="QDS74" s="14"/>
      <c r="QDT74" s="14"/>
      <c r="QDU74" s="14"/>
      <c r="QDV74" s="14"/>
      <c r="QDW74" s="14"/>
      <c r="QDX74" s="14"/>
      <c r="QDY74" s="14"/>
      <c r="QDZ74" s="14"/>
      <c r="QEA74" s="14"/>
      <c r="QEB74" s="14"/>
      <c r="QEC74" s="14"/>
      <c r="QED74" s="14"/>
      <c r="QEE74" s="14"/>
      <c r="QEF74" s="14"/>
      <c r="QEG74" s="14"/>
      <c r="QEH74" s="14"/>
      <c r="QEI74" s="14"/>
      <c r="QEJ74" s="14"/>
      <c r="QEK74" s="14"/>
      <c r="QEL74" s="14"/>
      <c r="QEM74" s="14"/>
      <c r="QEN74" s="14"/>
      <c r="QEO74" s="14"/>
      <c r="QEP74" s="14"/>
      <c r="QEQ74" s="14"/>
      <c r="QER74" s="14"/>
      <c r="QES74" s="14"/>
      <c r="QET74" s="14"/>
      <c r="QEU74" s="14"/>
      <c r="QEV74" s="14"/>
      <c r="QEW74" s="14"/>
      <c r="QEX74" s="14"/>
      <c r="QEY74" s="14"/>
      <c r="QEZ74" s="14"/>
      <c r="QFA74" s="14"/>
      <c r="QFB74" s="14"/>
      <c r="QFC74" s="14"/>
      <c r="QFD74" s="14"/>
      <c r="QFE74" s="14"/>
      <c r="QFF74" s="14"/>
      <c r="QFG74" s="14"/>
      <c r="QFH74" s="14"/>
      <c r="QFI74" s="14"/>
      <c r="QFJ74" s="14"/>
      <c r="QFK74" s="14"/>
      <c r="QFL74" s="14"/>
      <c r="QFM74" s="14"/>
      <c r="QFN74" s="14"/>
      <c r="QFO74" s="14"/>
      <c r="QFP74" s="14"/>
      <c r="QFQ74" s="14"/>
      <c r="QFR74" s="14"/>
      <c r="QFS74" s="14"/>
      <c r="QFT74" s="14"/>
      <c r="QFU74" s="14"/>
      <c r="QFV74" s="14"/>
      <c r="QFW74" s="14"/>
      <c r="QFX74" s="14"/>
      <c r="QFY74" s="14"/>
      <c r="QFZ74" s="14"/>
      <c r="QGA74" s="14"/>
      <c r="QGB74" s="14"/>
      <c r="QGC74" s="14"/>
      <c r="QGD74" s="14"/>
      <c r="QGE74" s="14"/>
      <c r="QGF74" s="14"/>
      <c r="QGG74" s="14"/>
      <c r="QGH74" s="14"/>
      <c r="QGI74" s="14"/>
      <c r="QGJ74" s="14"/>
      <c r="QGK74" s="14"/>
      <c r="QGL74" s="14"/>
      <c r="QGM74" s="14"/>
      <c r="QGN74" s="14"/>
      <c r="QGO74" s="14"/>
      <c r="QGP74" s="14"/>
      <c r="QGQ74" s="14"/>
      <c r="QGR74" s="14"/>
      <c r="QGS74" s="14"/>
      <c r="QGT74" s="14"/>
      <c r="QGU74" s="14"/>
      <c r="QGV74" s="14"/>
      <c r="QGW74" s="14"/>
      <c r="QGX74" s="14"/>
      <c r="QGY74" s="14"/>
      <c r="QGZ74" s="14"/>
      <c r="QHA74" s="14"/>
      <c r="QHB74" s="14"/>
      <c r="QHC74" s="14"/>
      <c r="QHD74" s="14"/>
      <c r="QHE74" s="14"/>
      <c r="QHF74" s="14"/>
      <c r="QHG74" s="14"/>
      <c r="QHH74" s="14"/>
      <c r="QHI74" s="14"/>
      <c r="QHJ74" s="14"/>
      <c r="QHK74" s="14"/>
      <c r="QHL74" s="14"/>
      <c r="QHM74" s="14"/>
      <c r="QHN74" s="14"/>
      <c r="QHO74" s="14"/>
      <c r="QHP74" s="14"/>
      <c r="QHQ74" s="14"/>
      <c r="QHR74" s="14"/>
      <c r="QHS74" s="14"/>
      <c r="QHT74" s="14"/>
      <c r="QHU74" s="14"/>
      <c r="QHV74" s="14"/>
      <c r="QHW74" s="14"/>
      <c r="QHX74" s="14"/>
      <c r="QHY74" s="14"/>
      <c r="QHZ74" s="14"/>
      <c r="QIA74" s="14"/>
      <c r="QIB74" s="14"/>
      <c r="QIC74" s="14"/>
      <c r="QID74" s="14"/>
      <c r="QIE74" s="14"/>
      <c r="QIF74" s="14"/>
      <c r="QIG74" s="14"/>
      <c r="QIH74" s="14"/>
      <c r="QII74" s="14"/>
      <c r="QIJ74" s="14"/>
      <c r="QIK74" s="14"/>
      <c r="QIL74" s="14"/>
      <c r="QIM74" s="14"/>
      <c r="QIN74" s="14"/>
      <c r="QIO74" s="14"/>
      <c r="QIP74" s="14"/>
      <c r="QIQ74" s="14"/>
      <c r="QIR74" s="14"/>
      <c r="QIS74" s="14"/>
      <c r="QIT74" s="14"/>
      <c r="QIU74" s="14"/>
      <c r="QIV74" s="14"/>
      <c r="QIW74" s="14"/>
      <c r="QIX74" s="14"/>
      <c r="QIY74" s="14"/>
      <c r="QIZ74" s="14"/>
      <c r="QJA74" s="14"/>
      <c r="QJB74" s="14"/>
      <c r="QJC74" s="14"/>
      <c r="QJD74" s="14"/>
      <c r="QJE74" s="14"/>
      <c r="QJF74" s="14"/>
      <c r="QJG74" s="14"/>
      <c r="QJH74" s="14"/>
      <c r="QJI74" s="14"/>
      <c r="QJJ74" s="14"/>
      <c r="QJK74" s="14"/>
      <c r="QJL74" s="14"/>
      <c r="QJM74" s="14"/>
      <c r="QJN74" s="14"/>
      <c r="QJO74" s="14"/>
      <c r="QJP74" s="14"/>
      <c r="QJQ74" s="14"/>
      <c r="QJR74" s="14"/>
      <c r="QJS74" s="14"/>
      <c r="QJT74" s="14"/>
      <c r="QJU74" s="14"/>
      <c r="QJV74" s="14"/>
      <c r="QJW74" s="14"/>
      <c r="QJX74" s="14"/>
      <c r="QJY74" s="14"/>
      <c r="QJZ74" s="14"/>
      <c r="QKA74" s="14"/>
      <c r="QKB74" s="14"/>
      <c r="QKC74" s="14"/>
      <c r="QKD74" s="14"/>
      <c r="QKE74" s="14"/>
      <c r="QKF74" s="14"/>
      <c r="QKG74" s="14"/>
      <c r="QKH74" s="14"/>
      <c r="QKI74" s="14"/>
      <c r="QKJ74" s="14"/>
      <c r="QKK74" s="14"/>
      <c r="QKL74" s="14"/>
      <c r="QKM74" s="14"/>
      <c r="QKN74" s="14"/>
      <c r="QKO74" s="14"/>
      <c r="QKP74" s="14"/>
      <c r="QKQ74" s="14"/>
      <c r="QKR74" s="14"/>
      <c r="QKS74" s="14"/>
      <c r="QKT74" s="14"/>
      <c r="QKU74" s="14"/>
      <c r="QKV74" s="14"/>
      <c r="QKW74" s="14"/>
      <c r="QKX74" s="14"/>
      <c r="QKY74" s="14"/>
      <c r="QKZ74" s="14"/>
      <c r="QLA74" s="14"/>
      <c r="QLB74" s="14"/>
      <c r="QLC74" s="14"/>
      <c r="QLD74" s="14"/>
      <c r="QLE74" s="14"/>
      <c r="QLF74" s="14"/>
      <c r="QLG74" s="14"/>
      <c r="QLH74" s="14"/>
      <c r="QLI74" s="14"/>
      <c r="QLJ74" s="14"/>
      <c r="QLK74" s="14"/>
      <c r="QLL74" s="14"/>
      <c r="QLM74" s="14"/>
      <c r="QLN74" s="14"/>
      <c r="QLO74" s="14"/>
      <c r="QLP74" s="14"/>
      <c r="QLQ74" s="14"/>
      <c r="QLR74" s="14"/>
      <c r="QLS74" s="14"/>
      <c r="QLT74" s="14"/>
      <c r="QLU74" s="14"/>
      <c r="QLV74" s="14"/>
      <c r="QLW74" s="14"/>
      <c r="QLX74" s="14"/>
      <c r="QLY74" s="14"/>
      <c r="QLZ74" s="14"/>
      <c r="QMA74" s="14"/>
      <c r="QMB74" s="14"/>
      <c r="QMC74" s="14"/>
      <c r="QMD74" s="14"/>
      <c r="QME74" s="14"/>
      <c r="QMF74" s="14"/>
      <c r="QMG74" s="14"/>
      <c r="QMH74" s="14"/>
      <c r="QMI74" s="14"/>
      <c r="QMJ74" s="14"/>
      <c r="QMK74" s="14"/>
      <c r="QML74" s="14"/>
      <c r="QMM74" s="14"/>
      <c r="QMN74" s="14"/>
      <c r="QMO74" s="14"/>
      <c r="QMP74" s="14"/>
      <c r="QMQ74" s="14"/>
      <c r="QMR74" s="14"/>
      <c r="QMS74" s="14"/>
      <c r="QMT74" s="14"/>
      <c r="QMU74" s="14"/>
      <c r="QMV74" s="14"/>
      <c r="QMW74" s="14"/>
      <c r="QMX74" s="14"/>
      <c r="QMY74" s="14"/>
      <c r="QMZ74" s="14"/>
      <c r="QNA74" s="14"/>
      <c r="QNB74" s="14"/>
      <c r="QNC74" s="14"/>
      <c r="QND74" s="14"/>
      <c r="QNE74" s="14"/>
      <c r="QNF74" s="14"/>
      <c r="QNG74" s="14"/>
      <c r="QNH74" s="14"/>
      <c r="QNI74" s="14"/>
      <c r="QNJ74" s="14"/>
      <c r="QNK74" s="14"/>
      <c r="QNL74" s="14"/>
      <c r="QNM74" s="14"/>
      <c r="QNN74" s="14"/>
      <c r="QNO74" s="14"/>
      <c r="QNP74" s="14"/>
      <c r="QNQ74" s="14"/>
      <c r="QNR74" s="14"/>
      <c r="QNS74" s="14"/>
      <c r="QNT74" s="14"/>
      <c r="QNU74" s="14"/>
      <c r="QNV74" s="14"/>
      <c r="QNW74" s="14"/>
      <c r="QNX74" s="14"/>
      <c r="QNY74" s="14"/>
      <c r="QNZ74" s="14"/>
      <c r="QOA74" s="14"/>
      <c r="QOB74" s="14"/>
      <c r="QOC74" s="14"/>
      <c r="QOD74" s="14"/>
      <c r="QOE74" s="14"/>
      <c r="QOF74" s="14"/>
      <c r="QOG74" s="14"/>
      <c r="QOH74" s="14"/>
      <c r="QOI74" s="14"/>
      <c r="QOJ74" s="14"/>
      <c r="QOK74" s="14"/>
      <c r="QOL74" s="14"/>
      <c r="QOM74" s="14"/>
      <c r="QON74" s="14"/>
      <c r="QOO74" s="14"/>
      <c r="QOP74" s="14"/>
      <c r="QOQ74" s="14"/>
      <c r="QOR74" s="14"/>
      <c r="QOS74" s="14"/>
      <c r="QOT74" s="14"/>
      <c r="QOU74" s="14"/>
      <c r="QOV74" s="14"/>
      <c r="QOW74" s="14"/>
      <c r="QOX74" s="14"/>
      <c r="QOY74" s="14"/>
      <c r="QOZ74" s="14"/>
      <c r="QPA74" s="14"/>
      <c r="QPB74" s="14"/>
      <c r="QPC74" s="14"/>
      <c r="QPD74" s="14"/>
      <c r="QPE74" s="14"/>
      <c r="QPF74" s="14"/>
      <c r="QPG74" s="14"/>
      <c r="QPH74" s="14"/>
      <c r="QPI74" s="14"/>
      <c r="QPJ74" s="14"/>
      <c r="QPK74" s="14"/>
      <c r="QPL74" s="14"/>
      <c r="QPM74" s="14"/>
      <c r="QPN74" s="14"/>
      <c r="QPO74" s="14"/>
      <c r="QPP74" s="14"/>
      <c r="QPQ74" s="14"/>
      <c r="QPR74" s="14"/>
      <c r="QPS74" s="14"/>
      <c r="QPT74" s="14"/>
      <c r="QPU74" s="14"/>
      <c r="QPV74" s="14"/>
      <c r="QPW74" s="14"/>
      <c r="QPX74" s="14"/>
      <c r="QPY74" s="14"/>
      <c r="QPZ74" s="14"/>
      <c r="QQA74" s="14"/>
      <c r="QQB74" s="14"/>
      <c r="QQC74" s="14"/>
      <c r="QQD74" s="14"/>
      <c r="QQE74" s="14"/>
      <c r="QQF74" s="14"/>
      <c r="QQG74" s="14"/>
      <c r="QQH74" s="14"/>
      <c r="QQI74" s="14"/>
      <c r="QQJ74" s="14"/>
      <c r="QQK74" s="14"/>
      <c r="QQL74" s="14"/>
      <c r="QQM74" s="14"/>
      <c r="QQN74" s="14"/>
      <c r="QQO74" s="14"/>
      <c r="QQP74" s="14"/>
      <c r="QQQ74" s="14"/>
      <c r="QQR74" s="14"/>
      <c r="QQS74" s="14"/>
      <c r="QQT74" s="14"/>
      <c r="QQU74" s="14"/>
      <c r="QQV74" s="14"/>
      <c r="QQW74" s="14"/>
      <c r="QQX74" s="14"/>
      <c r="QQY74" s="14"/>
      <c r="QQZ74" s="14"/>
      <c r="QRA74" s="14"/>
      <c r="QRB74" s="14"/>
      <c r="QRC74" s="14"/>
      <c r="QRD74" s="14"/>
      <c r="QRE74" s="14"/>
      <c r="QRF74" s="14"/>
      <c r="QRG74" s="14"/>
      <c r="QRH74" s="14"/>
      <c r="QRI74" s="14"/>
      <c r="QRJ74" s="14"/>
      <c r="QRK74" s="14"/>
      <c r="QRL74" s="14"/>
      <c r="QRM74" s="14"/>
      <c r="QRN74" s="14"/>
      <c r="QRO74" s="14"/>
      <c r="QRP74" s="14"/>
      <c r="QRQ74" s="14"/>
      <c r="QRR74" s="14"/>
      <c r="QRS74" s="14"/>
      <c r="QRT74" s="14"/>
      <c r="QRU74" s="14"/>
      <c r="QRV74" s="14"/>
      <c r="QRW74" s="14"/>
      <c r="QRX74" s="14"/>
      <c r="QRY74" s="14"/>
      <c r="QRZ74" s="14"/>
      <c r="QSA74" s="14"/>
      <c r="QSB74" s="14"/>
      <c r="QSC74" s="14"/>
      <c r="QSD74" s="14"/>
      <c r="QSE74" s="14"/>
      <c r="QSF74" s="14"/>
      <c r="QSG74" s="14"/>
      <c r="QSH74" s="14"/>
      <c r="QSI74" s="14"/>
      <c r="QSJ74" s="14"/>
      <c r="QSK74" s="14"/>
      <c r="QSL74" s="14"/>
      <c r="QSM74" s="14"/>
      <c r="QSN74" s="14"/>
      <c r="QSO74" s="14"/>
      <c r="QSP74" s="14"/>
      <c r="QSQ74" s="14"/>
      <c r="QSR74" s="14"/>
      <c r="QSS74" s="14"/>
      <c r="QST74" s="14"/>
      <c r="QSU74" s="14"/>
      <c r="QSV74" s="14"/>
      <c r="QSW74" s="14"/>
      <c r="QSX74" s="14"/>
      <c r="QSY74" s="14"/>
      <c r="QSZ74" s="14"/>
      <c r="QTA74" s="14"/>
      <c r="QTB74" s="14"/>
      <c r="QTC74" s="14"/>
      <c r="QTD74" s="14"/>
      <c r="QTE74" s="14"/>
      <c r="QTF74" s="14"/>
      <c r="QTG74" s="14"/>
      <c r="QTH74" s="14"/>
      <c r="QTI74" s="14"/>
      <c r="QTJ74" s="14"/>
      <c r="QTK74" s="14"/>
      <c r="QTL74" s="14"/>
      <c r="QTM74" s="14"/>
      <c r="QTN74" s="14"/>
      <c r="QTO74" s="14"/>
      <c r="QTP74" s="14"/>
      <c r="QTQ74" s="14"/>
      <c r="QTR74" s="14"/>
      <c r="QTS74" s="14"/>
      <c r="QTT74" s="14"/>
      <c r="QTU74" s="14"/>
      <c r="QTV74" s="14"/>
      <c r="QTW74" s="14"/>
      <c r="QTX74" s="14"/>
      <c r="QTY74" s="14"/>
      <c r="QTZ74" s="14"/>
      <c r="QUA74" s="14"/>
      <c r="QUB74" s="14"/>
      <c r="QUC74" s="14"/>
      <c r="QUD74" s="14"/>
      <c r="QUE74" s="14"/>
      <c r="QUF74" s="14"/>
      <c r="QUG74" s="14"/>
      <c r="QUH74" s="14"/>
      <c r="QUI74" s="14"/>
      <c r="QUJ74" s="14"/>
      <c r="QUK74" s="14"/>
      <c r="QUL74" s="14"/>
      <c r="QUM74" s="14"/>
      <c r="QUN74" s="14"/>
      <c r="QUO74" s="14"/>
      <c r="QUP74" s="14"/>
      <c r="QUQ74" s="14"/>
      <c r="QUR74" s="14"/>
      <c r="QUS74" s="14"/>
      <c r="QUT74" s="14"/>
      <c r="QUU74" s="14"/>
      <c r="QUV74" s="14"/>
      <c r="QUW74" s="14"/>
      <c r="QUX74" s="14"/>
      <c r="QUY74" s="14"/>
      <c r="QUZ74" s="14"/>
      <c r="QVA74" s="14"/>
      <c r="QVB74" s="14"/>
      <c r="QVC74" s="14"/>
      <c r="QVD74" s="14"/>
      <c r="QVE74" s="14"/>
      <c r="QVF74" s="14"/>
      <c r="QVG74" s="14"/>
      <c r="QVH74" s="14"/>
      <c r="QVI74" s="14"/>
      <c r="QVJ74" s="14"/>
      <c r="QVK74" s="14"/>
      <c r="QVL74" s="14"/>
      <c r="QVM74" s="14"/>
      <c r="QVN74" s="14"/>
      <c r="QVO74" s="14"/>
      <c r="QVP74" s="14"/>
      <c r="QVQ74" s="14"/>
      <c r="QVR74" s="14"/>
      <c r="QVS74" s="14"/>
      <c r="QVT74" s="14"/>
      <c r="QVU74" s="14"/>
      <c r="QVV74" s="14"/>
      <c r="QVW74" s="14"/>
      <c r="QVX74" s="14"/>
      <c r="QVY74" s="14"/>
      <c r="QVZ74" s="14"/>
      <c r="QWA74" s="14"/>
      <c r="QWB74" s="14"/>
      <c r="QWC74" s="14"/>
      <c r="QWD74" s="14"/>
      <c r="QWE74" s="14"/>
      <c r="QWF74" s="14"/>
      <c r="QWG74" s="14"/>
      <c r="QWH74" s="14"/>
      <c r="QWI74" s="14"/>
      <c r="QWJ74" s="14"/>
      <c r="QWK74" s="14"/>
      <c r="QWL74" s="14"/>
      <c r="QWM74" s="14"/>
      <c r="QWN74" s="14"/>
      <c r="QWO74" s="14"/>
      <c r="QWP74" s="14"/>
      <c r="QWQ74" s="14"/>
      <c r="QWR74" s="14"/>
      <c r="QWS74" s="14"/>
      <c r="QWT74" s="14"/>
      <c r="QWU74" s="14"/>
      <c r="QWV74" s="14"/>
      <c r="QWW74" s="14"/>
      <c r="QWX74" s="14"/>
      <c r="QWY74" s="14"/>
      <c r="QWZ74" s="14"/>
      <c r="QXA74" s="14"/>
      <c r="QXB74" s="14"/>
      <c r="QXC74" s="14"/>
      <c r="QXD74" s="14"/>
      <c r="QXE74" s="14"/>
      <c r="QXF74" s="14"/>
      <c r="QXG74" s="14"/>
      <c r="QXH74" s="14"/>
      <c r="QXI74" s="14"/>
      <c r="QXJ74" s="14"/>
      <c r="QXK74" s="14"/>
      <c r="QXL74" s="14"/>
      <c r="QXM74" s="14"/>
      <c r="QXN74" s="14"/>
      <c r="QXO74" s="14"/>
      <c r="QXP74" s="14"/>
      <c r="QXQ74" s="14"/>
      <c r="QXR74" s="14"/>
      <c r="QXS74" s="14"/>
      <c r="QXT74" s="14"/>
      <c r="QXU74" s="14"/>
      <c r="QXV74" s="14"/>
      <c r="QXW74" s="14"/>
      <c r="QXX74" s="14"/>
      <c r="QXY74" s="14"/>
      <c r="QXZ74" s="14"/>
      <c r="QYA74" s="14"/>
      <c r="QYB74" s="14"/>
      <c r="QYC74" s="14"/>
      <c r="QYD74" s="14"/>
      <c r="QYE74" s="14"/>
      <c r="QYF74" s="14"/>
      <c r="QYG74" s="14"/>
      <c r="QYH74" s="14"/>
      <c r="QYI74" s="14"/>
      <c r="QYJ74" s="14"/>
      <c r="QYK74" s="14"/>
      <c r="QYL74" s="14"/>
      <c r="QYM74" s="14"/>
      <c r="QYN74" s="14"/>
      <c r="QYO74" s="14"/>
      <c r="QYP74" s="14"/>
      <c r="QYQ74" s="14"/>
      <c r="QYR74" s="14"/>
      <c r="QYS74" s="14"/>
      <c r="QYT74" s="14"/>
      <c r="QYU74" s="14"/>
      <c r="QYV74" s="14"/>
      <c r="QYW74" s="14"/>
      <c r="QYX74" s="14"/>
      <c r="QYY74" s="14"/>
      <c r="QYZ74" s="14"/>
      <c r="QZA74" s="14"/>
      <c r="QZB74" s="14"/>
      <c r="QZC74" s="14"/>
      <c r="QZD74" s="14"/>
      <c r="QZE74" s="14"/>
      <c r="QZF74" s="14"/>
      <c r="QZG74" s="14"/>
      <c r="QZH74" s="14"/>
      <c r="QZI74" s="14"/>
      <c r="QZJ74" s="14"/>
      <c r="QZK74" s="14"/>
      <c r="QZL74" s="14"/>
      <c r="QZM74" s="14"/>
      <c r="QZN74" s="14"/>
      <c r="QZO74" s="14"/>
      <c r="QZP74" s="14"/>
      <c r="QZQ74" s="14"/>
      <c r="QZR74" s="14"/>
      <c r="QZS74" s="14"/>
      <c r="QZT74" s="14"/>
      <c r="QZU74" s="14"/>
      <c r="QZV74" s="14"/>
      <c r="QZW74" s="14"/>
      <c r="QZX74" s="14"/>
      <c r="QZY74" s="14"/>
      <c r="QZZ74" s="14"/>
      <c r="RAA74" s="14"/>
      <c r="RAB74" s="14"/>
      <c r="RAC74" s="14"/>
      <c r="RAD74" s="14"/>
      <c r="RAE74" s="14"/>
      <c r="RAF74" s="14"/>
      <c r="RAG74" s="14"/>
      <c r="RAH74" s="14"/>
      <c r="RAI74" s="14"/>
      <c r="RAJ74" s="14"/>
      <c r="RAK74" s="14"/>
      <c r="RAL74" s="14"/>
      <c r="RAM74" s="14"/>
      <c r="RAN74" s="14"/>
      <c r="RAO74" s="14"/>
      <c r="RAP74" s="14"/>
      <c r="RAQ74" s="14"/>
      <c r="RAR74" s="14"/>
      <c r="RAS74" s="14"/>
      <c r="RAT74" s="14"/>
      <c r="RAU74" s="14"/>
      <c r="RAV74" s="14"/>
      <c r="RAW74" s="14"/>
      <c r="RAX74" s="14"/>
      <c r="RAY74" s="14"/>
      <c r="RAZ74" s="14"/>
      <c r="RBA74" s="14"/>
      <c r="RBB74" s="14"/>
      <c r="RBC74" s="14"/>
      <c r="RBD74" s="14"/>
      <c r="RBE74" s="14"/>
      <c r="RBF74" s="14"/>
      <c r="RBG74" s="14"/>
      <c r="RBH74" s="14"/>
      <c r="RBI74" s="14"/>
      <c r="RBJ74" s="14"/>
      <c r="RBK74" s="14"/>
      <c r="RBL74" s="14"/>
      <c r="RBM74" s="14"/>
      <c r="RBN74" s="14"/>
      <c r="RBO74" s="14"/>
      <c r="RBP74" s="14"/>
      <c r="RBQ74" s="14"/>
      <c r="RBR74" s="14"/>
      <c r="RBS74" s="14"/>
      <c r="RBT74" s="14"/>
      <c r="RBU74" s="14"/>
      <c r="RBV74" s="14"/>
      <c r="RBW74" s="14"/>
      <c r="RBX74" s="14"/>
      <c r="RBY74" s="14"/>
      <c r="RBZ74" s="14"/>
      <c r="RCA74" s="14"/>
      <c r="RCB74" s="14"/>
      <c r="RCC74" s="14"/>
      <c r="RCD74" s="14"/>
      <c r="RCE74" s="14"/>
      <c r="RCF74" s="14"/>
      <c r="RCG74" s="14"/>
      <c r="RCH74" s="14"/>
      <c r="RCI74" s="14"/>
      <c r="RCJ74" s="14"/>
      <c r="RCK74" s="14"/>
      <c r="RCL74" s="14"/>
      <c r="RCM74" s="14"/>
      <c r="RCN74" s="14"/>
      <c r="RCO74" s="14"/>
      <c r="RCP74" s="14"/>
      <c r="RCQ74" s="14"/>
      <c r="RCR74" s="14"/>
      <c r="RCS74" s="14"/>
      <c r="RCT74" s="14"/>
      <c r="RCU74" s="14"/>
      <c r="RCV74" s="14"/>
      <c r="RCW74" s="14"/>
      <c r="RCX74" s="14"/>
      <c r="RCY74" s="14"/>
      <c r="RCZ74" s="14"/>
      <c r="RDA74" s="14"/>
      <c r="RDB74" s="14"/>
      <c r="RDC74" s="14"/>
      <c r="RDD74" s="14"/>
      <c r="RDE74" s="14"/>
      <c r="RDF74" s="14"/>
      <c r="RDG74" s="14"/>
      <c r="RDH74" s="14"/>
      <c r="RDI74" s="14"/>
      <c r="RDJ74" s="14"/>
      <c r="RDK74" s="14"/>
      <c r="RDL74" s="14"/>
      <c r="RDM74" s="14"/>
      <c r="RDN74" s="14"/>
      <c r="RDO74" s="14"/>
      <c r="RDP74" s="14"/>
      <c r="RDQ74" s="14"/>
      <c r="RDR74" s="14"/>
      <c r="RDS74" s="14"/>
      <c r="RDT74" s="14"/>
      <c r="RDU74" s="14"/>
      <c r="RDV74" s="14"/>
      <c r="RDW74" s="14"/>
      <c r="RDX74" s="14"/>
      <c r="RDY74" s="14"/>
      <c r="RDZ74" s="14"/>
      <c r="REA74" s="14"/>
      <c r="REB74" s="14"/>
      <c r="REC74" s="14"/>
      <c r="RED74" s="14"/>
      <c r="REE74" s="14"/>
      <c r="REF74" s="14"/>
      <c r="REG74" s="14"/>
      <c r="REH74" s="14"/>
      <c r="REI74" s="14"/>
      <c r="REJ74" s="14"/>
      <c r="REK74" s="14"/>
      <c r="REL74" s="14"/>
      <c r="REM74" s="14"/>
      <c r="REN74" s="14"/>
      <c r="REO74" s="14"/>
      <c r="REP74" s="14"/>
      <c r="REQ74" s="14"/>
      <c r="RER74" s="14"/>
      <c r="RES74" s="14"/>
      <c r="RET74" s="14"/>
      <c r="REU74" s="14"/>
      <c r="REV74" s="14"/>
      <c r="REW74" s="14"/>
      <c r="REX74" s="14"/>
      <c r="REY74" s="14"/>
      <c r="REZ74" s="14"/>
      <c r="RFA74" s="14"/>
      <c r="RFB74" s="14"/>
      <c r="RFC74" s="14"/>
      <c r="RFD74" s="14"/>
      <c r="RFE74" s="14"/>
      <c r="RFF74" s="14"/>
      <c r="RFG74" s="14"/>
      <c r="RFH74" s="14"/>
      <c r="RFI74" s="14"/>
      <c r="RFJ74" s="14"/>
      <c r="RFK74" s="14"/>
      <c r="RFL74" s="14"/>
      <c r="RFM74" s="14"/>
      <c r="RFN74" s="14"/>
      <c r="RFO74" s="14"/>
      <c r="RFP74" s="14"/>
      <c r="RFQ74" s="14"/>
      <c r="RFR74" s="14"/>
      <c r="RFS74" s="14"/>
      <c r="RFT74" s="14"/>
      <c r="RFU74" s="14"/>
      <c r="RFV74" s="14"/>
      <c r="RFW74" s="14"/>
      <c r="RFX74" s="14"/>
      <c r="RFY74" s="14"/>
      <c r="RFZ74" s="14"/>
      <c r="RGA74" s="14"/>
      <c r="RGB74" s="14"/>
      <c r="RGC74" s="14"/>
      <c r="RGD74" s="14"/>
      <c r="RGE74" s="14"/>
      <c r="RGF74" s="14"/>
      <c r="RGG74" s="14"/>
      <c r="RGH74" s="14"/>
      <c r="RGI74" s="14"/>
      <c r="RGJ74" s="14"/>
      <c r="RGK74" s="14"/>
      <c r="RGL74" s="14"/>
      <c r="RGM74" s="14"/>
      <c r="RGN74" s="14"/>
      <c r="RGO74" s="14"/>
      <c r="RGP74" s="14"/>
      <c r="RGQ74" s="14"/>
      <c r="RGR74" s="14"/>
      <c r="RGS74" s="14"/>
      <c r="RGT74" s="14"/>
      <c r="RGU74" s="14"/>
      <c r="RGV74" s="14"/>
      <c r="RGW74" s="14"/>
      <c r="RGX74" s="14"/>
      <c r="RGY74" s="14"/>
      <c r="RGZ74" s="14"/>
      <c r="RHA74" s="14"/>
      <c r="RHB74" s="14"/>
      <c r="RHC74" s="14"/>
      <c r="RHD74" s="14"/>
      <c r="RHE74" s="14"/>
      <c r="RHF74" s="14"/>
      <c r="RHG74" s="14"/>
      <c r="RHH74" s="14"/>
      <c r="RHI74" s="14"/>
      <c r="RHJ74" s="14"/>
      <c r="RHK74" s="14"/>
      <c r="RHL74" s="14"/>
      <c r="RHM74" s="14"/>
      <c r="RHN74" s="14"/>
      <c r="RHO74" s="14"/>
      <c r="RHP74" s="14"/>
      <c r="RHQ74" s="14"/>
      <c r="RHR74" s="14"/>
      <c r="RHS74" s="14"/>
      <c r="RHT74" s="14"/>
      <c r="RHU74" s="14"/>
      <c r="RHV74" s="14"/>
      <c r="RHW74" s="14"/>
      <c r="RHX74" s="14"/>
      <c r="RHY74" s="14"/>
      <c r="RHZ74" s="14"/>
      <c r="RIA74" s="14"/>
      <c r="RIB74" s="14"/>
      <c r="RIC74" s="14"/>
      <c r="RID74" s="14"/>
      <c r="RIE74" s="14"/>
      <c r="RIF74" s="14"/>
      <c r="RIG74" s="14"/>
      <c r="RIH74" s="14"/>
      <c r="RII74" s="14"/>
      <c r="RIJ74" s="14"/>
      <c r="RIK74" s="14"/>
      <c r="RIL74" s="14"/>
      <c r="RIM74" s="14"/>
      <c r="RIN74" s="14"/>
      <c r="RIO74" s="14"/>
      <c r="RIP74" s="14"/>
      <c r="RIQ74" s="14"/>
      <c r="RIR74" s="14"/>
      <c r="RIS74" s="14"/>
      <c r="RIT74" s="14"/>
      <c r="RIU74" s="14"/>
      <c r="RIV74" s="14"/>
      <c r="RIW74" s="14"/>
      <c r="RIX74" s="14"/>
      <c r="RIY74" s="14"/>
      <c r="RIZ74" s="14"/>
      <c r="RJA74" s="14"/>
      <c r="RJB74" s="14"/>
      <c r="RJC74" s="14"/>
      <c r="RJD74" s="14"/>
      <c r="RJE74" s="14"/>
      <c r="RJF74" s="14"/>
      <c r="RJG74" s="14"/>
      <c r="RJH74" s="14"/>
      <c r="RJI74" s="14"/>
      <c r="RJJ74" s="14"/>
      <c r="RJK74" s="14"/>
      <c r="RJL74" s="14"/>
      <c r="RJM74" s="14"/>
      <c r="RJN74" s="14"/>
      <c r="RJO74" s="14"/>
      <c r="RJP74" s="14"/>
      <c r="RJQ74" s="14"/>
      <c r="RJR74" s="14"/>
      <c r="RJS74" s="14"/>
      <c r="RJT74" s="14"/>
      <c r="RJU74" s="14"/>
      <c r="RJV74" s="14"/>
      <c r="RJW74" s="14"/>
      <c r="RJX74" s="14"/>
      <c r="RJY74" s="14"/>
      <c r="RJZ74" s="14"/>
      <c r="RKA74" s="14"/>
      <c r="RKB74" s="14"/>
      <c r="RKC74" s="14"/>
      <c r="RKD74" s="14"/>
      <c r="RKE74" s="14"/>
      <c r="RKF74" s="14"/>
      <c r="RKG74" s="14"/>
      <c r="RKH74" s="14"/>
      <c r="RKI74" s="14"/>
      <c r="RKJ74" s="14"/>
      <c r="RKK74" s="14"/>
      <c r="RKL74" s="14"/>
      <c r="RKM74" s="14"/>
      <c r="RKN74" s="14"/>
      <c r="RKO74" s="14"/>
      <c r="RKP74" s="14"/>
      <c r="RKQ74" s="14"/>
      <c r="RKR74" s="14"/>
      <c r="RKS74" s="14"/>
      <c r="RKT74" s="14"/>
      <c r="RKU74" s="14"/>
      <c r="RKV74" s="14"/>
      <c r="RKW74" s="14"/>
      <c r="RKX74" s="14"/>
      <c r="RKY74" s="14"/>
      <c r="RKZ74" s="14"/>
      <c r="RLA74" s="14"/>
      <c r="RLB74" s="14"/>
      <c r="RLC74" s="14"/>
      <c r="RLD74" s="14"/>
      <c r="RLE74" s="14"/>
      <c r="RLF74" s="14"/>
      <c r="RLG74" s="14"/>
      <c r="RLH74" s="14"/>
      <c r="RLI74" s="14"/>
      <c r="RLJ74" s="14"/>
      <c r="RLK74" s="14"/>
      <c r="RLL74" s="14"/>
      <c r="RLM74" s="14"/>
      <c r="RLN74" s="14"/>
      <c r="RLO74" s="14"/>
      <c r="RLP74" s="14"/>
      <c r="RLQ74" s="14"/>
      <c r="RLR74" s="14"/>
      <c r="RLS74" s="14"/>
      <c r="RLT74" s="14"/>
      <c r="RLU74" s="14"/>
      <c r="RLV74" s="14"/>
      <c r="RLW74" s="14"/>
      <c r="RLX74" s="14"/>
      <c r="RLY74" s="14"/>
      <c r="RLZ74" s="14"/>
      <c r="RMA74" s="14"/>
      <c r="RMB74" s="14"/>
      <c r="RMC74" s="14"/>
      <c r="RMD74" s="14"/>
      <c r="RME74" s="14"/>
      <c r="RMF74" s="14"/>
      <c r="RMG74" s="14"/>
      <c r="RMH74" s="14"/>
      <c r="RMI74" s="14"/>
      <c r="RMJ74" s="14"/>
      <c r="RMK74" s="14"/>
      <c r="RML74" s="14"/>
      <c r="RMM74" s="14"/>
      <c r="RMN74" s="14"/>
      <c r="RMO74" s="14"/>
      <c r="RMP74" s="14"/>
      <c r="RMQ74" s="14"/>
      <c r="RMR74" s="14"/>
      <c r="RMS74" s="14"/>
      <c r="RMT74" s="14"/>
      <c r="RMU74" s="14"/>
      <c r="RMV74" s="14"/>
      <c r="RMW74" s="14"/>
      <c r="RMX74" s="14"/>
      <c r="RMY74" s="14"/>
      <c r="RMZ74" s="14"/>
      <c r="RNA74" s="14"/>
      <c r="RNB74" s="14"/>
      <c r="RNC74" s="14"/>
      <c r="RND74" s="14"/>
      <c r="RNE74" s="14"/>
      <c r="RNF74" s="14"/>
      <c r="RNG74" s="14"/>
      <c r="RNH74" s="14"/>
      <c r="RNI74" s="14"/>
      <c r="RNJ74" s="14"/>
      <c r="RNK74" s="14"/>
      <c r="RNL74" s="14"/>
      <c r="RNM74" s="14"/>
      <c r="RNN74" s="14"/>
      <c r="RNO74" s="14"/>
      <c r="RNP74" s="14"/>
      <c r="RNQ74" s="14"/>
      <c r="RNR74" s="14"/>
      <c r="RNS74" s="14"/>
      <c r="RNT74" s="14"/>
      <c r="RNU74" s="14"/>
      <c r="RNV74" s="14"/>
      <c r="RNW74" s="14"/>
      <c r="RNX74" s="14"/>
      <c r="RNY74" s="14"/>
      <c r="RNZ74" s="14"/>
      <c r="ROA74" s="14"/>
      <c r="ROB74" s="14"/>
      <c r="ROC74" s="14"/>
      <c r="ROD74" s="14"/>
      <c r="ROE74" s="14"/>
      <c r="ROF74" s="14"/>
      <c r="ROG74" s="14"/>
      <c r="ROH74" s="14"/>
      <c r="ROI74" s="14"/>
      <c r="ROJ74" s="14"/>
      <c r="ROK74" s="14"/>
      <c r="ROL74" s="14"/>
      <c r="ROM74" s="14"/>
      <c r="RON74" s="14"/>
      <c r="ROO74" s="14"/>
      <c r="ROP74" s="14"/>
      <c r="ROQ74" s="14"/>
      <c r="ROR74" s="14"/>
      <c r="ROS74" s="14"/>
      <c r="ROT74" s="14"/>
      <c r="ROU74" s="14"/>
      <c r="ROV74" s="14"/>
      <c r="ROW74" s="14"/>
      <c r="ROX74" s="14"/>
      <c r="ROY74" s="14"/>
      <c r="ROZ74" s="14"/>
      <c r="RPA74" s="14"/>
      <c r="RPB74" s="14"/>
      <c r="RPC74" s="14"/>
      <c r="RPD74" s="14"/>
      <c r="RPE74" s="14"/>
      <c r="RPF74" s="14"/>
      <c r="RPG74" s="14"/>
      <c r="RPH74" s="14"/>
      <c r="RPI74" s="14"/>
      <c r="RPJ74" s="14"/>
      <c r="RPK74" s="14"/>
      <c r="RPL74" s="14"/>
      <c r="RPM74" s="14"/>
      <c r="RPN74" s="14"/>
      <c r="RPO74" s="14"/>
      <c r="RPP74" s="14"/>
      <c r="RPQ74" s="14"/>
      <c r="RPR74" s="14"/>
      <c r="RPS74" s="14"/>
      <c r="RPT74" s="14"/>
      <c r="RPU74" s="14"/>
      <c r="RPV74" s="14"/>
      <c r="RPW74" s="14"/>
      <c r="RPX74" s="14"/>
      <c r="RPY74" s="14"/>
      <c r="RPZ74" s="14"/>
      <c r="RQA74" s="14"/>
      <c r="RQB74" s="14"/>
      <c r="RQC74" s="14"/>
      <c r="RQD74" s="14"/>
      <c r="RQE74" s="14"/>
      <c r="RQF74" s="14"/>
      <c r="RQG74" s="14"/>
      <c r="RQH74" s="14"/>
      <c r="RQI74" s="14"/>
      <c r="RQJ74" s="14"/>
      <c r="RQK74" s="14"/>
      <c r="RQL74" s="14"/>
      <c r="RQM74" s="14"/>
      <c r="RQN74" s="14"/>
      <c r="RQO74" s="14"/>
      <c r="RQP74" s="14"/>
      <c r="RQQ74" s="14"/>
      <c r="RQR74" s="14"/>
      <c r="RQS74" s="14"/>
      <c r="RQT74" s="14"/>
      <c r="RQU74" s="14"/>
      <c r="RQV74" s="14"/>
      <c r="RQW74" s="14"/>
      <c r="RQX74" s="14"/>
      <c r="RQY74" s="14"/>
      <c r="RQZ74" s="14"/>
      <c r="RRA74" s="14"/>
      <c r="RRB74" s="14"/>
      <c r="RRC74" s="14"/>
      <c r="RRD74" s="14"/>
      <c r="RRE74" s="14"/>
      <c r="RRF74" s="14"/>
      <c r="RRG74" s="14"/>
      <c r="RRH74" s="14"/>
      <c r="RRI74" s="14"/>
      <c r="RRJ74" s="14"/>
      <c r="RRK74" s="14"/>
      <c r="RRL74" s="14"/>
      <c r="RRM74" s="14"/>
      <c r="RRN74" s="14"/>
      <c r="RRO74" s="14"/>
      <c r="RRP74" s="14"/>
      <c r="RRQ74" s="14"/>
      <c r="RRR74" s="14"/>
      <c r="RRS74" s="14"/>
      <c r="RRT74" s="14"/>
      <c r="RRU74" s="14"/>
      <c r="RRV74" s="14"/>
      <c r="RRW74" s="14"/>
      <c r="RRX74" s="14"/>
      <c r="RRY74" s="14"/>
      <c r="RRZ74" s="14"/>
      <c r="RSA74" s="14"/>
      <c r="RSB74" s="14"/>
      <c r="RSC74" s="14"/>
      <c r="RSD74" s="14"/>
      <c r="RSE74" s="14"/>
      <c r="RSF74" s="14"/>
      <c r="RSG74" s="14"/>
      <c r="RSH74" s="14"/>
      <c r="RSI74" s="14"/>
      <c r="RSJ74" s="14"/>
      <c r="RSK74" s="14"/>
      <c r="RSL74" s="14"/>
      <c r="RSM74" s="14"/>
      <c r="RSN74" s="14"/>
      <c r="RSO74" s="14"/>
      <c r="RSP74" s="14"/>
      <c r="RSQ74" s="14"/>
      <c r="RSR74" s="14"/>
      <c r="RSS74" s="14"/>
      <c r="RST74" s="14"/>
      <c r="RSU74" s="14"/>
      <c r="RSV74" s="14"/>
      <c r="RSW74" s="14"/>
      <c r="RSX74" s="14"/>
      <c r="RSY74" s="14"/>
      <c r="RSZ74" s="14"/>
      <c r="RTA74" s="14"/>
      <c r="RTB74" s="14"/>
      <c r="RTC74" s="14"/>
      <c r="RTD74" s="14"/>
      <c r="RTE74" s="14"/>
      <c r="RTF74" s="14"/>
      <c r="RTG74" s="14"/>
      <c r="RTH74" s="14"/>
      <c r="RTI74" s="14"/>
      <c r="RTJ74" s="14"/>
      <c r="RTK74" s="14"/>
      <c r="RTL74" s="14"/>
      <c r="RTM74" s="14"/>
      <c r="RTN74" s="14"/>
      <c r="RTO74" s="14"/>
      <c r="RTP74" s="14"/>
      <c r="RTQ74" s="14"/>
      <c r="RTR74" s="14"/>
      <c r="RTS74" s="14"/>
      <c r="RTT74" s="14"/>
      <c r="RTU74" s="14"/>
      <c r="RTV74" s="14"/>
      <c r="RTW74" s="14"/>
      <c r="RTX74" s="14"/>
      <c r="RTY74" s="14"/>
      <c r="RTZ74" s="14"/>
      <c r="RUA74" s="14"/>
      <c r="RUB74" s="14"/>
      <c r="RUC74" s="14"/>
      <c r="RUD74" s="14"/>
      <c r="RUE74" s="14"/>
      <c r="RUF74" s="14"/>
      <c r="RUG74" s="14"/>
      <c r="RUH74" s="14"/>
      <c r="RUI74" s="14"/>
      <c r="RUJ74" s="14"/>
      <c r="RUK74" s="14"/>
      <c r="RUL74" s="14"/>
      <c r="RUM74" s="14"/>
      <c r="RUN74" s="14"/>
      <c r="RUO74" s="14"/>
      <c r="RUP74" s="14"/>
      <c r="RUQ74" s="14"/>
      <c r="RUR74" s="14"/>
      <c r="RUS74" s="14"/>
      <c r="RUT74" s="14"/>
      <c r="RUU74" s="14"/>
      <c r="RUV74" s="14"/>
      <c r="RUW74" s="14"/>
      <c r="RUX74" s="14"/>
      <c r="RUY74" s="14"/>
      <c r="RUZ74" s="14"/>
      <c r="RVA74" s="14"/>
      <c r="RVB74" s="14"/>
      <c r="RVC74" s="14"/>
      <c r="RVD74" s="14"/>
      <c r="RVE74" s="14"/>
      <c r="RVF74" s="14"/>
      <c r="RVG74" s="14"/>
      <c r="RVH74" s="14"/>
      <c r="RVI74" s="14"/>
      <c r="RVJ74" s="14"/>
      <c r="RVK74" s="14"/>
      <c r="RVL74" s="14"/>
      <c r="RVM74" s="14"/>
      <c r="RVN74" s="14"/>
      <c r="RVO74" s="14"/>
      <c r="RVP74" s="14"/>
      <c r="RVQ74" s="14"/>
      <c r="RVR74" s="14"/>
      <c r="RVS74" s="14"/>
      <c r="RVT74" s="14"/>
      <c r="RVU74" s="14"/>
      <c r="RVV74" s="14"/>
      <c r="RVW74" s="14"/>
      <c r="RVX74" s="14"/>
      <c r="RVY74" s="14"/>
      <c r="RVZ74" s="14"/>
      <c r="RWA74" s="14"/>
      <c r="RWB74" s="14"/>
      <c r="RWC74" s="14"/>
      <c r="RWD74" s="14"/>
      <c r="RWE74" s="14"/>
      <c r="RWF74" s="14"/>
      <c r="RWG74" s="14"/>
      <c r="RWH74" s="14"/>
      <c r="RWI74" s="14"/>
      <c r="RWJ74" s="14"/>
      <c r="RWK74" s="14"/>
      <c r="RWL74" s="14"/>
      <c r="RWM74" s="14"/>
      <c r="RWN74" s="14"/>
      <c r="RWO74" s="14"/>
      <c r="RWP74" s="14"/>
      <c r="RWQ74" s="14"/>
      <c r="RWR74" s="14"/>
      <c r="RWS74" s="14"/>
      <c r="RWT74" s="14"/>
      <c r="RWU74" s="14"/>
      <c r="RWV74" s="14"/>
      <c r="RWW74" s="14"/>
      <c r="RWX74" s="14"/>
      <c r="RWY74" s="14"/>
      <c r="RWZ74" s="14"/>
      <c r="RXA74" s="14"/>
      <c r="RXB74" s="14"/>
      <c r="RXC74" s="14"/>
      <c r="RXD74" s="14"/>
      <c r="RXE74" s="14"/>
      <c r="RXF74" s="14"/>
      <c r="RXG74" s="14"/>
      <c r="RXH74" s="14"/>
      <c r="RXI74" s="14"/>
      <c r="RXJ74" s="14"/>
      <c r="RXK74" s="14"/>
      <c r="RXL74" s="14"/>
      <c r="RXM74" s="14"/>
      <c r="RXN74" s="14"/>
      <c r="RXO74" s="14"/>
      <c r="RXP74" s="14"/>
      <c r="RXQ74" s="14"/>
      <c r="RXR74" s="14"/>
      <c r="RXS74" s="14"/>
      <c r="RXT74" s="14"/>
      <c r="RXU74" s="14"/>
      <c r="RXV74" s="14"/>
      <c r="RXW74" s="14"/>
      <c r="RXX74" s="14"/>
      <c r="RXY74" s="14"/>
      <c r="RXZ74" s="14"/>
      <c r="RYA74" s="14"/>
      <c r="RYB74" s="14"/>
      <c r="RYC74" s="14"/>
      <c r="RYD74" s="14"/>
      <c r="RYE74" s="14"/>
      <c r="RYF74" s="14"/>
      <c r="RYG74" s="14"/>
      <c r="RYH74" s="14"/>
      <c r="RYI74" s="14"/>
      <c r="RYJ74" s="14"/>
      <c r="RYK74" s="14"/>
      <c r="RYL74" s="14"/>
      <c r="RYM74" s="14"/>
      <c r="RYN74" s="14"/>
      <c r="RYO74" s="14"/>
      <c r="RYP74" s="14"/>
      <c r="RYQ74" s="14"/>
      <c r="RYR74" s="14"/>
      <c r="RYS74" s="14"/>
      <c r="RYT74" s="14"/>
      <c r="RYU74" s="14"/>
      <c r="RYV74" s="14"/>
      <c r="RYW74" s="14"/>
      <c r="RYX74" s="14"/>
      <c r="RYY74" s="14"/>
      <c r="RYZ74" s="14"/>
      <c r="RZA74" s="14"/>
      <c r="RZB74" s="14"/>
      <c r="RZC74" s="14"/>
      <c r="RZD74" s="14"/>
      <c r="RZE74" s="14"/>
      <c r="RZF74" s="14"/>
      <c r="RZG74" s="14"/>
      <c r="RZH74" s="14"/>
      <c r="RZI74" s="14"/>
      <c r="RZJ74" s="14"/>
      <c r="RZK74" s="14"/>
      <c r="RZL74" s="14"/>
      <c r="RZM74" s="14"/>
      <c r="RZN74" s="14"/>
      <c r="RZO74" s="14"/>
      <c r="RZP74" s="14"/>
      <c r="RZQ74" s="14"/>
      <c r="RZR74" s="14"/>
      <c r="RZS74" s="14"/>
      <c r="RZT74" s="14"/>
      <c r="RZU74" s="14"/>
      <c r="RZV74" s="14"/>
      <c r="RZW74" s="14"/>
      <c r="RZX74" s="14"/>
      <c r="RZY74" s="14"/>
      <c r="RZZ74" s="14"/>
      <c r="SAA74" s="14"/>
      <c r="SAB74" s="14"/>
      <c r="SAC74" s="14"/>
      <c r="SAD74" s="14"/>
      <c r="SAE74" s="14"/>
      <c r="SAF74" s="14"/>
      <c r="SAG74" s="14"/>
      <c r="SAH74" s="14"/>
      <c r="SAI74" s="14"/>
      <c r="SAJ74" s="14"/>
      <c r="SAK74" s="14"/>
      <c r="SAL74" s="14"/>
      <c r="SAM74" s="14"/>
      <c r="SAN74" s="14"/>
      <c r="SAO74" s="14"/>
      <c r="SAP74" s="14"/>
      <c r="SAQ74" s="14"/>
      <c r="SAR74" s="14"/>
      <c r="SAS74" s="14"/>
      <c r="SAT74" s="14"/>
      <c r="SAU74" s="14"/>
      <c r="SAV74" s="14"/>
      <c r="SAW74" s="14"/>
      <c r="SAX74" s="14"/>
      <c r="SAY74" s="14"/>
      <c r="SAZ74" s="14"/>
      <c r="SBA74" s="14"/>
      <c r="SBB74" s="14"/>
      <c r="SBC74" s="14"/>
      <c r="SBD74" s="14"/>
      <c r="SBE74" s="14"/>
      <c r="SBF74" s="14"/>
      <c r="SBG74" s="14"/>
      <c r="SBH74" s="14"/>
      <c r="SBI74" s="14"/>
      <c r="SBJ74" s="14"/>
      <c r="SBK74" s="14"/>
      <c r="SBL74" s="14"/>
      <c r="SBM74" s="14"/>
      <c r="SBN74" s="14"/>
      <c r="SBO74" s="14"/>
      <c r="SBP74" s="14"/>
      <c r="SBQ74" s="14"/>
      <c r="SBR74" s="14"/>
      <c r="SBS74" s="14"/>
      <c r="SBT74" s="14"/>
      <c r="SBU74" s="14"/>
      <c r="SBV74" s="14"/>
      <c r="SBW74" s="14"/>
      <c r="SBX74" s="14"/>
      <c r="SBY74" s="14"/>
      <c r="SBZ74" s="14"/>
      <c r="SCA74" s="14"/>
      <c r="SCB74" s="14"/>
      <c r="SCC74" s="14"/>
      <c r="SCD74" s="14"/>
      <c r="SCE74" s="14"/>
      <c r="SCF74" s="14"/>
      <c r="SCG74" s="14"/>
      <c r="SCH74" s="14"/>
      <c r="SCI74" s="14"/>
      <c r="SCJ74" s="14"/>
      <c r="SCK74" s="14"/>
      <c r="SCL74" s="14"/>
      <c r="SCM74" s="14"/>
      <c r="SCN74" s="14"/>
      <c r="SCO74" s="14"/>
      <c r="SCP74" s="14"/>
      <c r="SCQ74" s="14"/>
      <c r="SCR74" s="14"/>
      <c r="SCS74" s="14"/>
      <c r="SCT74" s="14"/>
      <c r="SCU74" s="14"/>
      <c r="SCV74" s="14"/>
      <c r="SCW74" s="14"/>
      <c r="SCX74" s="14"/>
      <c r="SCY74" s="14"/>
      <c r="SCZ74" s="14"/>
      <c r="SDA74" s="14"/>
      <c r="SDB74" s="14"/>
      <c r="SDC74" s="14"/>
      <c r="SDD74" s="14"/>
      <c r="SDE74" s="14"/>
      <c r="SDF74" s="14"/>
      <c r="SDG74" s="14"/>
      <c r="SDH74" s="14"/>
      <c r="SDI74" s="14"/>
      <c r="SDJ74" s="14"/>
      <c r="SDK74" s="14"/>
      <c r="SDL74" s="14"/>
      <c r="SDM74" s="14"/>
      <c r="SDN74" s="14"/>
      <c r="SDO74" s="14"/>
      <c r="SDP74" s="14"/>
      <c r="SDQ74" s="14"/>
      <c r="SDR74" s="14"/>
      <c r="SDS74" s="14"/>
      <c r="SDT74" s="14"/>
      <c r="SDU74" s="14"/>
      <c r="SDV74" s="14"/>
      <c r="SDW74" s="14"/>
      <c r="SDX74" s="14"/>
      <c r="SDY74" s="14"/>
      <c r="SDZ74" s="14"/>
      <c r="SEA74" s="14"/>
      <c r="SEB74" s="14"/>
      <c r="SEC74" s="14"/>
      <c r="SED74" s="14"/>
      <c r="SEE74" s="14"/>
      <c r="SEF74" s="14"/>
      <c r="SEG74" s="14"/>
      <c r="SEH74" s="14"/>
      <c r="SEI74" s="14"/>
      <c r="SEJ74" s="14"/>
      <c r="SEK74" s="14"/>
      <c r="SEL74" s="14"/>
      <c r="SEM74" s="14"/>
      <c r="SEN74" s="14"/>
      <c r="SEO74" s="14"/>
      <c r="SEP74" s="14"/>
      <c r="SEQ74" s="14"/>
      <c r="SER74" s="14"/>
      <c r="SES74" s="14"/>
      <c r="SET74" s="14"/>
      <c r="SEU74" s="14"/>
      <c r="SEV74" s="14"/>
      <c r="SEW74" s="14"/>
      <c r="SEX74" s="14"/>
      <c r="SEY74" s="14"/>
      <c r="SEZ74" s="14"/>
      <c r="SFA74" s="14"/>
      <c r="SFB74" s="14"/>
      <c r="SFC74" s="14"/>
      <c r="SFD74" s="14"/>
      <c r="SFE74" s="14"/>
      <c r="SFF74" s="14"/>
      <c r="SFG74" s="14"/>
      <c r="SFH74" s="14"/>
      <c r="SFI74" s="14"/>
      <c r="SFJ74" s="14"/>
      <c r="SFK74" s="14"/>
      <c r="SFL74" s="14"/>
      <c r="SFM74" s="14"/>
      <c r="SFN74" s="14"/>
      <c r="SFO74" s="14"/>
      <c r="SFP74" s="14"/>
      <c r="SFQ74" s="14"/>
      <c r="SFR74" s="14"/>
      <c r="SFS74" s="14"/>
      <c r="SFT74" s="14"/>
      <c r="SFU74" s="14"/>
      <c r="SFV74" s="14"/>
      <c r="SFW74" s="14"/>
      <c r="SFX74" s="14"/>
      <c r="SFY74" s="14"/>
      <c r="SFZ74" s="14"/>
      <c r="SGA74" s="14"/>
      <c r="SGB74" s="14"/>
      <c r="SGC74" s="14"/>
      <c r="SGD74" s="14"/>
      <c r="SGE74" s="14"/>
      <c r="SGF74" s="14"/>
      <c r="SGG74" s="14"/>
      <c r="SGH74" s="14"/>
      <c r="SGI74" s="14"/>
      <c r="SGJ74" s="14"/>
      <c r="SGK74" s="14"/>
      <c r="SGL74" s="14"/>
      <c r="SGM74" s="14"/>
      <c r="SGN74" s="14"/>
      <c r="SGO74" s="14"/>
      <c r="SGP74" s="14"/>
      <c r="SGQ74" s="14"/>
      <c r="SGR74" s="14"/>
      <c r="SGS74" s="14"/>
      <c r="SGT74" s="14"/>
      <c r="SGU74" s="14"/>
      <c r="SGV74" s="14"/>
      <c r="SGW74" s="14"/>
      <c r="SGX74" s="14"/>
      <c r="SGY74" s="14"/>
      <c r="SGZ74" s="14"/>
      <c r="SHA74" s="14"/>
      <c r="SHB74" s="14"/>
      <c r="SHC74" s="14"/>
      <c r="SHD74" s="14"/>
      <c r="SHE74" s="14"/>
      <c r="SHF74" s="14"/>
      <c r="SHG74" s="14"/>
      <c r="SHH74" s="14"/>
      <c r="SHI74" s="14"/>
      <c r="SHJ74" s="14"/>
      <c r="SHK74" s="14"/>
      <c r="SHL74" s="14"/>
      <c r="SHM74" s="14"/>
      <c r="SHN74" s="14"/>
      <c r="SHO74" s="14"/>
      <c r="SHP74" s="14"/>
      <c r="SHQ74" s="14"/>
      <c r="SHR74" s="14"/>
      <c r="SHS74" s="14"/>
      <c r="SHT74" s="14"/>
      <c r="SHU74" s="14"/>
      <c r="SHV74" s="14"/>
      <c r="SHW74" s="14"/>
      <c r="SHX74" s="14"/>
      <c r="SHY74" s="14"/>
      <c r="SHZ74" s="14"/>
      <c r="SIA74" s="14"/>
      <c r="SIB74" s="14"/>
      <c r="SIC74" s="14"/>
      <c r="SID74" s="14"/>
      <c r="SIE74" s="14"/>
      <c r="SIF74" s="14"/>
      <c r="SIG74" s="14"/>
      <c r="SIH74" s="14"/>
      <c r="SII74" s="14"/>
      <c r="SIJ74" s="14"/>
      <c r="SIK74" s="14"/>
      <c r="SIL74" s="14"/>
      <c r="SIM74" s="14"/>
      <c r="SIN74" s="14"/>
      <c r="SIO74" s="14"/>
      <c r="SIP74" s="14"/>
      <c r="SIQ74" s="14"/>
      <c r="SIR74" s="14"/>
      <c r="SIS74" s="14"/>
      <c r="SIT74" s="14"/>
      <c r="SIU74" s="14"/>
      <c r="SIV74" s="14"/>
      <c r="SIW74" s="14"/>
      <c r="SIX74" s="14"/>
      <c r="SIY74" s="14"/>
      <c r="SIZ74" s="14"/>
      <c r="SJA74" s="14"/>
      <c r="SJB74" s="14"/>
      <c r="SJC74" s="14"/>
      <c r="SJD74" s="14"/>
      <c r="SJE74" s="14"/>
      <c r="SJF74" s="14"/>
      <c r="SJG74" s="14"/>
      <c r="SJH74" s="14"/>
      <c r="SJI74" s="14"/>
      <c r="SJJ74" s="14"/>
      <c r="SJK74" s="14"/>
      <c r="SJL74" s="14"/>
      <c r="SJM74" s="14"/>
      <c r="SJN74" s="14"/>
      <c r="SJO74" s="14"/>
      <c r="SJP74" s="14"/>
      <c r="SJQ74" s="14"/>
      <c r="SJR74" s="14"/>
      <c r="SJS74" s="14"/>
      <c r="SJT74" s="14"/>
      <c r="SJU74" s="14"/>
      <c r="SJV74" s="14"/>
      <c r="SJW74" s="14"/>
      <c r="SJX74" s="14"/>
      <c r="SJY74" s="14"/>
      <c r="SJZ74" s="14"/>
      <c r="SKA74" s="14"/>
      <c r="SKB74" s="14"/>
      <c r="SKC74" s="14"/>
      <c r="SKD74" s="14"/>
      <c r="SKE74" s="14"/>
      <c r="SKF74" s="14"/>
      <c r="SKG74" s="14"/>
      <c r="SKH74" s="14"/>
      <c r="SKI74" s="14"/>
      <c r="SKJ74" s="14"/>
      <c r="SKK74" s="14"/>
      <c r="SKL74" s="14"/>
      <c r="SKM74" s="14"/>
      <c r="SKN74" s="14"/>
      <c r="SKO74" s="14"/>
      <c r="SKP74" s="14"/>
      <c r="SKQ74" s="14"/>
      <c r="SKR74" s="14"/>
      <c r="SKS74" s="14"/>
      <c r="SKT74" s="14"/>
      <c r="SKU74" s="14"/>
      <c r="SKV74" s="14"/>
      <c r="SKW74" s="14"/>
      <c r="SKX74" s="14"/>
      <c r="SKY74" s="14"/>
      <c r="SKZ74" s="14"/>
      <c r="SLA74" s="14"/>
      <c r="SLB74" s="14"/>
      <c r="SLC74" s="14"/>
      <c r="SLD74" s="14"/>
      <c r="SLE74" s="14"/>
      <c r="SLF74" s="14"/>
      <c r="SLG74" s="14"/>
      <c r="SLH74" s="14"/>
      <c r="SLI74" s="14"/>
      <c r="SLJ74" s="14"/>
      <c r="SLK74" s="14"/>
      <c r="SLL74" s="14"/>
      <c r="SLM74" s="14"/>
      <c r="SLN74" s="14"/>
      <c r="SLO74" s="14"/>
      <c r="SLP74" s="14"/>
      <c r="SLQ74" s="14"/>
      <c r="SLR74" s="14"/>
      <c r="SLS74" s="14"/>
      <c r="SLT74" s="14"/>
      <c r="SLU74" s="14"/>
      <c r="SLV74" s="14"/>
      <c r="SLW74" s="14"/>
      <c r="SLX74" s="14"/>
      <c r="SLY74" s="14"/>
      <c r="SLZ74" s="14"/>
      <c r="SMA74" s="14"/>
      <c r="SMB74" s="14"/>
      <c r="SMC74" s="14"/>
      <c r="SMD74" s="14"/>
      <c r="SME74" s="14"/>
      <c r="SMF74" s="14"/>
      <c r="SMG74" s="14"/>
      <c r="SMH74" s="14"/>
      <c r="SMI74" s="14"/>
      <c r="SMJ74" s="14"/>
      <c r="SMK74" s="14"/>
      <c r="SML74" s="14"/>
      <c r="SMM74" s="14"/>
      <c r="SMN74" s="14"/>
      <c r="SMO74" s="14"/>
      <c r="SMP74" s="14"/>
      <c r="SMQ74" s="14"/>
      <c r="SMR74" s="14"/>
      <c r="SMS74" s="14"/>
      <c r="SMT74" s="14"/>
      <c r="SMU74" s="14"/>
      <c r="SMV74" s="14"/>
      <c r="SMW74" s="14"/>
      <c r="SMX74" s="14"/>
      <c r="SMY74" s="14"/>
      <c r="SMZ74" s="14"/>
      <c r="SNA74" s="14"/>
      <c r="SNB74" s="14"/>
      <c r="SNC74" s="14"/>
      <c r="SND74" s="14"/>
      <c r="SNE74" s="14"/>
      <c r="SNF74" s="14"/>
      <c r="SNG74" s="14"/>
      <c r="SNH74" s="14"/>
      <c r="SNI74" s="14"/>
      <c r="SNJ74" s="14"/>
      <c r="SNK74" s="14"/>
      <c r="SNL74" s="14"/>
      <c r="SNM74" s="14"/>
      <c r="SNN74" s="14"/>
      <c r="SNO74" s="14"/>
      <c r="SNP74" s="14"/>
      <c r="SNQ74" s="14"/>
      <c r="SNR74" s="14"/>
      <c r="SNS74" s="14"/>
      <c r="SNT74" s="14"/>
      <c r="SNU74" s="14"/>
      <c r="SNV74" s="14"/>
      <c r="SNW74" s="14"/>
      <c r="SNX74" s="14"/>
      <c r="SNY74" s="14"/>
      <c r="SNZ74" s="14"/>
      <c r="SOA74" s="14"/>
      <c r="SOB74" s="14"/>
      <c r="SOC74" s="14"/>
      <c r="SOD74" s="14"/>
      <c r="SOE74" s="14"/>
      <c r="SOF74" s="14"/>
      <c r="SOG74" s="14"/>
      <c r="SOH74" s="14"/>
      <c r="SOI74" s="14"/>
      <c r="SOJ74" s="14"/>
      <c r="SOK74" s="14"/>
      <c r="SOL74" s="14"/>
      <c r="SOM74" s="14"/>
      <c r="SON74" s="14"/>
      <c r="SOO74" s="14"/>
      <c r="SOP74" s="14"/>
      <c r="SOQ74" s="14"/>
      <c r="SOR74" s="14"/>
      <c r="SOS74" s="14"/>
      <c r="SOT74" s="14"/>
      <c r="SOU74" s="14"/>
      <c r="SOV74" s="14"/>
      <c r="SOW74" s="14"/>
      <c r="SOX74" s="14"/>
      <c r="SOY74" s="14"/>
      <c r="SOZ74" s="14"/>
      <c r="SPA74" s="14"/>
      <c r="SPB74" s="14"/>
      <c r="SPC74" s="14"/>
      <c r="SPD74" s="14"/>
      <c r="SPE74" s="14"/>
      <c r="SPF74" s="14"/>
      <c r="SPG74" s="14"/>
      <c r="SPH74" s="14"/>
      <c r="SPI74" s="14"/>
      <c r="SPJ74" s="14"/>
      <c r="SPK74" s="14"/>
      <c r="SPL74" s="14"/>
      <c r="SPM74" s="14"/>
      <c r="SPN74" s="14"/>
      <c r="SPO74" s="14"/>
      <c r="SPP74" s="14"/>
      <c r="SPQ74" s="14"/>
      <c r="SPR74" s="14"/>
      <c r="SPS74" s="14"/>
      <c r="SPT74" s="14"/>
      <c r="SPU74" s="14"/>
      <c r="SPV74" s="14"/>
      <c r="SPW74" s="14"/>
      <c r="SPX74" s="14"/>
      <c r="SPY74" s="14"/>
      <c r="SPZ74" s="14"/>
      <c r="SQA74" s="14"/>
      <c r="SQB74" s="14"/>
      <c r="SQC74" s="14"/>
      <c r="SQD74" s="14"/>
      <c r="SQE74" s="14"/>
      <c r="SQF74" s="14"/>
      <c r="SQG74" s="14"/>
      <c r="SQH74" s="14"/>
      <c r="SQI74" s="14"/>
      <c r="SQJ74" s="14"/>
      <c r="SQK74" s="14"/>
      <c r="SQL74" s="14"/>
      <c r="SQM74" s="14"/>
      <c r="SQN74" s="14"/>
      <c r="SQO74" s="14"/>
      <c r="SQP74" s="14"/>
      <c r="SQQ74" s="14"/>
      <c r="SQR74" s="14"/>
      <c r="SQS74" s="14"/>
      <c r="SQT74" s="14"/>
      <c r="SQU74" s="14"/>
      <c r="SQV74" s="14"/>
      <c r="SQW74" s="14"/>
      <c r="SQX74" s="14"/>
      <c r="SQY74" s="14"/>
      <c r="SQZ74" s="14"/>
      <c r="SRA74" s="14"/>
      <c r="SRB74" s="14"/>
      <c r="SRC74" s="14"/>
      <c r="SRD74" s="14"/>
      <c r="SRE74" s="14"/>
      <c r="SRF74" s="14"/>
      <c r="SRG74" s="14"/>
      <c r="SRH74" s="14"/>
      <c r="SRI74" s="14"/>
      <c r="SRJ74" s="14"/>
      <c r="SRK74" s="14"/>
      <c r="SRL74" s="14"/>
      <c r="SRM74" s="14"/>
      <c r="SRN74" s="14"/>
      <c r="SRO74" s="14"/>
      <c r="SRP74" s="14"/>
      <c r="SRQ74" s="14"/>
      <c r="SRR74" s="14"/>
      <c r="SRS74" s="14"/>
      <c r="SRT74" s="14"/>
      <c r="SRU74" s="14"/>
      <c r="SRV74" s="14"/>
      <c r="SRW74" s="14"/>
      <c r="SRX74" s="14"/>
      <c r="SRY74" s="14"/>
      <c r="SRZ74" s="14"/>
      <c r="SSA74" s="14"/>
      <c r="SSB74" s="14"/>
      <c r="SSC74" s="14"/>
      <c r="SSD74" s="14"/>
      <c r="SSE74" s="14"/>
      <c r="SSF74" s="14"/>
      <c r="SSG74" s="14"/>
      <c r="SSH74" s="14"/>
      <c r="SSI74" s="14"/>
      <c r="SSJ74" s="14"/>
      <c r="SSK74" s="14"/>
      <c r="SSL74" s="14"/>
      <c r="SSM74" s="14"/>
      <c r="SSN74" s="14"/>
      <c r="SSO74" s="14"/>
      <c r="SSP74" s="14"/>
      <c r="SSQ74" s="14"/>
      <c r="SSR74" s="14"/>
      <c r="SSS74" s="14"/>
      <c r="SST74" s="14"/>
      <c r="SSU74" s="14"/>
      <c r="SSV74" s="14"/>
      <c r="SSW74" s="14"/>
      <c r="SSX74" s="14"/>
      <c r="SSY74" s="14"/>
      <c r="SSZ74" s="14"/>
      <c r="STA74" s="14"/>
      <c r="STB74" s="14"/>
      <c r="STC74" s="14"/>
      <c r="STD74" s="14"/>
      <c r="STE74" s="14"/>
      <c r="STF74" s="14"/>
      <c r="STG74" s="14"/>
      <c r="STH74" s="14"/>
      <c r="STI74" s="14"/>
      <c r="STJ74" s="14"/>
      <c r="STK74" s="14"/>
      <c r="STL74" s="14"/>
      <c r="STM74" s="14"/>
      <c r="STN74" s="14"/>
      <c r="STO74" s="14"/>
      <c r="STP74" s="14"/>
      <c r="STQ74" s="14"/>
      <c r="STR74" s="14"/>
      <c r="STS74" s="14"/>
      <c r="STT74" s="14"/>
      <c r="STU74" s="14"/>
      <c r="STV74" s="14"/>
      <c r="STW74" s="14"/>
      <c r="STX74" s="14"/>
      <c r="STY74" s="14"/>
      <c r="STZ74" s="14"/>
      <c r="SUA74" s="14"/>
      <c r="SUB74" s="14"/>
      <c r="SUC74" s="14"/>
      <c r="SUD74" s="14"/>
      <c r="SUE74" s="14"/>
      <c r="SUF74" s="14"/>
      <c r="SUG74" s="14"/>
      <c r="SUH74" s="14"/>
      <c r="SUI74" s="14"/>
      <c r="SUJ74" s="14"/>
      <c r="SUK74" s="14"/>
      <c r="SUL74" s="14"/>
      <c r="SUM74" s="14"/>
      <c r="SUN74" s="14"/>
      <c r="SUO74" s="14"/>
      <c r="SUP74" s="14"/>
      <c r="SUQ74" s="14"/>
      <c r="SUR74" s="14"/>
      <c r="SUS74" s="14"/>
      <c r="SUT74" s="14"/>
      <c r="SUU74" s="14"/>
      <c r="SUV74" s="14"/>
      <c r="SUW74" s="14"/>
      <c r="SUX74" s="14"/>
      <c r="SUY74" s="14"/>
      <c r="SUZ74" s="14"/>
      <c r="SVA74" s="14"/>
      <c r="SVB74" s="14"/>
      <c r="SVC74" s="14"/>
      <c r="SVD74" s="14"/>
      <c r="SVE74" s="14"/>
      <c r="SVF74" s="14"/>
      <c r="SVG74" s="14"/>
      <c r="SVH74" s="14"/>
      <c r="SVI74" s="14"/>
      <c r="SVJ74" s="14"/>
      <c r="SVK74" s="14"/>
      <c r="SVL74" s="14"/>
      <c r="SVM74" s="14"/>
      <c r="SVN74" s="14"/>
      <c r="SVO74" s="14"/>
      <c r="SVP74" s="14"/>
      <c r="SVQ74" s="14"/>
      <c r="SVR74" s="14"/>
      <c r="SVS74" s="14"/>
      <c r="SVT74" s="14"/>
      <c r="SVU74" s="14"/>
      <c r="SVV74" s="14"/>
      <c r="SVW74" s="14"/>
      <c r="SVX74" s="14"/>
      <c r="SVY74" s="14"/>
      <c r="SVZ74" s="14"/>
      <c r="SWA74" s="14"/>
      <c r="SWB74" s="14"/>
      <c r="SWC74" s="14"/>
      <c r="SWD74" s="14"/>
      <c r="SWE74" s="14"/>
      <c r="SWF74" s="14"/>
      <c r="SWG74" s="14"/>
      <c r="SWH74" s="14"/>
      <c r="SWI74" s="14"/>
      <c r="SWJ74" s="14"/>
      <c r="SWK74" s="14"/>
      <c r="SWL74" s="14"/>
      <c r="SWM74" s="14"/>
      <c r="SWN74" s="14"/>
      <c r="SWO74" s="14"/>
      <c r="SWP74" s="14"/>
      <c r="SWQ74" s="14"/>
      <c r="SWR74" s="14"/>
      <c r="SWS74" s="14"/>
      <c r="SWT74" s="14"/>
      <c r="SWU74" s="14"/>
      <c r="SWV74" s="14"/>
      <c r="SWW74" s="14"/>
      <c r="SWX74" s="14"/>
      <c r="SWY74" s="14"/>
      <c r="SWZ74" s="14"/>
      <c r="SXA74" s="14"/>
      <c r="SXB74" s="14"/>
      <c r="SXC74" s="14"/>
      <c r="SXD74" s="14"/>
      <c r="SXE74" s="14"/>
      <c r="SXF74" s="14"/>
      <c r="SXG74" s="14"/>
      <c r="SXH74" s="14"/>
      <c r="SXI74" s="14"/>
      <c r="SXJ74" s="14"/>
      <c r="SXK74" s="14"/>
      <c r="SXL74" s="14"/>
      <c r="SXM74" s="14"/>
      <c r="SXN74" s="14"/>
      <c r="SXO74" s="14"/>
      <c r="SXP74" s="14"/>
      <c r="SXQ74" s="14"/>
      <c r="SXR74" s="14"/>
      <c r="SXS74" s="14"/>
      <c r="SXT74" s="14"/>
      <c r="SXU74" s="14"/>
      <c r="SXV74" s="14"/>
      <c r="SXW74" s="14"/>
      <c r="SXX74" s="14"/>
      <c r="SXY74" s="14"/>
      <c r="SXZ74" s="14"/>
      <c r="SYA74" s="14"/>
      <c r="SYB74" s="14"/>
      <c r="SYC74" s="14"/>
      <c r="SYD74" s="14"/>
      <c r="SYE74" s="14"/>
      <c r="SYF74" s="14"/>
      <c r="SYG74" s="14"/>
      <c r="SYH74" s="14"/>
      <c r="SYI74" s="14"/>
      <c r="SYJ74" s="14"/>
      <c r="SYK74" s="14"/>
      <c r="SYL74" s="14"/>
      <c r="SYM74" s="14"/>
      <c r="SYN74" s="14"/>
      <c r="SYO74" s="14"/>
      <c r="SYP74" s="14"/>
      <c r="SYQ74" s="14"/>
      <c r="SYR74" s="14"/>
      <c r="SYS74" s="14"/>
      <c r="SYT74" s="14"/>
      <c r="SYU74" s="14"/>
      <c r="SYV74" s="14"/>
      <c r="SYW74" s="14"/>
      <c r="SYX74" s="14"/>
      <c r="SYY74" s="14"/>
      <c r="SYZ74" s="14"/>
      <c r="SZA74" s="14"/>
      <c r="SZB74" s="14"/>
      <c r="SZC74" s="14"/>
      <c r="SZD74" s="14"/>
      <c r="SZE74" s="14"/>
      <c r="SZF74" s="14"/>
      <c r="SZG74" s="14"/>
      <c r="SZH74" s="14"/>
      <c r="SZI74" s="14"/>
      <c r="SZJ74" s="14"/>
      <c r="SZK74" s="14"/>
      <c r="SZL74" s="14"/>
      <c r="SZM74" s="14"/>
      <c r="SZN74" s="14"/>
      <c r="SZO74" s="14"/>
      <c r="SZP74" s="14"/>
      <c r="SZQ74" s="14"/>
      <c r="SZR74" s="14"/>
      <c r="SZS74" s="14"/>
      <c r="SZT74" s="14"/>
      <c r="SZU74" s="14"/>
      <c r="SZV74" s="14"/>
      <c r="SZW74" s="14"/>
      <c r="SZX74" s="14"/>
      <c r="SZY74" s="14"/>
      <c r="SZZ74" s="14"/>
      <c r="TAA74" s="14"/>
      <c r="TAB74" s="14"/>
      <c r="TAC74" s="14"/>
      <c r="TAD74" s="14"/>
      <c r="TAE74" s="14"/>
      <c r="TAF74" s="14"/>
      <c r="TAG74" s="14"/>
      <c r="TAH74" s="14"/>
      <c r="TAI74" s="14"/>
      <c r="TAJ74" s="14"/>
      <c r="TAK74" s="14"/>
      <c r="TAL74" s="14"/>
      <c r="TAM74" s="14"/>
      <c r="TAN74" s="14"/>
      <c r="TAO74" s="14"/>
      <c r="TAP74" s="14"/>
      <c r="TAQ74" s="14"/>
      <c r="TAR74" s="14"/>
      <c r="TAS74" s="14"/>
      <c r="TAT74" s="14"/>
      <c r="TAU74" s="14"/>
      <c r="TAV74" s="14"/>
      <c r="TAW74" s="14"/>
      <c r="TAX74" s="14"/>
      <c r="TAY74" s="14"/>
      <c r="TAZ74" s="14"/>
      <c r="TBA74" s="14"/>
      <c r="TBB74" s="14"/>
      <c r="TBC74" s="14"/>
      <c r="TBD74" s="14"/>
      <c r="TBE74" s="14"/>
      <c r="TBF74" s="14"/>
      <c r="TBG74" s="14"/>
      <c r="TBH74" s="14"/>
      <c r="TBI74" s="14"/>
      <c r="TBJ74" s="14"/>
      <c r="TBK74" s="14"/>
      <c r="TBL74" s="14"/>
      <c r="TBM74" s="14"/>
      <c r="TBN74" s="14"/>
      <c r="TBO74" s="14"/>
      <c r="TBP74" s="14"/>
      <c r="TBQ74" s="14"/>
      <c r="TBR74" s="14"/>
      <c r="TBS74" s="14"/>
      <c r="TBT74" s="14"/>
      <c r="TBU74" s="14"/>
      <c r="TBV74" s="14"/>
      <c r="TBW74" s="14"/>
      <c r="TBX74" s="14"/>
      <c r="TBY74" s="14"/>
      <c r="TBZ74" s="14"/>
      <c r="TCA74" s="14"/>
      <c r="TCB74" s="14"/>
      <c r="TCC74" s="14"/>
      <c r="TCD74" s="14"/>
      <c r="TCE74" s="14"/>
      <c r="TCF74" s="14"/>
      <c r="TCG74" s="14"/>
      <c r="TCH74" s="14"/>
      <c r="TCI74" s="14"/>
      <c r="TCJ74" s="14"/>
      <c r="TCK74" s="14"/>
      <c r="TCL74" s="14"/>
      <c r="TCM74" s="14"/>
      <c r="TCN74" s="14"/>
      <c r="TCO74" s="14"/>
      <c r="TCP74" s="14"/>
      <c r="TCQ74" s="14"/>
      <c r="TCR74" s="14"/>
      <c r="TCS74" s="14"/>
      <c r="TCT74" s="14"/>
      <c r="TCU74" s="14"/>
      <c r="TCV74" s="14"/>
      <c r="TCW74" s="14"/>
      <c r="TCX74" s="14"/>
      <c r="TCY74" s="14"/>
      <c r="TCZ74" s="14"/>
      <c r="TDA74" s="14"/>
      <c r="TDB74" s="14"/>
      <c r="TDC74" s="14"/>
      <c r="TDD74" s="14"/>
      <c r="TDE74" s="14"/>
      <c r="TDF74" s="14"/>
      <c r="TDG74" s="14"/>
      <c r="TDH74" s="14"/>
      <c r="TDI74" s="14"/>
      <c r="TDJ74" s="14"/>
      <c r="TDK74" s="14"/>
      <c r="TDL74" s="14"/>
      <c r="TDM74" s="14"/>
      <c r="TDN74" s="14"/>
      <c r="TDO74" s="14"/>
      <c r="TDP74" s="14"/>
      <c r="TDQ74" s="14"/>
      <c r="TDR74" s="14"/>
      <c r="TDS74" s="14"/>
      <c r="TDT74" s="14"/>
      <c r="TDU74" s="14"/>
      <c r="TDV74" s="14"/>
      <c r="TDW74" s="14"/>
      <c r="TDX74" s="14"/>
      <c r="TDY74" s="14"/>
      <c r="TDZ74" s="14"/>
      <c r="TEA74" s="14"/>
      <c r="TEB74" s="14"/>
      <c r="TEC74" s="14"/>
      <c r="TED74" s="14"/>
      <c r="TEE74" s="14"/>
      <c r="TEF74" s="14"/>
      <c r="TEG74" s="14"/>
      <c r="TEH74" s="14"/>
      <c r="TEI74" s="14"/>
      <c r="TEJ74" s="14"/>
      <c r="TEK74" s="14"/>
      <c r="TEL74" s="14"/>
      <c r="TEM74" s="14"/>
      <c r="TEN74" s="14"/>
      <c r="TEO74" s="14"/>
      <c r="TEP74" s="14"/>
      <c r="TEQ74" s="14"/>
      <c r="TER74" s="14"/>
      <c r="TES74" s="14"/>
      <c r="TET74" s="14"/>
      <c r="TEU74" s="14"/>
      <c r="TEV74" s="14"/>
      <c r="TEW74" s="14"/>
      <c r="TEX74" s="14"/>
      <c r="TEY74" s="14"/>
      <c r="TEZ74" s="14"/>
      <c r="TFA74" s="14"/>
      <c r="TFB74" s="14"/>
      <c r="TFC74" s="14"/>
      <c r="TFD74" s="14"/>
      <c r="TFE74" s="14"/>
      <c r="TFF74" s="14"/>
      <c r="TFG74" s="14"/>
      <c r="TFH74" s="14"/>
      <c r="TFI74" s="14"/>
      <c r="TFJ74" s="14"/>
      <c r="TFK74" s="14"/>
      <c r="TFL74" s="14"/>
      <c r="TFM74" s="14"/>
      <c r="TFN74" s="14"/>
      <c r="TFO74" s="14"/>
      <c r="TFP74" s="14"/>
      <c r="TFQ74" s="14"/>
      <c r="TFR74" s="14"/>
      <c r="TFS74" s="14"/>
      <c r="TFT74" s="14"/>
      <c r="TFU74" s="14"/>
      <c r="TFV74" s="14"/>
      <c r="TFW74" s="14"/>
      <c r="TFX74" s="14"/>
      <c r="TFY74" s="14"/>
      <c r="TFZ74" s="14"/>
      <c r="TGA74" s="14"/>
      <c r="TGB74" s="14"/>
      <c r="TGC74" s="14"/>
      <c r="TGD74" s="14"/>
      <c r="TGE74" s="14"/>
      <c r="TGF74" s="14"/>
      <c r="TGG74" s="14"/>
      <c r="TGH74" s="14"/>
      <c r="TGI74" s="14"/>
      <c r="TGJ74" s="14"/>
      <c r="TGK74" s="14"/>
      <c r="TGL74" s="14"/>
      <c r="TGM74" s="14"/>
      <c r="TGN74" s="14"/>
      <c r="TGO74" s="14"/>
      <c r="TGP74" s="14"/>
      <c r="TGQ74" s="14"/>
      <c r="TGR74" s="14"/>
      <c r="TGS74" s="14"/>
      <c r="TGT74" s="14"/>
      <c r="TGU74" s="14"/>
      <c r="TGV74" s="14"/>
      <c r="TGW74" s="14"/>
      <c r="TGX74" s="14"/>
      <c r="TGY74" s="14"/>
      <c r="TGZ74" s="14"/>
      <c r="THA74" s="14"/>
      <c r="THB74" s="14"/>
      <c r="THC74" s="14"/>
      <c r="THD74" s="14"/>
      <c r="THE74" s="14"/>
      <c r="THF74" s="14"/>
      <c r="THG74" s="14"/>
      <c r="THH74" s="14"/>
      <c r="THI74" s="14"/>
      <c r="THJ74" s="14"/>
      <c r="THK74" s="14"/>
      <c r="THL74" s="14"/>
      <c r="THM74" s="14"/>
      <c r="THN74" s="14"/>
      <c r="THO74" s="14"/>
      <c r="THP74" s="14"/>
      <c r="THQ74" s="14"/>
      <c r="THR74" s="14"/>
      <c r="THS74" s="14"/>
      <c r="THT74" s="14"/>
      <c r="THU74" s="14"/>
      <c r="THV74" s="14"/>
      <c r="THW74" s="14"/>
      <c r="THX74" s="14"/>
      <c r="THY74" s="14"/>
      <c r="THZ74" s="14"/>
      <c r="TIA74" s="14"/>
      <c r="TIB74" s="14"/>
      <c r="TIC74" s="14"/>
      <c r="TID74" s="14"/>
      <c r="TIE74" s="14"/>
      <c r="TIF74" s="14"/>
      <c r="TIG74" s="14"/>
      <c r="TIH74" s="14"/>
      <c r="TII74" s="14"/>
      <c r="TIJ74" s="14"/>
      <c r="TIK74" s="14"/>
      <c r="TIL74" s="14"/>
      <c r="TIM74" s="14"/>
      <c r="TIN74" s="14"/>
      <c r="TIO74" s="14"/>
      <c r="TIP74" s="14"/>
      <c r="TIQ74" s="14"/>
      <c r="TIR74" s="14"/>
      <c r="TIS74" s="14"/>
      <c r="TIT74" s="14"/>
      <c r="TIU74" s="14"/>
      <c r="TIV74" s="14"/>
      <c r="TIW74" s="14"/>
      <c r="TIX74" s="14"/>
      <c r="TIY74" s="14"/>
      <c r="TIZ74" s="14"/>
      <c r="TJA74" s="14"/>
      <c r="TJB74" s="14"/>
      <c r="TJC74" s="14"/>
      <c r="TJD74" s="14"/>
      <c r="TJE74" s="14"/>
      <c r="TJF74" s="14"/>
      <c r="TJG74" s="14"/>
      <c r="TJH74" s="14"/>
      <c r="TJI74" s="14"/>
      <c r="TJJ74" s="14"/>
      <c r="TJK74" s="14"/>
      <c r="TJL74" s="14"/>
      <c r="TJM74" s="14"/>
      <c r="TJN74" s="14"/>
      <c r="TJO74" s="14"/>
      <c r="TJP74" s="14"/>
      <c r="TJQ74" s="14"/>
      <c r="TJR74" s="14"/>
      <c r="TJS74" s="14"/>
      <c r="TJT74" s="14"/>
      <c r="TJU74" s="14"/>
      <c r="TJV74" s="14"/>
      <c r="TJW74" s="14"/>
      <c r="TJX74" s="14"/>
      <c r="TJY74" s="14"/>
      <c r="TJZ74" s="14"/>
      <c r="TKA74" s="14"/>
      <c r="TKB74" s="14"/>
      <c r="TKC74" s="14"/>
      <c r="TKD74" s="14"/>
      <c r="TKE74" s="14"/>
      <c r="TKF74" s="14"/>
      <c r="TKG74" s="14"/>
      <c r="TKH74" s="14"/>
      <c r="TKI74" s="14"/>
      <c r="TKJ74" s="14"/>
      <c r="TKK74" s="14"/>
      <c r="TKL74" s="14"/>
      <c r="TKM74" s="14"/>
      <c r="TKN74" s="14"/>
      <c r="TKO74" s="14"/>
      <c r="TKP74" s="14"/>
      <c r="TKQ74" s="14"/>
      <c r="TKR74" s="14"/>
      <c r="TKS74" s="14"/>
      <c r="TKT74" s="14"/>
      <c r="TKU74" s="14"/>
      <c r="TKV74" s="14"/>
      <c r="TKW74" s="14"/>
      <c r="TKX74" s="14"/>
      <c r="TKY74" s="14"/>
      <c r="TKZ74" s="14"/>
      <c r="TLA74" s="14"/>
      <c r="TLB74" s="14"/>
      <c r="TLC74" s="14"/>
      <c r="TLD74" s="14"/>
      <c r="TLE74" s="14"/>
      <c r="TLF74" s="14"/>
      <c r="TLG74" s="14"/>
      <c r="TLH74" s="14"/>
      <c r="TLI74" s="14"/>
      <c r="TLJ74" s="14"/>
      <c r="TLK74" s="14"/>
      <c r="TLL74" s="14"/>
      <c r="TLM74" s="14"/>
      <c r="TLN74" s="14"/>
      <c r="TLO74" s="14"/>
      <c r="TLP74" s="14"/>
      <c r="TLQ74" s="14"/>
      <c r="TLR74" s="14"/>
      <c r="TLS74" s="14"/>
      <c r="TLT74" s="14"/>
      <c r="TLU74" s="14"/>
      <c r="TLV74" s="14"/>
      <c r="TLW74" s="14"/>
      <c r="TLX74" s="14"/>
      <c r="TLY74" s="14"/>
      <c r="TLZ74" s="14"/>
      <c r="TMA74" s="14"/>
      <c r="TMB74" s="14"/>
      <c r="TMC74" s="14"/>
      <c r="TMD74" s="14"/>
      <c r="TME74" s="14"/>
      <c r="TMF74" s="14"/>
      <c r="TMG74" s="14"/>
      <c r="TMH74" s="14"/>
      <c r="TMI74" s="14"/>
      <c r="TMJ74" s="14"/>
      <c r="TMK74" s="14"/>
      <c r="TML74" s="14"/>
      <c r="TMM74" s="14"/>
      <c r="TMN74" s="14"/>
      <c r="TMO74" s="14"/>
      <c r="TMP74" s="14"/>
      <c r="TMQ74" s="14"/>
      <c r="TMR74" s="14"/>
      <c r="TMS74" s="14"/>
      <c r="TMT74" s="14"/>
      <c r="TMU74" s="14"/>
      <c r="TMV74" s="14"/>
      <c r="TMW74" s="14"/>
      <c r="TMX74" s="14"/>
      <c r="TMY74" s="14"/>
      <c r="TMZ74" s="14"/>
      <c r="TNA74" s="14"/>
      <c r="TNB74" s="14"/>
      <c r="TNC74" s="14"/>
      <c r="TND74" s="14"/>
      <c r="TNE74" s="14"/>
      <c r="TNF74" s="14"/>
      <c r="TNG74" s="14"/>
      <c r="TNH74" s="14"/>
      <c r="TNI74" s="14"/>
      <c r="TNJ74" s="14"/>
      <c r="TNK74" s="14"/>
      <c r="TNL74" s="14"/>
      <c r="TNM74" s="14"/>
      <c r="TNN74" s="14"/>
      <c r="TNO74" s="14"/>
      <c r="TNP74" s="14"/>
      <c r="TNQ74" s="14"/>
      <c r="TNR74" s="14"/>
      <c r="TNS74" s="14"/>
      <c r="TNT74" s="14"/>
      <c r="TNU74" s="14"/>
      <c r="TNV74" s="14"/>
      <c r="TNW74" s="14"/>
      <c r="TNX74" s="14"/>
      <c r="TNY74" s="14"/>
      <c r="TNZ74" s="14"/>
      <c r="TOA74" s="14"/>
      <c r="TOB74" s="14"/>
      <c r="TOC74" s="14"/>
      <c r="TOD74" s="14"/>
      <c r="TOE74" s="14"/>
      <c r="TOF74" s="14"/>
      <c r="TOG74" s="14"/>
      <c r="TOH74" s="14"/>
      <c r="TOI74" s="14"/>
      <c r="TOJ74" s="14"/>
      <c r="TOK74" s="14"/>
      <c r="TOL74" s="14"/>
      <c r="TOM74" s="14"/>
      <c r="TON74" s="14"/>
      <c r="TOO74" s="14"/>
      <c r="TOP74" s="14"/>
      <c r="TOQ74" s="14"/>
      <c r="TOR74" s="14"/>
      <c r="TOS74" s="14"/>
      <c r="TOT74" s="14"/>
      <c r="TOU74" s="14"/>
      <c r="TOV74" s="14"/>
      <c r="TOW74" s="14"/>
      <c r="TOX74" s="14"/>
      <c r="TOY74" s="14"/>
      <c r="TOZ74" s="14"/>
      <c r="TPA74" s="14"/>
      <c r="TPB74" s="14"/>
      <c r="TPC74" s="14"/>
      <c r="TPD74" s="14"/>
      <c r="TPE74" s="14"/>
      <c r="TPF74" s="14"/>
      <c r="TPG74" s="14"/>
      <c r="TPH74" s="14"/>
      <c r="TPI74" s="14"/>
      <c r="TPJ74" s="14"/>
      <c r="TPK74" s="14"/>
      <c r="TPL74" s="14"/>
      <c r="TPM74" s="14"/>
      <c r="TPN74" s="14"/>
      <c r="TPO74" s="14"/>
      <c r="TPP74" s="14"/>
      <c r="TPQ74" s="14"/>
      <c r="TPR74" s="14"/>
      <c r="TPS74" s="14"/>
      <c r="TPT74" s="14"/>
      <c r="TPU74" s="14"/>
      <c r="TPV74" s="14"/>
      <c r="TPW74" s="14"/>
      <c r="TPX74" s="14"/>
      <c r="TPY74" s="14"/>
      <c r="TPZ74" s="14"/>
      <c r="TQA74" s="14"/>
      <c r="TQB74" s="14"/>
      <c r="TQC74" s="14"/>
      <c r="TQD74" s="14"/>
      <c r="TQE74" s="14"/>
      <c r="TQF74" s="14"/>
      <c r="TQG74" s="14"/>
      <c r="TQH74" s="14"/>
      <c r="TQI74" s="14"/>
      <c r="TQJ74" s="14"/>
      <c r="TQK74" s="14"/>
      <c r="TQL74" s="14"/>
      <c r="TQM74" s="14"/>
      <c r="TQN74" s="14"/>
      <c r="TQO74" s="14"/>
      <c r="TQP74" s="14"/>
      <c r="TQQ74" s="14"/>
      <c r="TQR74" s="14"/>
      <c r="TQS74" s="14"/>
      <c r="TQT74" s="14"/>
      <c r="TQU74" s="14"/>
      <c r="TQV74" s="14"/>
      <c r="TQW74" s="14"/>
      <c r="TQX74" s="14"/>
      <c r="TQY74" s="14"/>
      <c r="TQZ74" s="14"/>
      <c r="TRA74" s="14"/>
      <c r="TRB74" s="14"/>
      <c r="TRC74" s="14"/>
      <c r="TRD74" s="14"/>
      <c r="TRE74" s="14"/>
      <c r="TRF74" s="14"/>
      <c r="TRG74" s="14"/>
      <c r="TRH74" s="14"/>
      <c r="TRI74" s="14"/>
      <c r="TRJ74" s="14"/>
      <c r="TRK74" s="14"/>
      <c r="TRL74" s="14"/>
      <c r="TRM74" s="14"/>
      <c r="TRN74" s="14"/>
      <c r="TRO74" s="14"/>
      <c r="TRP74" s="14"/>
      <c r="TRQ74" s="14"/>
      <c r="TRR74" s="14"/>
      <c r="TRS74" s="14"/>
      <c r="TRT74" s="14"/>
      <c r="TRU74" s="14"/>
      <c r="TRV74" s="14"/>
      <c r="TRW74" s="14"/>
      <c r="TRX74" s="14"/>
      <c r="TRY74" s="14"/>
      <c r="TRZ74" s="14"/>
      <c r="TSA74" s="14"/>
      <c r="TSB74" s="14"/>
      <c r="TSC74" s="14"/>
      <c r="TSD74" s="14"/>
      <c r="TSE74" s="14"/>
      <c r="TSF74" s="14"/>
      <c r="TSG74" s="14"/>
      <c r="TSH74" s="14"/>
      <c r="TSI74" s="14"/>
      <c r="TSJ74" s="14"/>
      <c r="TSK74" s="14"/>
      <c r="TSL74" s="14"/>
      <c r="TSM74" s="14"/>
      <c r="TSN74" s="14"/>
      <c r="TSO74" s="14"/>
      <c r="TSP74" s="14"/>
      <c r="TSQ74" s="14"/>
      <c r="TSR74" s="14"/>
      <c r="TSS74" s="14"/>
      <c r="TST74" s="14"/>
      <c r="TSU74" s="14"/>
      <c r="TSV74" s="14"/>
      <c r="TSW74" s="14"/>
      <c r="TSX74" s="14"/>
      <c r="TSY74" s="14"/>
      <c r="TSZ74" s="14"/>
      <c r="TTA74" s="14"/>
      <c r="TTB74" s="14"/>
      <c r="TTC74" s="14"/>
      <c r="TTD74" s="14"/>
      <c r="TTE74" s="14"/>
      <c r="TTF74" s="14"/>
      <c r="TTG74" s="14"/>
      <c r="TTH74" s="14"/>
      <c r="TTI74" s="14"/>
      <c r="TTJ74" s="14"/>
      <c r="TTK74" s="14"/>
      <c r="TTL74" s="14"/>
      <c r="TTM74" s="14"/>
      <c r="TTN74" s="14"/>
      <c r="TTO74" s="14"/>
      <c r="TTP74" s="14"/>
      <c r="TTQ74" s="14"/>
      <c r="TTR74" s="14"/>
      <c r="TTS74" s="14"/>
      <c r="TTT74" s="14"/>
      <c r="TTU74" s="14"/>
      <c r="TTV74" s="14"/>
      <c r="TTW74" s="14"/>
      <c r="TTX74" s="14"/>
      <c r="TTY74" s="14"/>
      <c r="TTZ74" s="14"/>
      <c r="TUA74" s="14"/>
      <c r="TUB74" s="14"/>
      <c r="TUC74" s="14"/>
      <c r="TUD74" s="14"/>
      <c r="TUE74" s="14"/>
      <c r="TUF74" s="14"/>
      <c r="TUG74" s="14"/>
      <c r="TUH74" s="14"/>
      <c r="TUI74" s="14"/>
      <c r="TUJ74" s="14"/>
      <c r="TUK74" s="14"/>
      <c r="TUL74" s="14"/>
      <c r="TUM74" s="14"/>
      <c r="TUN74" s="14"/>
      <c r="TUO74" s="14"/>
      <c r="TUP74" s="14"/>
      <c r="TUQ74" s="14"/>
      <c r="TUR74" s="14"/>
      <c r="TUS74" s="14"/>
      <c r="TUT74" s="14"/>
      <c r="TUU74" s="14"/>
      <c r="TUV74" s="14"/>
      <c r="TUW74" s="14"/>
      <c r="TUX74" s="14"/>
      <c r="TUY74" s="14"/>
      <c r="TUZ74" s="14"/>
      <c r="TVA74" s="14"/>
      <c r="TVB74" s="14"/>
      <c r="TVC74" s="14"/>
      <c r="TVD74" s="14"/>
      <c r="TVE74" s="14"/>
      <c r="TVF74" s="14"/>
      <c r="TVG74" s="14"/>
      <c r="TVH74" s="14"/>
      <c r="TVI74" s="14"/>
      <c r="TVJ74" s="14"/>
      <c r="TVK74" s="14"/>
      <c r="TVL74" s="14"/>
      <c r="TVM74" s="14"/>
      <c r="TVN74" s="14"/>
      <c r="TVO74" s="14"/>
      <c r="TVP74" s="14"/>
      <c r="TVQ74" s="14"/>
      <c r="TVR74" s="14"/>
      <c r="TVS74" s="14"/>
      <c r="TVT74" s="14"/>
      <c r="TVU74" s="14"/>
      <c r="TVV74" s="14"/>
      <c r="TVW74" s="14"/>
      <c r="TVX74" s="14"/>
      <c r="TVY74" s="14"/>
      <c r="TVZ74" s="14"/>
      <c r="TWA74" s="14"/>
      <c r="TWB74" s="14"/>
      <c r="TWC74" s="14"/>
      <c r="TWD74" s="14"/>
      <c r="TWE74" s="14"/>
      <c r="TWF74" s="14"/>
      <c r="TWG74" s="14"/>
      <c r="TWH74" s="14"/>
      <c r="TWI74" s="14"/>
      <c r="TWJ74" s="14"/>
      <c r="TWK74" s="14"/>
      <c r="TWL74" s="14"/>
      <c r="TWM74" s="14"/>
      <c r="TWN74" s="14"/>
      <c r="TWO74" s="14"/>
      <c r="TWP74" s="14"/>
      <c r="TWQ74" s="14"/>
      <c r="TWR74" s="14"/>
      <c r="TWS74" s="14"/>
      <c r="TWT74" s="14"/>
      <c r="TWU74" s="14"/>
      <c r="TWV74" s="14"/>
      <c r="TWW74" s="14"/>
      <c r="TWX74" s="14"/>
      <c r="TWY74" s="14"/>
      <c r="TWZ74" s="14"/>
      <c r="TXA74" s="14"/>
      <c r="TXB74" s="14"/>
      <c r="TXC74" s="14"/>
      <c r="TXD74" s="14"/>
      <c r="TXE74" s="14"/>
      <c r="TXF74" s="14"/>
      <c r="TXG74" s="14"/>
      <c r="TXH74" s="14"/>
      <c r="TXI74" s="14"/>
      <c r="TXJ74" s="14"/>
      <c r="TXK74" s="14"/>
      <c r="TXL74" s="14"/>
      <c r="TXM74" s="14"/>
      <c r="TXN74" s="14"/>
      <c r="TXO74" s="14"/>
      <c r="TXP74" s="14"/>
      <c r="TXQ74" s="14"/>
      <c r="TXR74" s="14"/>
      <c r="TXS74" s="14"/>
      <c r="TXT74" s="14"/>
      <c r="TXU74" s="14"/>
      <c r="TXV74" s="14"/>
      <c r="TXW74" s="14"/>
      <c r="TXX74" s="14"/>
      <c r="TXY74" s="14"/>
      <c r="TXZ74" s="14"/>
      <c r="TYA74" s="14"/>
      <c r="TYB74" s="14"/>
      <c r="TYC74" s="14"/>
      <c r="TYD74" s="14"/>
      <c r="TYE74" s="14"/>
      <c r="TYF74" s="14"/>
      <c r="TYG74" s="14"/>
      <c r="TYH74" s="14"/>
      <c r="TYI74" s="14"/>
      <c r="TYJ74" s="14"/>
      <c r="TYK74" s="14"/>
      <c r="TYL74" s="14"/>
      <c r="TYM74" s="14"/>
      <c r="TYN74" s="14"/>
      <c r="TYO74" s="14"/>
      <c r="TYP74" s="14"/>
      <c r="TYQ74" s="14"/>
      <c r="TYR74" s="14"/>
      <c r="TYS74" s="14"/>
      <c r="TYT74" s="14"/>
      <c r="TYU74" s="14"/>
      <c r="TYV74" s="14"/>
      <c r="TYW74" s="14"/>
      <c r="TYX74" s="14"/>
      <c r="TYY74" s="14"/>
      <c r="TYZ74" s="14"/>
      <c r="TZA74" s="14"/>
      <c r="TZB74" s="14"/>
      <c r="TZC74" s="14"/>
      <c r="TZD74" s="14"/>
      <c r="TZE74" s="14"/>
      <c r="TZF74" s="14"/>
      <c r="TZG74" s="14"/>
      <c r="TZH74" s="14"/>
      <c r="TZI74" s="14"/>
      <c r="TZJ74" s="14"/>
      <c r="TZK74" s="14"/>
      <c r="TZL74" s="14"/>
      <c r="TZM74" s="14"/>
      <c r="TZN74" s="14"/>
      <c r="TZO74" s="14"/>
      <c r="TZP74" s="14"/>
      <c r="TZQ74" s="14"/>
      <c r="TZR74" s="14"/>
      <c r="TZS74" s="14"/>
      <c r="TZT74" s="14"/>
      <c r="TZU74" s="14"/>
      <c r="TZV74" s="14"/>
      <c r="TZW74" s="14"/>
      <c r="TZX74" s="14"/>
      <c r="TZY74" s="14"/>
      <c r="TZZ74" s="14"/>
      <c r="UAA74" s="14"/>
      <c r="UAB74" s="14"/>
      <c r="UAC74" s="14"/>
      <c r="UAD74" s="14"/>
      <c r="UAE74" s="14"/>
      <c r="UAF74" s="14"/>
      <c r="UAG74" s="14"/>
      <c r="UAH74" s="14"/>
      <c r="UAI74" s="14"/>
      <c r="UAJ74" s="14"/>
      <c r="UAK74" s="14"/>
      <c r="UAL74" s="14"/>
      <c r="UAM74" s="14"/>
      <c r="UAN74" s="14"/>
      <c r="UAO74" s="14"/>
      <c r="UAP74" s="14"/>
      <c r="UAQ74" s="14"/>
      <c r="UAR74" s="14"/>
      <c r="UAS74" s="14"/>
      <c r="UAT74" s="14"/>
      <c r="UAU74" s="14"/>
      <c r="UAV74" s="14"/>
      <c r="UAW74" s="14"/>
      <c r="UAX74" s="14"/>
      <c r="UAY74" s="14"/>
      <c r="UAZ74" s="14"/>
      <c r="UBA74" s="14"/>
      <c r="UBB74" s="14"/>
      <c r="UBC74" s="14"/>
      <c r="UBD74" s="14"/>
      <c r="UBE74" s="14"/>
      <c r="UBF74" s="14"/>
      <c r="UBG74" s="14"/>
      <c r="UBH74" s="14"/>
      <c r="UBI74" s="14"/>
      <c r="UBJ74" s="14"/>
      <c r="UBK74" s="14"/>
      <c r="UBL74" s="14"/>
      <c r="UBM74" s="14"/>
      <c r="UBN74" s="14"/>
      <c r="UBO74" s="14"/>
      <c r="UBP74" s="14"/>
      <c r="UBQ74" s="14"/>
      <c r="UBR74" s="14"/>
      <c r="UBS74" s="14"/>
      <c r="UBT74" s="14"/>
      <c r="UBU74" s="14"/>
      <c r="UBV74" s="14"/>
      <c r="UBW74" s="14"/>
      <c r="UBX74" s="14"/>
      <c r="UBY74" s="14"/>
      <c r="UBZ74" s="14"/>
      <c r="UCA74" s="14"/>
      <c r="UCB74" s="14"/>
      <c r="UCC74" s="14"/>
      <c r="UCD74" s="14"/>
      <c r="UCE74" s="14"/>
      <c r="UCF74" s="14"/>
      <c r="UCG74" s="14"/>
      <c r="UCH74" s="14"/>
      <c r="UCI74" s="14"/>
      <c r="UCJ74" s="14"/>
      <c r="UCK74" s="14"/>
      <c r="UCL74" s="14"/>
      <c r="UCM74" s="14"/>
      <c r="UCN74" s="14"/>
      <c r="UCO74" s="14"/>
      <c r="UCP74" s="14"/>
      <c r="UCQ74" s="14"/>
      <c r="UCR74" s="14"/>
      <c r="UCS74" s="14"/>
      <c r="UCT74" s="14"/>
      <c r="UCU74" s="14"/>
      <c r="UCV74" s="14"/>
      <c r="UCW74" s="14"/>
      <c r="UCX74" s="14"/>
      <c r="UCY74" s="14"/>
      <c r="UCZ74" s="14"/>
      <c r="UDA74" s="14"/>
      <c r="UDB74" s="14"/>
      <c r="UDC74" s="14"/>
      <c r="UDD74" s="14"/>
      <c r="UDE74" s="14"/>
      <c r="UDF74" s="14"/>
      <c r="UDG74" s="14"/>
      <c r="UDH74" s="14"/>
      <c r="UDI74" s="14"/>
      <c r="UDJ74" s="14"/>
      <c r="UDK74" s="14"/>
      <c r="UDL74" s="14"/>
      <c r="UDM74" s="14"/>
      <c r="UDN74" s="14"/>
      <c r="UDO74" s="14"/>
      <c r="UDP74" s="14"/>
      <c r="UDQ74" s="14"/>
      <c r="UDR74" s="14"/>
      <c r="UDS74" s="14"/>
      <c r="UDT74" s="14"/>
      <c r="UDU74" s="14"/>
      <c r="UDV74" s="14"/>
      <c r="UDW74" s="14"/>
      <c r="UDX74" s="14"/>
      <c r="UDY74" s="14"/>
      <c r="UDZ74" s="14"/>
      <c r="UEA74" s="14"/>
      <c r="UEB74" s="14"/>
      <c r="UEC74" s="14"/>
      <c r="UED74" s="14"/>
      <c r="UEE74" s="14"/>
      <c r="UEF74" s="14"/>
      <c r="UEG74" s="14"/>
      <c r="UEH74" s="14"/>
      <c r="UEI74" s="14"/>
      <c r="UEJ74" s="14"/>
      <c r="UEK74" s="14"/>
      <c r="UEL74" s="14"/>
      <c r="UEM74" s="14"/>
      <c r="UEN74" s="14"/>
      <c r="UEO74" s="14"/>
      <c r="UEP74" s="14"/>
      <c r="UEQ74" s="14"/>
      <c r="UER74" s="14"/>
      <c r="UES74" s="14"/>
      <c r="UET74" s="14"/>
      <c r="UEU74" s="14"/>
      <c r="UEV74" s="14"/>
      <c r="UEW74" s="14"/>
      <c r="UEX74" s="14"/>
      <c r="UEY74" s="14"/>
      <c r="UEZ74" s="14"/>
      <c r="UFA74" s="14"/>
      <c r="UFB74" s="14"/>
      <c r="UFC74" s="14"/>
      <c r="UFD74" s="14"/>
      <c r="UFE74" s="14"/>
      <c r="UFF74" s="14"/>
      <c r="UFG74" s="14"/>
      <c r="UFH74" s="14"/>
      <c r="UFI74" s="14"/>
      <c r="UFJ74" s="14"/>
      <c r="UFK74" s="14"/>
      <c r="UFL74" s="14"/>
      <c r="UFM74" s="14"/>
      <c r="UFN74" s="14"/>
      <c r="UFO74" s="14"/>
      <c r="UFP74" s="14"/>
      <c r="UFQ74" s="14"/>
      <c r="UFR74" s="14"/>
      <c r="UFS74" s="14"/>
      <c r="UFT74" s="14"/>
      <c r="UFU74" s="14"/>
      <c r="UFV74" s="14"/>
      <c r="UFW74" s="14"/>
      <c r="UFX74" s="14"/>
      <c r="UFY74" s="14"/>
      <c r="UFZ74" s="14"/>
      <c r="UGA74" s="14"/>
      <c r="UGB74" s="14"/>
      <c r="UGC74" s="14"/>
      <c r="UGD74" s="14"/>
      <c r="UGE74" s="14"/>
      <c r="UGF74" s="14"/>
      <c r="UGG74" s="14"/>
      <c r="UGH74" s="14"/>
      <c r="UGI74" s="14"/>
      <c r="UGJ74" s="14"/>
      <c r="UGK74" s="14"/>
      <c r="UGL74" s="14"/>
      <c r="UGM74" s="14"/>
      <c r="UGN74" s="14"/>
      <c r="UGO74" s="14"/>
      <c r="UGP74" s="14"/>
      <c r="UGQ74" s="14"/>
      <c r="UGR74" s="14"/>
      <c r="UGS74" s="14"/>
      <c r="UGT74" s="14"/>
      <c r="UGU74" s="14"/>
      <c r="UGV74" s="14"/>
      <c r="UGW74" s="14"/>
      <c r="UGX74" s="14"/>
      <c r="UGY74" s="14"/>
      <c r="UGZ74" s="14"/>
      <c r="UHA74" s="14"/>
      <c r="UHB74" s="14"/>
      <c r="UHC74" s="14"/>
      <c r="UHD74" s="14"/>
      <c r="UHE74" s="14"/>
      <c r="UHF74" s="14"/>
      <c r="UHG74" s="14"/>
      <c r="UHH74" s="14"/>
      <c r="UHI74" s="14"/>
      <c r="UHJ74" s="14"/>
      <c r="UHK74" s="14"/>
      <c r="UHL74" s="14"/>
      <c r="UHM74" s="14"/>
      <c r="UHN74" s="14"/>
      <c r="UHO74" s="14"/>
      <c r="UHP74" s="14"/>
      <c r="UHQ74" s="14"/>
      <c r="UHR74" s="14"/>
      <c r="UHS74" s="14"/>
      <c r="UHT74" s="14"/>
      <c r="UHU74" s="14"/>
      <c r="UHV74" s="14"/>
      <c r="UHW74" s="14"/>
      <c r="UHX74" s="14"/>
      <c r="UHY74" s="14"/>
      <c r="UHZ74" s="14"/>
      <c r="UIA74" s="14"/>
      <c r="UIB74" s="14"/>
      <c r="UIC74" s="14"/>
      <c r="UID74" s="14"/>
      <c r="UIE74" s="14"/>
      <c r="UIF74" s="14"/>
      <c r="UIG74" s="14"/>
      <c r="UIH74" s="14"/>
      <c r="UII74" s="14"/>
      <c r="UIJ74" s="14"/>
      <c r="UIK74" s="14"/>
      <c r="UIL74" s="14"/>
      <c r="UIM74" s="14"/>
      <c r="UIN74" s="14"/>
      <c r="UIO74" s="14"/>
      <c r="UIP74" s="14"/>
      <c r="UIQ74" s="14"/>
      <c r="UIR74" s="14"/>
      <c r="UIS74" s="14"/>
      <c r="UIT74" s="14"/>
      <c r="UIU74" s="14"/>
      <c r="UIV74" s="14"/>
      <c r="UIW74" s="14"/>
      <c r="UIX74" s="14"/>
      <c r="UIY74" s="14"/>
      <c r="UIZ74" s="14"/>
      <c r="UJA74" s="14"/>
      <c r="UJB74" s="14"/>
      <c r="UJC74" s="14"/>
      <c r="UJD74" s="14"/>
      <c r="UJE74" s="14"/>
      <c r="UJF74" s="14"/>
      <c r="UJG74" s="14"/>
      <c r="UJH74" s="14"/>
      <c r="UJI74" s="14"/>
      <c r="UJJ74" s="14"/>
      <c r="UJK74" s="14"/>
      <c r="UJL74" s="14"/>
      <c r="UJM74" s="14"/>
      <c r="UJN74" s="14"/>
      <c r="UJO74" s="14"/>
      <c r="UJP74" s="14"/>
      <c r="UJQ74" s="14"/>
      <c r="UJR74" s="14"/>
      <c r="UJS74" s="14"/>
      <c r="UJT74" s="14"/>
      <c r="UJU74" s="14"/>
      <c r="UJV74" s="14"/>
      <c r="UJW74" s="14"/>
      <c r="UJX74" s="14"/>
      <c r="UJY74" s="14"/>
      <c r="UJZ74" s="14"/>
      <c r="UKA74" s="14"/>
      <c r="UKB74" s="14"/>
      <c r="UKC74" s="14"/>
      <c r="UKD74" s="14"/>
      <c r="UKE74" s="14"/>
      <c r="UKF74" s="14"/>
      <c r="UKG74" s="14"/>
      <c r="UKH74" s="14"/>
      <c r="UKI74" s="14"/>
      <c r="UKJ74" s="14"/>
      <c r="UKK74" s="14"/>
      <c r="UKL74" s="14"/>
      <c r="UKM74" s="14"/>
      <c r="UKN74" s="14"/>
      <c r="UKO74" s="14"/>
      <c r="UKP74" s="14"/>
      <c r="UKQ74" s="14"/>
      <c r="UKR74" s="14"/>
      <c r="UKS74" s="14"/>
      <c r="UKT74" s="14"/>
      <c r="UKU74" s="14"/>
      <c r="UKV74" s="14"/>
      <c r="UKW74" s="14"/>
      <c r="UKX74" s="14"/>
      <c r="UKY74" s="14"/>
      <c r="UKZ74" s="14"/>
      <c r="ULA74" s="14"/>
      <c r="ULB74" s="14"/>
      <c r="ULC74" s="14"/>
      <c r="ULD74" s="14"/>
      <c r="ULE74" s="14"/>
      <c r="ULF74" s="14"/>
      <c r="ULG74" s="14"/>
      <c r="ULH74" s="14"/>
      <c r="ULI74" s="14"/>
      <c r="ULJ74" s="14"/>
      <c r="ULK74" s="14"/>
      <c r="ULL74" s="14"/>
      <c r="ULM74" s="14"/>
      <c r="ULN74" s="14"/>
      <c r="ULO74" s="14"/>
      <c r="ULP74" s="14"/>
      <c r="ULQ74" s="14"/>
      <c r="ULR74" s="14"/>
      <c r="ULS74" s="14"/>
      <c r="ULT74" s="14"/>
      <c r="ULU74" s="14"/>
      <c r="ULV74" s="14"/>
      <c r="ULW74" s="14"/>
      <c r="ULX74" s="14"/>
      <c r="ULY74" s="14"/>
      <c r="ULZ74" s="14"/>
      <c r="UMA74" s="14"/>
      <c r="UMB74" s="14"/>
      <c r="UMC74" s="14"/>
      <c r="UMD74" s="14"/>
      <c r="UME74" s="14"/>
      <c r="UMF74" s="14"/>
      <c r="UMG74" s="14"/>
      <c r="UMH74" s="14"/>
      <c r="UMI74" s="14"/>
      <c r="UMJ74" s="14"/>
      <c r="UMK74" s="14"/>
      <c r="UML74" s="14"/>
      <c r="UMM74" s="14"/>
      <c r="UMN74" s="14"/>
      <c r="UMO74" s="14"/>
      <c r="UMP74" s="14"/>
      <c r="UMQ74" s="14"/>
      <c r="UMR74" s="14"/>
      <c r="UMS74" s="14"/>
      <c r="UMT74" s="14"/>
      <c r="UMU74" s="14"/>
      <c r="UMV74" s="14"/>
      <c r="UMW74" s="14"/>
      <c r="UMX74" s="14"/>
      <c r="UMY74" s="14"/>
      <c r="UMZ74" s="14"/>
      <c r="UNA74" s="14"/>
      <c r="UNB74" s="14"/>
      <c r="UNC74" s="14"/>
      <c r="UND74" s="14"/>
      <c r="UNE74" s="14"/>
      <c r="UNF74" s="14"/>
      <c r="UNG74" s="14"/>
      <c r="UNH74" s="14"/>
      <c r="UNI74" s="14"/>
      <c r="UNJ74" s="14"/>
      <c r="UNK74" s="14"/>
      <c r="UNL74" s="14"/>
      <c r="UNM74" s="14"/>
      <c r="UNN74" s="14"/>
      <c r="UNO74" s="14"/>
      <c r="UNP74" s="14"/>
      <c r="UNQ74" s="14"/>
      <c r="UNR74" s="14"/>
      <c r="UNS74" s="14"/>
      <c r="UNT74" s="14"/>
      <c r="UNU74" s="14"/>
      <c r="UNV74" s="14"/>
      <c r="UNW74" s="14"/>
      <c r="UNX74" s="14"/>
      <c r="UNY74" s="14"/>
      <c r="UNZ74" s="14"/>
      <c r="UOA74" s="14"/>
      <c r="UOB74" s="14"/>
      <c r="UOC74" s="14"/>
      <c r="UOD74" s="14"/>
      <c r="UOE74" s="14"/>
      <c r="UOF74" s="14"/>
      <c r="UOG74" s="14"/>
      <c r="UOH74" s="14"/>
      <c r="UOI74" s="14"/>
      <c r="UOJ74" s="14"/>
      <c r="UOK74" s="14"/>
      <c r="UOL74" s="14"/>
      <c r="UOM74" s="14"/>
      <c r="UON74" s="14"/>
      <c r="UOO74" s="14"/>
      <c r="UOP74" s="14"/>
      <c r="UOQ74" s="14"/>
      <c r="UOR74" s="14"/>
      <c r="UOS74" s="14"/>
      <c r="UOT74" s="14"/>
      <c r="UOU74" s="14"/>
      <c r="UOV74" s="14"/>
      <c r="UOW74" s="14"/>
      <c r="UOX74" s="14"/>
      <c r="UOY74" s="14"/>
      <c r="UOZ74" s="14"/>
      <c r="UPA74" s="14"/>
      <c r="UPB74" s="14"/>
      <c r="UPC74" s="14"/>
      <c r="UPD74" s="14"/>
      <c r="UPE74" s="14"/>
      <c r="UPF74" s="14"/>
      <c r="UPG74" s="14"/>
      <c r="UPH74" s="14"/>
      <c r="UPI74" s="14"/>
      <c r="UPJ74" s="14"/>
      <c r="UPK74" s="14"/>
      <c r="UPL74" s="14"/>
      <c r="UPM74" s="14"/>
      <c r="UPN74" s="14"/>
      <c r="UPO74" s="14"/>
      <c r="UPP74" s="14"/>
      <c r="UPQ74" s="14"/>
      <c r="UPR74" s="14"/>
      <c r="UPS74" s="14"/>
      <c r="UPT74" s="14"/>
      <c r="UPU74" s="14"/>
      <c r="UPV74" s="14"/>
      <c r="UPW74" s="14"/>
      <c r="UPX74" s="14"/>
      <c r="UPY74" s="14"/>
      <c r="UPZ74" s="14"/>
      <c r="UQA74" s="14"/>
      <c r="UQB74" s="14"/>
      <c r="UQC74" s="14"/>
      <c r="UQD74" s="14"/>
      <c r="UQE74" s="14"/>
      <c r="UQF74" s="14"/>
      <c r="UQG74" s="14"/>
      <c r="UQH74" s="14"/>
      <c r="UQI74" s="14"/>
      <c r="UQJ74" s="14"/>
      <c r="UQK74" s="14"/>
      <c r="UQL74" s="14"/>
      <c r="UQM74" s="14"/>
      <c r="UQN74" s="14"/>
      <c r="UQO74" s="14"/>
      <c r="UQP74" s="14"/>
      <c r="UQQ74" s="14"/>
      <c r="UQR74" s="14"/>
      <c r="UQS74" s="14"/>
      <c r="UQT74" s="14"/>
      <c r="UQU74" s="14"/>
      <c r="UQV74" s="14"/>
      <c r="UQW74" s="14"/>
      <c r="UQX74" s="14"/>
      <c r="UQY74" s="14"/>
      <c r="UQZ74" s="14"/>
      <c r="URA74" s="14"/>
      <c r="URB74" s="14"/>
      <c r="URC74" s="14"/>
      <c r="URD74" s="14"/>
      <c r="URE74" s="14"/>
      <c r="URF74" s="14"/>
      <c r="URG74" s="14"/>
      <c r="URH74" s="14"/>
      <c r="URI74" s="14"/>
      <c r="URJ74" s="14"/>
      <c r="URK74" s="14"/>
      <c r="URL74" s="14"/>
      <c r="URM74" s="14"/>
      <c r="URN74" s="14"/>
      <c r="URO74" s="14"/>
      <c r="URP74" s="14"/>
      <c r="URQ74" s="14"/>
      <c r="URR74" s="14"/>
      <c r="URS74" s="14"/>
      <c r="URT74" s="14"/>
      <c r="URU74" s="14"/>
      <c r="URV74" s="14"/>
      <c r="URW74" s="14"/>
      <c r="URX74" s="14"/>
      <c r="URY74" s="14"/>
      <c r="URZ74" s="14"/>
      <c r="USA74" s="14"/>
      <c r="USB74" s="14"/>
      <c r="USC74" s="14"/>
      <c r="USD74" s="14"/>
      <c r="USE74" s="14"/>
      <c r="USF74" s="14"/>
      <c r="USG74" s="14"/>
      <c r="USH74" s="14"/>
      <c r="USI74" s="14"/>
      <c r="USJ74" s="14"/>
      <c r="USK74" s="14"/>
      <c r="USL74" s="14"/>
      <c r="USM74" s="14"/>
      <c r="USN74" s="14"/>
      <c r="USO74" s="14"/>
      <c r="USP74" s="14"/>
      <c r="USQ74" s="14"/>
      <c r="USR74" s="14"/>
      <c r="USS74" s="14"/>
      <c r="UST74" s="14"/>
      <c r="USU74" s="14"/>
      <c r="USV74" s="14"/>
      <c r="USW74" s="14"/>
      <c r="USX74" s="14"/>
      <c r="USY74" s="14"/>
      <c r="USZ74" s="14"/>
      <c r="UTA74" s="14"/>
      <c r="UTB74" s="14"/>
      <c r="UTC74" s="14"/>
      <c r="UTD74" s="14"/>
      <c r="UTE74" s="14"/>
      <c r="UTF74" s="14"/>
      <c r="UTG74" s="14"/>
      <c r="UTH74" s="14"/>
      <c r="UTI74" s="14"/>
      <c r="UTJ74" s="14"/>
      <c r="UTK74" s="14"/>
      <c r="UTL74" s="14"/>
      <c r="UTM74" s="14"/>
      <c r="UTN74" s="14"/>
      <c r="UTO74" s="14"/>
      <c r="UTP74" s="14"/>
      <c r="UTQ74" s="14"/>
      <c r="UTR74" s="14"/>
      <c r="UTS74" s="14"/>
      <c r="UTT74" s="14"/>
      <c r="UTU74" s="14"/>
      <c r="UTV74" s="14"/>
      <c r="UTW74" s="14"/>
      <c r="UTX74" s="14"/>
      <c r="UTY74" s="14"/>
      <c r="UTZ74" s="14"/>
      <c r="UUA74" s="14"/>
      <c r="UUB74" s="14"/>
      <c r="UUC74" s="14"/>
      <c r="UUD74" s="14"/>
      <c r="UUE74" s="14"/>
      <c r="UUF74" s="14"/>
      <c r="UUG74" s="14"/>
      <c r="UUH74" s="14"/>
      <c r="UUI74" s="14"/>
      <c r="UUJ74" s="14"/>
      <c r="UUK74" s="14"/>
      <c r="UUL74" s="14"/>
      <c r="UUM74" s="14"/>
      <c r="UUN74" s="14"/>
      <c r="UUO74" s="14"/>
      <c r="UUP74" s="14"/>
      <c r="UUQ74" s="14"/>
      <c r="UUR74" s="14"/>
      <c r="UUS74" s="14"/>
      <c r="UUT74" s="14"/>
      <c r="UUU74" s="14"/>
      <c r="UUV74" s="14"/>
      <c r="UUW74" s="14"/>
      <c r="UUX74" s="14"/>
      <c r="UUY74" s="14"/>
      <c r="UUZ74" s="14"/>
      <c r="UVA74" s="14"/>
      <c r="UVB74" s="14"/>
      <c r="UVC74" s="14"/>
      <c r="UVD74" s="14"/>
      <c r="UVE74" s="14"/>
      <c r="UVF74" s="14"/>
      <c r="UVG74" s="14"/>
      <c r="UVH74" s="14"/>
      <c r="UVI74" s="14"/>
      <c r="UVJ74" s="14"/>
      <c r="UVK74" s="14"/>
      <c r="UVL74" s="14"/>
      <c r="UVM74" s="14"/>
      <c r="UVN74" s="14"/>
      <c r="UVO74" s="14"/>
      <c r="UVP74" s="14"/>
      <c r="UVQ74" s="14"/>
      <c r="UVR74" s="14"/>
      <c r="UVS74" s="14"/>
      <c r="UVT74" s="14"/>
      <c r="UVU74" s="14"/>
      <c r="UVV74" s="14"/>
      <c r="UVW74" s="14"/>
      <c r="UVX74" s="14"/>
      <c r="UVY74" s="14"/>
      <c r="UVZ74" s="14"/>
      <c r="UWA74" s="14"/>
      <c r="UWB74" s="14"/>
      <c r="UWC74" s="14"/>
      <c r="UWD74" s="14"/>
      <c r="UWE74" s="14"/>
      <c r="UWF74" s="14"/>
      <c r="UWG74" s="14"/>
      <c r="UWH74" s="14"/>
      <c r="UWI74" s="14"/>
      <c r="UWJ74" s="14"/>
      <c r="UWK74" s="14"/>
      <c r="UWL74" s="14"/>
      <c r="UWM74" s="14"/>
      <c r="UWN74" s="14"/>
      <c r="UWO74" s="14"/>
      <c r="UWP74" s="14"/>
      <c r="UWQ74" s="14"/>
      <c r="UWR74" s="14"/>
      <c r="UWS74" s="14"/>
      <c r="UWT74" s="14"/>
      <c r="UWU74" s="14"/>
      <c r="UWV74" s="14"/>
      <c r="UWW74" s="14"/>
      <c r="UWX74" s="14"/>
      <c r="UWY74" s="14"/>
      <c r="UWZ74" s="14"/>
      <c r="UXA74" s="14"/>
      <c r="UXB74" s="14"/>
      <c r="UXC74" s="14"/>
      <c r="UXD74" s="14"/>
      <c r="UXE74" s="14"/>
      <c r="UXF74" s="14"/>
      <c r="UXG74" s="14"/>
      <c r="UXH74" s="14"/>
      <c r="UXI74" s="14"/>
      <c r="UXJ74" s="14"/>
      <c r="UXK74" s="14"/>
      <c r="UXL74" s="14"/>
      <c r="UXM74" s="14"/>
      <c r="UXN74" s="14"/>
      <c r="UXO74" s="14"/>
      <c r="UXP74" s="14"/>
      <c r="UXQ74" s="14"/>
      <c r="UXR74" s="14"/>
      <c r="UXS74" s="14"/>
      <c r="UXT74" s="14"/>
      <c r="UXU74" s="14"/>
      <c r="UXV74" s="14"/>
      <c r="UXW74" s="14"/>
      <c r="UXX74" s="14"/>
      <c r="UXY74" s="14"/>
      <c r="UXZ74" s="14"/>
      <c r="UYA74" s="14"/>
      <c r="UYB74" s="14"/>
      <c r="UYC74" s="14"/>
      <c r="UYD74" s="14"/>
      <c r="UYE74" s="14"/>
      <c r="UYF74" s="14"/>
      <c r="UYG74" s="14"/>
      <c r="UYH74" s="14"/>
      <c r="UYI74" s="14"/>
      <c r="UYJ74" s="14"/>
      <c r="UYK74" s="14"/>
      <c r="UYL74" s="14"/>
      <c r="UYM74" s="14"/>
      <c r="UYN74" s="14"/>
      <c r="UYO74" s="14"/>
      <c r="UYP74" s="14"/>
      <c r="UYQ74" s="14"/>
      <c r="UYR74" s="14"/>
      <c r="UYS74" s="14"/>
      <c r="UYT74" s="14"/>
      <c r="UYU74" s="14"/>
      <c r="UYV74" s="14"/>
      <c r="UYW74" s="14"/>
      <c r="UYX74" s="14"/>
      <c r="UYY74" s="14"/>
      <c r="UYZ74" s="14"/>
      <c r="UZA74" s="14"/>
      <c r="UZB74" s="14"/>
      <c r="UZC74" s="14"/>
      <c r="UZD74" s="14"/>
      <c r="UZE74" s="14"/>
      <c r="UZF74" s="14"/>
      <c r="UZG74" s="14"/>
      <c r="UZH74" s="14"/>
      <c r="UZI74" s="14"/>
      <c r="UZJ74" s="14"/>
      <c r="UZK74" s="14"/>
      <c r="UZL74" s="14"/>
      <c r="UZM74" s="14"/>
      <c r="UZN74" s="14"/>
      <c r="UZO74" s="14"/>
      <c r="UZP74" s="14"/>
      <c r="UZQ74" s="14"/>
      <c r="UZR74" s="14"/>
      <c r="UZS74" s="14"/>
      <c r="UZT74" s="14"/>
      <c r="UZU74" s="14"/>
      <c r="UZV74" s="14"/>
      <c r="UZW74" s="14"/>
      <c r="UZX74" s="14"/>
      <c r="UZY74" s="14"/>
      <c r="UZZ74" s="14"/>
      <c r="VAA74" s="14"/>
      <c r="VAB74" s="14"/>
      <c r="VAC74" s="14"/>
      <c r="VAD74" s="14"/>
      <c r="VAE74" s="14"/>
      <c r="VAF74" s="14"/>
      <c r="VAG74" s="14"/>
      <c r="VAH74" s="14"/>
      <c r="VAI74" s="14"/>
      <c r="VAJ74" s="14"/>
      <c r="VAK74" s="14"/>
      <c r="VAL74" s="14"/>
      <c r="VAM74" s="14"/>
      <c r="VAN74" s="14"/>
      <c r="VAO74" s="14"/>
      <c r="VAP74" s="14"/>
      <c r="VAQ74" s="14"/>
      <c r="VAR74" s="14"/>
      <c r="VAS74" s="14"/>
      <c r="VAT74" s="14"/>
      <c r="VAU74" s="14"/>
      <c r="VAV74" s="14"/>
      <c r="VAW74" s="14"/>
      <c r="VAX74" s="14"/>
      <c r="VAY74" s="14"/>
      <c r="VAZ74" s="14"/>
      <c r="VBA74" s="14"/>
      <c r="VBB74" s="14"/>
      <c r="VBC74" s="14"/>
      <c r="VBD74" s="14"/>
      <c r="VBE74" s="14"/>
      <c r="VBF74" s="14"/>
      <c r="VBG74" s="14"/>
      <c r="VBH74" s="14"/>
      <c r="VBI74" s="14"/>
      <c r="VBJ74" s="14"/>
      <c r="VBK74" s="14"/>
      <c r="VBL74" s="14"/>
      <c r="VBM74" s="14"/>
      <c r="VBN74" s="14"/>
      <c r="VBO74" s="14"/>
      <c r="VBP74" s="14"/>
      <c r="VBQ74" s="14"/>
      <c r="VBR74" s="14"/>
      <c r="VBS74" s="14"/>
      <c r="VBT74" s="14"/>
      <c r="VBU74" s="14"/>
      <c r="VBV74" s="14"/>
      <c r="VBW74" s="14"/>
      <c r="VBX74" s="14"/>
      <c r="VBY74" s="14"/>
      <c r="VBZ74" s="14"/>
      <c r="VCA74" s="14"/>
      <c r="VCB74" s="14"/>
      <c r="VCC74" s="14"/>
      <c r="VCD74" s="14"/>
      <c r="VCE74" s="14"/>
      <c r="VCF74" s="14"/>
      <c r="VCG74" s="14"/>
      <c r="VCH74" s="14"/>
      <c r="VCI74" s="14"/>
      <c r="VCJ74" s="14"/>
      <c r="VCK74" s="14"/>
      <c r="VCL74" s="14"/>
      <c r="VCM74" s="14"/>
      <c r="VCN74" s="14"/>
      <c r="VCO74" s="14"/>
      <c r="VCP74" s="14"/>
      <c r="VCQ74" s="14"/>
      <c r="VCR74" s="14"/>
      <c r="VCS74" s="14"/>
      <c r="VCT74" s="14"/>
      <c r="VCU74" s="14"/>
      <c r="VCV74" s="14"/>
      <c r="VCW74" s="14"/>
      <c r="VCX74" s="14"/>
      <c r="VCY74" s="14"/>
      <c r="VCZ74" s="14"/>
      <c r="VDA74" s="14"/>
      <c r="VDB74" s="14"/>
      <c r="VDC74" s="14"/>
      <c r="VDD74" s="14"/>
      <c r="VDE74" s="14"/>
      <c r="VDF74" s="14"/>
      <c r="VDG74" s="14"/>
      <c r="VDH74" s="14"/>
      <c r="VDI74" s="14"/>
      <c r="VDJ74" s="14"/>
      <c r="VDK74" s="14"/>
      <c r="VDL74" s="14"/>
      <c r="VDM74" s="14"/>
      <c r="VDN74" s="14"/>
      <c r="VDO74" s="14"/>
      <c r="VDP74" s="14"/>
      <c r="VDQ74" s="14"/>
      <c r="VDR74" s="14"/>
      <c r="VDS74" s="14"/>
      <c r="VDT74" s="14"/>
      <c r="VDU74" s="14"/>
      <c r="VDV74" s="14"/>
      <c r="VDW74" s="14"/>
      <c r="VDX74" s="14"/>
      <c r="VDY74" s="14"/>
      <c r="VDZ74" s="14"/>
      <c r="VEA74" s="14"/>
      <c r="VEB74" s="14"/>
      <c r="VEC74" s="14"/>
      <c r="VED74" s="14"/>
      <c r="VEE74" s="14"/>
      <c r="VEF74" s="14"/>
      <c r="VEG74" s="14"/>
      <c r="VEH74" s="14"/>
      <c r="VEI74" s="14"/>
      <c r="VEJ74" s="14"/>
      <c r="VEK74" s="14"/>
      <c r="VEL74" s="14"/>
      <c r="VEM74" s="14"/>
      <c r="VEN74" s="14"/>
      <c r="VEO74" s="14"/>
      <c r="VEP74" s="14"/>
      <c r="VEQ74" s="14"/>
      <c r="VER74" s="14"/>
      <c r="VES74" s="14"/>
      <c r="VET74" s="14"/>
      <c r="VEU74" s="14"/>
      <c r="VEV74" s="14"/>
      <c r="VEW74" s="14"/>
      <c r="VEX74" s="14"/>
      <c r="VEY74" s="14"/>
      <c r="VEZ74" s="14"/>
      <c r="VFA74" s="14"/>
      <c r="VFB74" s="14"/>
      <c r="VFC74" s="14"/>
      <c r="VFD74" s="14"/>
      <c r="VFE74" s="14"/>
      <c r="VFF74" s="14"/>
      <c r="VFG74" s="14"/>
      <c r="VFH74" s="14"/>
      <c r="VFI74" s="14"/>
      <c r="VFJ74" s="14"/>
      <c r="VFK74" s="14"/>
      <c r="VFL74" s="14"/>
      <c r="VFM74" s="14"/>
      <c r="VFN74" s="14"/>
      <c r="VFO74" s="14"/>
      <c r="VFP74" s="14"/>
      <c r="VFQ74" s="14"/>
      <c r="VFR74" s="14"/>
      <c r="VFS74" s="14"/>
      <c r="VFT74" s="14"/>
      <c r="VFU74" s="14"/>
      <c r="VFV74" s="14"/>
      <c r="VFW74" s="14"/>
      <c r="VFX74" s="14"/>
      <c r="VFY74" s="14"/>
      <c r="VFZ74" s="14"/>
      <c r="VGA74" s="14"/>
      <c r="VGB74" s="14"/>
      <c r="VGC74" s="14"/>
      <c r="VGD74" s="14"/>
      <c r="VGE74" s="14"/>
      <c r="VGF74" s="14"/>
      <c r="VGG74" s="14"/>
      <c r="VGH74" s="14"/>
      <c r="VGI74" s="14"/>
      <c r="VGJ74" s="14"/>
      <c r="VGK74" s="14"/>
      <c r="VGL74" s="14"/>
      <c r="VGM74" s="14"/>
      <c r="VGN74" s="14"/>
      <c r="VGO74" s="14"/>
      <c r="VGP74" s="14"/>
      <c r="VGQ74" s="14"/>
      <c r="VGR74" s="14"/>
      <c r="VGS74" s="14"/>
      <c r="VGT74" s="14"/>
      <c r="VGU74" s="14"/>
      <c r="VGV74" s="14"/>
      <c r="VGW74" s="14"/>
      <c r="VGX74" s="14"/>
      <c r="VGY74" s="14"/>
      <c r="VGZ74" s="14"/>
      <c r="VHA74" s="14"/>
      <c r="VHB74" s="14"/>
      <c r="VHC74" s="14"/>
      <c r="VHD74" s="14"/>
      <c r="VHE74" s="14"/>
      <c r="VHF74" s="14"/>
      <c r="VHG74" s="14"/>
      <c r="VHH74" s="14"/>
      <c r="VHI74" s="14"/>
      <c r="VHJ74" s="14"/>
      <c r="VHK74" s="14"/>
      <c r="VHL74" s="14"/>
      <c r="VHM74" s="14"/>
      <c r="VHN74" s="14"/>
      <c r="VHO74" s="14"/>
      <c r="VHP74" s="14"/>
      <c r="VHQ74" s="14"/>
      <c r="VHR74" s="14"/>
      <c r="VHS74" s="14"/>
      <c r="VHT74" s="14"/>
      <c r="VHU74" s="14"/>
      <c r="VHV74" s="14"/>
      <c r="VHW74" s="14"/>
      <c r="VHX74" s="14"/>
      <c r="VHY74" s="14"/>
      <c r="VHZ74" s="14"/>
      <c r="VIA74" s="14"/>
      <c r="VIB74" s="14"/>
      <c r="VIC74" s="14"/>
      <c r="VID74" s="14"/>
      <c r="VIE74" s="14"/>
      <c r="VIF74" s="14"/>
      <c r="VIG74" s="14"/>
      <c r="VIH74" s="14"/>
      <c r="VII74" s="14"/>
      <c r="VIJ74" s="14"/>
      <c r="VIK74" s="14"/>
      <c r="VIL74" s="14"/>
      <c r="VIM74" s="14"/>
      <c r="VIN74" s="14"/>
      <c r="VIO74" s="14"/>
      <c r="VIP74" s="14"/>
      <c r="VIQ74" s="14"/>
      <c r="VIR74" s="14"/>
      <c r="VIS74" s="14"/>
      <c r="VIT74" s="14"/>
      <c r="VIU74" s="14"/>
      <c r="VIV74" s="14"/>
      <c r="VIW74" s="14"/>
      <c r="VIX74" s="14"/>
      <c r="VIY74" s="14"/>
      <c r="VIZ74" s="14"/>
      <c r="VJA74" s="14"/>
      <c r="VJB74" s="14"/>
      <c r="VJC74" s="14"/>
      <c r="VJD74" s="14"/>
      <c r="VJE74" s="14"/>
      <c r="VJF74" s="14"/>
      <c r="VJG74" s="14"/>
      <c r="VJH74" s="14"/>
      <c r="VJI74" s="14"/>
      <c r="VJJ74" s="14"/>
      <c r="VJK74" s="14"/>
      <c r="VJL74" s="14"/>
      <c r="VJM74" s="14"/>
      <c r="VJN74" s="14"/>
      <c r="VJO74" s="14"/>
      <c r="VJP74" s="14"/>
      <c r="VJQ74" s="14"/>
      <c r="VJR74" s="14"/>
      <c r="VJS74" s="14"/>
      <c r="VJT74" s="14"/>
      <c r="VJU74" s="14"/>
      <c r="VJV74" s="14"/>
      <c r="VJW74" s="14"/>
      <c r="VJX74" s="14"/>
      <c r="VJY74" s="14"/>
      <c r="VJZ74" s="14"/>
      <c r="VKA74" s="14"/>
      <c r="VKB74" s="14"/>
      <c r="VKC74" s="14"/>
      <c r="VKD74" s="14"/>
      <c r="VKE74" s="14"/>
      <c r="VKF74" s="14"/>
      <c r="VKG74" s="14"/>
      <c r="VKH74" s="14"/>
      <c r="VKI74" s="14"/>
      <c r="VKJ74" s="14"/>
      <c r="VKK74" s="14"/>
      <c r="VKL74" s="14"/>
      <c r="VKM74" s="14"/>
      <c r="VKN74" s="14"/>
      <c r="VKO74" s="14"/>
      <c r="VKP74" s="14"/>
      <c r="VKQ74" s="14"/>
      <c r="VKR74" s="14"/>
      <c r="VKS74" s="14"/>
      <c r="VKT74" s="14"/>
      <c r="VKU74" s="14"/>
      <c r="VKV74" s="14"/>
      <c r="VKW74" s="14"/>
      <c r="VKX74" s="14"/>
      <c r="VKY74" s="14"/>
      <c r="VKZ74" s="14"/>
      <c r="VLA74" s="14"/>
      <c r="VLB74" s="14"/>
      <c r="VLC74" s="14"/>
      <c r="VLD74" s="14"/>
      <c r="VLE74" s="14"/>
      <c r="VLF74" s="14"/>
      <c r="VLG74" s="14"/>
      <c r="VLH74" s="14"/>
      <c r="VLI74" s="14"/>
      <c r="VLJ74" s="14"/>
      <c r="VLK74" s="14"/>
      <c r="VLL74" s="14"/>
      <c r="VLM74" s="14"/>
      <c r="VLN74" s="14"/>
      <c r="VLO74" s="14"/>
      <c r="VLP74" s="14"/>
      <c r="VLQ74" s="14"/>
      <c r="VLR74" s="14"/>
      <c r="VLS74" s="14"/>
      <c r="VLT74" s="14"/>
      <c r="VLU74" s="14"/>
      <c r="VLV74" s="14"/>
      <c r="VLW74" s="14"/>
      <c r="VLX74" s="14"/>
      <c r="VLY74" s="14"/>
      <c r="VLZ74" s="14"/>
      <c r="VMA74" s="14"/>
      <c r="VMB74" s="14"/>
      <c r="VMC74" s="14"/>
      <c r="VMD74" s="14"/>
      <c r="VME74" s="14"/>
      <c r="VMF74" s="14"/>
      <c r="VMG74" s="14"/>
      <c r="VMH74" s="14"/>
      <c r="VMI74" s="14"/>
      <c r="VMJ74" s="14"/>
      <c r="VMK74" s="14"/>
      <c r="VML74" s="14"/>
      <c r="VMM74" s="14"/>
      <c r="VMN74" s="14"/>
      <c r="VMO74" s="14"/>
      <c r="VMP74" s="14"/>
      <c r="VMQ74" s="14"/>
      <c r="VMR74" s="14"/>
      <c r="VMS74" s="14"/>
      <c r="VMT74" s="14"/>
      <c r="VMU74" s="14"/>
      <c r="VMV74" s="14"/>
      <c r="VMW74" s="14"/>
      <c r="VMX74" s="14"/>
      <c r="VMY74" s="14"/>
      <c r="VMZ74" s="14"/>
      <c r="VNA74" s="14"/>
      <c r="VNB74" s="14"/>
      <c r="VNC74" s="14"/>
      <c r="VND74" s="14"/>
      <c r="VNE74" s="14"/>
      <c r="VNF74" s="14"/>
      <c r="VNG74" s="14"/>
      <c r="VNH74" s="14"/>
      <c r="VNI74" s="14"/>
      <c r="VNJ74" s="14"/>
      <c r="VNK74" s="14"/>
      <c r="VNL74" s="14"/>
      <c r="VNM74" s="14"/>
      <c r="VNN74" s="14"/>
      <c r="VNO74" s="14"/>
      <c r="VNP74" s="14"/>
      <c r="VNQ74" s="14"/>
      <c r="VNR74" s="14"/>
      <c r="VNS74" s="14"/>
      <c r="VNT74" s="14"/>
      <c r="VNU74" s="14"/>
      <c r="VNV74" s="14"/>
      <c r="VNW74" s="14"/>
      <c r="VNX74" s="14"/>
      <c r="VNY74" s="14"/>
      <c r="VNZ74" s="14"/>
      <c r="VOA74" s="14"/>
      <c r="VOB74" s="14"/>
      <c r="VOC74" s="14"/>
      <c r="VOD74" s="14"/>
      <c r="VOE74" s="14"/>
      <c r="VOF74" s="14"/>
      <c r="VOG74" s="14"/>
      <c r="VOH74" s="14"/>
      <c r="VOI74" s="14"/>
      <c r="VOJ74" s="14"/>
      <c r="VOK74" s="14"/>
      <c r="VOL74" s="14"/>
      <c r="VOM74" s="14"/>
      <c r="VON74" s="14"/>
      <c r="VOO74" s="14"/>
      <c r="VOP74" s="14"/>
      <c r="VOQ74" s="14"/>
      <c r="VOR74" s="14"/>
      <c r="VOS74" s="14"/>
      <c r="VOT74" s="14"/>
      <c r="VOU74" s="14"/>
      <c r="VOV74" s="14"/>
      <c r="VOW74" s="14"/>
      <c r="VOX74" s="14"/>
      <c r="VOY74" s="14"/>
      <c r="VOZ74" s="14"/>
      <c r="VPA74" s="14"/>
      <c r="VPB74" s="14"/>
      <c r="VPC74" s="14"/>
      <c r="VPD74" s="14"/>
      <c r="VPE74" s="14"/>
      <c r="VPF74" s="14"/>
      <c r="VPG74" s="14"/>
      <c r="VPH74" s="14"/>
      <c r="VPI74" s="14"/>
      <c r="VPJ74" s="14"/>
      <c r="VPK74" s="14"/>
      <c r="VPL74" s="14"/>
      <c r="VPM74" s="14"/>
      <c r="VPN74" s="14"/>
      <c r="VPO74" s="14"/>
      <c r="VPP74" s="14"/>
      <c r="VPQ74" s="14"/>
      <c r="VPR74" s="14"/>
      <c r="VPS74" s="14"/>
      <c r="VPT74" s="14"/>
      <c r="VPU74" s="14"/>
      <c r="VPV74" s="14"/>
      <c r="VPW74" s="14"/>
      <c r="VPX74" s="14"/>
      <c r="VPY74" s="14"/>
      <c r="VPZ74" s="14"/>
      <c r="VQA74" s="14"/>
      <c r="VQB74" s="14"/>
      <c r="VQC74" s="14"/>
      <c r="VQD74" s="14"/>
      <c r="VQE74" s="14"/>
      <c r="VQF74" s="14"/>
      <c r="VQG74" s="14"/>
      <c r="VQH74" s="14"/>
      <c r="VQI74" s="14"/>
      <c r="VQJ74" s="14"/>
      <c r="VQK74" s="14"/>
      <c r="VQL74" s="14"/>
      <c r="VQM74" s="14"/>
      <c r="VQN74" s="14"/>
      <c r="VQO74" s="14"/>
      <c r="VQP74" s="14"/>
      <c r="VQQ74" s="14"/>
      <c r="VQR74" s="14"/>
      <c r="VQS74" s="14"/>
      <c r="VQT74" s="14"/>
      <c r="VQU74" s="14"/>
      <c r="VQV74" s="14"/>
      <c r="VQW74" s="14"/>
      <c r="VQX74" s="14"/>
      <c r="VQY74" s="14"/>
      <c r="VQZ74" s="14"/>
      <c r="VRA74" s="14"/>
      <c r="VRB74" s="14"/>
      <c r="VRC74" s="14"/>
      <c r="VRD74" s="14"/>
      <c r="VRE74" s="14"/>
      <c r="VRF74" s="14"/>
      <c r="VRG74" s="14"/>
      <c r="VRH74" s="14"/>
      <c r="VRI74" s="14"/>
      <c r="VRJ74" s="14"/>
      <c r="VRK74" s="14"/>
      <c r="VRL74" s="14"/>
      <c r="VRM74" s="14"/>
      <c r="VRN74" s="14"/>
      <c r="VRO74" s="14"/>
      <c r="VRP74" s="14"/>
      <c r="VRQ74" s="14"/>
      <c r="VRR74" s="14"/>
      <c r="VRS74" s="14"/>
      <c r="VRT74" s="14"/>
      <c r="VRU74" s="14"/>
      <c r="VRV74" s="14"/>
      <c r="VRW74" s="14"/>
      <c r="VRX74" s="14"/>
      <c r="VRY74" s="14"/>
      <c r="VRZ74" s="14"/>
      <c r="VSA74" s="14"/>
      <c r="VSB74" s="14"/>
      <c r="VSC74" s="14"/>
      <c r="VSD74" s="14"/>
      <c r="VSE74" s="14"/>
      <c r="VSF74" s="14"/>
      <c r="VSG74" s="14"/>
      <c r="VSH74" s="14"/>
      <c r="VSI74" s="14"/>
      <c r="VSJ74" s="14"/>
      <c r="VSK74" s="14"/>
      <c r="VSL74" s="14"/>
      <c r="VSM74" s="14"/>
      <c r="VSN74" s="14"/>
      <c r="VSO74" s="14"/>
      <c r="VSP74" s="14"/>
      <c r="VSQ74" s="14"/>
      <c r="VSR74" s="14"/>
      <c r="VSS74" s="14"/>
      <c r="VST74" s="14"/>
      <c r="VSU74" s="14"/>
      <c r="VSV74" s="14"/>
      <c r="VSW74" s="14"/>
      <c r="VSX74" s="14"/>
      <c r="VSY74" s="14"/>
      <c r="VSZ74" s="14"/>
      <c r="VTA74" s="14"/>
      <c r="VTB74" s="14"/>
      <c r="VTC74" s="14"/>
      <c r="VTD74" s="14"/>
      <c r="VTE74" s="14"/>
      <c r="VTF74" s="14"/>
      <c r="VTG74" s="14"/>
      <c r="VTH74" s="14"/>
      <c r="VTI74" s="14"/>
      <c r="VTJ74" s="14"/>
      <c r="VTK74" s="14"/>
      <c r="VTL74" s="14"/>
      <c r="VTM74" s="14"/>
      <c r="VTN74" s="14"/>
      <c r="VTO74" s="14"/>
      <c r="VTP74" s="14"/>
      <c r="VTQ74" s="14"/>
      <c r="VTR74" s="14"/>
      <c r="VTS74" s="14"/>
      <c r="VTT74" s="14"/>
      <c r="VTU74" s="14"/>
      <c r="VTV74" s="14"/>
      <c r="VTW74" s="14"/>
      <c r="VTX74" s="14"/>
      <c r="VTY74" s="14"/>
      <c r="VTZ74" s="14"/>
      <c r="VUA74" s="14"/>
      <c r="VUB74" s="14"/>
      <c r="VUC74" s="14"/>
      <c r="VUD74" s="14"/>
      <c r="VUE74" s="14"/>
      <c r="VUF74" s="14"/>
      <c r="VUG74" s="14"/>
      <c r="VUH74" s="14"/>
      <c r="VUI74" s="14"/>
      <c r="VUJ74" s="14"/>
      <c r="VUK74" s="14"/>
      <c r="VUL74" s="14"/>
      <c r="VUM74" s="14"/>
      <c r="VUN74" s="14"/>
      <c r="VUO74" s="14"/>
      <c r="VUP74" s="14"/>
      <c r="VUQ74" s="14"/>
      <c r="VUR74" s="14"/>
      <c r="VUS74" s="14"/>
      <c r="VUT74" s="14"/>
      <c r="VUU74" s="14"/>
      <c r="VUV74" s="14"/>
      <c r="VUW74" s="14"/>
      <c r="VUX74" s="14"/>
      <c r="VUY74" s="14"/>
      <c r="VUZ74" s="14"/>
      <c r="VVA74" s="14"/>
      <c r="VVB74" s="14"/>
      <c r="VVC74" s="14"/>
      <c r="VVD74" s="14"/>
      <c r="VVE74" s="14"/>
      <c r="VVF74" s="14"/>
      <c r="VVG74" s="14"/>
      <c r="VVH74" s="14"/>
      <c r="VVI74" s="14"/>
      <c r="VVJ74" s="14"/>
      <c r="VVK74" s="14"/>
      <c r="VVL74" s="14"/>
      <c r="VVM74" s="14"/>
      <c r="VVN74" s="14"/>
      <c r="VVO74" s="14"/>
      <c r="VVP74" s="14"/>
      <c r="VVQ74" s="14"/>
      <c r="VVR74" s="14"/>
      <c r="VVS74" s="14"/>
      <c r="VVT74" s="14"/>
      <c r="VVU74" s="14"/>
      <c r="VVV74" s="14"/>
      <c r="VVW74" s="14"/>
      <c r="VVX74" s="14"/>
      <c r="VVY74" s="14"/>
      <c r="VVZ74" s="14"/>
      <c r="VWA74" s="14"/>
      <c r="VWB74" s="14"/>
      <c r="VWC74" s="14"/>
      <c r="VWD74" s="14"/>
      <c r="VWE74" s="14"/>
      <c r="VWF74" s="14"/>
      <c r="VWG74" s="14"/>
      <c r="VWH74" s="14"/>
      <c r="VWI74" s="14"/>
      <c r="VWJ74" s="14"/>
      <c r="VWK74" s="14"/>
      <c r="VWL74" s="14"/>
      <c r="VWM74" s="14"/>
      <c r="VWN74" s="14"/>
      <c r="VWO74" s="14"/>
      <c r="VWP74" s="14"/>
      <c r="VWQ74" s="14"/>
      <c r="VWR74" s="14"/>
      <c r="VWS74" s="14"/>
      <c r="VWT74" s="14"/>
      <c r="VWU74" s="14"/>
      <c r="VWV74" s="14"/>
      <c r="VWW74" s="14"/>
      <c r="VWX74" s="14"/>
      <c r="VWY74" s="14"/>
      <c r="VWZ74" s="14"/>
      <c r="VXA74" s="14"/>
      <c r="VXB74" s="14"/>
      <c r="VXC74" s="14"/>
      <c r="VXD74" s="14"/>
      <c r="VXE74" s="14"/>
      <c r="VXF74" s="14"/>
      <c r="VXG74" s="14"/>
      <c r="VXH74" s="14"/>
      <c r="VXI74" s="14"/>
      <c r="VXJ74" s="14"/>
      <c r="VXK74" s="14"/>
      <c r="VXL74" s="14"/>
      <c r="VXM74" s="14"/>
      <c r="VXN74" s="14"/>
      <c r="VXO74" s="14"/>
      <c r="VXP74" s="14"/>
      <c r="VXQ74" s="14"/>
      <c r="VXR74" s="14"/>
      <c r="VXS74" s="14"/>
      <c r="VXT74" s="14"/>
      <c r="VXU74" s="14"/>
      <c r="VXV74" s="14"/>
      <c r="VXW74" s="14"/>
      <c r="VXX74" s="14"/>
      <c r="VXY74" s="14"/>
      <c r="VXZ74" s="14"/>
      <c r="VYA74" s="14"/>
      <c r="VYB74" s="14"/>
      <c r="VYC74" s="14"/>
      <c r="VYD74" s="14"/>
      <c r="VYE74" s="14"/>
      <c r="VYF74" s="14"/>
      <c r="VYG74" s="14"/>
      <c r="VYH74" s="14"/>
      <c r="VYI74" s="14"/>
      <c r="VYJ74" s="14"/>
      <c r="VYK74" s="14"/>
      <c r="VYL74" s="14"/>
      <c r="VYM74" s="14"/>
      <c r="VYN74" s="14"/>
      <c r="VYO74" s="14"/>
      <c r="VYP74" s="14"/>
      <c r="VYQ74" s="14"/>
      <c r="VYR74" s="14"/>
      <c r="VYS74" s="14"/>
      <c r="VYT74" s="14"/>
      <c r="VYU74" s="14"/>
      <c r="VYV74" s="14"/>
      <c r="VYW74" s="14"/>
      <c r="VYX74" s="14"/>
      <c r="VYY74" s="14"/>
      <c r="VYZ74" s="14"/>
      <c r="VZA74" s="14"/>
      <c r="VZB74" s="14"/>
      <c r="VZC74" s="14"/>
      <c r="VZD74" s="14"/>
      <c r="VZE74" s="14"/>
      <c r="VZF74" s="14"/>
      <c r="VZG74" s="14"/>
      <c r="VZH74" s="14"/>
      <c r="VZI74" s="14"/>
      <c r="VZJ74" s="14"/>
      <c r="VZK74" s="14"/>
      <c r="VZL74" s="14"/>
      <c r="VZM74" s="14"/>
      <c r="VZN74" s="14"/>
      <c r="VZO74" s="14"/>
      <c r="VZP74" s="14"/>
      <c r="VZQ74" s="14"/>
      <c r="VZR74" s="14"/>
      <c r="VZS74" s="14"/>
      <c r="VZT74" s="14"/>
      <c r="VZU74" s="14"/>
      <c r="VZV74" s="14"/>
      <c r="VZW74" s="14"/>
      <c r="VZX74" s="14"/>
      <c r="VZY74" s="14"/>
      <c r="VZZ74" s="14"/>
      <c r="WAA74" s="14"/>
      <c r="WAB74" s="14"/>
      <c r="WAC74" s="14"/>
      <c r="WAD74" s="14"/>
      <c r="WAE74" s="14"/>
      <c r="WAF74" s="14"/>
      <c r="WAG74" s="14"/>
      <c r="WAH74" s="14"/>
      <c r="WAI74" s="14"/>
      <c r="WAJ74" s="14"/>
      <c r="WAK74" s="14"/>
      <c r="WAL74" s="14"/>
      <c r="WAM74" s="14"/>
      <c r="WAN74" s="14"/>
      <c r="WAO74" s="14"/>
      <c r="WAP74" s="14"/>
      <c r="WAQ74" s="14"/>
      <c r="WAR74" s="14"/>
      <c r="WAS74" s="14"/>
      <c r="WAT74" s="14"/>
      <c r="WAU74" s="14"/>
      <c r="WAV74" s="14"/>
      <c r="WAW74" s="14"/>
      <c r="WAX74" s="14"/>
      <c r="WAY74" s="14"/>
      <c r="WAZ74" s="14"/>
      <c r="WBA74" s="14"/>
      <c r="WBB74" s="14"/>
      <c r="WBC74" s="14"/>
      <c r="WBD74" s="14"/>
      <c r="WBE74" s="14"/>
      <c r="WBF74" s="14"/>
      <c r="WBG74" s="14"/>
      <c r="WBH74" s="14"/>
      <c r="WBI74" s="14"/>
      <c r="WBJ74" s="14"/>
      <c r="WBK74" s="14"/>
      <c r="WBL74" s="14"/>
      <c r="WBM74" s="14"/>
      <c r="WBN74" s="14"/>
      <c r="WBO74" s="14"/>
      <c r="WBP74" s="14"/>
      <c r="WBQ74" s="14"/>
      <c r="WBR74" s="14"/>
      <c r="WBS74" s="14"/>
      <c r="WBT74" s="14"/>
      <c r="WBU74" s="14"/>
      <c r="WBV74" s="14"/>
      <c r="WBW74" s="14"/>
      <c r="WBX74" s="14"/>
      <c r="WBY74" s="14"/>
      <c r="WBZ74" s="14"/>
      <c r="WCA74" s="14"/>
      <c r="WCB74" s="14"/>
      <c r="WCC74" s="14"/>
      <c r="WCD74" s="14"/>
      <c r="WCE74" s="14"/>
      <c r="WCF74" s="14"/>
      <c r="WCG74" s="14"/>
      <c r="WCH74" s="14"/>
      <c r="WCI74" s="14"/>
      <c r="WCJ74" s="14"/>
      <c r="WCK74" s="14"/>
      <c r="WCL74" s="14"/>
      <c r="WCM74" s="14"/>
      <c r="WCN74" s="14"/>
      <c r="WCO74" s="14"/>
      <c r="WCP74" s="14"/>
      <c r="WCQ74" s="14"/>
      <c r="WCR74" s="14"/>
      <c r="WCS74" s="14"/>
      <c r="WCT74" s="14"/>
      <c r="WCU74" s="14"/>
      <c r="WCV74" s="14"/>
      <c r="WCW74" s="14"/>
      <c r="WCX74" s="14"/>
      <c r="WCY74" s="14"/>
      <c r="WCZ74" s="14"/>
      <c r="WDA74" s="14"/>
      <c r="WDB74" s="14"/>
      <c r="WDC74" s="14"/>
      <c r="WDD74" s="14"/>
      <c r="WDE74" s="14"/>
      <c r="WDF74" s="14"/>
      <c r="WDG74" s="14"/>
      <c r="WDH74" s="14"/>
      <c r="WDI74" s="14"/>
      <c r="WDJ74" s="14"/>
      <c r="WDK74" s="14"/>
      <c r="WDL74" s="14"/>
      <c r="WDM74" s="14"/>
      <c r="WDN74" s="14"/>
      <c r="WDO74" s="14"/>
      <c r="WDP74" s="14"/>
      <c r="WDQ74" s="14"/>
      <c r="WDR74" s="14"/>
      <c r="WDS74" s="14"/>
      <c r="WDT74" s="14"/>
      <c r="WDU74" s="14"/>
      <c r="WDV74" s="14"/>
      <c r="WDW74" s="14"/>
      <c r="WDX74" s="14"/>
      <c r="WDY74" s="14"/>
      <c r="WDZ74" s="14"/>
      <c r="WEA74" s="14"/>
      <c r="WEB74" s="14"/>
      <c r="WEC74" s="14"/>
      <c r="WED74" s="14"/>
      <c r="WEE74" s="14"/>
      <c r="WEF74" s="14"/>
      <c r="WEG74" s="14"/>
      <c r="WEH74" s="14"/>
      <c r="WEI74" s="14"/>
      <c r="WEJ74" s="14"/>
      <c r="WEK74" s="14"/>
      <c r="WEL74" s="14"/>
      <c r="WEM74" s="14"/>
      <c r="WEN74" s="14"/>
      <c r="WEO74" s="14"/>
      <c r="WEP74" s="14"/>
      <c r="WEQ74" s="14"/>
      <c r="WER74" s="14"/>
      <c r="WES74" s="14"/>
      <c r="WET74" s="14"/>
      <c r="WEU74" s="14"/>
      <c r="WEV74" s="14"/>
      <c r="WEW74" s="14"/>
      <c r="WEX74" s="14"/>
      <c r="WEY74" s="14"/>
      <c r="WEZ74" s="14"/>
      <c r="WFA74" s="14"/>
      <c r="WFB74" s="14"/>
      <c r="WFC74" s="14"/>
      <c r="WFD74" s="14"/>
      <c r="WFE74" s="14"/>
      <c r="WFF74" s="14"/>
      <c r="WFG74" s="14"/>
      <c r="WFH74" s="14"/>
      <c r="WFI74" s="14"/>
      <c r="WFJ74" s="14"/>
      <c r="WFK74" s="14"/>
      <c r="WFL74" s="14"/>
      <c r="WFM74" s="14"/>
      <c r="WFN74" s="14"/>
      <c r="WFO74" s="14"/>
      <c r="WFP74" s="14"/>
      <c r="WFQ74" s="14"/>
      <c r="WFR74" s="14"/>
      <c r="WFS74" s="14"/>
      <c r="WFT74" s="14"/>
      <c r="WFU74" s="14"/>
      <c r="WFV74" s="14"/>
      <c r="WFW74" s="14"/>
      <c r="WFX74" s="14"/>
      <c r="WFY74" s="14"/>
      <c r="WFZ74" s="14"/>
      <c r="WGA74" s="14"/>
      <c r="WGB74" s="14"/>
      <c r="WGC74" s="14"/>
      <c r="WGD74" s="14"/>
      <c r="WGE74" s="14"/>
      <c r="WGF74" s="14"/>
      <c r="WGG74" s="14"/>
      <c r="WGH74" s="14"/>
      <c r="WGI74" s="14"/>
      <c r="WGJ74" s="14"/>
      <c r="WGK74" s="14"/>
      <c r="WGL74" s="14"/>
      <c r="WGM74" s="14"/>
      <c r="WGN74" s="14"/>
      <c r="WGO74" s="14"/>
      <c r="WGP74" s="14"/>
      <c r="WGQ74" s="14"/>
      <c r="WGR74" s="14"/>
      <c r="WGS74" s="14"/>
      <c r="WGT74" s="14"/>
      <c r="WGU74" s="14"/>
      <c r="WGV74" s="14"/>
      <c r="WGW74" s="14"/>
      <c r="WGX74" s="14"/>
      <c r="WGY74" s="14"/>
      <c r="WGZ74" s="14"/>
      <c r="WHA74" s="14"/>
      <c r="WHB74" s="14"/>
      <c r="WHC74" s="14"/>
      <c r="WHD74" s="14"/>
      <c r="WHE74" s="14"/>
      <c r="WHF74" s="14"/>
      <c r="WHG74" s="14"/>
      <c r="WHH74" s="14"/>
      <c r="WHI74" s="14"/>
      <c r="WHJ74" s="14"/>
      <c r="WHK74" s="14"/>
      <c r="WHL74" s="14"/>
      <c r="WHM74" s="14"/>
      <c r="WHN74" s="14"/>
      <c r="WHO74" s="14"/>
      <c r="WHP74" s="14"/>
      <c r="WHQ74" s="14"/>
      <c r="WHR74" s="14"/>
      <c r="WHS74" s="14"/>
      <c r="WHT74" s="14"/>
      <c r="WHU74" s="14"/>
      <c r="WHV74" s="14"/>
      <c r="WHW74" s="14"/>
      <c r="WHX74" s="14"/>
      <c r="WHY74" s="14"/>
      <c r="WHZ74" s="14"/>
      <c r="WIA74" s="14"/>
      <c r="WIB74" s="14"/>
      <c r="WIC74" s="14"/>
      <c r="WID74" s="14"/>
      <c r="WIE74" s="14"/>
      <c r="WIF74" s="14"/>
      <c r="WIG74" s="14"/>
      <c r="WIH74" s="14"/>
      <c r="WII74" s="14"/>
      <c r="WIJ74" s="14"/>
      <c r="WIK74" s="14"/>
      <c r="WIL74" s="14"/>
      <c r="WIM74" s="14"/>
      <c r="WIN74" s="14"/>
      <c r="WIO74" s="14"/>
      <c r="WIP74" s="14"/>
      <c r="WIQ74" s="14"/>
      <c r="WIR74" s="14"/>
      <c r="WIS74" s="14"/>
      <c r="WIT74" s="14"/>
      <c r="WIU74" s="14"/>
      <c r="WIV74" s="14"/>
      <c r="WIW74" s="14"/>
      <c r="WIX74" s="14"/>
      <c r="WIY74" s="14"/>
      <c r="WIZ74" s="14"/>
      <c r="WJA74" s="14"/>
      <c r="WJB74" s="14"/>
      <c r="WJC74" s="14"/>
      <c r="WJD74" s="14"/>
      <c r="WJE74" s="14"/>
      <c r="WJF74" s="14"/>
      <c r="WJG74" s="14"/>
      <c r="WJH74" s="14"/>
      <c r="WJI74" s="14"/>
      <c r="WJJ74" s="14"/>
      <c r="WJK74" s="14"/>
      <c r="WJL74" s="14"/>
      <c r="WJM74" s="14"/>
      <c r="WJN74" s="14"/>
      <c r="WJO74" s="14"/>
      <c r="WJP74" s="14"/>
      <c r="WJQ74" s="14"/>
      <c r="WJR74" s="14"/>
      <c r="WJS74" s="14"/>
      <c r="WJT74" s="14"/>
      <c r="WJU74" s="14"/>
      <c r="WJV74" s="14"/>
      <c r="WJW74" s="14"/>
      <c r="WJX74" s="14"/>
      <c r="WJY74" s="14"/>
      <c r="WJZ74" s="14"/>
      <c r="WKA74" s="14"/>
      <c r="WKB74" s="14"/>
      <c r="WKC74" s="14"/>
      <c r="WKD74" s="14"/>
      <c r="WKE74" s="14"/>
      <c r="WKF74" s="14"/>
      <c r="WKG74" s="14"/>
      <c r="WKH74" s="14"/>
      <c r="WKI74" s="14"/>
      <c r="WKJ74" s="14"/>
      <c r="WKK74" s="14"/>
      <c r="WKL74" s="14"/>
      <c r="WKM74" s="14"/>
      <c r="WKN74" s="14"/>
      <c r="WKO74" s="14"/>
      <c r="WKP74" s="14"/>
      <c r="WKQ74" s="14"/>
      <c r="WKR74" s="14"/>
      <c r="WKS74" s="14"/>
      <c r="WKT74" s="14"/>
      <c r="WKU74" s="14"/>
      <c r="WKV74" s="14"/>
      <c r="WKW74" s="14"/>
      <c r="WKX74" s="14"/>
      <c r="WKY74" s="14"/>
      <c r="WKZ74" s="14"/>
      <c r="WLA74" s="14"/>
      <c r="WLB74" s="14"/>
      <c r="WLC74" s="14"/>
      <c r="WLD74" s="14"/>
      <c r="WLE74" s="14"/>
      <c r="WLF74" s="14"/>
      <c r="WLG74" s="14"/>
      <c r="WLH74" s="14"/>
      <c r="WLI74" s="14"/>
      <c r="WLJ74" s="14"/>
      <c r="WLK74" s="14"/>
      <c r="WLL74" s="14"/>
      <c r="WLM74" s="14"/>
      <c r="WLN74" s="14"/>
      <c r="WLO74" s="14"/>
      <c r="WLP74" s="14"/>
      <c r="WLQ74" s="14"/>
      <c r="WLR74" s="14"/>
      <c r="WLS74" s="14"/>
      <c r="WLT74" s="14"/>
      <c r="WLU74" s="14"/>
      <c r="WLV74" s="14"/>
      <c r="WLW74" s="14"/>
      <c r="WLX74" s="14"/>
      <c r="WLY74" s="14"/>
      <c r="WLZ74" s="14"/>
      <c r="WMA74" s="14"/>
      <c r="WMB74" s="14"/>
      <c r="WMC74" s="14"/>
      <c r="WMD74" s="14"/>
      <c r="WME74" s="14"/>
      <c r="WMF74" s="14"/>
      <c r="WMG74" s="14"/>
      <c r="WMH74" s="14"/>
      <c r="WMI74" s="14"/>
      <c r="WMJ74" s="14"/>
      <c r="WMK74" s="14"/>
      <c r="WML74" s="14"/>
      <c r="WMM74" s="14"/>
      <c r="WMN74" s="14"/>
      <c r="WMO74" s="14"/>
      <c r="WMP74" s="14"/>
      <c r="WMQ74" s="14"/>
      <c r="WMR74" s="14"/>
      <c r="WMS74" s="14"/>
      <c r="WMT74" s="14"/>
      <c r="WMU74" s="14"/>
      <c r="WMV74" s="14"/>
      <c r="WMW74" s="14"/>
      <c r="WMX74" s="14"/>
      <c r="WMY74" s="14"/>
      <c r="WMZ74" s="14"/>
      <c r="WNA74" s="14"/>
      <c r="WNB74" s="14"/>
      <c r="WNC74" s="14"/>
      <c r="WND74" s="14"/>
      <c r="WNE74" s="14"/>
      <c r="WNF74" s="14"/>
      <c r="WNG74" s="14"/>
      <c r="WNH74" s="14"/>
      <c r="WNI74" s="14"/>
      <c r="WNJ74" s="14"/>
      <c r="WNK74" s="14"/>
      <c r="WNL74" s="14"/>
      <c r="WNM74" s="14"/>
      <c r="WNN74" s="14"/>
      <c r="WNO74" s="14"/>
      <c r="WNP74" s="14"/>
      <c r="WNQ74" s="14"/>
      <c r="WNR74" s="14"/>
      <c r="WNS74" s="14"/>
      <c r="WNT74" s="14"/>
      <c r="WNU74" s="14"/>
      <c r="WNV74" s="14"/>
      <c r="WNW74" s="14"/>
      <c r="WNX74" s="14"/>
      <c r="WNY74" s="14"/>
      <c r="WNZ74" s="14"/>
      <c r="WOA74" s="14"/>
      <c r="WOB74" s="14"/>
      <c r="WOC74" s="14"/>
      <c r="WOD74" s="14"/>
      <c r="WOE74" s="14"/>
      <c r="WOF74" s="14"/>
      <c r="WOG74" s="14"/>
      <c r="WOH74" s="14"/>
      <c r="WOI74" s="14"/>
      <c r="WOJ74" s="14"/>
      <c r="WOK74" s="14"/>
      <c r="WOL74" s="14"/>
      <c r="WOM74" s="14"/>
      <c r="WON74" s="14"/>
      <c r="WOO74" s="14"/>
      <c r="WOP74" s="14"/>
      <c r="WOQ74" s="14"/>
      <c r="WOR74" s="14"/>
      <c r="WOS74" s="14"/>
      <c r="WOT74" s="14"/>
      <c r="WOU74" s="14"/>
      <c r="WOV74" s="14"/>
      <c r="WOW74" s="14"/>
      <c r="WOX74" s="14"/>
      <c r="WOY74" s="14"/>
      <c r="WOZ74" s="14"/>
      <c r="WPA74" s="14"/>
      <c r="WPB74" s="14"/>
      <c r="WPC74" s="14"/>
      <c r="WPD74" s="14"/>
      <c r="WPE74" s="14"/>
      <c r="WPF74" s="14"/>
      <c r="WPG74" s="14"/>
      <c r="WPH74" s="14"/>
      <c r="WPI74" s="14"/>
      <c r="WPJ74" s="14"/>
      <c r="WPK74" s="14"/>
      <c r="WPL74" s="14"/>
      <c r="WPM74" s="14"/>
      <c r="WPN74" s="14"/>
      <c r="WPO74" s="14"/>
      <c r="WPP74" s="14"/>
      <c r="WPQ74" s="14"/>
      <c r="WPR74" s="14"/>
      <c r="WPS74" s="14"/>
      <c r="WPT74" s="14"/>
      <c r="WPU74" s="14"/>
      <c r="WPV74" s="14"/>
      <c r="WPW74" s="14"/>
      <c r="WPX74" s="14"/>
      <c r="WPY74" s="14"/>
      <c r="WPZ74" s="14"/>
      <c r="WQA74" s="14"/>
      <c r="WQB74" s="14"/>
      <c r="WQC74" s="14"/>
      <c r="WQD74" s="14"/>
      <c r="WQE74" s="14"/>
      <c r="WQF74" s="14"/>
      <c r="WQG74" s="14"/>
      <c r="WQH74" s="14"/>
      <c r="WQI74" s="14"/>
      <c r="WQJ74" s="14"/>
      <c r="WQK74" s="14"/>
      <c r="WQL74" s="14"/>
      <c r="WQM74" s="14"/>
      <c r="WQN74" s="14"/>
      <c r="WQO74" s="14"/>
      <c r="WQP74" s="14"/>
      <c r="WQQ74" s="14"/>
      <c r="WQR74" s="14"/>
      <c r="WQS74" s="14"/>
      <c r="WQT74" s="14"/>
      <c r="WQU74" s="14"/>
      <c r="WQV74" s="14"/>
      <c r="WQW74" s="14"/>
      <c r="WQX74" s="14"/>
      <c r="WQY74" s="14"/>
      <c r="WQZ74" s="14"/>
      <c r="WRA74" s="14"/>
      <c r="WRB74" s="14"/>
      <c r="WRC74" s="14"/>
      <c r="WRD74" s="14"/>
      <c r="WRE74" s="14"/>
      <c r="WRF74" s="14"/>
      <c r="WRG74" s="14"/>
      <c r="WRH74" s="14"/>
      <c r="WRI74" s="14"/>
      <c r="WRJ74" s="14"/>
      <c r="WRK74" s="14"/>
      <c r="WRL74" s="14"/>
      <c r="WRM74" s="14"/>
      <c r="WRN74" s="14"/>
      <c r="WRO74" s="14"/>
      <c r="WRP74" s="14"/>
      <c r="WRQ74" s="14"/>
      <c r="WRR74" s="14"/>
      <c r="WRS74" s="14"/>
      <c r="WRT74" s="14"/>
      <c r="WRU74" s="14"/>
      <c r="WRV74" s="14"/>
      <c r="WRW74" s="14"/>
      <c r="WRX74" s="14"/>
      <c r="WRY74" s="14"/>
      <c r="WRZ74" s="14"/>
      <c r="WSA74" s="14"/>
      <c r="WSB74" s="14"/>
      <c r="WSC74" s="14"/>
      <c r="WSD74" s="14"/>
      <c r="WSE74" s="14"/>
      <c r="WSF74" s="14"/>
      <c r="WSG74" s="14"/>
      <c r="WSH74" s="14"/>
      <c r="WSI74" s="14"/>
      <c r="WSJ74" s="14"/>
      <c r="WSK74" s="14"/>
      <c r="WSL74" s="14"/>
      <c r="WSM74" s="14"/>
      <c r="WSN74" s="14"/>
      <c r="WSO74" s="14"/>
      <c r="WSP74" s="14"/>
      <c r="WSQ74" s="14"/>
      <c r="WSR74" s="14"/>
      <c r="WSS74" s="14"/>
      <c r="WST74" s="14"/>
      <c r="WSU74" s="14"/>
      <c r="WSV74" s="14"/>
      <c r="WSW74" s="14"/>
      <c r="WSX74" s="14"/>
      <c r="WSY74" s="14"/>
      <c r="WSZ74" s="14"/>
      <c r="WTA74" s="14"/>
      <c r="WTB74" s="14"/>
      <c r="WTC74" s="14"/>
      <c r="WTD74" s="14"/>
      <c r="WTE74" s="14"/>
      <c r="WTF74" s="14"/>
      <c r="WTG74" s="14"/>
      <c r="WTH74" s="14"/>
      <c r="WTI74" s="14"/>
      <c r="WTJ74" s="14"/>
      <c r="WTK74" s="14"/>
      <c r="WTL74" s="14"/>
      <c r="WTM74" s="14"/>
      <c r="WTN74" s="14"/>
      <c r="WTO74" s="14"/>
      <c r="WTP74" s="14"/>
      <c r="WTQ74" s="14"/>
      <c r="WTR74" s="14"/>
      <c r="WTS74" s="14"/>
      <c r="WTT74" s="14"/>
      <c r="WTU74" s="14"/>
      <c r="WTV74" s="14"/>
      <c r="WTW74" s="14"/>
      <c r="WTX74" s="14"/>
      <c r="WTY74" s="14"/>
      <c r="WTZ74" s="14"/>
      <c r="WUA74" s="14"/>
      <c r="WUB74" s="14"/>
      <c r="WUC74" s="14"/>
      <c r="WUD74" s="14"/>
      <c r="WUE74" s="14"/>
      <c r="WUF74" s="14"/>
      <c r="WUG74" s="14"/>
      <c r="WUH74" s="14"/>
      <c r="WUI74" s="14"/>
      <c r="WUJ74" s="14"/>
      <c r="WUK74" s="14"/>
      <c r="WUL74" s="14"/>
      <c r="WUM74" s="14"/>
      <c r="WUN74" s="14"/>
      <c r="WUO74" s="14"/>
      <c r="WUP74" s="14"/>
      <c r="WUQ74" s="14"/>
      <c r="WUR74" s="14"/>
      <c r="WUS74" s="14"/>
      <c r="WUT74" s="14"/>
      <c r="WUU74" s="14"/>
      <c r="WUV74" s="14"/>
      <c r="WUW74" s="14"/>
      <c r="WUX74" s="14"/>
      <c r="WUY74" s="14"/>
      <c r="WUZ74" s="14"/>
      <c r="WVA74" s="14"/>
      <c r="WVB74" s="14"/>
      <c r="WVC74" s="14"/>
      <c r="WVD74" s="14"/>
      <c r="WVE74" s="14"/>
      <c r="WVF74" s="14"/>
      <c r="WVG74" s="14"/>
      <c r="WVH74" s="14"/>
      <c r="WVI74" s="14"/>
      <c r="WVJ74" s="14"/>
      <c r="WVK74" s="14"/>
      <c r="WVL74" s="14"/>
      <c r="WVM74" s="14"/>
      <c r="WVN74" s="14"/>
      <c r="WVO74" s="14"/>
      <c r="WVP74" s="14"/>
      <c r="WVQ74" s="14"/>
      <c r="WVR74" s="14"/>
      <c r="WVS74" s="14"/>
      <c r="WVT74" s="14"/>
      <c r="WVU74" s="14"/>
      <c r="WVV74" s="14"/>
      <c r="WVW74" s="14"/>
      <c r="WVX74" s="14"/>
      <c r="WVY74" s="14"/>
      <c r="WVZ74" s="14"/>
      <c r="WWA74" s="14"/>
      <c r="WWB74" s="14"/>
      <c r="WWC74" s="14"/>
      <c r="WWD74" s="14"/>
      <c r="WWE74" s="14"/>
      <c r="WWF74" s="14"/>
      <c r="WWG74" s="14"/>
      <c r="WWH74" s="14"/>
      <c r="WWI74" s="14"/>
      <c r="WWJ74" s="14"/>
      <c r="WWK74" s="14"/>
      <c r="WWL74" s="14"/>
      <c r="WWM74" s="14"/>
      <c r="WWN74" s="14"/>
      <c r="WWO74" s="14"/>
      <c r="WWP74" s="14"/>
      <c r="WWQ74" s="14"/>
      <c r="WWR74" s="14"/>
      <c r="WWS74" s="14"/>
      <c r="WWT74" s="14"/>
      <c r="WWU74" s="14"/>
      <c r="WWV74" s="14"/>
      <c r="WWW74" s="14"/>
      <c r="WWX74" s="14"/>
      <c r="WWY74" s="14"/>
      <c r="WWZ74" s="14"/>
      <c r="WXA74" s="14"/>
      <c r="WXB74" s="14"/>
      <c r="WXC74" s="14"/>
      <c r="WXD74" s="14"/>
      <c r="WXE74" s="14"/>
      <c r="WXF74" s="14"/>
      <c r="WXG74" s="14"/>
      <c r="WXH74" s="14"/>
      <c r="WXI74" s="14"/>
      <c r="WXJ74" s="14"/>
      <c r="WXK74" s="14"/>
      <c r="WXL74" s="14"/>
      <c r="WXM74" s="14"/>
      <c r="WXN74" s="14"/>
      <c r="WXO74" s="14"/>
      <c r="WXP74" s="14"/>
      <c r="WXQ74" s="14"/>
      <c r="WXR74" s="14"/>
      <c r="WXS74" s="14"/>
      <c r="WXT74" s="14"/>
      <c r="WXU74" s="14"/>
      <c r="WXV74" s="14"/>
      <c r="WXW74" s="14"/>
      <c r="WXX74" s="14"/>
      <c r="WXY74" s="14"/>
      <c r="WXZ74" s="14"/>
      <c r="WYA74" s="14"/>
      <c r="WYB74" s="14"/>
      <c r="WYC74" s="14"/>
      <c r="WYD74" s="14"/>
      <c r="WYE74" s="14"/>
      <c r="WYF74" s="14"/>
      <c r="WYG74" s="14"/>
      <c r="WYH74" s="14"/>
      <c r="WYI74" s="14"/>
      <c r="WYJ74" s="14"/>
      <c r="WYK74" s="14"/>
      <c r="WYL74" s="14"/>
      <c r="WYM74" s="14"/>
      <c r="WYN74" s="14"/>
      <c r="WYO74" s="14"/>
      <c r="WYP74" s="14"/>
      <c r="WYQ74" s="14"/>
      <c r="WYR74" s="14"/>
      <c r="WYS74" s="14"/>
      <c r="WYT74" s="14"/>
      <c r="WYU74" s="14"/>
      <c r="WYV74" s="14"/>
      <c r="WYW74" s="14"/>
      <c r="WYX74" s="14"/>
      <c r="WYY74" s="14"/>
      <c r="WYZ74" s="14"/>
      <c r="WZA74" s="14"/>
      <c r="WZB74" s="14"/>
      <c r="WZC74" s="14"/>
      <c r="WZD74" s="14"/>
      <c r="WZE74" s="14"/>
      <c r="WZF74" s="14"/>
      <c r="WZG74" s="14"/>
      <c r="WZH74" s="14"/>
      <c r="WZI74" s="14"/>
      <c r="WZJ74" s="14"/>
      <c r="WZK74" s="14"/>
      <c r="WZL74" s="14"/>
      <c r="WZM74" s="14"/>
      <c r="WZN74" s="14"/>
      <c r="WZO74" s="14"/>
      <c r="WZP74" s="14"/>
      <c r="WZQ74" s="14"/>
      <c r="WZR74" s="14"/>
      <c r="WZS74" s="14"/>
      <c r="WZT74" s="14"/>
      <c r="WZU74" s="14"/>
      <c r="WZV74" s="14"/>
      <c r="WZW74" s="14"/>
      <c r="WZX74" s="14"/>
      <c r="WZY74" s="14"/>
      <c r="WZZ74" s="14"/>
      <c r="XAA74" s="14"/>
      <c r="XAB74" s="14"/>
      <c r="XAC74" s="14"/>
      <c r="XAD74" s="14"/>
      <c r="XAE74" s="14"/>
      <c r="XAF74" s="14"/>
      <c r="XAG74" s="14"/>
      <c r="XAH74" s="14"/>
      <c r="XAI74" s="14"/>
      <c r="XAJ74" s="14"/>
      <c r="XAK74" s="14"/>
      <c r="XAL74" s="14"/>
      <c r="XAM74" s="14"/>
      <c r="XAN74" s="14"/>
      <c r="XAO74" s="14"/>
      <c r="XAP74" s="14"/>
      <c r="XAQ74" s="14"/>
      <c r="XAR74" s="14"/>
      <c r="XAS74" s="14"/>
      <c r="XAT74" s="14"/>
      <c r="XAU74" s="14"/>
      <c r="XAV74" s="14"/>
      <c r="XAW74" s="14"/>
      <c r="XAX74" s="14"/>
      <c r="XAY74" s="14"/>
      <c r="XAZ74" s="14"/>
      <c r="XBA74" s="14"/>
      <c r="XBB74" s="14"/>
      <c r="XBC74" s="14"/>
      <c r="XBD74" s="14"/>
      <c r="XBE74" s="14"/>
      <c r="XBF74" s="14"/>
      <c r="XBG74" s="14"/>
      <c r="XBH74" s="14"/>
      <c r="XBI74" s="14"/>
      <c r="XBJ74" s="14"/>
      <c r="XBK74" s="14"/>
      <c r="XBL74" s="14"/>
      <c r="XBM74" s="14"/>
      <c r="XBN74" s="14"/>
      <c r="XBO74" s="14"/>
      <c r="XBP74" s="14"/>
      <c r="XBQ74" s="14"/>
      <c r="XBR74" s="14"/>
      <c r="XBS74" s="14"/>
      <c r="XBT74" s="14"/>
      <c r="XBU74" s="14"/>
      <c r="XBV74" s="14"/>
      <c r="XBW74" s="14"/>
      <c r="XBX74" s="14"/>
      <c r="XBY74" s="14"/>
      <c r="XBZ74" s="14"/>
      <c r="XCA74" s="14"/>
      <c r="XCB74" s="14"/>
      <c r="XCC74" s="14"/>
      <c r="XCD74" s="14"/>
      <c r="XCE74" s="14"/>
      <c r="XCF74" s="14"/>
      <c r="XCG74" s="14"/>
      <c r="XCH74" s="14"/>
      <c r="XCI74" s="14"/>
      <c r="XCJ74" s="14"/>
      <c r="XCK74" s="14"/>
      <c r="XCL74" s="14"/>
      <c r="XCM74" s="14"/>
      <c r="XCN74" s="14"/>
      <c r="XCO74" s="14"/>
      <c r="XCP74" s="14"/>
      <c r="XCQ74" s="14"/>
      <c r="XCR74" s="14"/>
      <c r="XCS74" s="14"/>
      <c r="XCT74" s="14"/>
      <c r="XCU74" s="14"/>
      <c r="XCV74" s="14"/>
      <c r="XCW74" s="14"/>
      <c r="XCX74" s="14"/>
      <c r="XCY74" s="14"/>
      <c r="XCZ74" s="14"/>
      <c r="XDA74" s="14"/>
      <c r="XDB74" s="14"/>
      <c r="XDC74" s="14"/>
      <c r="XDD74" s="14"/>
      <c r="XDE74" s="14"/>
      <c r="XDF74" s="14"/>
      <c r="XDG74" s="14"/>
      <c r="XDH74" s="14"/>
      <c r="XDI74" s="14"/>
      <c r="XDJ74" s="14"/>
      <c r="XDK74" s="14"/>
      <c r="XDL74" s="14"/>
      <c r="XDM74" s="14"/>
      <c r="XDN74" s="14"/>
      <c r="XDO74" s="14"/>
      <c r="XDP74" s="14"/>
      <c r="XDQ74" s="14"/>
      <c r="XDR74" s="14"/>
      <c r="XDS74" s="14"/>
      <c r="XDT74" s="14"/>
      <c r="XDU74" s="14"/>
      <c r="XDV74" s="14"/>
      <c r="XDW74" s="14"/>
      <c r="XDX74" s="14"/>
      <c r="XDY74" s="14"/>
      <c r="XDZ74" s="14"/>
      <c r="XEA74" s="14"/>
      <c r="XEB74" s="14"/>
      <c r="XEC74" s="14"/>
      <c r="XED74" s="14"/>
      <c r="XEE74" s="14"/>
      <c r="XEF74" s="14"/>
      <c r="XEG74" s="14"/>
      <c r="XEH74" s="14"/>
      <c r="XEI74" s="14"/>
      <c r="XEJ74" s="14"/>
      <c r="XEK74" s="14"/>
      <c r="XEL74" s="14"/>
      <c r="XEM74" s="14"/>
      <c r="XEN74" s="14"/>
      <c r="XEO74" s="14"/>
      <c r="XEP74" s="14"/>
      <c r="XEQ74" s="14"/>
      <c r="XER74" s="14"/>
      <c r="XES74" s="14"/>
      <c r="XET74" s="14"/>
      <c r="XEU74" s="14"/>
      <c r="XEV74" s="14"/>
      <c r="XEW74" s="14"/>
      <c r="XEX74" s="14"/>
      <c r="XEY74" s="14"/>
      <c r="XEZ74" s="14"/>
      <c r="XFA74" s="14"/>
      <c r="XFB74" s="14"/>
      <c r="XFC74" s="14"/>
      <c r="XFD74" s="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rgb="FF00B050"/>
    <pageSetUpPr fitToPage="1"/>
  </sheetPr>
  <dimension ref="A1:S321"/>
  <sheetViews>
    <sheetView zoomScale="70" zoomScaleNormal="70" workbookViewId="0"/>
  </sheetViews>
  <sheetFormatPr defaultColWidth="19.42578125" defaultRowHeight="15" x14ac:dyDescent="0.25"/>
  <cols>
    <col min="1" max="1" width="19.42578125" style="650"/>
    <col min="2" max="2" width="94.5703125" style="650" customWidth="1"/>
    <col min="3" max="16384" width="19.42578125" style="650"/>
  </cols>
  <sheetData>
    <row r="1" spans="1:11" ht="34.5" x14ac:dyDescent="0.45">
      <c r="A1" s="663" t="s">
        <v>901</v>
      </c>
    </row>
    <row r="4" spans="1:11" x14ac:dyDescent="0.25">
      <c r="A4" s="646" t="s">
        <v>902</v>
      </c>
      <c r="B4" s="647" t="s">
        <v>976</v>
      </c>
      <c r="C4" s="648"/>
      <c r="D4" s="648"/>
      <c r="E4" s="649"/>
      <c r="F4" s="649"/>
      <c r="G4" s="649"/>
      <c r="H4" s="649"/>
    </row>
    <row r="5" spans="1:11" x14ac:dyDescent="0.25">
      <c r="A5" s="649"/>
      <c r="B5" s="651"/>
      <c r="C5" s="691">
        <v>2013</v>
      </c>
      <c r="D5" s="691">
        <v>2014</v>
      </c>
      <c r="E5" s="691">
        <v>2015</v>
      </c>
      <c r="F5" s="691">
        <v>2016</v>
      </c>
      <c r="G5" s="691">
        <v>2017</v>
      </c>
      <c r="H5" s="649"/>
    </row>
    <row r="6" spans="1:11" x14ac:dyDescent="0.25">
      <c r="A6" s="779"/>
      <c r="B6" s="604" t="s">
        <v>25</v>
      </c>
      <c r="C6" s="796" t="s">
        <v>688</v>
      </c>
      <c r="D6" s="797">
        <v>11079</v>
      </c>
      <c r="E6" s="796" t="s">
        <v>688</v>
      </c>
      <c r="F6" s="797">
        <v>1128</v>
      </c>
      <c r="G6" s="797">
        <v>10319</v>
      </c>
      <c r="H6" s="649"/>
    </row>
    <row r="7" spans="1:11" ht="15" customHeight="1" x14ac:dyDescent="0.25">
      <c r="A7" s="779"/>
      <c r="B7" s="651" t="s">
        <v>1008</v>
      </c>
      <c r="C7" s="651">
        <v>423</v>
      </c>
      <c r="D7" s="651">
        <v>436</v>
      </c>
      <c r="E7" s="651">
        <v>425</v>
      </c>
      <c r="F7" s="651">
        <v>381</v>
      </c>
      <c r="G7" s="651">
        <v>384</v>
      </c>
      <c r="H7" s="491"/>
    </row>
    <row r="8" spans="1:11" x14ac:dyDescent="0.25">
      <c r="A8" s="649"/>
      <c r="B8" s="780" t="s">
        <v>1037</v>
      </c>
      <c r="C8" s="781"/>
      <c r="D8" s="781"/>
      <c r="E8" s="781"/>
      <c r="F8" s="781"/>
      <c r="G8" s="781"/>
      <c r="H8" s="649"/>
    </row>
    <row r="9" spans="1:11" ht="14.45" customHeight="1" x14ac:dyDescent="0.25">
      <c r="A9" s="649"/>
      <c r="B9" s="782" t="s">
        <v>903</v>
      </c>
      <c r="C9" s="782"/>
      <c r="D9" s="782"/>
      <c r="E9" s="782"/>
      <c r="F9" s="782"/>
      <c r="G9" s="782"/>
      <c r="H9" s="649"/>
    </row>
    <row r="10" spans="1:11" x14ac:dyDescent="0.25">
      <c r="A10" s="649"/>
      <c r="B10" s="782"/>
      <c r="C10" s="782"/>
      <c r="D10" s="782"/>
      <c r="E10" s="782"/>
      <c r="F10" s="782"/>
      <c r="G10" s="782"/>
      <c r="H10" s="649"/>
      <c r="I10" s="649"/>
      <c r="J10" s="649"/>
      <c r="K10" s="649"/>
    </row>
    <row r="11" spans="1:11" x14ac:dyDescent="0.25">
      <c r="A11" s="646" t="s">
        <v>904</v>
      </c>
      <c r="B11" s="647" t="s">
        <v>977</v>
      </c>
      <c r="C11" s="648"/>
      <c r="D11" s="648"/>
      <c r="E11" s="649"/>
      <c r="F11" s="649"/>
      <c r="G11" s="782"/>
      <c r="H11" s="649"/>
    </row>
    <row r="12" spans="1:11" x14ac:dyDescent="0.25">
      <c r="A12" s="649"/>
      <c r="B12" s="651"/>
      <c r="C12" s="691">
        <v>2013</v>
      </c>
      <c r="D12" s="691">
        <v>2014</v>
      </c>
      <c r="E12" s="691">
        <v>2015</v>
      </c>
      <c r="F12" s="691">
        <v>2016</v>
      </c>
      <c r="G12" s="691">
        <v>2017</v>
      </c>
      <c r="H12" s="649"/>
    </row>
    <row r="13" spans="1:11" x14ac:dyDescent="0.25">
      <c r="A13" s="649"/>
      <c r="B13" s="651" t="s">
        <v>320</v>
      </c>
      <c r="C13" s="651">
        <v>368</v>
      </c>
      <c r="D13" s="651">
        <v>381</v>
      </c>
      <c r="E13" s="651">
        <v>367</v>
      </c>
      <c r="F13" s="651">
        <v>335</v>
      </c>
      <c r="G13" s="797">
        <v>312</v>
      </c>
      <c r="H13" s="649"/>
    </row>
    <row r="14" spans="1:11" x14ac:dyDescent="0.25">
      <c r="A14" s="649"/>
      <c r="B14" s="651" t="s">
        <v>319</v>
      </c>
      <c r="C14" s="651">
        <v>8</v>
      </c>
      <c r="D14" s="651">
        <v>25</v>
      </c>
      <c r="E14" s="651">
        <v>38</v>
      </c>
      <c r="F14" s="651">
        <v>37</v>
      </c>
      <c r="G14" s="651">
        <v>68</v>
      </c>
      <c r="H14" s="649"/>
    </row>
    <row r="15" spans="1:11" x14ac:dyDescent="0.25">
      <c r="A15" s="649"/>
      <c r="B15" s="651" t="s">
        <v>318</v>
      </c>
      <c r="C15" s="651">
        <v>42</v>
      </c>
      <c r="D15" s="651">
        <v>30</v>
      </c>
      <c r="E15" s="651">
        <v>20</v>
      </c>
      <c r="F15" s="651">
        <v>9</v>
      </c>
      <c r="G15" s="797">
        <v>4</v>
      </c>
      <c r="H15" s="649"/>
    </row>
    <row r="16" spans="1:11" x14ac:dyDescent="0.25">
      <c r="A16" s="649"/>
      <c r="B16" s="10" t="s">
        <v>24</v>
      </c>
      <c r="C16" s="10">
        <v>423</v>
      </c>
      <c r="D16" s="10">
        <v>436</v>
      </c>
      <c r="E16" s="10">
        <v>425</v>
      </c>
      <c r="F16" s="10">
        <v>381</v>
      </c>
      <c r="G16" s="798">
        <v>384</v>
      </c>
      <c r="H16" s="649"/>
    </row>
    <row r="17" spans="1:11" x14ac:dyDescent="0.25">
      <c r="A17" s="649"/>
      <c r="B17" s="782" t="s">
        <v>903</v>
      </c>
      <c r="C17" s="646"/>
      <c r="D17" s="646"/>
      <c r="E17" s="646"/>
      <c r="F17" s="646"/>
      <c r="G17" s="646"/>
      <c r="H17" s="649"/>
    </row>
    <row r="18" spans="1:11" x14ac:dyDescent="0.25">
      <c r="A18" s="649"/>
      <c r="B18" s="782"/>
      <c r="C18" s="782"/>
      <c r="D18" s="782"/>
      <c r="E18" s="782"/>
      <c r="F18" s="782"/>
      <c r="G18" s="782"/>
      <c r="H18" s="649"/>
      <c r="I18" s="649"/>
      <c r="J18" s="649"/>
      <c r="K18" s="649"/>
    </row>
    <row r="19" spans="1:11" x14ac:dyDescent="0.25">
      <c r="A19" s="646" t="s">
        <v>905</v>
      </c>
      <c r="B19" s="647" t="s">
        <v>978</v>
      </c>
      <c r="C19" s="649"/>
      <c r="D19" s="649"/>
      <c r="E19" s="649"/>
      <c r="F19" s="649"/>
      <c r="H19" s="649"/>
      <c r="I19" s="649"/>
      <c r="J19" s="649"/>
      <c r="K19" s="649"/>
    </row>
    <row r="20" spans="1:11" x14ac:dyDescent="0.25">
      <c r="A20" s="649"/>
      <c r="B20" s="651"/>
      <c r="C20" s="691">
        <v>2013</v>
      </c>
      <c r="D20" s="691">
        <v>2014</v>
      </c>
      <c r="E20" s="691">
        <v>2015</v>
      </c>
      <c r="F20" s="691">
        <v>2016</v>
      </c>
      <c r="G20" s="691">
        <v>2017</v>
      </c>
      <c r="H20" s="649"/>
      <c r="I20" s="649"/>
      <c r="J20" s="649"/>
    </row>
    <row r="21" spans="1:11" x14ac:dyDescent="0.25">
      <c r="A21" s="649"/>
      <c r="B21" s="651" t="s">
        <v>906</v>
      </c>
      <c r="C21" s="669">
        <v>0.32</v>
      </c>
      <c r="D21" s="669">
        <v>0.33</v>
      </c>
      <c r="E21" s="669">
        <v>0.34</v>
      </c>
      <c r="F21" s="669">
        <v>0.34</v>
      </c>
      <c r="G21" s="704">
        <v>0.31519999999999998</v>
      </c>
      <c r="H21" s="649"/>
      <c r="I21" s="649"/>
      <c r="J21" s="649"/>
    </row>
    <row r="22" spans="1:11" x14ac:dyDescent="0.25">
      <c r="A22" s="649"/>
      <c r="B22" s="651" t="s">
        <v>907</v>
      </c>
      <c r="C22" s="669">
        <v>0.52</v>
      </c>
      <c r="D22" s="669">
        <v>0.48</v>
      </c>
      <c r="E22" s="669">
        <v>0.44</v>
      </c>
      <c r="F22" s="669">
        <v>0.4</v>
      </c>
      <c r="G22" s="669">
        <v>0.37069999999999997</v>
      </c>
      <c r="H22" s="649"/>
      <c r="I22" s="649"/>
      <c r="J22" s="649"/>
    </row>
    <row r="23" spans="1:11" x14ac:dyDescent="0.25">
      <c r="A23" s="649"/>
      <c r="B23" s="651" t="s">
        <v>908</v>
      </c>
      <c r="C23" s="669">
        <v>0.05</v>
      </c>
      <c r="D23" s="669">
        <v>0.05</v>
      </c>
      <c r="E23" s="669">
        <v>7.0000000000000007E-2</v>
      </c>
      <c r="F23" s="669">
        <v>0.11</v>
      </c>
      <c r="G23" s="704">
        <v>0.12670000000000001</v>
      </c>
      <c r="H23" s="649"/>
      <c r="I23" s="649"/>
      <c r="J23" s="649"/>
    </row>
    <row r="24" spans="1:11" x14ac:dyDescent="0.25">
      <c r="A24" s="649"/>
      <c r="B24" s="651" t="s">
        <v>909</v>
      </c>
      <c r="C24" s="669">
        <v>0.06</v>
      </c>
      <c r="D24" s="669">
        <v>0.08</v>
      </c>
      <c r="E24" s="669">
        <v>0.08</v>
      </c>
      <c r="F24" s="669">
        <v>7.0000000000000007E-2</v>
      </c>
      <c r="G24" s="704">
        <v>9.1700000000000004E-2</v>
      </c>
      <c r="H24" s="649"/>
      <c r="I24" s="649"/>
      <c r="J24" s="649"/>
    </row>
    <row r="25" spans="1:11" x14ac:dyDescent="0.25">
      <c r="A25" s="649"/>
      <c r="B25" s="651" t="s">
        <v>910</v>
      </c>
      <c r="C25" s="669">
        <v>0.05</v>
      </c>
      <c r="D25" s="669">
        <v>0.06</v>
      </c>
      <c r="E25" s="669">
        <v>7.0000000000000007E-2</v>
      </c>
      <c r="F25" s="669">
        <v>7.0000000000000007E-2</v>
      </c>
      <c r="G25" s="799">
        <v>9.5699999999999993E-2</v>
      </c>
      <c r="H25" s="649"/>
      <c r="I25" s="649"/>
      <c r="J25" s="649"/>
    </row>
    <row r="26" spans="1:11" x14ac:dyDescent="0.25">
      <c r="A26" s="649"/>
      <c r="B26" s="10" t="s">
        <v>24</v>
      </c>
      <c r="C26" s="346">
        <v>1</v>
      </c>
      <c r="D26" s="346">
        <v>1</v>
      </c>
      <c r="E26" s="346">
        <v>1</v>
      </c>
      <c r="F26" s="346">
        <v>1</v>
      </c>
      <c r="G26" s="800">
        <v>1</v>
      </c>
      <c r="H26" s="649"/>
      <c r="I26" s="649"/>
      <c r="J26" s="649"/>
    </row>
    <row r="27" spans="1:11" x14ac:dyDescent="0.25">
      <c r="A27" s="649"/>
      <c r="B27" s="782" t="s">
        <v>903</v>
      </c>
      <c r="C27" s="505"/>
      <c r="D27" s="505"/>
      <c r="E27" s="505"/>
      <c r="F27" s="505"/>
      <c r="G27" s="505"/>
      <c r="H27" s="649"/>
      <c r="I27" s="649"/>
      <c r="J27" s="649"/>
      <c r="K27" s="649"/>
    </row>
    <row r="28" spans="1:11" x14ac:dyDescent="0.25">
      <c r="A28" s="649"/>
      <c r="B28" s="646"/>
      <c r="C28" s="505"/>
      <c r="D28" s="505"/>
      <c r="E28" s="505"/>
      <c r="F28" s="505"/>
      <c r="G28" s="505"/>
      <c r="H28" s="649"/>
      <c r="I28" s="649"/>
      <c r="J28" s="649"/>
      <c r="K28" s="649"/>
    </row>
    <row r="29" spans="1:11" x14ac:dyDescent="0.25">
      <c r="A29" s="783" t="s">
        <v>911</v>
      </c>
      <c r="B29" s="690" t="s">
        <v>979</v>
      </c>
      <c r="C29" s="602"/>
      <c r="D29" s="602"/>
      <c r="E29" s="602"/>
      <c r="F29" s="602"/>
      <c r="G29" s="602"/>
      <c r="H29" s="649"/>
    </row>
    <row r="30" spans="1:11" x14ac:dyDescent="0.25">
      <c r="B30" s="251"/>
      <c r="C30" s="251">
        <v>2013</v>
      </c>
      <c r="D30" s="251">
        <v>2014</v>
      </c>
      <c r="E30" s="251">
        <v>2015</v>
      </c>
      <c r="F30" s="251">
        <v>2016</v>
      </c>
      <c r="G30" s="691">
        <v>2017</v>
      </c>
      <c r="H30" s="649"/>
    </row>
    <row r="31" spans="1:11" x14ac:dyDescent="0.25">
      <c r="A31" s="601"/>
      <c r="B31" s="689" t="s">
        <v>256</v>
      </c>
      <c r="C31" s="230">
        <v>0</v>
      </c>
      <c r="D31" s="230">
        <v>57.7</v>
      </c>
      <c r="E31" s="230">
        <v>0</v>
      </c>
      <c r="F31" s="230">
        <v>29.8</v>
      </c>
      <c r="G31" s="797">
        <v>60</v>
      </c>
      <c r="H31" s="649"/>
    </row>
    <row r="32" spans="1:11" x14ac:dyDescent="0.25">
      <c r="A32" s="649"/>
      <c r="B32" s="784" t="s">
        <v>1040</v>
      </c>
      <c r="C32" s="505"/>
      <c r="D32" s="505"/>
      <c r="E32" s="505"/>
      <c r="F32" s="505"/>
      <c r="G32" s="505"/>
      <c r="H32" s="649"/>
    </row>
    <row r="33" spans="1:11" x14ac:dyDescent="0.25">
      <c r="A33" s="649"/>
      <c r="B33" s="782" t="s">
        <v>903</v>
      </c>
      <c r="C33" s="505"/>
      <c r="D33" s="505"/>
      <c r="E33" s="505"/>
      <c r="F33" s="505"/>
      <c r="G33" s="505"/>
      <c r="H33" s="649"/>
    </row>
    <row r="34" spans="1:11" x14ac:dyDescent="0.25">
      <c r="A34" s="649"/>
      <c r="C34" s="505"/>
      <c r="D34" s="505"/>
      <c r="E34" s="505"/>
      <c r="F34" s="505"/>
      <c r="G34" s="505"/>
      <c r="H34" s="649"/>
      <c r="I34" s="649"/>
      <c r="J34" s="649"/>
      <c r="K34" s="649"/>
    </row>
    <row r="35" spans="1:11" x14ac:dyDescent="0.25">
      <c r="A35" s="646" t="s">
        <v>912</v>
      </c>
      <c r="B35" s="647" t="s">
        <v>980</v>
      </c>
      <c r="C35" s="784"/>
      <c r="D35" s="784"/>
      <c r="E35" s="784"/>
      <c r="F35" s="784"/>
      <c r="G35" s="784"/>
      <c r="H35" s="649"/>
      <c r="I35" s="649"/>
      <c r="J35" s="649"/>
      <c r="K35" s="649"/>
    </row>
    <row r="36" spans="1:11" x14ac:dyDescent="0.25">
      <c r="A36" s="649"/>
      <c r="B36" s="651"/>
      <c r="C36" s="691">
        <v>2013</v>
      </c>
      <c r="D36" s="691">
        <v>2014</v>
      </c>
      <c r="E36" s="691">
        <v>2015</v>
      </c>
      <c r="F36" s="691">
        <v>2016</v>
      </c>
      <c r="G36" s="691">
        <v>2017</v>
      </c>
      <c r="H36" s="649"/>
      <c r="I36" s="649"/>
      <c r="J36" s="649"/>
    </row>
    <row r="37" spans="1:11" x14ac:dyDescent="0.25">
      <c r="A37" s="649"/>
      <c r="B37" s="651" t="s">
        <v>913</v>
      </c>
      <c r="C37" s="651">
        <v>51</v>
      </c>
      <c r="D37" s="651">
        <v>48</v>
      </c>
      <c r="E37" s="651">
        <v>54</v>
      </c>
      <c r="F37" s="651">
        <v>48</v>
      </c>
      <c r="G37" s="797">
        <v>47</v>
      </c>
      <c r="H37" s="649"/>
      <c r="I37" s="649"/>
      <c r="J37" s="649"/>
    </row>
    <row r="38" spans="1:11" x14ac:dyDescent="0.25">
      <c r="A38" s="649"/>
      <c r="B38" s="651" t="s">
        <v>914</v>
      </c>
      <c r="C38" s="651">
        <v>8</v>
      </c>
      <c r="D38" s="651">
        <v>9</v>
      </c>
      <c r="E38" s="651">
        <v>12</v>
      </c>
      <c r="F38" s="651">
        <v>11</v>
      </c>
      <c r="G38" s="651">
        <v>12</v>
      </c>
      <c r="H38" s="649"/>
      <c r="I38" s="649"/>
      <c r="J38" s="649"/>
    </row>
    <row r="39" spans="1:11" x14ac:dyDescent="0.25">
      <c r="A39" s="649"/>
      <c r="B39" s="782" t="s">
        <v>903</v>
      </c>
      <c r="C39" s="649"/>
      <c r="D39" s="649"/>
      <c r="E39" s="649"/>
      <c r="F39" s="649"/>
      <c r="G39" s="649"/>
      <c r="H39" s="649"/>
      <c r="I39" s="649"/>
      <c r="J39" s="649"/>
      <c r="K39" s="649"/>
    </row>
    <row r="40" spans="1:11" x14ac:dyDescent="0.25">
      <c r="A40" s="649"/>
      <c r="B40" s="782"/>
      <c r="C40" s="649"/>
      <c r="D40" s="649"/>
      <c r="E40" s="649"/>
      <c r="F40" s="649"/>
      <c r="G40" s="649"/>
      <c r="H40" s="649"/>
      <c r="I40" s="649"/>
      <c r="J40" s="649"/>
      <c r="K40" s="649"/>
    </row>
    <row r="41" spans="1:11" x14ac:dyDescent="0.25">
      <c r="A41" s="646" t="s">
        <v>915</v>
      </c>
      <c r="B41" s="785" t="s">
        <v>916</v>
      </c>
      <c r="C41" s="649"/>
      <c r="D41" s="649"/>
      <c r="E41" s="649"/>
      <c r="F41" s="649"/>
      <c r="G41" s="649"/>
      <c r="H41" s="649"/>
      <c r="I41" s="649"/>
      <c r="J41" s="649"/>
      <c r="K41" s="649"/>
    </row>
    <row r="42" spans="1:11" x14ac:dyDescent="0.25">
      <c r="A42" s="649"/>
      <c r="B42" s="786" t="s">
        <v>917</v>
      </c>
      <c r="C42" s="10" t="s">
        <v>346</v>
      </c>
      <c r="D42" s="10" t="s">
        <v>25</v>
      </c>
      <c r="E42" s="649"/>
      <c r="F42" s="649"/>
      <c r="G42" s="649"/>
      <c r="H42" s="649"/>
      <c r="I42" s="649"/>
      <c r="J42" s="649"/>
      <c r="K42" s="649"/>
    </row>
    <row r="43" spans="1:11" x14ac:dyDescent="0.25">
      <c r="A43" s="649"/>
      <c r="B43" s="787" t="s">
        <v>99</v>
      </c>
      <c r="C43" s="669">
        <v>6.25E-2</v>
      </c>
      <c r="D43" s="669">
        <v>6.4000000000000001E-2</v>
      </c>
      <c r="E43" s="649"/>
      <c r="F43" s="649"/>
      <c r="G43" s="649"/>
      <c r="H43" s="649"/>
      <c r="I43" s="649"/>
      <c r="J43" s="649"/>
      <c r="K43" s="649"/>
    </row>
    <row r="44" spans="1:11" x14ac:dyDescent="0.25">
      <c r="A44" s="649"/>
      <c r="B44" s="787" t="s">
        <v>98</v>
      </c>
      <c r="C44" s="669">
        <v>5.6000000000000001E-2</v>
      </c>
      <c r="D44" s="669">
        <v>5.6000000000000001E-2</v>
      </c>
      <c r="E44" s="649"/>
      <c r="F44" s="649"/>
      <c r="G44" s="649"/>
      <c r="H44" s="649"/>
      <c r="I44" s="649"/>
      <c r="J44" s="649"/>
      <c r="K44" s="649"/>
    </row>
    <row r="45" spans="1:11" x14ac:dyDescent="0.25">
      <c r="A45" s="649"/>
      <c r="B45" s="788" t="s">
        <v>918</v>
      </c>
      <c r="C45" s="491"/>
      <c r="D45" s="491"/>
      <c r="E45" s="649"/>
      <c r="F45" s="649"/>
      <c r="G45" s="649"/>
      <c r="H45" s="649"/>
      <c r="I45" s="649"/>
      <c r="J45" s="649"/>
      <c r="K45" s="649"/>
    </row>
    <row r="46" spans="1:11" x14ac:dyDescent="0.25">
      <c r="A46" s="649"/>
      <c r="B46" s="782" t="s">
        <v>903</v>
      </c>
      <c r="C46" s="491"/>
      <c r="D46" s="491"/>
      <c r="E46" s="649"/>
      <c r="F46" s="649"/>
      <c r="G46" s="649"/>
      <c r="H46" s="649"/>
      <c r="I46" s="649"/>
      <c r="J46" s="649"/>
      <c r="K46" s="649"/>
    </row>
    <row r="47" spans="1:11" x14ac:dyDescent="0.25">
      <c r="A47" s="649"/>
      <c r="B47" s="646"/>
      <c r="C47" s="646"/>
      <c r="D47" s="646"/>
      <c r="E47" s="646"/>
      <c r="F47" s="646"/>
      <c r="G47" s="646"/>
      <c r="H47" s="649"/>
      <c r="I47" s="649"/>
      <c r="J47" s="649"/>
      <c r="K47" s="649"/>
    </row>
    <row r="48" spans="1:11" x14ac:dyDescent="0.25">
      <c r="A48" s="647" t="s">
        <v>919</v>
      </c>
      <c r="B48" s="690" t="s">
        <v>981</v>
      </c>
      <c r="C48" s="690"/>
      <c r="D48" s="690"/>
      <c r="E48" s="690"/>
      <c r="F48" s="690"/>
      <c r="G48" s="690"/>
      <c r="H48" s="649"/>
      <c r="I48" s="649"/>
      <c r="J48" s="649"/>
      <c r="K48" s="649"/>
    </row>
    <row r="49" spans="1:11" x14ac:dyDescent="0.25">
      <c r="A49" s="649"/>
      <c r="B49" s="688"/>
      <c r="C49" s="251">
        <v>2013</v>
      </c>
      <c r="D49" s="251">
        <v>2014</v>
      </c>
      <c r="E49" s="251">
        <v>2015</v>
      </c>
      <c r="F49" s="251">
        <v>2016</v>
      </c>
      <c r="G49" s="691">
        <v>2017</v>
      </c>
      <c r="H49" s="649"/>
      <c r="I49" s="649"/>
      <c r="J49" s="649"/>
    </row>
    <row r="50" spans="1:11" x14ac:dyDescent="0.25">
      <c r="A50" s="649"/>
      <c r="B50" s="689" t="s">
        <v>920</v>
      </c>
      <c r="C50" s="689">
        <v>0</v>
      </c>
      <c r="D50" s="689">
        <v>186</v>
      </c>
      <c r="E50" s="689">
        <v>0</v>
      </c>
      <c r="F50" s="689">
        <v>39</v>
      </c>
      <c r="G50" s="797">
        <v>173</v>
      </c>
      <c r="H50" s="649"/>
      <c r="I50" s="649"/>
      <c r="J50" s="649"/>
    </row>
    <row r="51" spans="1:11" x14ac:dyDescent="0.25">
      <c r="A51" s="649"/>
      <c r="B51" s="689" t="s">
        <v>34</v>
      </c>
      <c r="C51" s="689">
        <v>0</v>
      </c>
      <c r="D51" s="689">
        <v>12</v>
      </c>
      <c r="E51" s="689">
        <v>0</v>
      </c>
      <c r="F51" s="689">
        <v>6</v>
      </c>
      <c r="G51" s="651">
        <v>10</v>
      </c>
      <c r="H51" s="649"/>
      <c r="I51" s="649"/>
      <c r="J51" s="649"/>
    </row>
    <row r="52" spans="1:11" x14ac:dyDescent="0.25">
      <c r="A52" s="649"/>
      <c r="B52" s="270" t="s">
        <v>921</v>
      </c>
      <c r="C52" s="602"/>
      <c r="D52" s="602"/>
      <c r="E52" s="602"/>
      <c r="F52" s="602"/>
      <c r="G52" s="602"/>
      <c r="H52" s="649"/>
      <c r="I52" s="649"/>
      <c r="J52" s="649"/>
      <c r="K52" s="649"/>
    </row>
    <row r="53" spans="1:11" x14ac:dyDescent="0.25">
      <c r="A53" s="649"/>
      <c r="B53" s="782" t="s">
        <v>903</v>
      </c>
      <c r="C53" s="789"/>
      <c r="D53" s="789"/>
      <c r="E53" s="789"/>
      <c r="F53" s="789"/>
      <c r="G53" s="789"/>
      <c r="H53" s="649"/>
      <c r="I53" s="649"/>
      <c r="J53" s="649"/>
      <c r="K53" s="649"/>
    </row>
    <row r="54" spans="1:11" x14ac:dyDescent="0.25">
      <c r="A54" s="649"/>
      <c r="B54" s="782"/>
      <c r="C54" s="789"/>
      <c r="D54" s="789"/>
      <c r="E54" s="789"/>
      <c r="F54" s="789"/>
      <c r="G54" s="789"/>
      <c r="H54" s="649"/>
      <c r="I54" s="649"/>
      <c r="J54" s="649"/>
      <c r="K54" s="649"/>
    </row>
    <row r="55" spans="1:11" x14ac:dyDescent="0.25">
      <c r="A55" s="646" t="s">
        <v>922</v>
      </c>
      <c r="B55" s="647" t="s">
        <v>982</v>
      </c>
      <c r="C55" s="648"/>
      <c r="D55" s="648"/>
      <c r="E55" s="649"/>
      <c r="F55" s="649"/>
      <c r="G55" s="782"/>
      <c r="H55" s="649"/>
      <c r="I55" s="649"/>
      <c r="J55" s="649"/>
      <c r="K55" s="649"/>
    </row>
    <row r="56" spans="1:11" x14ac:dyDescent="0.25">
      <c r="A56" s="649"/>
      <c r="B56" s="651"/>
      <c r="C56" s="691">
        <v>2013</v>
      </c>
      <c r="D56" s="691">
        <v>2014</v>
      </c>
      <c r="E56" s="691">
        <v>2015</v>
      </c>
      <c r="F56" s="691">
        <v>2016</v>
      </c>
      <c r="G56" s="691">
        <v>2017</v>
      </c>
      <c r="H56" s="649"/>
      <c r="I56" s="649"/>
      <c r="J56" s="649"/>
    </row>
    <row r="57" spans="1:11" x14ac:dyDescent="0.25">
      <c r="A57" s="649"/>
      <c r="B57" s="651" t="s">
        <v>320</v>
      </c>
      <c r="C57" s="651">
        <v>46</v>
      </c>
      <c r="D57" s="651">
        <v>59</v>
      </c>
      <c r="E57" s="651">
        <v>57</v>
      </c>
      <c r="F57" s="651">
        <v>46</v>
      </c>
      <c r="G57" s="797">
        <v>45</v>
      </c>
      <c r="H57" s="649"/>
      <c r="I57" s="649"/>
      <c r="J57" s="649"/>
    </row>
    <row r="58" spans="1:11" x14ac:dyDescent="0.25">
      <c r="A58" s="649"/>
      <c r="B58" s="651" t="s">
        <v>319</v>
      </c>
      <c r="C58" s="651">
        <v>10</v>
      </c>
      <c r="D58" s="651">
        <v>6</v>
      </c>
      <c r="E58" s="651">
        <v>6</v>
      </c>
      <c r="F58" s="651">
        <v>9</v>
      </c>
      <c r="G58" s="651">
        <v>12</v>
      </c>
      <c r="H58" s="649"/>
      <c r="I58" s="649"/>
      <c r="J58" s="649"/>
    </row>
    <row r="59" spans="1:11" x14ac:dyDescent="0.25">
      <c r="A59" s="649"/>
      <c r="B59" s="651" t="s">
        <v>318</v>
      </c>
      <c r="C59" s="651">
        <v>11</v>
      </c>
      <c r="D59" s="651">
        <v>10</v>
      </c>
      <c r="E59" s="651">
        <v>9</v>
      </c>
      <c r="F59" s="651">
        <v>4</v>
      </c>
      <c r="G59" s="797">
        <v>2</v>
      </c>
      <c r="H59" s="649"/>
      <c r="I59" s="649"/>
      <c r="J59" s="649"/>
    </row>
    <row r="60" spans="1:11" x14ac:dyDescent="0.25">
      <c r="A60" s="649"/>
      <c r="B60" s="10" t="s">
        <v>24</v>
      </c>
      <c r="C60" s="10">
        <v>67</v>
      </c>
      <c r="D60" s="10">
        <v>75</v>
      </c>
      <c r="E60" s="10">
        <v>72</v>
      </c>
      <c r="F60" s="10">
        <v>59</v>
      </c>
      <c r="G60" s="798">
        <v>59</v>
      </c>
      <c r="H60" s="649"/>
      <c r="I60" s="649"/>
      <c r="J60" s="649"/>
    </row>
    <row r="61" spans="1:11" x14ac:dyDescent="0.25">
      <c r="A61" s="778"/>
      <c r="B61" s="782" t="s">
        <v>903</v>
      </c>
      <c r="C61" s="790"/>
      <c r="D61" s="789"/>
      <c r="E61" s="789"/>
      <c r="F61" s="789"/>
      <c r="H61" s="649"/>
      <c r="I61" s="789"/>
      <c r="J61" s="649"/>
      <c r="K61" s="649"/>
    </row>
    <row r="62" spans="1:11" x14ac:dyDescent="0.25">
      <c r="A62" s="778"/>
      <c r="C62" s="789"/>
      <c r="D62" s="789"/>
      <c r="E62" s="789"/>
      <c r="F62" s="789"/>
      <c r="H62" s="649"/>
      <c r="I62" s="789"/>
      <c r="J62" s="649"/>
      <c r="K62" s="649"/>
    </row>
    <row r="63" spans="1:11" x14ac:dyDescent="0.25">
      <c r="A63" s="778"/>
      <c r="B63" s="782"/>
      <c r="C63" s="789"/>
      <c r="D63" s="789"/>
      <c r="E63" s="789"/>
      <c r="F63" s="789"/>
      <c r="H63" s="649"/>
      <c r="I63" s="789"/>
      <c r="J63" s="649"/>
      <c r="K63" s="649"/>
    </row>
    <row r="64" spans="1:11" x14ac:dyDescent="0.25">
      <c r="A64" s="646" t="s">
        <v>923</v>
      </c>
      <c r="B64" s="647" t="s">
        <v>978</v>
      </c>
      <c r="C64" s="649"/>
      <c r="D64" s="649"/>
      <c r="E64" s="649"/>
      <c r="F64" s="649"/>
      <c r="H64" s="649"/>
      <c r="I64" s="784"/>
      <c r="J64" s="649"/>
      <c r="K64" s="649"/>
    </row>
    <row r="65" spans="1:11" x14ac:dyDescent="0.25">
      <c r="A65" s="649"/>
      <c r="B65" s="651"/>
      <c r="C65" s="691">
        <v>2013</v>
      </c>
      <c r="D65" s="691">
        <v>2014</v>
      </c>
      <c r="E65" s="691">
        <v>2015</v>
      </c>
      <c r="F65" s="691">
        <v>2016</v>
      </c>
      <c r="G65" s="691">
        <v>2017</v>
      </c>
      <c r="H65" s="649"/>
      <c r="I65" s="649"/>
      <c r="J65" s="649"/>
    </row>
    <row r="66" spans="1:11" x14ac:dyDescent="0.25">
      <c r="A66" s="649"/>
      <c r="B66" s="651" t="s">
        <v>906</v>
      </c>
      <c r="C66" s="669">
        <v>0.32</v>
      </c>
      <c r="D66" s="669">
        <v>0.33</v>
      </c>
      <c r="E66" s="669">
        <v>0.34</v>
      </c>
      <c r="F66" s="669">
        <v>0.34</v>
      </c>
      <c r="G66" s="704">
        <v>0.31519999999999998</v>
      </c>
      <c r="H66" s="649"/>
      <c r="I66" s="649"/>
      <c r="J66" s="649"/>
    </row>
    <row r="67" spans="1:11" x14ac:dyDescent="0.25">
      <c r="A67" s="649"/>
      <c r="B67" s="651" t="s">
        <v>907</v>
      </c>
      <c r="C67" s="669">
        <v>0.52</v>
      </c>
      <c r="D67" s="669">
        <v>0.48</v>
      </c>
      <c r="E67" s="669">
        <v>0.44</v>
      </c>
      <c r="F67" s="669">
        <v>0.4</v>
      </c>
      <c r="G67" s="669">
        <v>0.37069999999999997</v>
      </c>
      <c r="H67" s="649"/>
      <c r="I67" s="649"/>
      <c r="J67" s="649"/>
    </row>
    <row r="68" spans="1:11" x14ac:dyDescent="0.25">
      <c r="A68" s="649"/>
      <c r="B68" s="651" t="s">
        <v>908</v>
      </c>
      <c r="C68" s="669">
        <v>0.05</v>
      </c>
      <c r="D68" s="669">
        <v>0.05</v>
      </c>
      <c r="E68" s="669">
        <v>7.0000000000000007E-2</v>
      </c>
      <c r="F68" s="669">
        <v>0.11</v>
      </c>
      <c r="G68" s="704">
        <v>0.12670000000000001</v>
      </c>
      <c r="H68" s="649"/>
    </row>
    <row r="69" spans="1:11" x14ac:dyDescent="0.25">
      <c r="A69" s="649"/>
      <c r="B69" s="651" t="s">
        <v>909</v>
      </c>
      <c r="C69" s="669">
        <v>0.06</v>
      </c>
      <c r="D69" s="669">
        <v>0.08</v>
      </c>
      <c r="E69" s="669">
        <v>0.08</v>
      </c>
      <c r="F69" s="669">
        <v>7.0000000000000007E-2</v>
      </c>
      <c r="G69" s="704">
        <v>9.1700000000000004E-2</v>
      </c>
      <c r="H69" s="649"/>
    </row>
    <row r="70" spans="1:11" x14ac:dyDescent="0.25">
      <c r="A70" s="649"/>
      <c r="B70" s="651" t="s">
        <v>910</v>
      </c>
      <c r="C70" s="669">
        <v>0.05</v>
      </c>
      <c r="D70" s="669">
        <v>0.06</v>
      </c>
      <c r="E70" s="669">
        <v>7.0000000000000007E-2</v>
      </c>
      <c r="F70" s="669">
        <v>7.0000000000000007E-2</v>
      </c>
      <c r="G70" s="799">
        <v>9.5699999999999993E-2</v>
      </c>
      <c r="H70" s="649"/>
      <c r="I70" s="649"/>
      <c r="J70" s="649"/>
    </row>
    <row r="71" spans="1:11" x14ac:dyDescent="0.25">
      <c r="A71" s="649"/>
      <c r="B71" s="10" t="s">
        <v>24</v>
      </c>
      <c r="C71" s="346">
        <v>1</v>
      </c>
      <c r="D71" s="346">
        <v>1</v>
      </c>
      <c r="E71" s="346">
        <v>1</v>
      </c>
      <c r="F71" s="346">
        <v>1</v>
      </c>
      <c r="G71" s="800">
        <v>1</v>
      </c>
      <c r="H71" s="649"/>
      <c r="I71" s="649"/>
      <c r="J71" s="649"/>
    </row>
    <row r="72" spans="1:11" x14ac:dyDescent="0.25">
      <c r="A72" s="778"/>
      <c r="B72" s="782" t="s">
        <v>903</v>
      </c>
      <c r="C72" s="646"/>
      <c r="D72" s="646"/>
      <c r="E72" s="646"/>
      <c r="F72" s="646"/>
      <c r="H72" s="649"/>
      <c r="I72" s="789"/>
      <c r="J72" s="649"/>
      <c r="K72" s="649"/>
    </row>
    <row r="73" spans="1:11" x14ac:dyDescent="0.25">
      <c r="A73" s="778"/>
      <c r="B73" s="782"/>
      <c r="C73" s="646"/>
      <c r="D73" s="646"/>
      <c r="E73" s="646"/>
      <c r="F73" s="646"/>
      <c r="H73" s="649"/>
      <c r="I73" s="789"/>
      <c r="J73" s="649"/>
      <c r="K73" s="649"/>
    </row>
    <row r="74" spans="1:11" x14ac:dyDescent="0.25">
      <c r="A74" s="646" t="s">
        <v>924</v>
      </c>
      <c r="B74" s="647" t="s">
        <v>983</v>
      </c>
      <c r="C74" s="649"/>
      <c r="D74" s="649"/>
      <c r="E74" s="649"/>
      <c r="F74" s="649"/>
      <c r="H74" s="649"/>
      <c r="I74" s="784"/>
      <c r="J74" s="649"/>
      <c r="K74" s="649"/>
    </row>
    <row r="75" spans="1:11" x14ac:dyDescent="0.25">
      <c r="A75" s="649"/>
      <c r="B75" s="651"/>
      <c r="C75" s="691">
        <v>2013</v>
      </c>
      <c r="D75" s="691">
        <v>2014</v>
      </c>
      <c r="E75" s="691">
        <v>2015</v>
      </c>
      <c r="F75" s="691">
        <v>2016</v>
      </c>
      <c r="G75" s="691">
        <v>2017</v>
      </c>
      <c r="H75" s="649"/>
      <c r="I75" s="649"/>
      <c r="J75" s="649"/>
    </row>
    <row r="76" spans="1:11" x14ac:dyDescent="0.25">
      <c r="A76" s="649"/>
      <c r="B76" s="651" t="s">
        <v>906</v>
      </c>
      <c r="C76" s="669">
        <v>0.29850746268656714</v>
      </c>
      <c r="D76" s="669">
        <v>0.32</v>
      </c>
      <c r="E76" s="669">
        <v>0.30555555555555558</v>
      </c>
      <c r="F76" s="669">
        <v>0.28813559322033899</v>
      </c>
      <c r="G76" s="704">
        <v>0.30509999999999998</v>
      </c>
      <c r="H76" s="649"/>
      <c r="I76" s="649"/>
      <c r="J76" s="649"/>
    </row>
    <row r="77" spans="1:11" x14ac:dyDescent="0.25">
      <c r="A77" s="649"/>
      <c r="B77" s="651" t="s">
        <v>907</v>
      </c>
      <c r="C77" s="669">
        <v>0.46268656716417911</v>
      </c>
      <c r="D77" s="669">
        <v>0.44</v>
      </c>
      <c r="E77" s="669">
        <v>0.44444444444444442</v>
      </c>
      <c r="F77" s="669">
        <v>0.42372881355932202</v>
      </c>
      <c r="G77" s="669">
        <v>0.38979999999999998</v>
      </c>
      <c r="H77" s="649"/>
      <c r="I77" s="649"/>
      <c r="J77" s="649"/>
    </row>
    <row r="78" spans="1:11" x14ac:dyDescent="0.25">
      <c r="A78" s="649"/>
      <c r="B78" s="651" t="s">
        <v>908</v>
      </c>
      <c r="C78" s="669">
        <v>7.4626865671641784E-2</v>
      </c>
      <c r="D78" s="669">
        <v>9.3333333333333338E-2</v>
      </c>
      <c r="E78" s="669">
        <v>9.7222222222222224E-2</v>
      </c>
      <c r="F78" s="669">
        <v>0.10169491525423729</v>
      </c>
      <c r="G78" s="704">
        <v>8.4750000000000006E-2</v>
      </c>
      <c r="H78" s="649"/>
    </row>
    <row r="79" spans="1:11" x14ac:dyDescent="0.25">
      <c r="A79" s="649"/>
      <c r="B79" s="651" t="s">
        <v>909</v>
      </c>
      <c r="C79" s="669">
        <v>7.4626865671641784E-2</v>
      </c>
      <c r="D79" s="669">
        <v>6.6666666666666666E-2</v>
      </c>
      <c r="E79" s="669">
        <v>6.9444444444444448E-2</v>
      </c>
      <c r="F79" s="669">
        <v>6.7796610169491525E-2</v>
      </c>
      <c r="G79" s="704">
        <v>0.1186</v>
      </c>
      <c r="H79" s="649"/>
    </row>
    <row r="80" spans="1:11" x14ac:dyDescent="0.25">
      <c r="A80" s="649"/>
      <c r="B80" s="651" t="s">
        <v>910</v>
      </c>
      <c r="C80" s="669">
        <v>8.9552238805970144E-2</v>
      </c>
      <c r="D80" s="669">
        <v>0.08</v>
      </c>
      <c r="E80" s="669">
        <v>6.9444444444444448E-2</v>
      </c>
      <c r="F80" s="669">
        <v>0.11864406779661017</v>
      </c>
      <c r="G80" s="669">
        <v>0.1017</v>
      </c>
      <c r="H80" s="649"/>
    </row>
    <row r="81" spans="1:11" x14ac:dyDescent="0.25">
      <c r="A81" s="649"/>
      <c r="B81" s="346" t="s">
        <v>24</v>
      </c>
      <c r="C81" s="346">
        <v>1</v>
      </c>
      <c r="D81" s="346">
        <v>1</v>
      </c>
      <c r="E81" s="346">
        <v>1</v>
      </c>
      <c r="F81" s="346">
        <v>1</v>
      </c>
      <c r="G81" s="800">
        <v>0.99995000000000001</v>
      </c>
      <c r="H81" s="649"/>
    </row>
    <row r="82" spans="1:11" x14ac:dyDescent="0.25">
      <c r="A82" s="649"/>
      <c r="B82" s="782" t="s">
        <v>903</v>
      </c>
      <c r="C82" s="646"/>
      <c r="D82" s="646"/>
      <c r="E82" s="646"/>
      <c r="F82" s="646"/>
      <c r="H82" s="649"/>
      <c r="I82" s="649"/>
    </row>
    <row r="83" spans="1:11" x14ac:dyDescent="0.25">
      <c r="A83" s="649"/>
      <c r="B83" s="782"/>
      <c r="C83" s="646"/>
      <c r="D83" s="646"/>
      <c r="E83" s="646"/>
      <c r="F83" s="646"/>
      <c r="H83" s="649"/>
      <c r="I83" s="649"/>
    </row>
    <row r="84" spans="1:11" x14ac:dyDescent="0.25">
      <c r="A84" s="646" t="s">
        <v>925</v>
      </c>
      <c r="B84" s="647" t="s">
        <v>926</v>
      </c>
      <c r="C84" s="649"/>
      <c r="D84" s="649"/>
      <c r="E84" s="649"/>
      <c r="F84" s="649"/>
      <c r="H84" s="649"/>
      <c r="I84" s="649"/>
    </row>
    <row r="85" spans="1:11" ht="30" x14ac:dyDescent="0.25">
      <c r="A85" s="649"/>
      <c r="B85" s="651"/>
      <c r="C85" s="625" t="s">
        <v>320</v>
      </c>
      <c r="D85" s="625" t="s">
        <v>319</v>
      </c>
      <c r="E85" s="625" t="s">
        <v>318</v>
      </c>
      <c r="F85" s="649"/>
      <c r="G85" s="646"/>
      <c r="H85" s="649"/>
      <c r="I85" s="649"/>
      <c r="J85" s="649"/>
      <c r="K85" s="649"/>
    </row>
    <row r="86" spans="1:11" x14ac:dyDescent="0.25">
      <c r="A86" s="649"/>
      <c r="B86" s="651" t="s">
        <v>906</v>
      </c>
      <c r="C86" s="669">
        <v>0.32</v>
      </c>
      <c r="D86" s="669">
        <v>0.28999999999999998</v>
      </c>
      <c r="E86" s="669">
        <v>0</v>
      </c>
      <c r="F86" s="649"/>
      <c r="G86" s="646"/>
      <c r="H86" s="649"/>
      <c r="I86" s="649"/>
      <c r="J86" s="649"/>
      <c r="K86" s="649"/>
    </row>
    <row r="87" spans="1:11" x14ac:dyDescent="0.25">
      <c r="A87" s="649"/>
      <c r="B87" s="651" t="s">
        <v>907</v>
      </c>
      <c r="C87" s="669">
        <v>0.35</v>
      </c>
      <c r="D87" s="669">
        <v>0.42</v>
      </c>
      <c r="E87" s="669">
        <v>1</v>
      </c>
      <c r="F87" s="649"/>
      <c r="G87" s="649"/>
      <c r="H87" s="649"/>
      <c r="I87" s="649"/>
      <c r="J87" s="649"/>
      <c r="K87" s="649"/>
    </row>
    <row r="88" spans="1:11" x14ac:dyDescent="0.25">
      <c r="A88" s="649"/>
      <c r="B88" s="651" t="s">
        <v>908</v>
      </c>
      <c r="C88" s="669">
        <v>0.16</v>
      </c>
      <c r="D88" s="669">
        <v>0</v>
      </c>
      <c r="E88" s="669">
        <v>0</v>
      </c>
      <c r="F88" s="649"/>
      <c r="G88" s="649"/>
      <c r="H88" s="649"/>
      <c r="I88" s="649"/>
      <c r="J88" s="649"/>
      <c r="K88" s="649"/>
    </row>
    <row r="89" spans="1:11" x14ac:dyDescent="0.25">
      <c r="A89" s="649"/>
      <c r="B89" s="651" t="s">
        <v>909</v>
      </c>
      <c r="C89" s="669">
        <v>0.1</v>
      </c>
      <c r="D89" s="669">
        <v>0.06</v>
      </c>
      <c r="E89" s="669">
        <v>0</v>
      </c>
      <c r="F89" s="649"/>
      <c r="G89" s="649"/>
      <c r="H89" s="649"/>
      <c r="I89" s="649"/>
      <c r="J89" s="649"/>
      <c r="K89" s="649"/>
    </row>
    <row r="90" spans="1:11" x14ac:dyDescent="0.25">
      <c r="A90" s="649"/>
      <c r="B90" s="651" t="s">
        <v>910</v>
      </c>
      <c r="C90" s="669">
        <v>7.0000000000000007E-2</v>
      </c>
      <c r="D90" s="669">
        <v>0.24</v>
      </c>
      <c r="E90" s="669">
        <v>0</v>
      </c>
      <c r="F90" s="649"/>
      <c r="G90" s="649"/>
      <c r="H90" s="784"/>
      <c r="I90" s="649"/>
    </row>
    <row r="91" spans="1:11" x14ac:dyDescent="0.25">
      <c r="A91" s="649"/>
      <c r="B91" s="10" t="s">
        <v>24</v>
      </c>
      <c r="C91" s="346">
        <v>1</v>
      </c>
      <c r="D91" s="346">
        <v>1</v>
      </c>
      <c r="E91" s="346">
        <v>1</v>
      </c>
      <c r="F91" s="649"/>
      <c r="G91" s="649"/>
      <c r="H91" s="649"/>
      <c r="I91" s="649"/>
    </row>
    <row r="92" spans="1:11" x14ac:dyDescent="0.25">
      <c r="A92" s="778"/>
      <c r="B92" s="782" t="s">
        <v>903</v>
      </c>
      <c r="C92" s="646"/>
      <c r="D92" s="646"/>
      <c r="E92" s="646"/>
      <c r="F92" s="646"/>
      <c r="G92" s="649"/>
      <c r="H92" s="649"/>
      <c r="I92" s="649"/>
    </row>
    <row r="93" spans="1:11" x14ac:dyDescent="0.25">
      <c r="A93" s="778"/>
      <c r="B93" s="782"/>
      <c r="C93" s="646"/>
      <c r="D93" s="646"/>
      <c r="E93" s="646"/>
      <c r="F93" s="646"/>
      <c r="G93" s="649"/>
      <c r="H93" s="649"/>
      <c r="I93" s="649"/>
    </row>
    <row r="94" spans="1:11" x14ac:dyDescent="0.25">
      <c r="A94" s="646" t="s">
        <v>927</v>
      </c>
      <c r="B94" s="647" t="s">
        <v>928</v>
      </c>
      <c r="C94" s="649"/>
      <c r="D94" s="649"/>
      <c r="E94" s="649"/>
      <c r="F94" s="649"/>
      <c r="H94" s="649"/>
      <c r="I94" s="649"/>
    </row>
    <row r="95" spans="1:11" ht="30" x14ac:dyDescent="0.25">
      <c r="A95" s="649"/>
      <c r="B95" s="651"/>
      <c r="C95" s="625" t="s">
        <v>320</v>
      </c>
      <c r="D95" s="625" t="s">
        <v>319</v>
      </c>
      <c r="E95" s="625" t="s">
        <v>318</v>
      </c>
      <c r="F95" s="649"/>
      <c r="G95" s="646"/>
      <c r="H95" s="649"/>
      <c r="I95" s="649"/>
      <c r="J95" s="649"/>
      <c r="K95" s="649"/>
    </row>
    <row r="96" spans="1:11" x14ac:dyDescent="0.25">
      <c r="A96" s="649"/>
      <c r="B96" s="651" t="s">
        <v>906</v>
      </c>
      <c r="C96" s="597">
        <v>0.35599999999999998</v>
      </c>
      <c r="D96" s="597">
        <v>0.25</v>
      </c>
      <c r="E96" s="597">
        <v>0</v>
      </c>
      <c r="F96" s="649"/>
      <c r="G96" s="646"/>
      <c r="H96" s="649"/>
      <c r="I96" s="649"/>
      <c r="J96" s="649"/>
      <c r="K96" s="649"/>
    </row>
    <row r="97" spans="1:14" x14ac:dyDescent="0.25">
      <c r="A97" s="649"/>
      <c r="B97" s="651" t="s">
        <v>907</v>
      </c>
      <c r="C97" s="597">
        <v>0.35599999999999998</v>
      </c>
      <c r="D97" s="597">
        <v>0.41665999999999997</v>
      </c>
      <c r="E97" s="597">
        <v>1</v>
      </c>
      <c r="F97" s="649"/>
      <c r="G97" s="649"/>
      <c r="H97" s="649"/>
      <c r="I97" s="649"/>
      <c r="J97" s="649"/>
      <c r="K97" s="649"/>
    </row>
    <row r="98" spans="1:14" x14ac:dyDescent="0.25">
      <c r="A98" s="649"/>
      <c r="B98" s="651" t="s">
        <v>908</v>
      </c>
      <c r="C98" s="597">
        <v>0.111</v>
      </c>
      <c r="D98" s="597">
        <v>0</v>
      </c>
      <c r="E98" s="597">
        <v>0</v>
      </c>
      <c r="F98" s="649"/>
      <c r="G98" s="649"/>
      <c r="H98" s="649"/>
      <c r="I98" s="649"/>
      <c r="J98" s="649"/>
      <c r="K98" s="649"/>
    </row>
    <row r="99" spans="1:14" x14ac:dyDescent="0.25">
      <c r="A99" s="649"/>
      <c r="B99" s="651" t="s">
        <v>909</v>
      </c>
      <c r="C99" s="597">
        <v>0.111</v>
      </c>
      <c r="D99" s="597">
        <v>8.3330000000000001E-2</v>
      </c>
      <c r="E99" s="597">
        <v>0</v>
      </c>
      <c r="F99" s="649"/>
      <c r="G99" s="649"/>
      <c r="H99" s="649"/>
      <c r="I99" s="789"/>
      <c r="J99" s="649"/>
      <c r="K99" s="649"/>
    </row>
    <row r="100" spans="1:14" x14ac:dyDescent="0.25">
      <c r="A100" s="649"/>
      <c r="B100" s="651" t="s">
        <v>910</v>
      </c>
      <c r="C100" s="597">
        <v>6.6669999999999993E-2</v>
      </c>
      <c r="D100" s="597">
        <v>0.25</v>
      </c>
      <c r="E100" s="597">
        <v>0</v>
      </c>
      <c r="F100" s="649"/>
      <c r="G100" s="649"/>
      <c r="H100" s="649"/>
      <c r="I100" s="789"/>
      <c r="J100" s="649"/>
      <c r="K100" s="649"/>
    </row>
    <row r="101" spans="1:14" x14ac:dyDescent="0.25">
      <c r="A101" s="649"/>
      <c r="B101" s="10" t="s">
        <v>24</v>
      </c>
      <c r="C101" s="801">
        <v>1.0006699999999999</v>
      </c>
      <c r="D101" s="801">
        <v>0.99999000000000005</v>
      </c>
      <c r="E101" s="801">
        <v>1</v>
      </c>
      <c r="F101" s="791"/>
      <c r="G101" s="649"/>
      <c r="H101" s="649"/>
      <c r="I101" s="789"/>
      <c r="J101" s="649"/>
      <c r="K101" s="649"/>
    </row>
    <row r="102" spans="1:14" x14ac:dyDescent="0.25">
      <c r="A102" s="649"/>
      <c r="B102" s="782" t="s">
        <v>903</v>
      </c>
      <c r="C102" s="789"/>
      <c r="D102" s="789"/>
      <c r="E102" s="789"/>
      <c r="F102" s="789"/>
      <c r="G102" s="649"/>
      <c r="H102" s="649"/>
      <c r="I102" s="789"/>
      <c r="J102" s="649"/>
      <c r="K102" s="649"/>
    </row>
    <row r="103" spans="1:14" x14ac:dyDescent="0.25">
      <c r="A103" s="649"/>
      <c r="B103" s="782"/>
      <c r="C103" s="789"/>
      <c r="D103" s="789"/>
      <c r="E103" s="789"/>
      <c r="F103" s="789"/>
      <c r="G103" s="649"/>
      <c r="H103" s="649"/>
      <c r="I103" s="789"/>
      <c r="J103" s="649"/>
      <c r="K103" s="649"/>
    </row>
    <row r="104" spans="1:14" x14ac:dyDescent="0.25">
      <c r="A104" s="646" t="s">
        <v>929</v>
      </c>
      <c r="B104" s="647" t="s">
        <v>988</v>
      </c>
      <c r="C104" s="784"/>
      <c r="D104" s="784"/>
      <c r="E104" s="784"/>
      <c r="F104" s="784"/>
      <c r="G104" s="649"/>
      <c r="H104" s="649"/>
      <c r="I104" s="789"/>
      <c r="J104" s="649"/>
      <c r="K104" s="649"/>
    </row>
    <row r="105" spans="1:14" x14ac:dyDescent="0.25">
      <c r="A105" s="649"/>
      <c r="B105" s="651"/>
      <c r="C105" s="802" t="s">
        <v>26</v>
      </c>
      <c r="D105" s="802" t="s">
        <v>197</v>
      </c>
      <c r="E105" s="649"/>
      <c r="F105" s="649"/>
      <c r="G105" s="646"/>
      <c r="H105" s="649"/>
      <c r="I105" s="649"/>
      <c r="J105" s="649"/>
      <c r="K105" s="649"/>
    </row>
    <row r="106" spans="1:14" x14ac:dyDescent="0.25">
      <c r="A106" s="649"/>
      <c r="B106" s="803" t="s">
        <v>353</v>
      </c>
      <c r="C106" s="715">
        <v>219.92677800000001</v>
      </c>
      <c r="D106" s="804">
        <v>0.57204216011184572</v>
      </c>
      <c r="E106" s="805"/>
      <c r="F106" s="649"/>
      <c r="G106" s="789"/>
      <c r="H106" s="649"/>
      <c r="I106" s="649"/>
      <c r="J106" s="649"/>
      <c r="K106" s="649"/>
    </row>
    <row r="107" spans="1:14" x14ac:dyDescent="0.25">
      <c r="A107" s="649"/>
      <c r="B107" s="803" t="s">
        <v>352</v>
      </c>
      <c r="C107" s="715">
        <v>114.380831</v>
      </c>
      <c r="D107" s="804">
        <v>0.29751109999268921</v>
      </c>
      <c r="E107" s="805"/>
      <c r="F107" s="649"/>
      <c r="G107" s="784"/>
      <c r="H107" s="789"/>
      <c r="I107" s="649"/>
      <c r="J107" s="649"/>
      <c r="K107" s="649"/>
    </row>
    <row r="108" spans="1:14" x14ac:dyDescent="0.25">
      <c r="A108" s="649"/>
      <c r="B108" s="803" t="s">
        <v>351</v>
      </c>
      <c r="C108" s="715">
        <v>20.286724</v>
      </c>
      <c r="D108" s="804">
        <v>5.2766932358518079E-2</v>
      </c>
      <c r="E108" s="805"/>
      <c r="F108" s="649"/>
      <c r="G108" s="649"/>
      <c r="H108" s="789"/>
      <c r="I108" s="649"/>
      <c r="J108" s="649"/>
      <c r="K108" s="649"/>
    </row>
    <row r="109" spans="1:14" x14ac:dyDescent="0.25">
      <c r="A109" s="649"/>
      <c r="B109" s="803" t="s">
        <v>350</v>
      </c>
      <c r="C109" s="715">
        <v>0</v>
      </c>
      <c r="D109" s="804">
        <v>0</v>
      </c>
      <c r="E109" s="805"/>
      <c r="F109" s="649"/>
      <c r="G109" s="649"/>
      <c r="H109" s="789"/>
      <c r="I109" s="649"/>
      <c r="J109" s="649"/>
      <c r="K109" s="649"/>
    </row>
    <row r="110" spans="1:14" x14ac:dyDescent="0.25">
      <c r="A110" s="649"/>
      <c r="B110" s="803" t="s">
        <v>349</v>
      </c>
      <c r="C110" s="715">
        <v>29.864704</v>
      </c>
      <c r="D110" s="804">
        <v>7.7679807536947032E-2</v>
      </c>
      <c r="E110" s="805"/>
      <c r="F110" s="789"/>
      <c r="G110" s="649"/>
      <c r="H110" s="789"/>
      <c r="I110" s="649"/>
      <c r="J110" s="649"/>
      <c r="K110" s="649"/>
    </row>
    <row r="111" spans="1:14" x14ac:dyDescent="0.25">
      <c r="A111" s="649"/>
      <c r="B111" s="803" t="s">
        <v>930</v>
      </c>
      <c r="C111" s="715">
        <v>0</v>
      </c>
      <c r="D111" s="804">
        <v>0</v>
      </c>
      <c r="E111" s="805"/>
      <c r="F111" s="789"/>
      <c r="G111" s="649"/>
      <c r="H111" s="789"/>
      <c r="I111" s="649"/>
      <c r="J111" s="649"/>
      <c r="K111" s="649"/>
    </row>
    <row r="112" spans="1:14" x14ac:dyDescent="0.25">
      <c r="A112" s="649"/>
      <c r="B112" s="806" t="s">
        <v>24</v>
      </c>
      <c r="C112" s="807">
        <v>384.45903700000002</v>
      </c>
      <c r="D112" s="808">
        <v>1</v>
      </c>
      <c r="E112" s="805"/>
      <c r="F112" s="789"/>
      <c r="G112" s="649"/>
      <c r="H112" s="649"/>
      <c r="I112" s="649"/>
      <c r="J112" s="649"/>
      <c r="K112" s="649"/>
      <c r="L112" s="649"/>
      <c r="M112" s="649"/>
      <c r="N112" s="649"/>
    </row>
    <row r="113" spans="1:14" x14ac:dyDescent="0.25">
      <c r="A113" s="649"/>
      <c r="B113" s="782" t="s">
        <v>903</v>
      </c>
      <c r="C113" s="792"/>
      <c r="D113" s="793"/>
      <c r="E113" s="789"/>
      <c r="F113" s="789"/>
      <c r="G113" s="649"/>
      <c r="H113" s="649"/>
      <c r="I113" s="649"/>
      <c r="J113" s="649"/>
      <c r="K113" s="649"/>
      <c r="L113" s="649"/>
      <c r="M113" s="649"/>
      <c r="N113" s="649"/>
    </row>
    <row r="114" spans="1:14" x14ac:dyDescent="0.25">
      <c r="A114" s="649"/>
      <c r="B114" s="782"/>
      <c r="C114" s="792"/>
      <c r="D114" s="793"/>
      <c r="E114" s="789"/>
      <c r="F114" s="789"/>
      <c r="G114" s="649"/>
      <c r="H114" s="649"/>
      <c r="I114" s="649"/>
      <c r="J114" s="649"/>
      <c r="K114" s="649"/>
      <c r="L114" s="649"/>
      <c r="M114" s="649"/>
      <c r="N114" s="649"/>
    </row>
    <row r="115" spans="1:14" x14ac:dyDescent="0.25">
      <c r="A115" s="658" t="s">
        <v>931</v>
      </c>
      <c r="B115" s="601" t="s">
        <v>989</v>
      </c>
      <c r="C115" s="601"/>
      <c r="D115" s="601"/>
      <c r="E115" s="649"/>
      <c r="F115" s="876"/>
      <c r="G115" s="649"/>
      <c r="H115" s="649"/>
      <c r="I115" s="649"/>
      <c r="J115" s="649"/>
      <c r="K115" s="649"/>
      <c r="L115" s="649"/>
      <c r="M115" s="649"/>
      <c r="N115" s="649"/>
    </row>
    <row r="116" spans="1:14" ht="30" x14ac:dyDescent="0.25">
      <c r="B116" s="143"/>
      <c r="C116" s="664" t="s">
        <v>932</v>
      </c>
      <c r="D116" s="664" t="s">
        <v>319</v>
      </c>
      <c r="E116" s="664" t="s">
        <v>318</v>
      </c>
      <c r="F116" s="664" t="s">
        <v>789</v>
      </c>
      <c r="G116" s="664" t="s">
        <v>933</v>
      </c>
      <c r="H116" s="664" t="s">
        <v>26</v>
      </c>
      <c r="I116" s="664" t="s">
        <v>934</v>
      </c>
      <c r="J116" s="649"/>
      <c r="K116" s="649"/>
      <c r="L116" s="649"/>
      <c r="M116" s="649"/>
      <c r="N116" s="649"/>
    </row>
    <row r="117" spans="1:14" x14ac:dyDescent="0.25">
      <c r="A117" s="313"/>
      <c r="B117" s="689" t="s">
        <v>172</v>
      </c>
      <c r="C117" s="604">
        <v>4</v>
      </c>
      <c r="D117" s="604">
        <v>0</v>
      </c>
      <c r="E117" s="604">
        <v>0</v>
      </c>
      <c r="F117" s="604">
        <v>4</v>
      </c>
      <c r="G117" s="597">
        <v>6.7796610169491525E-2</v>
      </c>
      <c r="H117" s="654">
        <v>36.900728000000001</v>
      </c>
      <c r="I117" s="603">
        <v>9.5980909404400336E-2</v>
      </c>
      <c r="J117" s="578"/>
      <c r="K117" s="649"/>
      <c r="L117" s="649"/>
      <c r="M117" s="649"/>
      <c r="N117" s="649"/>
    </row>
    <row r="118" spans="1:14" x14ac:dyDescent="0.25">
      <c r="B118" s="689" t="s">
        <v>171</v>
      </c>
      <c r="C118" s="604">
        <v>1</v>
      </c>
      <c r="D118" s="604">
        <v>0</v>
      </c>
      <c r="E118" s="604">
        <v>0</v>
      </c>
      <c r="F118" s="604">
        <v>1</v>
      </c>
      <c r="G118" s="597">
        <v>1.6949152542372881E-2</v>
      </c>
      <c r="H118" s="654">
        <v>10.669720999999999</v>
      </c>
      <c r="I118" s="603">
        <v>2.7752556119522296E-2</v>
      </c>
      <c r="J118" s="578"/>
      <c r="K118" s="649"/>
      <c r="L118" s="649"/>
      <c r="M118" s="649"/>
      <c r="N118" s="649"/>
    </row>
    <row r="119" spans="1:14" x14ac:dyDescent="0.25">
      <c r="B119" s="689" t="s">
        <v>170</v>
      </c>
      <c r="C119" s="604">
        <v>17</v>
      </c>
      <c r="D119" s="604">
        <v>5</v>
      </c>
      <c r="E119" s="604">
        <v>0</v>
      </c>
      <c r="F119" s="604">
        <v>23</v>
      </c>
      <c r="G119" s="597">
        <v>0.38983050847457629</v>
      </c>
      <c r="H119" s="654">
        <v>143.320154</v>
      </c>
      <c r="I119" s="603">
        <v>0.37278393848757413</v>
      </c>
      <c r="J119" s="578"/>
      <c r="K119" s="649"/>
      <c r="L119" s="649"/>
      <c r="M119" s="649"/>
      <c r="N119" s="649"/>
    </row>
    <row r="120" spans="1:14" x14ac:dyDescent="0.25">
      <c r="B120" s="689" t="s">
        <v>169</v>
      </c>
      <c r="C120" s="604">
        <v>1</v>
      </c>
      <c r="D120" s="604">
        <v>1</v>
      </c>
      <c r="E120" s="604">
        <v>1</v>
      </c>
      <c r="F120" s="604">
        <v>3</v>
      </c>
      <c r="G120" s="597">
        <v>5.0847457627118647E-2</v>
      </c>
      <c r="H120" s="654">
        <v>20.286724</v>
      </c>
      <c r="I120" s="603">
        <v>5.2766932358518079E-2</v>
      </c>
      <c r="J120" s="578"/>
      <c r="K120" s="649"/>
      <c r="L120" s="649"/>
      <c r="M120" s="649"/>
      <c r="N120" s="649"/>
    </row>
    <row r="121" spans="1:14" x14ac:dyDescent="0.25">
      <c r="B121" s="689" t="s">
        <v>168</v>
      </c>
      <c r="C121" s="604">
        <v>16</v>
      </c>
      <c r="D121" s="604">
        <v>4</v>
      </c>
      <c r="E121" s="604">
        <v>1</v>
      </c>
      <c r="F121" s="604">
        <v>20</v>
      </c>
      <c r="G121" s="597">
        <v>0.33898305084745761</v>
      </c>
      <c r="H121" s="654">
        <v>114.380831</v>
      </c>
      <c r="I121" s="603">
        <v>0.29751109999268921</v>
      </c>
      <c r="J121" s="578"/>
      <c r="K121" s="649"/>
      <c r="L121" s="649"/>
      <c r="M121" s="649"/>
      <c r="N121" s="649"/>
    </row>
    <row r="122" spans="1:14" x14ac:dyDescent="0.25">
      <c r="B122" s="689" t="s">
        <v>369</v>
      </c>
      <c r="C122" s="604">
        <v>0</v>
      </c>
      <c r="D122" s="604">
        <v>0</v>
      </c>
      <c r="E122" s="604">
        <v>0</v>
      </c>
      <c r="F122" s="604">
        <v>0</v>
      </c>
      <c r="G122" s="597">
        <v>0</v>
      </c>
      <c r="H122" s="654">
        <v>0</v>
      </c>
      <c r="I122" s="603">
        <v>0</v>
      </c>
      <c r="J122" s="578"/>
      <c r="K122" s="649"/>
      <c r="L122" s="649"/>
      <c r="M122" s="649"/>
      <c r="N122" s="649"/>
    </row>
    <row r="123" spans="1:14" x14ac:dyDescent="0.25">
      <c r="B123" s="689" t="s">
        <v>166</v>
      </c>
      <c r="C123" s="604">
        <v>3</v>
      </c>
      <c r="D123" s="604">
        <v>2</v>
      </c>
      <c r="E123" s="604">
        <v>0</v>
      </c>
      <c r="F123" s="604">
        <v>5</v>
      </c>
      <c r="G123" s="597">
        <v>8.4745762711864403E-2</v>
      </c>
      <c r="H123" s="654">
        <v>29.864704</v>
      </c>
      <c r="I123" s="603">
        <v>7.7679807536947032E-2</v>
      </c>
      <c r="J123" s="578"/>
      <c r="K123" s="649"/>
      <c r="L123" s="649"/>
      <c r="M123" s="649"/>
      <c r="N123" s="649"/>
    </row>
    <row r="124" spans="1:14" x14ac:dyDescent="0.25">
      <c r="B124" s="689" t="s">
        <v>165</v>
      </c>
      <c r="C124" s="604">
        <v>0</v>
      </c>
      <c r="D124" s="604">
        <v>0</v>
      </c>
      <c r="E124" s="604">
        <v>0</v>
      </c>
      <c r="F124" s="604">
        <v>0</v>
      </c>
      <c r="G124" s="597">
        <v>0</v>
      </c>
      <c r="H124" s="654">
        <v>0</v>
      </c>
      <c r="I124" s="603">
        <v>0</v>
      </c>
      <c r="J124" s="578"/>
      <c r="K124" s="649"/>
      <c r="L124" s="649"/>
      <c r="M124" s="649"/>
      <c r="N124" s="649"/>
    </row>
    <row r="125" spans="1:14" x14ac:dyDescent="0.25">
      <c r="B125" s="689" t="s">
        <v>196</v>
      </c>
      <c r="C125" s="604">
        <v>0</v>
      </c>
      <c r="D125" s="604">
        <v>0</v>
      </c>
      <c r="E125" s="604">
        <v>0</v>
      </c>
      <c r="F125" s="604">
        <v>0</v>
      </c>
      <c r="G125" s="597">
        <v>0</v>
      </c>
      <c r="H125" s="654">
        <v>0</v>
      </c>
      <c r="I125" s="603">
        <v>0</v>
      </c>
      <c r="J125" s="578"/>
      <c r="K125" s="649"/>
      <c r="L125" s="649"/>
      <c r="M125" s="649"/>
      <c r="N125" s="649"/>
    </row>
    <row r="126" spans="1:14" x14ac:dyDescent="0.25">
      <c r="B126" s="689" t="s">
        <v>195</v>
      </c>
      <c r="C126" s="604">
        <v>0</v>
      </c>
      <c r="D126" s="604">
        <v>0</v>
      </c>
      <c r="E126" s="604">
        <v>0</v>
      </c>
      <c r="F126" s="604">
        <v>0</v>
      </c>
      <c r="G126" s="597">
        <v>0</v>
      </c>
      <c r="H126" s="654">
        <v>0</v>
      </c>
      <c r="I126" s="603">
        <v>0</v>
      </c>
      <c r="J126" s="578"/>
      <c r="K126" s="649"/>
      <c r="L126" s="649"/>
      <c r="M126" s="649"/>
      <c r="N126" s="649"/>
    </row>
    <row r="127" spans="1:14" x14ac:dyDescent="0.25">
      <c r="B127" s="689" t="s">
        <v>194</v>
      </c>
      <c r="C127" s="604">
        <v>0</v>
      </c>
      <c r="D127" s="604">
        <v>0</v>
      </c>
      <c r="E127" s="604">
        <v>0</v>
      </c>
      <c r="F127" s="604">
        <v>0</v>
      </c>
      <c r="G127" s="597">
        <v>0</v>
      </c>
      <c r="H127" s="654">
        <v>0</v>
      </c>
      <c r="I127" s="603">
        <v>0</v>
      </c>
      <c r="J127" s="578"/>
      <c r="K127" s="649"/>
      <c r="L127" s="649"/>
      <c r="M127" s="649"/>
      <c r="N127" s="649"/>
    </row>
    <row r="128" spans="1:14" x14ac:dyDescent="0.25">
      <c r="B128" s="689" t="s">
        <v>193</v>
      </c>
      <c r="C128" s="604">
        <v>0</v>
      </c>
      <c r="D128" s="604">
        <v>0</v>
      </c>
      <c r="E128" s="604">
        <v>0</v>
      </c>
      <c r="F128" s="604">
        <v>0</v>
      </c>
      <c r="G128" s="597">
        <v>0</v>
      </c>
      <c r="H128" s="654">
        <v>0</v>
      </c>
      <c r="I128" s="603">
        <v>0</v>
      </c>
      <c r="J128" s="578"/>
      <c r="K128" s="649"/>
      <c r="L128" s="649"/>
      <c r="M128" s="649"/>
      <c r="N128" s="649"/>
    </row>
    <row r="129" spans="1:14" x14ac:dyDescent="0.25">
      <c r="B129" s="689" t="s">
        <v>192</v>
      </c>
      <c r="C129" s="809">
        <v>1</v>
      </c>
      <c r="D129" s="604">
        <v>0</v>
      </c>
      <c r="E129" s="604">
        <v>0</v>
      </c>
      <c r="F129" s="604">
        <v>1</v>
      </c>
      <c r="G129" s="597">
        <v>1.6949152542372881E-2</v>
      </c>
      <c r="H129" s="654">
        <v>10.580574</v>
      </c>
      <c r="I129" s="603">
        <v>2.7520679660860723E-2</v>
      </c>
      <c r="J129" s="578"/>
      <c r="K129" s="649"/>
      <c r="L129" s="649"/>
      <c r="M129" s="649"/>
      <c r="N129" s="649"/>
    </row>
    <row r="130" spans="1:14" x14ac:dyDescent="0.25">
      <c r="B130" s="689" t="s">
        <v>191</v>
      </c>
      <c r="C130" s="604">
        <v>0</v>
      </c>
      <c r="D130" s="604">
        <v>0</v>
      </c>
      <c r="E130" s="604">
        <v>0</v>
      </c>
      <c r="F130" s="604">
        <v>0</v>
      </c>
      <c r="G130" s="597">
        <v>0</v>
      </c>
      <c r="H130" s="654">
        <v>0</v>
      </c>
      <c r="I130" s="603">
        <v>0</v>
      </c>
      <c r="J130" s="578"/>
      <c r="K130" s="649"/>
      <c r="L130" s="649"/>
      <c r="M130" s="649"/>
      <c r="N130" s="649"/>
    </row>
    <row r="131" spans="1:14" x14ac:dyDescent="0.25">
      <c r="B131" s="689" t="s">
        <v>182</v>
      </c>
      <c r="C131" s="604">
        <v>1</v>
      </c>
      <c r="D131" s="604">
        <v>0</v>
      </c>
      <c r="E131" s="604">
        <v>0</v>
      </c>
      <c r="F131" s="604">
        <v>1</v>
      </c>
      <c r="G131" s="597">
        <v>1.6949152542372881E-2</v>
      </c>
      <c r="H131" s="654">
        <v>10.878053</v>
      </c>
      <c r="I131" s="603">
        <v>2.8294439597215136E-2</v>
      </c>
      <c r="J131" s="578"/>
      <c r="K131" s="649"/>
    </row>
    <row r="132" spans="1:14" x14ac:dyDescent="0.25">
      <c r="B132" s="689" t="s">
        <v>935</v>
      </c>
      <c r="C132" s="604">
        <v>0</v>
      </c>
      <c r="D132" s="604">
        <v>0</v>
      </c>
      <c r="E132" s="604">
        <v>0</v>
      </c>
      <c r="F132" s="604">
        <v>0</v>
      </c>
      <c r="G132" s="597">
        <v>0</v>
      </c>
      <c r="H132" s="654">
        <v>0</v>
      </c>
      <c r="I132" s="603">
        <v>0</v>
      </c>
      <c r="J132" s="578"/>
      <c r="K132" s="649"/>
    </row>
    <row r="133" spans="1:14" x14ac:dyDescent="0.25">
      <c r="B133" s="689" t="s">
        <v>936</v>
      </c>
      <c r="C133" s="604">
        <v>0</v>
      </c>
      <c r="D133" s="604">
        <v>0</v>
      </c>
      <c r="E133" s="604">
        <v>0</v>
      </c>
      <c r="F133" s="604">
        <v>0</v>
      </c>
      <c r="G133" s="597">
        <v>0</v>
      </c>
      <c r="H133" s="654">
        <v>0</v>
      </c>
      <c r="I133" s="603">
        <v>0</v>
      </c>
      <c r="J133" s="578"/>
      <c r="K133" s="649"/>
    </row>
    <row r="134" spans="1:14" x14ac:dyDescent="0.25">
      <c r="B134" s="689" t="s">
        <v>360</v>
      </c>
      <c r="C134" s="604">
        <v>0</v>
      </c>
      <c r="D134" s="604">
        <v>0</v>
      </c>
      <c r="E134" s="604">
        <v>0</v>
      </c>
      <c r="F134" s="604">
        <v>0</v>
      </c>
      <c r="G134" s="597">
        <v>0</v>
      </c>
      <c r="H134" s="654">
        <v>0</v>
      </c>
      <c r="I134" s="603">
        <v>0</v>
      </c>
      <c r="J134" s="578"/>
      <c r="K134" s="649"/>
    </row>
    <row r="135" spans="1:14" x14ac:dyDescent="0.25">
      <c r="B135" s="689" t="s">
        <v>189</v>
      </c>
      <c r="C135" s="604">
        <v>1</v>
      </c>
      <c r="D135" s="604">
        <v>0</v>
      </c>
      <c r="E135" s="604">
        <v>0</v>
      </c>
      <c r="F135" s="604">
        <v>1</v>
      </c>
      <c r="G135" s="597">
        <v>1.6949152542372881E-2</v>
      </c>
      <c r="H135" s="654">
        <v>7.5775480000000002</v>
      </c>
      <c r="I135" s="603">
        <v>1.9709636842273004E-2</v>
      </c>
      <c r="J135" s="578"/>
      <c r="K135" s="649"/>
    </row>
    <row r="136" spans="1:14" x14ac:dyDescent="0.25">
      <c r="B136" s="689" t="s">
        <v>188</v>
      </c>
      <c r="C136" s="604">
        <v>0</v>
      </c>
      <c r="D136" s="604">
        <v>0</v>
      </c>
      <c r="E136" s="604">
        <v>0</v>
      </c>
      <c r="F136" s="604">
        <v>0</v>
      </c>
      <c r="G136" s="597">
        <v>0</v>
      </c>
      <c r="H136" s="654">
        <v>0</v>
      </c>
      <c r="I136" s="603">
        <v>0</v>
      </c>
      <c r="J136" s="578"/>
    </row>
    <row r="137" spans="1:14" x14ac:dyDescent="0.25">
      <c r="B137" s="689" t="s">
        <v>187</v>
      </c>
      <c r="C137" s="604">
        <v>0</v>
      </c>
      <c r="D137" s="604">
        <v>0</v>
      </c>
      <c r="E137" s="604">
        <v>0</v>
      </c>
      <c r="F137" s="604">
        <v>0</v>
      </c>
      <c r="G137" s="597">
        <v>0</v>
      </c>
      <c r="H137" s="654">
        <v>0</v>
      </c>
      <c r="I137" s="603">
        <v>0</v>
      </c>
      <c r="J137" s="578"/>
    </row>
    <row r="138" spans="1:14" x14ac:dyDescent="0.25">
      <c r="B138" s="689" t="s">
        <v>186</v>
      </c>
      <c r="C138" s="604">
        <v>0</v>
      </c>
      <c r="D138" s="604">
        <v>0</v>
      </c>
      <c r="E138" s="604">
        <v>0</v>
      </c>
      <c r="F138" s="604">
        <v>0</v>
      </c>
      <c r="G138" s="597">
        <v>0</v>
      </c>
      <c r="H138" s="654">
        <v>0</v>
      </c>
      <c r="I138" s="603">
        <v>0</v>
      </c>
      <c r="J138" s="578"/>
      <c r="K138" s="649"/>
    </row>
    <row r="139" spans="1:14" x14ac:dyDescent="0.25">
      <c r="B139" s="689" t="s">
        <v>175</v>
      </c>
      <c r="C139" s="604">
        <v>0</v>
      </c>
      <c r="D139" s="604">
        <v>0</v>
      </c>
      <c r="E139" s="604">
        <v>0</v>
      </c>
      <c r="F139" s="604">
        <v>0</v>
      </c>
      <c r="G139" s="597">
        <v>0</v>
      </c>
      <c r="H139" s="654">
        <v>0</v>
      </c>
      <c r="I139" s="603">
        <v>0</v>
      </c>
      <c r="J139" s="578"/>
      <c r="K139" s="649"/>
    </row>
    <row r="140" spans="1:14" x14ac:dyDescent="0.25">
      <c r="B140" s="688" t="s">
        <v>24</v>
      </c>
      <c r="C140" s="606">
        <v>45</v>
      </c>
      <c r="D140" s="606">
        <v>12</v>
      </c>
      <c r="E140" s="606">
        <v>2</v>
      </c>
      <c r="F140" s="606">
        <v>59</v>
      </c>
      <c r="G140" s="379">
        <v>1</v>
      </c>
      <c r="H140" s="503">
        <v>384.45903700000002</v>
      </c>
      <c r="I140" s="670">
        <v>1</v>
      </c>
      <c r="J140" s="578"/>
      <c r="K140" s="649"/>
    </row>
    <row r="141" spans="1:14" x14ac:dyDescent="0.25">
      <c r="A141" s="649"/>
      <c r="B141" s="782" t="s">
        <v>903</v>
      </c>
      <c r="C141" s="649"/>
      <c r="D141" s="649"/>
      <c r="E141" s="649"/>
      <c r="F141" s="649"/>
      <c r="G141" s="649"/>
      <c r="H141" s="649"/>
      <c r="I141" s="649"/>
      <c r="J141" s="649"/>
      <c r="K141" s="649"/>
    </row>
    <row r="142" spans="1:14" x14ac:dyDescent="0.25">
      <c r="A142" s="649"/>
      <c r="B142" s="782"/>
      <c r="C142" s="649"/>
      <c r="D142" s="649"/>
      <c r="E142" s="649"/>
      <c r="F142" s="649"/>
      <c r="G142" s="649"/>
      <c r="H142" s="649"/>
      <c r="I142" s="649"/>
      <c r="J142" s="649"/>
      <c r="K142" s="649"/>
    </row>
    <row r="143" spans="1:14" x14ac:dyDescent="0.25">
      <c r="A143" s="646" t="s">
        <v>937</v>
      </c>
      <c r="B143" s="647" t="s">
        <v>984</v>
      </c>
      <c r="C143" s="784"/>
      <c r="D143" s="784"/>
      <c r="E143" s="784"/>
      <c r="F143" s="784"/>
      <c r="G143" s="784"/>
      <c r="H143" s="649"/>
      <c r="I143" s="649"/>
      <c r="J143" s="649"/>
      <c r="K143" s="649"/>
    </row>
    <row r="144" spans="1:14" x14ac:dyDescent="0.25">
      <c r="A144" s="649"/>
      <c r="B144" s="651"/>
      <c r="C144" s="691">
        <v>2013</v>
      </c>
      <c r="D144" s="691">
        <v>2014</v>
      </c>
      <c r="E144" s="691">
        <v>2015</v>
      </c>
      <c r="F144" s="691">
        <v>2016</v>
      </c>
      <c r="G144" s="691">
        <v>2017</v>
      </c>
      <c r="H144" s="649"/>
      <c r="I144" s="649"/>
      <c r="J144" s="649"/>
    </row>
    <row r="145" spans="1:14" x14ac:dyDescent="0.25">
      <c r="A145" s="649"/>
      <c r="B145" s="651" t="s">
        <v>938</v>
      </c>
      <c r="C145" s="651">
        <v>59</v>
      </c>
      <c r="D145" s="651">
        <v>57</v>
      </c>
      <c r="E145" s="651">
        <v>66</v>
      </c>
      <c r="F145" s="651">
        <v>59</v>
      </c>
      <c r="G145" s="651">
        <v>59</v>
      </c>
      <c r="H145" s="605"/>
      <c r="I145" s="649"/>
      <c r="J145" s="649"/>
    </row>
    <row r="146" spans="1:14" x14ac:dyDescent="0.25">
      <c r="A146" s="649"/>
      <c r="B146" s="651" t="s">
        <v>939</v>
      </c>
      <c r="C146" s="579">
        <v>4</v>
      </c>
      <c r="D146" s="579">
        <v>1</v>
      </c>
      <c r="E146" s="579">
        <v>11</v>
      </c>
      <c r="F146" s="579">
        <v>3</v>
      </c>
      <c r="G146" s="579">
        <v>8</v>
      </c>
      <c r="H146" s="605"/>
      <c r="I146" s="649"/>
      <c r="J146" s="649"/>
    </row>
    <row r="147" spans="1:14" x14ac:dyDescent="0.25">
      <c r="A147" s="649"/>
      <c r="B147" s="782" t="s">
        <v>903</v>
      </c>
      <c r="C147" s="649"/>
      <c r="D147" s="649"/>
      <c r="E147" s="784"/>
      <c r="F147" s="784"/>
      <c r="G147" s="784"/>
      <c r="H147" s="649"/>
      <c r="I147" s="605"/>
      <c r="J147" s="649"/>
      <c r="K147" s="649"/>
    </row>
    <row r="148" spans="1:14" x14ac:dyDescent="0.25">
      <c r="A148" s="649"/>
      <c r="C148" s="649"/>
      <c r="D148" s="649"/>
      <c r="E148" s="649"/>
      <c r="F148" s="649"/>
      <c r="G148" s="649"/>
      <c r="H148" s="605"/>
      <c r="I148" s="649"/>
      <c r="J148" s="649"/>
      <c r="K148" s="649"/>
      <c r="L148" s="649"/>
      <c r="M148" s="649"/>
      <c r="N148" s="649"/>
    </row>
    <row r="149" spans="1:14" x14ac:dyDescent="0.25">
      <c r="A149" s="649"/>
      <c r="B149" s="782"/>
      <c r="C149" s="649"/>
      <c r="D149" s="649"/>
      <c r="E149" s="649"/>
      <c r="F149" s="649"/>
      <c r="G149" s="649"/>
      <c r="H149" s="605"/>
      <c r="I149" s="649"/>
      <c r="J149" s="649"/>
      <c r="K149" s="649"/>
      <c r="L149" s="649"/>
      <c r="M149" s="649"/>
      <c r="N149" s="649"/>
    </row>
    <row r="150" spans="1:14" x14ac:dyDescent="0.25">
      <c r="A150" s="646" t="s">
        <v>940</v>
      </c>
      <c r="B150" s="647" t="s">
        <v>941</v>
      </c>
      <c r="C150" s="784"/>
      <c r="D150" s="784"/>
      <c r="E150" s="784"/>
      <c r="F150" s="784"/>
      <c r="G150" s="605"/>
      <c r="H150" s="605"/>
      <c r="I150" s="649"/>
      <c r="J150" s="649"/>
      <c r="K150" s="649"/>
      <c r="L150" s="649"/>
      <c r="M150" s="649"/>
      <c r="N150" s="649"/>
    </row>
    <row r="151" spans="1:14" x14ac:dyDescent="0.25">
      <c r="A151" s="649"/>
      <c r="B151" s="904"/>
      <c r="C151" s="905" t="s">
        <v>942</v>
      </c>
      <c r="D151" s="905" t="s">
        <v>943</v>
      </c>
      <c r="E151" s="905" t="s">
        <v>944</v>
      </c>
      <c r="F151" s="784"/>
      <c r="G151" s="605"/>
      <c r="H151" s="605"/>
      <c r="I151" s="649"/>
      <c r="J151" s="649"/>
      <c r="K151" s="649"/>
      <c r="L151" s="649"/>
      <c r="M151" s="649"/>
      <c r="N151" s="649"/>
    </row>
    <row r="152" spans="1:14" x14ac:dyDescent="0.25">
      <c r="A152" s="649"/>
      <c r="B152" s="904"/>
      <c r="C152" s="905"/>
      <c r="D152" s="905"/>
      <c r="E152" s="905"/>
      <c r="F152" s="784"/>
      <c r="G152" s="605"/>
      <c r="H152" s="605"/>
      <c r="I152" s="649"/>
      <c r="J152" s="649"/>
      <c r="K152" s="649"/>
      <c r="L152" s="649"/>
      <c r="M152" s="649"/>
      <c r="N152" s="649"/>
    </row>
    <row r="153" spans="1:14" x14ac:dyDescent="0.25">
      <c r="A153" s="649"/>
      <c r="B153" s="904"/>
      <c r="C153" s="905"/>
      <c r="D153" s="905"/>
      <c r="E153" s="905"/>
      <c r="F153" s="649"/>
      <c r="G153" s="605"/>
      <c r="H153" s="605"/>
      <c r="I153" s="649"/>
      <c r="J153" s="649"/>
      <c r="K153" s="649"/>
      <c r="L153" s="649"/>
      <c r="M153" s="649"/>
      <c r="N153" s="649"/>
    </row>
    <row r="154" spans="1:14" x14ac:dyDescent="0.25">
      <c r="A154" s="649"/>
      <c r="B154" s="579" t="s">
        <v>945</v>
      </c>
      <c r="C154" s="810">
        <v>0.13869999999999999</v>
      </c>
      <c r="D154" s="810">
        <v>0.41666999999999998</v>
      </c>
      <c r="E154" s="810">
        <v>0.06</v>
      </c>
      <c r="F154" s="649"/>
      <c r="G154" s="605"/>
      <c r="H154" s="649"/>
      <c r="I154" s="649"/>
      <c r="J154" s="649"/>
    </row>
    <row r="155" spans="1:14" x14ac:dyDescent="0.25">
      <c r="A155" s="649"/>
      <c r="B155" s="579" t="s">
        <v>946</v>
      </c>
      <c r="C155" s="810">
        <v>0.14899999999999999</v>
      </c>
      <c r="D155" s="810">
        <v>0.38900000000000001</v>
      </c>
      <c r="E155" s="810">
        <v>5.8000000000000003E-2</v>
      </c>
      <c r="G155" s="605"/>
      <c r="H155" s="649"/>
      <c r="I155" s="649"/>
      <c r="J155" s="649"/>
    </row>
    <row r="156" spans="1:14" x14ac:dyDescent="0.25">
      <c r="A156" s="605"/>
      <c r="B156" s="784" t="s">
        <v>947</v>
      </c>
      <c r="C156" s="605"/>
      <c r="D156" s="605"/>
      <c r="E156" s="605"/>
      <c r="F156" s="605"/>
      <c r="G156" s="605"/>
      <c r="H156" s="649"/>
      <c r="I156" s="649"/>
      <c r="J156" s="649"/>
    </row>
    <row r="157" spans="1:14" x14ac:dyDescent="0.25">
      <c r="A157" s="649"/>
      <c r="B157" s="782" t="s">
        <v>903</v>
      </c>
      <c r="C157" s="649"/>
      <c r="D157" s="649"/>
      <c r="E157" s="649"/>
      <c r="F157" s="649"/>
      <c r="G157" s="649"/>
      <c r="H157" s="649"/>
      <c r="I157" s="649"/>
      <c r="J157" s="649"/>
    </row>
    <row r="158" spans="1:14" x14ac:dyDescent="0.25">
      <c r="A158" s="649"/>
      <c r="B158" s="782"/>
      <c r="C158" s="649"/>
      <c r="D158" s="649"/>
      <c r="E158" s="649"/>
      <c r="F158" s="649"/>
      <c r="G158" s="649"/>
      <c r="H158" s="649"/>
      <c r="I158" s="649"/>
      <c r="J158" s="649"/>
    </row>
    <row r="159" spans="1:14" x14ac:dyDescent="0.25">
      <c r="A159" s="646" t="s">
        <v>948</v>
      </c>
      <c r="B159" s="690" t="s">
        <v>949</v>
      </c>
      <c r="C159" s="649"/>
      <c r="D159" s="649"/>
      <c r="E159" s="649"/>
      <c r="F159" s="649"/>
      <c r="G159" s="649"/>
      <c r="H159" s="649"/>
      <c r="I159" s="649"/>
      <c r="J159" s="649"/>
    </row>
    <row r="160" spans="1:14" ht="30" x14ac:dyDescent="0.25">
      <c r="A160" s="649"/>
      <c r="B160" s="688"/>
      <c r="C160" s="625" t="s">
        <v>320</v>
      </c>
      <c r="D160" s="625" t="s">
        <v>319</v>
      </c>
      <c r="E160" s="625" t="s">
        <v>318</v>
      </c>
      <c r="F160" s="649"/>
      <c r="G160" s="649"/>
      <c r="H160" s="649"/>
      <c r="I160" s="649"/>
      <c r="J160" s="649"/>
    </row>
    <row r="161" spans="1:11" x14ac:dyDescent="0.25">
      <c r="A161" s="649"/>
      <c r="B161" s="651" t="s">
        <v>906</v>
      </c>
      <c r="C161" s="692">
        <v>16</v>
      </c>
      <c r="D161" s="692">
        <v>3</v>
      </c>
      <c r="E161" s="692">
        <v>0</v>
      </c>
      <c r="F161" s="649"/>
      <c r="G161" s="649"/>
      <c r="H161" s="649"/>
      <c r="I161" s="649"/>
      <c r="J161" s="649"/>
    </row>
    <row r="162" spans="1:11" x14ac:dyDescent="0.25">
      <c r="B162" s="651" t="s">
        <v>907</v>
      </c>
      <c r="C162" s="692">
        <v>16</v>
      </c>
      <c r="D162" s="692">
        <v>5</v>
      </c>
      <c r="E162" s="692">
        <v>2</v>
      </c>
      <c r="F162" s="649"/>
      <c r="G162" s="649"/>
      <c r="H162" s="649"/>
      <c r="I162" s="649"/>
      <c r="J162" s="649"/>
    </row>
    <row r="163" spans="1:11" x14ac:dyDescent="0.25">
      <c r="B163" s="651" t="s">
        <v>908</v>
      </c>
      <c r="C163" s="692">
        <v>5</v>
      </c>
      <c r="D163" s="692">
        <v>0</v>
      </c>
      <c r="E163" s="692">
        <v>0</v>
      </c>
      <c r="F163" s="649"/>
      <c r="G163" s="649"/>
      <c r="H163" s="649"/>
      <c r="I163" s="649"/>
      <c r="J163" s="649"/>
    </row>
    <row r="164" spans="1:11" x14ac:dyDescent="0.25">
      <c r="B164" s="651" t="s">
        <v>909</v>
      </c>
      <c r="C164" s="692">
        <v>5</v>
      </c>
      <c r="D164" s="692">
        <v>1</v>
      </c>
      <c r="E164" s="692">
        <v>0</v>
      </c>
      <c r="F164" s="649"/>
      <c r="G164" s="649"/>
      <c r="H164" s="649"/>
      <c r="I164" s="649"/>
      <c r="J164" s="649"/>
    </row>
    <row r="165" spans="1:11" x14ac:dyDescent="0.25">
      <c r="B165" s="651" t="s">
        <v>910</v>
      </c>
      <c r="C165" s="692">
        <v>3</v>
      </c>
      <c r="D165" s="692">
        <v>3</v>
      </c>
      <c r="E165" s="692">
        <v>0</v>
      </c>
      <c r="F165" s="784"/>
      <c r="G165" s="649"/>
      <c r="H165" s="649"/>
      <c r="I165" s="649"/>
      <c r="J165" s="649"/>
    </row>
    <row r="166" spans="1:11" x14ac:dyDescent="0.25">
      <c r="B166" s="782" t="s">
        <v>903</v>
      </c>
      <c r="C166" s="498"/>
      <c r="D166" s="498"/>
      <c r="E166" s="498"/>
      <c r="F166" s="649"/>
      <c r="G166" s="649"/>
      <c r="H166" s="649"/>
      <c r="I166" s="649"/>
      <c r="J166" s="649"/>
    </row>
    <row r="167" spans="1:11" x14ac:dyDescent="0.25">
      <c r="C167" s="498"/>
      <c r="D167" s="498"/>
      <c r="E167" s="498"/>
      <c r="F167" s="649"/>
      <c r="G167" s="649"/>
      <c r="H167" s="649"/>
      <c r="I167" s="649"/>
      <c r="J167" s="649"/>
    </row>
    <row r="168" spans="1:11" x14ac:dyDescent="0.25">
      <c r="B168" s="782"/>
      <c r="C168" s="498"/>
      <c r="D168" s="498"/>
      <c r="E168" s="498"/>
      <c r="F168" s="649"/>
      <c r="G168" s="649"/>
      <c r="H168" s="649"/>
      <c r="I168" s="649"/>
      <c r="J168" s="649"/>
    </row>
    <row r="169" spans="1:11" x14ac:dyDescent="0.25">
      <c r="A169" s="646" t="s">
        <v>950</v>
      </c>
      <c r="B169" s="690" t="s">
        <v>951</v>
      </c>
      <c r="C169" s="649"/>
      <c r="D169" s="649"/>
      <c r="E169" s="649"/>
      <c r="F169" s="649"/>
      <c r="G169" s="649"/>
      <c r="H169" s="649"/>
      <c r="I169" s="649"/>
      <c r="J169" s="649"/>
    </row>
    <row r="170" spans="1:11" ht="30" x14ac:dyDescent="0.25">
      <c r="A170" s="649"/>
      <c r="B170" s="688"/>
      <c r="C170" s="625" t="s">
        <v>320</v>
      </c>
      <c r="D170" s="625" t="s">
        <v>319</v>
      </c>
      <c r="E170" s="625" t="s">
        <v>318</v>
      </c>
      <c r="F170" s="649"/>
      <c r="G170" s="649"/>
      <c r="H170" s="649"/>
      <c r="I170" s="649"/>
      <c r="J170" s="649"/>
      <c r="K170" s="649"/>
    </row>
    <row r="171" spans="1:11" x14ac:dyDescent="0.25">
      <c r="A171" s="649"/>
      <c r="B171" s="651" t="s">
        <v>906</v>
      </c>
      <c r="C171" s="410">
        <v>101.663149</v>
      </c>
      <c r="D171" s="410">
        <v>19.611637000000002</v>
      </c>
      <c r="E171" s="410">
        <v>0</v>
      </c>
      <c r="F171" s="649"/>
      <c r="G171" s="649"/>
      <c r="H171" s="649"/>
      <c r="I171" s="649"/>
      <c r="J171" s="649"/>
      <c r="K171" s="649"/>
    </row>
    <row r="172" spans="1:11" x14ac:dyDescent="0.25">
      <c r="B172" s="651" t="s">
        <v>907</v>
      </c>
      <c r="C172" s="410">
        <v>110.740543</v>
      </c>
      <c r="D172" s="410">
        <v>28.242151</v>
      </c>
      <c r="E172" s="410">
        <v>3.6492360000000001</v>
      </c>
      <c r="F172" s="649"/>
      <c r="G172" s="649"/>
      <c r="H172" s="649"/>
      <c r="I172" s="649"/>
      <c r="J172" s="649"/>
      <c r="K172" s="649"/>
    </row>
    <row r="173" spans="1:11" x14ac:dyDescent="0.25">
      <c r="B173" s="651" t="s">
        <v>908</v>
      </c>
      <c r="C173" s="410">
        <v>48.761077</v>
      </c>
      <c r="D173" s="410">
        <v>0</v>
      </c>
      <c r="E173" s="410">
        <v>0</v>
      </c>
      <c r="F173" s="649"/>
      <c r="G173" s="649"/>
      <c r="H173" s="649"/>
      <c r="I173" s="649"/>
      <c r="J173" s="649"/>
      <c r="K173" s="649"/>
    </row>
    <row r="174" spans="1:11" x14ac:dyDescent="0.25">
      <c r="B174" s="651" t="s">
        <v>909</v>
      </c>
      <c r="C174" s="410">
        <v>31.125910999999999</v>
      </c>
      <c r="D174" s="410">
        <v>3.8396859999999999</v>
      </c>
      <c r="E174" s="410">
        <v>0</v>
      </c>
      <c r="F174" s="649"/>
      <c r="G174" s="649"/>
      <c r="H174" s="649"/>
      <c r="I174" s="649"/>
      <c r="J174" s="649"/>
      <c r="K174" s="649"/>
    </row>
    <row r="175" spans="1:11" x14ac:dyDescent="0.25">
      <c r="B175" s="651" t="s">
        <v>910</v>
      </c>
      <c r="C175" s="410">
        <v>20.541323999999999</v>
      </c>
      <c r="D175" s="410">
        <v>16.284323000000001</v>
      </c>
      <c r="E175" s="410">
        <v>0</v>
      </c>
      <c r="F175" s="649"/>
      <c r="G175" s="649"/>
      <c r="H175" s="649"/>
      <c r="I175" s="649"/>
      <c r="J175" s="649"/>
      <c r="K175" s="649"/>
    </row>
    <row r="176" spans="1:11" x14ac:dyDescent="0.25">
      <c r="B176" s="782" t="s">
        <v>903</v>
      </c>
      <c r="C176" s="649"/>
      <c r="D176" s="649"/>
      <c r="E176" s="649"/>
      <c r="F176" s="649"/>
      <c r="G176" s="649"/>
      <c r="H176" s="649"/>
      <c r="I176" s="649"/>
      <c r="J176" s="649"/>
      <c r="K176" s="649"/>
    </row>
    <row r="177" spans="1:11" x14ac:dyDescent="0.25">
      <c r="B177" s="782"/>
      <c r="C177" s="649"/>
      <c r="D177" s="649"/>
      <c r="E177" s="649"/>
      <c r="F177" s="649"/>
      <c r="G177" s="649"/>
      <c r="H177" s="649"/>
      <c r="I177" s="649"/>
      <c r="J177" s="649"/>
      <c r="K177" s="649"/>
    </row>
    <row r="178" spans="1:11" x14ac:dyDescent="0.25">
      <c r="A178" s="658" t="s">
        <v>952</v>
      </c>
      <c r="B178" s="690" t="s">
        <v>990</v>
      </c>
      <c r="C178" s="649"/>
      <c r="D178" s="649"/>
      <c r="E178" s="649"/>
      <c r="F178" s="649"/>
      <c r="G178" s="649"/>
      <c r="H178" s="649"/>
      <c r="I178" s="649"/>
      <c r="J178" s="649"/>
      <c r="K178" s="649"/>
    </row>
    <row r="179" spans="1:11" ht="30" x14ac:dyDescent="0.25">
      <c r="B179" s="688"/>
      <c r="C179" s="625" t="s">
        <v>320</v>
      </c>
      <c r="D179" s="625" t="s">
        <v>319</v>
      </c>
      <c r="E179" s="625" t="s">
        <v>318</v>
      </c>
      <c r="F179" s="649"/>
      <c r="G179" s="649"/>
      <c r="H179" s="649"/>
      <c r="I179" s="649"/>
      <c r="J179" s="649"/>
      <c r="K179" s="649"/>
    </row>
    <row r="180" spans="1:11" x14ac:dyDescent="0.25">
      <c r="B180" s="689" t="s">
        <v>953</v>
      </c>
      <c r="C180" s="811">
        <v>5.7000000000000002E-2</v>
      </c>
      <c r="D180" s="625" t="s">
        <v>546</v>
      </c>
      <c r="E180" s="625" t="s">
        <v>546</v>
      </c>
      <c r="F180" s="649"/>
      <c r="G180" s="649"/>
      <c r="H180" s="649"/>
      <c r="I180" s="649"/>
      <c r="J180" s="649"/>
      <c r="K180" s="649"/>
    </row>
    <row r="181" spans="1:11" ht="13.9" customHeight="1" x14ac:dyDescent="0.25">
      <c r="B181" s="689" t="s">
        <v>954</v>
      </c>
      <c r="C181" s="669">
        <v>5.8000000000000003E-2</v>
      </c>
      <c r="D181" s="625" t="s">
        <v>546</v>
      </c>
      <c r="E181" s="625" t="s">
        <v>546</v>
      </c>
      <c r="F181" s="649"/>
      <c r="G181" s="649"/>
      <c r="H181" s="649"/>
      <c r="I181" s="649"/>
      <c r="J181" s="649"/>
      <c r="K181" s="649"/>
    </row>
    <row r="182" spans="1:11" x14ac:dyDescent="0.25">
      <c r="A182" s="649"/>
      <c r="B182" s="689" t="s">
        <v>955</v>
      </c>
      <c r="C182" s="797">
        <v>60</v>
      </c>
      <c r="D182" s="625" t="s">
        <v>546</v>
      </c>
      <c r="E182" s="625" t="s">
        <v>546</v>
      </c>
      <c r="F182" s="784"/>
      <c r="G182" s="649"/>
      <c r="H182" s="649"/>
      <c r="I182" s="649"/>
      <c r="J182" s="649"/>
      <c r="K182" s="649"/>
    </row>
    <row r="183" spans="1:11" x14ac:dyDescent="0.25">
      <c r="A183" s="649"/>
      <c r="B183" s="784" t="s">
        <v>956</v>
      </c>
      <c r="C183" s="498"/>
      <c r="D183" s="498"/>
      <c r="E183" s="498"/>
      <c r="F183" s="649"/>
      <c r="G183" s="649"/>
      <c r="H183" s="649"/>
      <c r="I183" s="649"/>
      <c r="J183" s="649"/>
      <c r="K183" s="649"/>
    </row>
    <row r="184" spans="1:11" x14ac:dyDescent="0.25">
      <c r="B184" s="782" t="s">
        <v>903</v>
      </c>
      <c r="C184" s="498"/>
      <c r="D184" s="498"/>
      <c r="E184" s="498"/>
      <c r="F184" s="649"/>
      <c r="G184" s="649"/>
      <c r="H184" s="649"/>
      <c r="I184" s="649"/>
      <c r="J184" s="649"/>
      <c r="K184" s="649"/>
    </row>
    <row r="185" spans="1:11" x14ac:dyDescent="0.25">
      <c r="B185" s="782"/>
      <c r="C185" s="498"/>
      <c r="D185" s="498"/>
      <c r="E185" s="498"/>
      <c r="F185" s="649"/>
      <c r="G185" s="649"/>
      <c r="H185" s="649"/>
      <c r="I185" s="649"/>
      <c r="J185" s="649"/>
      <c r="K185" s="649"/>
    </row>
    <row r="186" spans="1:11" x14ac:dyDescent="0.25">
      <c r="A186" s="658" t="s">
        <v>957</v>
      </c>
      <c r="B186" s="690" t="s">
        <v>958</v>
      </c>
      <c r="F186" s="649"/>
      <c r="G186" s="649"/>
      <c r="H186" s="649"/>
      <c r="I186" s="649"/>
      <c r="J186" s="649"/>
      <c r="K186" s="649"/>
    </row>
    <row r="187" spans="1:11" ht="30" x14ac:dyDescent="0.25">
      <c r="B187" s="688"/>
      <c r="C187" s="625" t="s">
        <v>320</v>
      </c>
      <c r="D187" s="625" t="s">
        <v>319</v>
      </c>
      <c r="E187" s="625" t="s">
        <v>318</v>
      </c>
      <c r="F187" s="649"/>
      <c r="G187" s="649"/>
      <c r="H187" s="649"/>
      <c r="I187" s="649"/>
      <c r="J187" s="649"/>
      <c r="K187" s="649"/>
    </row>
    <row r="188" spans="1:11" x14ac:dyDescent="0.25">
      <c r="B188" s="689" t="s">
        <v>959</v>
      </c>
      <c r="C188" s="692">
        <v>35</v>
      </c>
      <c r="D188" s="692">
        <v>10</v>
      </c>
      <c r="E188" s="692">
        <v>2</v>
      </c>
      <c r="F188" s="649"/>
      <c r="G188" s="649"/>
      <c r="H188" s="649"/>
      <c r="I188" s="690"/>
      <c r="J188" s="690"/>
      <c r="K188" s="649"/>
    </row>
    <row r="189" spans="1:11" x14ac:dyDescent="0.25">
      <c r="B189" s="689" t="s">
        <v>960</v>
      </c>
      <c r="C189" s="692">
        <v>10</v>
      </c>
      <c r="D189" s="692">
        <v>2</v>
      </c>
      <c r="E189" s="692">
        <v>0</v>
      </c>
      <c r="F189" s="784"/>
      <c r="G189" s="649"/>
      <c r="H189" s="649"/>
    </row>
    <row r="190" spans="1:11" x14ac:dyDescent="0.25">
      <c r="B190" s="782" t="s">
        <v>903</v>
      </c>
      <c r="C190" s="498"/>
      <c r="D190" s="498"/>
      <c r="E190" s="498"/>
      <c r="F190" s="649"/>
      <c r="G190" s="649"/>
      <c r="H190" s="649"/>
    </row>
    <row r="191" spans="1:11" x14ac:dyDescent="0.25">
      <c r="A191" s="852"/>
      <c r="B191" s="852"/>
      <c r="C191" s="855"/>
      <c r="D191" s="855"/>
      <c r="E191" s="855"/>
      <c r="F191" s="854"/>
      <c r="G191" s="649"/>
      <c r="H191" s="649"/>
    </row>
    <row r="192" spans="1:11" x14ac:dyDescent="0.25">
      <c r="A192" s="852"/>
      <c r="B192" s="859"/>
      <c r="C192" s="855"/>
      <c r="D192" s="855"/>
      <c r="E192" s="855"/>
      <c r="F192" s="854"/>
      <c r="G192" s="649"/>
      <c r="H192" s="649"/>
    </row>
    <row r="193" spans="1:11" x14ac:dyDescent="0.25">
      <c r="A193" s="853" t="s">
        <v>961</v>
      </c>
      <c r="B193" s="690" t="s">
        <v>1016</v>
      </c>
      <c r="C193" s="852"/>
      <c r="D193" s="852"/>
      <c r="E193" s="852"/>
      <c r="F193" s="858"/>
      <c r="G193" s="649"/>
      <c r="H193" s="649"/>
    </row>
    <row r="194" spans="1:11" ht="30" x14ac:dyDescent="0.25">
      <c r="A194" s="852"/>
      <c r="B194" s="688"/>
      <c r="C194" s="857" t="s">
        <v>320</v>
      </c>
      <c r="D194" s="857" t="s">
        <v>319</v>
      </c>
      <c r="E194" s="857" t="s">
        <v>318</v>
      </c>
      <c r="F194" s="854"/>
      <c r="G194" s="649"/>
      <c r="H194" s="649"/>
    </row>
    <row r="195" spans="1:11" x14ac:dyDescent="0.25">
      <c r="A195" s="852"/>
      <c r="B195" s="689" t="s">
        <v>959</v>
      </c>
      <c r="C195" s="856">
        <f>238723929/1000000</f>
        <v>238.723929</v>
      </c>
      <c r="D195" s="856">
        <f>57327973/1000000</f>
        <v>57.327973</v>
      </c>
      <c r="E195" s="856">
        <f>3649236/1000000</f>
        <v>3.6492360000000001</v>
      </c>
      <c r="F195" s="854"/>
      <c r="G195" s="649"/>
      <c r="H195" s="649"/>
    </row>
    <row r="196" spans="1:11" x14ac:dyDescent="0.25">
      <c r="A196" s="852"/>
      <c r="B196" s="689" t="s">
        <v>960</v>
      </c>
      <c r="C196" s="856">
        <f>74108075/1000000</f>
        <v>74.108074999999999</v>
      </c>
      <c r="D196" s="856">
        <f>10649824/1000000</f>
        <v>10.649824000000001</v>
      </c>
      <c r="E196" s="856">
        <f>0/1000000</f>
        <v>0</v>
      </c>
      <c r="F196" s="860"/>
      <c r="G196" s="649"/>
      <c r="H196" s="649"/>
    </row>
    <row r="197" spans="1:11" x14ac:dyDescent="0.25">
      <c r="A197" s="852"/>
      <c r="B197" s="860" t="s">
        <v>962</v>
      </c>
      <c r="C197" s="854"/>
      <c r="D197" s="854"/>
      <c r="E197" s="854"/>
      <c r="F197" s="854"/>
      <c r="G197" s="649"/>
      <c r="H197" s="690"/>
    </row>
    <row r="198" spans="1:11" x14ac:dyDescent="0.25">
      <c r="A198" s="854"/>
      <c r="B198" s="859" t="s">
        <v>903</v>
      </c>
      <c r="C198" s="854"/>
      <c r="D198" s="854"/>
      <c r="E198" s="854"/>
      <c r="F198" s="854"/>
      <c r="G198" s="649"/>
      <c r="H198" s="649"/>
    </row>
    <row r="199" spans="1:11" x14ac:dyDescent="0.25">
      <c r="A199" s="649"/>
      <c r="B199" s="782"/>
      <c r="C199" s="649"/>
      <c r="D199" s="649"/>
      <c r="E199" s="649"/>
      <c r="F199" s="649"/>
      <c r="G199" s="649"/>
      <c r="H199" s="649"/>
    </row>
    <row r="200" spans="1:11" x14ac:dyDescent="0.25">
      <c r="A200" s="658" t="s">
        <v>963</v>
      </c>
      <c r="B200" s="601" t="s">
        <v>964</v>
      </c>
      <c r="H200" s="649"/>
    </row>
    <row r="201" spans="1:11" x14ac:dyDescent="0.25">
      <c r="B201" s="689"/>
      <c r="C201" s="688" t="s">
        <v>394</v>
      </c>
      <c r="D201" s="688" t="s">
        <v>46</v>
      </c>
      <c r="H201" s="778"/>
    </row>
    <row r="202" spans="1:11" x14ac:dyDescent="0.25">
      <c r="B202" s="689" t="s">
        <v>860</v>
      </c>
      <c r="C202" s="689">
        <v>0</v>
      </c>
      <c r="D202" s="603">
        <v>0</v>
      </c>
      <c r="F202" s="649"/>
      <c r="G202" s="649"/>
      <c r="H202" s="778"/>
    </row>
    <row r="203" spans="1:11" x14ac:dyDescent="0.25">
      <c r="B203" s="689" t="s">
        <v>203</v>
      </c>
      <c r="C203" s="689">
        <v>0</v>
      </c>
      <c r="D203" s="603">
        <v>0</v>
      </c>
      <c r="F203" s="649"/>
      <c r="G203" s="649"/>
      <c r="H203" s="649"/>
    </row>
    <row r="204" spans="1:11" x14ac:dyDescent="0.25">
      <c r="B204" s="689" t="s">
        <v>202</v>
      </c>
      <c r="C204" s="689">
        <v>0</v>
      </c>
      <c r="D204" s="603">
        <v>0</v>
      </c>
      <c r="F204" s="649"/>
      <c r="G204" s="649"/>
      <c r="H204" s="649"/>
      <c r="I204" s="649"/>
      <c r="J204" s="649"/>
      <c r="K204" s="649"/>
    </row>
    <row r="205" spans="1:11" x14ac:dyDescent="0.25">
      <c r="B205" s="689" t="s">
        <v>201</v>
      </c>
      <c r="C205" s="689">
        <v>0</v>
      </c>
      <c r="D205" s="603">
        <v>0</v>
      </c>
      <c r="F205" s="649"/>
      <c r="G205" s="649"/>
      <c r="H205" s="649"/>
      <c r="I205" s="649"/>
      <c r="J205" s="649"/>
      <c r="K205" s="649"/>
    </row>
    <row r="206" spans="1:11" x14ac:dyDescent="0.25">
      <c r="B206" s="689" t="s">
        <v>200</v>
      </c>
      <c r="C206" s="689">
        <v>0</v>
      </c>
      <c r="D206" s="603">
        <v>0</v>
      </c>
      <c r="F206" s="649"/>
      <c r="G206" s="649"/>
      <c r="H206" s="649"/>
      <c r="I206" s="649"/>
      <c r="J206" s="649"/>
      <c r="K206" s="649"/>
    </row>
    <row r="207" spans="1:11" x14ac:dyDescent="0.25">
      <c r="B207" s="689" t="s">
        <v>52</v>
      </c>
      <c r="C207" s="689">
        <v>10</v>
      </c>
      <c r="D207" s="603">
        <v>1</v>
      </c>
      <c r="F207" s="649"/>
      <c r="G207" s="649"/>
      <c r="H207" s="649"/>
      <c r="I207" s="649"/>
      <c r="J207" s="649"/>
      <c r="K207" s="649"/>
    </row>
    <row r="208" spans="1:11" x14ac:dyDescent="0.25">
      <c r="B208" s="688" t="s">
        <v>24</v>
      </c>
      <c r="C208" s="688">
        <v>10</v>
      </c>
      <c r="D208" s="670">
        <v>1</v>
      </c>
      <c r="F208" s="649"/>
      <c r="H208" s="649"/>
      <c r="I208" s="649"/>
      <c r="J208" s="649"/>
      <c r="K208" s="649"/>
    </row>
    <row r="209" spans="1:19" x14ac:dyDescent="0.25">
      <c r="A209" s="649"/>
      <c r="B209" s="782" t="s">
        <v>965</v>
      </c>
      <c r="C209" s="649"/>
      <c r="D209" s="649"/>
      <c r="E209" s="649"/>
      <c r="F209" s="649"/>
      <c r="G209" s="649"/>
      <c r="H209" s="649"/>
      <c r="I209" s="43"/>
      <c r="J209" s="649"/>
      <c r="K209" s="649"/>
      <c r="P209" s="660"/>
    </row>
    <row r="210" spans="1:19" x14ac:dyDescent="0.25">
      <c r="A210" s="649"/>
      <c r="B210" s="782" t="s">
        <v>903</v>
      </c>
      <c r="C210" s="649"/>
      <c r="D210" s="649"/>
      <c r="E210" s="649"/>
      <c r="F210" s="649"/>
      <c r="G210" s="649"/>
      <c r="H210" s="649"/>
      <c r="I210" s="43"/>
      <c r="J210" s="649"/>
      <c r="K210" s="649"/>
      <c r="P210" s="852"/>
    </row>
    <row r="211" spans="1:19" x14ac:dyDescent="0.25">
      <c r="A211" s="655"/>
      <c r="B211" s="655"/>
      <c r="C211" s="655"/>
      <c r="D211" s="655"/>
      <c r="E211" s="655"/>
      <c r="F211" s="655"/>
      <c r="G211" s="655"/>
      <c r="H211" s="655"/>
      <c r="I211" s="655"/>
      <c r="J211" s="655"/>
      <c r="K211" s="655"/>
      <c r="L211" s="655"/>
      <c r="M211" s="655"/>
      <c r="N211" s="655"/>
      <c r="O211" s="655"/>
      <c r="P211" s="655"/>
      <c r="Q211" s="655"/>
      <c r="R211" s="655"/>
    </row>
    <row r="212" spans="1:19" ht="15.75" thickBot="1" x14ac:dyDescent="0.3">
      <c r="A212" s="658" t="s">
        <v>991</v>
      </c>
      <c r="B212" s="335" t="s">
        <v>966</v>
      </c>
      <c r="C212" s="655"/>
      <c r="D212" s="655"/>
      <c r="E212" s="655"/>
      <c r="F212" s="655"/>
      <c r="G212" s="655"/>
      <c r="H212" s="655"/>
      <c r="I212" s="655"/>
      <c r="J212" s="655"/>
      <c r="K212" s="655"/>
      <c r="L212" s="655"/>
      <c r="M212" s="655"/>
      <c r="N212" s="655"/>
      <c r="O212" s="655"/>
      <c r="P212" s="655"/>
      <c r="Q212" s="655"/>
      <c r="R212" s="655"/>
      <c r="S212" s="655"/>
    </row>
    <row r="213" spans="1:19" x14ac:dyDescent="0.25">
      <c r="B213" s="10" t="s">
        <v>917</v>
      </c>
      <c r="C213" s="776">
        <v>2013</v>
      </c>
      <c r="D213" s="898">
        <v>2014</v>
      </c>
      <c r="E213" s="899"/>
      <c r="F213" s="899"/>
      <c r="G213" s="899"/>
      <c r="H213" s="899"/>
      <c r="I213" s="900"/>
      <c r="J213" s="777">
        <v>2015</v>
      </c>
      <c r="K213" s="776">
        <v>2016</v>
      </c>
      <c r="L213" s="898">
        <v>2017</v>
      </c>
      <c r="M213" s="899"/>
      <c r="N213" s="899"/>
      <c r="O213" s="899"/>
      <c r="P213" s="899"/>
      <c r="Q213" s="900"/>
      <c r="R213" s="655"/>
      <c r="S213" s="655"/>
    </row>
    <row r="214" spans="1:19" ht="30" x14ac:dyDescent="0.25">
      <c r="B214" s="9"/>
      <c r="C214" s="813"/>
      <c r="D214" s="625" t="s">
        <v>967</v>
      </c>
      <c r="E214" s="625" t="s">
        <v>968</v>
      </c>
      <c r="F214" s="625" t="s">
        <v>969</v>
      </c>
      <c r="G214" s="625" t="s">
        <v>346</v>
      </c>
      <c r="H214" s="625" t="s">
        <v>970</v>
      </c>
      <c r="I214" s="625" t="s">
        <v>971</v>
      </c>
      <c r="J214" s="625" t="s">
        <v>688</v>
      </c>
      <c r="K214" s="625" t="s">
        <v>688</v>
      </c>
      <c r="L214" s="625" t="s">
        <v>967</v>
      </c>
      <c r="M214" s="625" t="s">
        <v>968</v>
      </c>
      <c r="N214" s="625" t="s">
        <v>969</v>
      </c>
      <c r="O214" s="625" t="s">
        <v>346</v>
      </c>
      <c r="P214" s="625" t="s">
        <v>970</v>
      </c>
      <c r="Q214" s="625" t="s">
        <v>971</v>
      </c>
      <c r="R214" s="655"/>
      <c r="S214" s="655"/>
    </row>
    <row r="215" spans="1:19" x14ac:dyDescent="0.25">
      <c r="B215" s="9" t="s">
        <v>959</v>
      </c>
      <c r="C215" s="813" t="s">
        <v>688</v>
      </c>
      <c r="D215" s="814">
        <v>149</v>
      </c>
      <c r="E215" s="816">
        <v>0.80100000000000005</v>
      </c>
      <c r="F215" s="817">
        <v>22</v>
      </c>
      <c r="G215" s="816">
        <v>0.73299999999999998</v>
      </c>
      <c r="H215" s="818">
        <v>8</v>
      </c>
      <c r="I215" s="819">
        <v>0.66700000000000004</v>
      </c>
      <c r="J215" s="812" t="s">
        <v>688</v>
      </c>
      <c r="K215" s="813" t="s">
        <v>688</v>
      </c>
      <c r="L215" s="814">
        <v>125</v>
      </c>
      <c r="M215" s="816">
        <v>0.72</v>
      </c>
      <c r="N215" s="817">
        <v>17</v>
      </c>
      <c r="O215" s="816">
        <v>0.71</v>
      </c>
      <c r="P215" s="818">
        <v>7</v>
      </c>
      <c r="Q215" s="819">
        <v>0.7</v>
      </c>
      <c r="R215" s="655"/>
      <c r="S215" s="655"/>
    </row>
    <row r="216" spans="1:19" ht="15.75" thickBot="1" x14ac:dyDescent="0.3">
      <c r="B216" s="9" t="s">
        <v>960</v>
      </c>
      <c r="C216" s="813" t="s">
        <v>688</v>
      </c>
      <c r="D216" s="820">
        <v>37</v>
      </c>
      <c r="E216" s="821">
        <v>0.19900000000000001</v>
      </c>
      <c r="F216" s="822">
        <v>8</v>
      </c>
      <c r="G216" s="821">
        <v>0.26700000000000002</v>
      </c>
      <c r="H216" s="823">
        <v>4</v>
      </c>
      <c r="I216" s="824">
        <v>0.33300000000000002</v>
      </c>
      <c r="J216" s="812" t="s">
        <v>688</v>
      </c>
      <c r="K216" s="813" t="s">
        <v>688</v>
      </c>
      <c r="L216" s="820">
        <v>48</v>
      </c>
      <c r="M216" s="821">
        <v>0.28000000000000003</v>
      </c>
      <c r="N216" s="822">
        <v>7</v>
      </c>
      <c r="O216" s="821">
        <v>0.28999999999999998</v>
      </c>
      <c r="P216" s="823">
        <v>3</v>
      </c>
      <c r="Q216" s="824">
        <v>0.3</v>
      </c>
      <c r="R216" s="655"/>
      <c r="S216" s="655"/>
    </row>
    <row r="217" spans="1:19" x14ac:dyDescent="0.25">
      <c r="B217" s="655"/>
      <c r="C217" s="655"/>
      <c r="D217" s="655"/>
      <c r="E217" s="655"/>
      <c r="F217" s="655"/>
      <c r="G217" s="655"/>
      <c r="H217" s="655"/>
      <c r="I217" s="655"/>
      <c r="J217" s="655"/>
      <c r="K217" s="655"/>
      <c r="L217" s="655"/>
      <c r="M217" s="655"/>
      <c r="N217" s="655"/>
      <c r="O217" s="655"/>
      <c r="P217" s="655"/>
      <c r="Q217" s="655"/>
      <c r="R217" s="655"/>
      <c r="S217" s="655"/>
    </row>
    <row r="218" spans="1:19" x14ac:dyDescent="0.25">
      <c r="B218" s="655"/>
      <c r="C218" s="655"/>
      <c r="D218" s="655"/>
      <c r="E218" s="655"/>
      <c r="F218" s="655"/>
      <c r="G218" s="655"/>
      <c r="H218" s="655"/>
      <c r="I218" s="655"/>
      <c r="J218" s="655"/>
      <c r="K218" s="655"/>
      <c r="L218" s="655"/>
      <c r="M218" s="655"/>
      <c r="N218" s="655"/>
      <c r="O218" s="655"/>
      <c r="P218" s="655"/>
      <c r="Q218" s="655"/>
      <c r="R218" s="655"/>
      <c r="S218" s="655"/>
    </row>
    <row r="219" spans="1:19" ht="15.75" thickBot="1" x14ac:dyDescent="0.3">
      <c r="A219" s="658" t="s">
        <v>992</v>
      </c>
      <c r="B219" s="335" t="s">
        <v>972</v>
      </c>
      <c r="C219" s="655"/>
      <c r="D219" s="655"/>
      <c r="E219" s="655"/>
      <c r="F219" s="655"/>
      <c r="G219" s="655"/>
      <c r="H219" s="655"/>
      <c r="I219" s="655"/>
      <c r="J219" s="655"/>
      <c r="K219" s="655"/>
      <c r="L219" s="655"/>
      <c r="M219" s="655"/>
      <c r="N219" s="655"/>
      <c r="O219" s="655"/>
      <c r="P219" s="655"/>
      <c r="Q219" s="655"/>
      <c r="R219" s="655"/>
      <c r="S219" s="655"/>
    </row>
    <row r="220" spans="1:19" x14ac:dyDescent="0.25">
      <c r="B220" s="10" t="s">
        <v>973</v>
      </c>
      <c r="C220" s="825">
        <v>2013</v>
      </c>
      <c r="D220" s="815">
        <v>2014</v>
      </c>
      <c r="E220" s="519">
        <v>2015</v>
      </c>
      <c r="F220" s="901">
        <v>2016</v>
      </c>
      <c r="G220" s="902"/>
      <c r="H220" s="902"/>
      <c r="I220" s="902"/>
      <c r="J220" s="902"/>
      <c r="K220" s="903"/>
      <c r="L220" s="812">
        <v>2017</v>
      </c>
      <c r="M220" s="655"/>
      <c r="N220" s="655"/>
      <c r="O220" s="655"/>
      <c r="P220" s="655"/>
      <c r="Q220" s="655"/>
      <c r="R220" s="655"/>
      <c r="S220" s="655"/>
    </row>
    <row r="221" spans="1:19" ht="30" x14ac:dyDescent="0.25">
      <c r="B221" s="9"/>
      <c r="C221" s="815" t="s">
        <v>688</v>
      </c>
      <c r="D221" s="815" t="s">
        <v>688</v>
      </c>
      <c r="E221" s="813" t="s">
        <v>688</v>
      </c>
      <c r="F221" s="625" t="s">
        <v>967</v>
      </c>
      <c r="G221" s="625" t="s">
        <v>968</v>
      </c>
      <c r="H221" s="625" t="s">
        <v>969</v>
      </c>
      <c r="I221" s="625" t="s">
        <v>974</v>
      </c>
      <c r="J221" s="625" t="s">
        <v>970</v>
      </c>
      <c r="K221" s="625" t="s">
        <v>971</v>
      </c>
      <c r="L221" s="812" t="s">
        <v>688</v>
      </c>
      <c r="M221" s="655"/>
      <c r="N221" s="655"/>
      <c r="O221" s="655"/>
      <c r="P221" s="655"/>
      <c r="Q221" s="655"/>
      <c r="R221" s="655"/>
      <c r="S221" s="655"/>
    </row>
    <row r="222" spans="1:19" x14ac:dyDescent="0.25">
      <c r="B222" s="9" t="s">
        <v>959</v>
      </c>
      <c r="C222" s="815" t="s">
        <v>688</v>
      </c>
      <c r="D222" s="815" t="s">
        <v>688</v>
      </c>
      <c r="E222" s="813" t="s">
        <v>688</v>
      </c>
      <c r="F222" s="814">
        <v>35</v>
      </c>
      <c r="G222" s="816">
        <v>0.9</v>
      </c>
      <c r="H222" s="817">
        <v>11</v>
      </c>
      <c r="I222" s="816">
        <v>0.79</v>
      </c>
      <c r="J222" s="818">
        <v>5</v>
      </c>
      <c r="K222" s="819">
        <v>0.83</v>
      </c>
      <c r="L222" s="812" t="s">
        <v>688</v>
      </c>
      <c r="M222" s="655"/>
      <c r="N222" s="655"/>
      <c r="O222" s="655"/>
      <c r="P222" s="655"/>
      <c r="Q222" s="655"/>
      <c r="R222" s="655"/>
      <c r="S222" s="655"/>
    </row>
    <row r="223" spans="1:19" ht="15.75" thickBot="1" x14ac:dyDescent="0.3">
      <c r="B223" s="9" t="s">
        <v>960</v>
      </c>
      <c r="C223" s="815" t="s">
        <v>688</v>
      </c>
      <c r="D223" s="815" t="s">
        <v>688</v>
      </c>
      <c r="E223" s="813" t="s">
        <v>688</v>
      </c>
      <c r="F223" s="820">
        <v>4</v>
      </c>
      <c r="G223" s="821">
        <v>0.1</v>
      </c>
      <c r="H223" s="822">
        <v>3</v>
      </c>
      <c r="I223" s="821">
        <v>0.21</v>
      </c>
      <c r="J223" s="823">
        <v>1</v>
      </c>
      <c r="K223" s="824">
        <v>0.16700000000000001</v>
      </c>
      <c r="L223" s="812" t="s">
        <v>688</v>
      </c>
      <c r="M223" s="655"/>
      <c r="N223" s="655"/>
      <c r="O223" s="655"/>
      <c r="P223" s="655"/>
      <c r="Q223" s="655"/>
      <c r="R223" s="655"/>
      <c r="S223" s="655"/>
    </row>
    <row r="224" spans="1:19" x14ac:dyDescent="0.25">
      <c r="B224" s="655" t="s">
        <v>975</v>
      </c>
      <c r="C224" s="655"/>
      <c r="D224" s="655"/>
      <c r="E224" s="655"/>
      <c r="F224" s="655"/>
      <c r="G224" s="655"/>
      <c r="H224" s="655"/>
      <c r="I224" s="655"/>
      <c r="J224" s="655"/>
      <c r="K224" s="655"/>
      <c r="L224" s="655"/>
      <c r="M224" s="655"/>
      <c r="N224" s="655"/>
      <c r="O224" s="655"/>
      <c r="P224" s="655"/>
      <c r="Q224" s="655"/>
      <c r="R224" s="655"/>
      <c r="S224" s="655"/>
    </row>
    <row r="225" spans="1:19" x14ac:dyDescent="0.25">
      <c r="B225" s="655" t="s">
        <v>903</v>
      </c>
      <c r="C225" s="655"/>
      <c r="D225" s="655"/>
      <c r="E225" s="655"/>
      <c r="F225" s="655"/>
      <c r="G225" s="655"/>
      <c r="H225" s="655"/>
      <c r="I225" s="655"/>
      <c r="J225" s="655"/>
      <c r="K225" s="655"/>
      <c r="L225" s="655"/>
      <c r="M225" s="655"/>
      <c r="N225" s="655"/>
      <c r="O225" s="655"/>
      <c r="P225" s="655"/>
      <c r="Q225" s="655"/>
      <c r="R225" s="655"/>
      <c r="S225" s="655"/>
    </row>
    <row r="226" spans="1:19" x14ac:dyDescent="0.25">
      <c r="B226" s="655"/>
      <c r="C226" s="655"/>
      <c r="D226" s="655"/>
      <c r="E226" s="655"/>
      <c r="F226" s="655"/>
      <c r="G226" s="655"/>
      <c r="H226" s="655"/>
      <c r="I226" s="655"/>
      <c r="J226" s="655"/>
      <c r="K226" s="655"/>
      <c r="L226" s="655"/>
      <c r="M226" s="655"/>
      <c r="N226" s="655"/>
      <c r="O226" s="655"/>
      <c r="P226" s="655"/>
      <c r="Q226" s="655"/>
      <c r="R226" s="655"/>
      <c r="S226" s="655"/>
    </row>
    <row r="227" spans="1:19" x14ac:dyDescent="0.25">
      <c r="C227" s="655"/>
      <c r="D227" s="655"/>
      <c r="E227" s="655"/>
      <c r="F227" s="655"/>
      <c r="G227" s="655"/>
      <c r="H227" s="655"/>
      <c r="I227" s="655"/>
      <c r="J227" s="655"/>
      <c r="K227" s="655"/>
      <c r="L227" s="655"/>
      <c r="M227" s="655"/>
      <c r="N227" s="655"/>
      <c r="O227" s="655"/>
      <c r="P227" s="655"/>
      <c r="Q227" s="655"/>
      <c r="R227" s="655"/>
      <c r="S227" s="655"/>
    </row>
    <row r="228" spans="1:19" x14ac:dyDescent="0.25">
      <c r="C228" s="655"/>
      <c r="D228" s="655"/>
      <c r="E228" s="655"/>
      <c r="F228" s="655"/>
      <c r="G228" s="655"/>
      <c r="H228" s="655"/>
      <c r="I228" s="655"/>
      <c r="J228" s="655"/>
      <c r="K228" s="655"/>
      <c r="L228" s="655"/>
      <c r="M228" s="655"/>
      <c r="N228" s="655"/>
      <c r="O228" s="655"/>
      <c r="P228" s="655"/>
      <c r="Q228" s="655"/>
      <c r="R228" s="655"/>
      <c r="S228" s="655"/>
    </row>
    <row r="229" spans="1:19" x14ac:dyDescent="0.25">
      <c r="A229" s="655"/>
      <c r="B229" s="655"/>
      <c r="C229" s="655"/>
      <c r="D229" s="655"/>
      <c r="E229" s="655"/>
      <c r="F229" s="655"/>
      <c r="G229" s="655"/>
      <c r="H229" s="655"/>
      <c r="I229" s="655"/>
      <c r="J229" s="655"/>
      <c r="K229" s="655"/>
      <c r="L229" s="655"/>
      <c r="M229" s="655"/>
      <c r="N229" s="655"/>
      <c r="O229" s="655"/>
      <c r="P229" s="655"/>
      <c r="Q229" s="655"/>
      <c r="R229" s="655"/>
    </row>
    <row r="230" spans="1:19" x14ac:dyDescent="0.25">
      <c r="A230" s="655"/>
      <c r="B230" s="655"/>
      <c r="C230" s="655"/>
      <c r="D230" s="655"/>
      <c r="E230" s="655"/>
      <c r="F230" s="655"/>
      <c r="G230" s="655"/>
      <c r="H230" s="655"/>
      <c r="I230" s="655"/>
      <c r="J230" s="655"/>
      <c r="K230" s="655"/>
      <c r="L230" s="655"/>
      <c r="M230" s="655"/>
      <c r="N230" s="655"/>
      <c r="O230" s="655"/>
      <c r="P230" s="655"/>
      <c r="Q230" s="655"/>
      <c r="R230" s="655"/>
    </row>
    <row r="231" spans="1:19" x14ac:dyDescent="0.25">
      <c r="A231" s="655"/>
      <c r="B231" s="655"/>
      <c r="C231" s="655"/>
      <c r="D231" s="655"/>
      <c r="E231" s="655"/>
      <c r="F231" s="655"/>
      <c r="G231" s="655"/>
      <c r="H231" s="655"/>
      <c r="I231" s="655"/>
      <c r="J231" s="655"/>
      <c r="K231" s="655"/>
      <c r="L231" s="655"/>
      <c r="M231" s="655"/>
      <c r="N231" s="655"/>
      <c r="O231" s="655"/>
      <c r="P231" s="655"/>
      <c r="Q231" s="655"/>
      <c r="R231" s="655"/>
    </row>
    <row r="232" spans="1:19" x14ac:dyDescent="0.25">
      <c r="A232" s="655"/>
      <c r="B232" s="655"/>
      <c r="C232" s="655"/>
      <c r="D232" s="655"/>
      <c r="E232" s="655"/>
      <c r="F232" s="655"/>
      <c r="G232" s="655"/>
      <c r="H232" s="655"/>
      <c r="I232" s="655"/>
      <c r="J232" s="655"/>
      <c r="K232" s="655"/>
      <c r="L232" s="655"/>
      <c r="M232" s="655"/>
      <c r="N232" s="655"/>
      <c r="O232" s="655"/>
      <c r="P232" s="655"/>
      <c r="Q232" s="655"/>
      <c r="R232" s="655"/>
    </row>
    <row r="233" spans="1:19" x14ac:dyDescent="0.25">
      <c r="A233" s="655"/>
      <c r="B233" s="655"/>
      <c r="C233" s="655"/>
      <c r="D233" s="655"/>
      <c r="E233" s="655"/>
      <c r="F233" s="655"/>
      <c r="G233" s="655"/>
      <c r="H233" s="655"/>
      <c r="I233" s="655"/>
      <c r="J233" s="655"/>
      <c r="K233" s="655"/>
      <c r="L233" s="655"/>
      <c r="M233" s="655"/>
      <c r="N233" s="655"/>
      <c r="O233" s="655"/>
      <c r="P233" s="655"/>
      <c r="Q233" s="655"/>
      <c r="R233" s="655"/>
    </row>
    <row r="234" spans="1:19" x14ac:dyDescent="0.25">
      <c r="A234" s="655"/>
      <c r="B234" s="655"/>
      <c r="C234" s="655"/>
      <c r="D234" s="655"/>
      <c r="E234" s="655"/>
      <c r="F234" s="655"/>
      <c r="G234" s="655"/>
      <c r="H234" s="655"/>
      <c r="I234" s="655"/>
      <c r="J234" s="655"/>
      <c r="K234" s="655"/>
      <c r="L234" s="655"/>
      <c r="M234" s="655"/>
      <c r="N234" s="655"/>
      <c r="O234" s="655"/>
      <c r="P234" s="655"/>
      <c r="Q234" s="655"/>
      <c r="R234" s="655"/>
    </row>
    <row r="235" spans="1:19" x14ac:dyDescent="0.25">
      <c r="A235" s="649"/>
      <c r="B235" s="649"/>
      <c r="C235" s="649"/>
      <c r="D235" s="649"/>
      <c r="E235" s="649"/>
    </row>
    <row r="236" spans="1:19" x14ac:dyDescent="0.25">
      <c r="A236" s="649"/>
      <c r="B236" s="649"/>
      <c r="C236" s="649"/>
      <c r="D236" s="649"/>
      <c r="E236" s="649"/>
    </row>
    <row r="237" spans="1:19" x14ac:dyDescent="0.25">
      <c r="A237" s="649"/>
      <c r="B237" s="649"/>
      <c r="C237" s="649"/>
      <c r="D237" s="649"/>
      <c r="E237" s="649"/>
    </row>
    <row r="238" spans="1:19" x14ac:dyDescent="0.25">
      <c r="A238" s="649"/>
      <c r="B238" s="649"/>
      <c r="C238" s="649"/>
      <c r="D238" s="649"/>
      <c r="E238" s="649"/>
      <c r="G238" s="661"/>
      <c r="H238" s="661"/>
      <c r="I238" s="661"/>
    </row>
    <row r="239" spans="1:19" x14ac:dyDescent="0.25">
      <c r="A239" s="649"/>
      <c r="B239" s="649"/>
      <c r="C239" s="649"/>
      <c r="D239" s="649"/>
      <c r="E239" s="649"/>
      <c r="G239" s="661"/>
      <c r="H239" s="661"/>
      <c r="I239" s="661"/>
    </row>
    <row r="240" spans="1:19" x14ac:dyDescent="0.25">
      <c r="A240" s="649"/>
      <c r="B240" s="649"/>
      <c r="C240" s="649"/>
      <c r="D240" s="649"/>
      <c r="E240" s="649"/>
      <c r="G240" s="661"/>
      <c r="H240" s="661"/>
      <c r="I240" s="661"/>
    </row>
    <row r="241" spans="1:11" x14ac:dyDescent="0.25">
      <c r="A241" s="649"/>
      <c r="B241" s="649"/>
      <c r="C241" s="649"/>
      <c r="D241" s="649"/>
      <c r="E241" s="649"/>
      <c r="G241" s="661"/>
      <c r="H241" s="661"/>
      <c r="I241" s="661"/>
    </row>
    <row r="242" spans="1:11" x14ac:dyDescent="0.25">
      <c r="A242" s="649"/>
      <c r="B242" s="649"/>
      <c r="C242" s="649"/>
      <c r="D242" s="649"/>
      <c r="E242" s="649"/>
      <c r="G242" s="661"/>
      <c r="H242" s="661"/>
      <c r="I242" s="661"/>
    </row>
    <row r="243" spans="1:11" x14ac:dyDescent="0.25">
      <c r="A243" s="649"/>
      <c r="B243" s="649"/>
      <c r="C243" s="649"/>
      <c r="D243" s="649"/>
      <c r="E243" s="649"/>
      <c r="G243" s="661"/>
      <c r="H243" s="661"/>
      <c r="I243" s="661"/>
    </row>
    <row r="244" spans="1:11" x14ac:dyDescent="0.25">
      <c r="A244" s="649"/>
      <c r="B244" s="649"/>
      <c r="C244" s="649"/>
      <c r="D244" s="649"/>
      <c r="E244" s="649"/>
      <c r="G244" s="661"/>
      <c r="H244" s="661"/>
      <c r="I244" s="794"/>
      <c r="J244" s="649"/>
      <c r="K244" s="649"/>
    </row>
    <row r="245" spans="1:11" x14ac:dyDescent="0.25">
      <c r="A245" s="649"/>
      <c r="B245" s="649"/>
      <c r="C245" s="649"/>
      <c r="G245" s="661"/>
      <c r="H245" s="661"/>
      <c r="I245" s="794"/>
      <c r="J245" s="649"/>
      <c r="K245" s="649"/>
    </row>
    <row r="246" spans="1:11" x14ac:dyDescent="0.25">
      <c r="A246" s="649"/>
      <c r="B246" s="649"/>
      <c r="C246" s="649"/>
      <c r="G246" s="661"/>
      <c r="H246" s="661"/>
      <c r="I246" s="794"/>
      <c r="J246" s="649"/>
      <c r="K246" s="649"/>
    </row>
    <row r="247" spans="1:11" x14ac:dyDescent="0.25">
      <c r="A247" s="649"/>
      <c r="B247" s="649"/>
      <c r="C247" s="649"/>
      <c r="G247" s="661"/>
      <c r="H247" s="250"/>
      <c r="I247" s="602"/>
      <c r="J247" s="649"/>
      <c r="K247" s="649"/>
    </row>
    <row r="248" spans="1:11" x14ac:dyDescent="0.25">
      <c r="A248" s="649"/>
      <c r="B248" s="649"/>
      <c r="C248" s="649"/>
      <c r="G248" s="661"/>
      <c r="H248" s="602"/>
      <c r="I248" s="602"/>
      <c r="J248" s="649"/>
      <c r="K248" s="649"/>
    </row>
    <row r="249" spans="1:11" x14ac:dyDescent="0.25">
      <c r="A249" s="649"/>
      <c r="B249" s="649"/>
      <c r="C249" s="649"/>
      <c r="G249" s="661"/>
      <c r="H249" s="602"/>
      <c r="I249" s="661"/>
    </row>
    <row r="250" spans="1:11" x14ac:dyDescent="0.25">
      <c r="A250" s="649"/>
      <c r="B250" s="649"/>
      <c r="C250" s="649"/>
      <c r="G250" s="661"/>
      <c r="H250" s="602"/>
      <c r="I250" s="602"/>
      <c r="J250" s="649"/>
      <c r="K250" s="649"/>
    </row>
    <row r="251" spans="1:11" ht="15" customHeight="1" x14ac:dyDescent="0.25">
      <c r="A251" s="649"/>
      <c r="B251" s="649"/>
      <c r="C251" s="649"/>
      <c r="G251" s="661"/>
      <c r="H251" s="602"/>
      <c r="I251" s="661"/>
    </row>
    <row r="252" spans="1:11" x14ac:dyDescent="0.25">
      <c r="A252" s="649"/>
      <c r="B252" s="649"/>
      <c r="C252" s="649"/>
      <c r="G252" s="661"/>
      <c r="H252" s="602"/>
      <c r="I252" s="661"/>
    </row>
    <row r="253" spans="1:11" x14ac:dyDescent="0.25">
      <c r="A253" s="649"/>
      <c r="B253" s="649"/>
      <c r="C253" s="649"/>
      <c r="G253" s="661"/>
      <c r="H253" s="602"/>
      <c r="I253" s="661"/>
    </row>
    <row r="254" spans="1:11" ht="15" customHeight="1" x14ac:dyDescent="0.25">
      <c r="A254" s="649"/>
      <c r="B254" s="649"/>
      <c r="C254" s="649"/>
      <c r="G254" s="661"/>
      <c r="H254" s="602"/>
      <c r="I254" s="661"/>
    </row>
    <row r="255" spans="1:11" x14ac:dyDescent="0.25">
      <c r="A255" s="649"/>
      <c r="B255" s="649"/>
      <c r="C255" s="649"/>
      <c r="G255" s="661"/>
      <c r="H255" s="649"/>
      <c r="I255" s="661"/>
    </row>
    <row r="256" spans="1:11" x14ac:dyDescent="0.25">
      <c r="A256" s="649"/>
      <c r="B256" s="649"/>
      <c r="C256" s="649"/>
      <c r="G256" s="661"/>
      <c r="H256" s="649"/>
      <c r="I256" s="649"/>
      <c r="J256" s="649"/>
      <c r="K256" s="649"/>
    </row>
    <row r="257" spans="1:11" x14ac:dyDescent="0.25">
      <c r="A257" s="649"/>
      <c r="B257" s="649"/>
      <c r="C257" s="649"/>
      <c r="G257" s="661"/>
      <c r="H257" s="649"/>
      <c r="I257" s="649"/>
      <c r="J257" s="649"/>
      <c r="K257" s="649"/>
    </row>
    <row r="258" spans="1:11" x14ac:dyDescent="0.25">
      <c r="A258" s="649"/>
      <c r="B258" s="649"/>
      <c r="C258" s="649"/>
      <c r="G258" s="661"/>
      <c r="H258" s="649"/>
      <c r="I258" s="649"/>
      <c r="J258" s="649"/>
      <c r="K258" s="649"/>
    </row>
    <row r="259" spans="1:11" x14ac:dyDescent="0.25">
      <c r="A259" s="649"/>
      <c r="B259" s="649"/>
      <c r="C259" s="649"/>
      <c r="G259" s="661"/>
      <c r="H259" s="649"/>
      <c r="I259" s="649"/>
      <c r="J259" s="649"/>
      <c r="K259" s="649"/>
    </row>
    <row r="260" spans="1:11" ht="15" customHeight="1" x14ac:dyDescent="0.25">
      <c r="A260" s="649"/>
      <c r="B260" s="649"/>
      <c r="C260" s="649"/>
      <c r="G260" s="661"/>
      <c r="H260" s="649"/>
      <c r="I260" s="649"/>
      <c r="J260" s="649"/>
      <c r="K260" s="649"/>
    </row>
    <row r="261" spans="1:11" x14ac:dyDescent="0.25">
      <c r="A261" s="649"/>
      <c r="B261" s="649"/>
      <c r="C261" s="649"/>
      <c r="G261" s="661"/>
      <c r="H261" s="649"/>
      <c r="I261" s="649"/>
      <c r="J261" s="649"/>
      <c r="K261" s="649"/>
    </row>
    <row r="262" spans="1:11" x14ac:dyDescent="0.25">
      <c r="A262" s="649"/>
      <c r="B262" s="649"/>
      <c r="C262" s="649"/>
      <c r="G262" s="661"/>
      <c r="H262" s="649"/>
      <c r="I262" s="649"/>
      <c r="J262" s="649"/>
      <c r="K262" s="649"/>
    </row>
    <row r="263" spans="1:11" x14ac:dyDescent="0.25">
      <c r="A263" s="649"/>
      <c r="B263" s="649"/>
      <c r="C263" s="649"/>
      <c r="G263" s="661"/>
      <c r="H263" s="649"/>
      <c r="I263" s="649"/>
      <c r="J263" s="649"/>
      <c r="K263" s="649"/>
    </row>
    <row r="264" spans="1:11" x14ac:dyDescent="0.25">
      <c r="A264" s="649"/>
      <c r="B264" s="649"/>
      <c r="C264" s="649"/>
      <c r="G264" s="661"/>
      <c r="H264" s="649"/>
      <c r="I264" s="649"/>
      <c r="J264" s="649"/>
      <c r="K264" s="649"/>
    </row>
    <row r="265" spans="1:11" x14ac:dyDescent="0.25">
      <c r="A265" s="649"/>
      <c r="B265" s="649"/>
      <c r="C265" s="649"/>
      <c r="G265" s="661"/>
      <c r="H265" s="649"/>
      <c r="I265" s="649"/>
      <c r="J265" s="649"/>
      <c r="K265" s="649"/>
    </row>
    <row r="266" spans="1:11" x14ac:dyDescent="0.25">
      <c r="B266" s="649"/>
      <c r="C266" s="649"/>
      <c r="H266" s="649"/>
      <c r="I266" s="649"/>
      <c r="J266" s="649"/>
      <c r="K266" s="649"/>
    </row>
    <row r="267" spans="1:11" x14ac:dyDescent="0.25">
      <c r="B267" s="649"/>
      <c r="C267" s="649"/>
      <c r="H267" s="649"/>
      <c r="I267" s="649"/>
      <c r="J267" s="649"/>
      <c r="K267" s="649"/>
    </row>
    <row r="268" spans="1:11" x14ac:dyDescent="0.25">
      <c r="B268" s="649"/>
      <c r="C268" s="649"/>
      <c r="H268" s="649"/>
      <c r="I268" s="649"/>
      <c r="J268" s="649"/>
      <c r="K268" s="649"/>
    </row>
    <row r="269" spans="1:11" x14ac:dyDescent="0.25">
      <c r="B269" s="649"/>
      <c r="C269" s="649"/>
      <c r="H269" s="649"/>
      <c r="I269" s="649"/>
      <c r="J269" s="649"/>
      <c r="K269" s="649"/>
    </row>
    <row r="270" spans="1:11" x14ac:dyDescent="0.25">
      <c r="B270" s="649"/>
      <c r="C270" s="649"/>
      <c r="H270" s="649"/>
      <c r="I270" s="649"/>
      <c r="J270" s="649"/>
      <c r="K270" s="649"/>
    </row>
    <row r="271" spans="1:11" x14ac:dyDescent="0.25">
      <c r="H271" s="649"/>
      <c r="I271" s="649"/>
      <c r="J271" s="649"/>
      <c r="K271" s="649"/>
    </row>
    <row r="272" spans="1:11" x14ac:dyDescent="0.25">
      <c r="H272" s="649"/>
      <c r="I272" s="649"/>
      <c r="J272" s="649"/>
      <c r="K272" s="649"/>
    </row>
    <row r="273" spans="8:11" x14ac:dyDescent="0.25">
      <c r="H273" s="649"/>
      <c r="I273" s="649"/>
      <c r="J273" s="649"/>
      <c r="K273" s="649"/>
    </row>
    <row r="304" spans="8:9" x14ac:dyDescent="0.25">
      <c r="H304" s="649"/>
      <c r="I304" s="649"/>
    </row>
    <row r="305" spans="8:9" x14ac:dyDescent="0.25">
      <c r="H305" s="649"/>
      <c r="I305" s="649"/>
    </row>
    <row r="306" spans="8:9" x14ac:dyDescent="0.25">
      <c r="H306" s="649"/>
      <c r="I306" s="649"/>
    </row>
    <row r="307" spans="8:9" x14ac:dyDescent="0.25">
      <c r="H307" s="649"/>
      <c r="I307" s="649"/>
    </row>
    <row r="308" spans="8:9" x14ac:dyDescent="0.25">
      <c r="H308" s="649"/>
      <c r="I308" s="649"/>
    </row>
    <row r="309" spans="8:9" x14ac:dyDescent="0.25">
      <c r="H309" s="649"/>
      <c r="I309" s="649"/>
    </row>
    <row r="310" spans="8:9" x14ac:dyDescent="0.25">
      <c r="H310" s="649"/>
      <c r="I310" s="649"/>
    </row>
    <row r="311" spans="8:9" x14ac:dyDescent="0.25">
      <c r="H311" s="649"/>
      <c r="I311" s="649"/>
    </row>
    <row r="312" spans="8:9" x14ac:dyDescent="0.25">
      <c r="H312" s="649"/>
      <c r="I312" s="649"/>
    </row>
    <row r="313" spans="8:9" x14ac:dyDescent="0.25">
      <c r="H313" s="649"/>
      <c r="I313" s="649"/>
    </row>
    <row r="314" spans="8:9" x14ac:dyDescent="0.25">
      <c r="H314" s="649"/>
      <c r="I314" s="649"/>
    </row>
    <row r="315" spans="8:9" x14ac:dyDescent="0.25">
      <c r="H315" s="649"/>
      <c r="I315" s="649"/>
    </row>
    <row r="316" spans="8:9" x14ac:dyDescent="0.25">
      <c r="H316" s="649"/>
      <c r="I316" s="649"/>
    </row>
    <row r="317" spans="8:9" x14ac:dyDescent="0.25">
      <c r="H317" s="649"/>
      <c r="I317" s="649"/>
    </row>
    <row r="318" spans="8:9" x14ac:dyDescent="0.25">
      <c r="H318" s="649"/>
    </row>
    <row r="319" spans="8:9" x14ac:dyDescent="0.25">
      <c r="H319" s="649"/>
    </row>
    <row r="320" spans="8:9" x14ac:dyDescent="0.25">
      <c r="H320" s="649"/>
    </row>
    <row r="321" spans="8:8" x14ac:dyDescent="0.25">
      <c r="H321" s="649"/>
    </row>
  </sheetData>
  <mergeCells count="7">
    <mergeCell ref="L213:Q213"/>
    <mergeCell ref="F220:K220"/>
    <mergeCell ref="B151:B153"/>
    <mergeCell ref="C151:C153"/>
    <mergeCell ref="D151:D153"/>
    <mergeCell ref="E151:E153"/>
    <mergeCell ref="D213:I213"/>
  </mergeCells>
  <pageMargins left="0.7" right="0.7" top="0.75" bottom="0.75" header="0.3" footer="0.3"/>
  <pageSetup paperSize="9" scale="3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tabColor rgb="FF00B050"/>
  </sheetPr>
  <dimension ref="A1:AB508"/>
  <sheetViews>
    <sheetView showGridLines="0" zoomScale="70" zoomScaleNormal="70" workbookViewId="0"/>
  </sheetViews>
  <sheetFormatPr defaultColWidth="19.42578125" defaultRowHeight="15" x14ac:dyDescent="0.25"/>
  <cols>
    <col min="1" max="1" width="19.42578125" style="43" customWidth="1"/>
    <col min="2" max="2" width="94.42578125" style="43" customWidth="1"/>
    <col min="3" max="16384" width="19.42578125" style="43"/>
  </cols>
  <sheetData>
    <row r="1" spans="1:22" s="650" customFormat="1" ht="34.5" x14ac:dyDescent="0.45">
      <c r="A1" s="663" t="s">
        <v>304</v>
      </c>
      <c r="J1" s="7"/>
    </row>
    <row r="2" spans="1:22" ht="15" customHeight="1" x14ac:dyDescent="0.25">
      <c r="A2" s="265"/>
      <c r="B2" s="264"/>
      <c r="C2" s="264"/>
      <c r="D2" s="264"/>
      <c r="E2" s="264"/>
      <c r="F2" s="264"/>
      <c r="G2" s="264"/>
      <c r="H2" s="264"/>
      <c r="I2" s="601"/>
      <c r="J2" s="655"/>
    </row>
    <row r="3" spans="1:22" ht="15" customHeight="1" x14ac:dyDescent="0.25">
      <c r="A3" s="265"/>
      <c r="B3" s="264"/>
      <c r="C3" s="264"/>
      <c r="D3" s="264"/>
      <c r="E3" s="264"/>
      <c r="F3" s="264"/>
      <c r="G3" s="264"/>
      <c r="H3" s="264"/>
      <c r="I3" s="601"/>
      <c r="J3" s="655"/>
    </row>
    <row r="4" spans="1:22" s="274" customFormat="1" ht="15.95" customHeight="1" x14ac:dyDescent="0.3">
      <c r="A4" s="223" t="s">
        <v>303</v>
      </c>
      <c r="B4" s="278"/>
      <c r="C4" s="278"/>
      <c r="D4" s="278"/>
      <c r="E4" s="278"/>
      <c r="F4" s="278"/>
      <c r="G4" s="278"/>
      <c r="H4" s="278"/>
      <c r="I4" s="277"/>
      <c r="J4" s="655"/>
      <c r="K4" s="650"/>
      <c r="L4" s="655"/>
      <c r="M4" s="655"/>
      <c r="N4" s="655"/>
      <c r="O4" s="655"/>
      <c r="P4" s="655"/>
      <c r="Q4" s="655"/>
      <c r="R4" s="655"/>
      <c r="S4" s="655"/>
      <c r="T4" s="655"/>
      <c r="U4" s="655"/>
      <c r="V4" s="655"/>
    </row>
    <row r="5" spans="1:22" s="274" customFormat="1" ht="9" customHeight="1" x14ac:dyDescent="0.3">
      <c r="A5" s="223"/>
      <c r="B5" s="278"/>
      <c r="C5" s="278"/>
      <c r="D5" s="278"/>
      <c r="E5" s="278"/>
      <c r="F5" s="278"/>
      <c r="G5" s="278"/>
      <c r="H5" s="278"/>
      <c r="I5" s="277"/>
      <c r="J5" s="276"/>
      <c r="K5" s="276"/>
      <c r="L5" s="275"/>
      <c r="M5" s="275"/>
      <c r="N5" s="275"/>
      <c r="O5" s="275"/>
      <c r="P5" s="275"/>
      <c r="Q5" s="275"/>
    </row>
    <row r="6" spans="1:22" s="274" customFormat="1" ht="15" customHeight="1" x14ac:dyDescent="0.3">
      <c r="A6" s="223"/>
      <c r="B6" s="850" t="s">
        <v>878</v>
      </c>
      <c r="C6" s="849"/>
      <c r="D6" s="849"/>
      <c r="E6" s="849"/>
      <c r="F6" s="849"/>
      <c r="G6" s="849"/>
      <c r="H6" s="279"/>
      <c r="I6" s="277"/>
      <c r="J6" s="276"/>
      <c r="K6" s="276"/>
      <c r="L6" s="275"/>
      <c r="M6" s="275"/>
      <c r="N6" s="275"/>
      <c r="O6" s="275"/>
      <c r="P6" s="275"/>
      <c r="Q6" s="275"/>
    </row>
    <row r="7" spans="1:22" s="274" customFormat="1" ht="15.95" customHeight="1" x14ac:dyDescent="0.3">
      <c r="A7" s="223"/>
      <c r="B7" s="839"/>
      <c r="C7" s="839"/>
      <c r="D7" s="839"/>
      <c r="E7" s="839"/>
      <c r="F7" s="839"/>
      <c r="G7" s="839"/>
      <c r="H7" s="278"/>
      <c r="I7" s="277"/>
      <c r="J7" s="276"/>
      <c r="K7" s="276"/>
      <c r="L7" s="275"/>
      <c r="M7" s="275"/>
      <c r="N7" s="275"/>
      <c r="O7" s="275"/>
      <c r="P7" s="275"/>
      <c r="Q7" s="275"/>
    </row>
    <row r="8" spans="1:22" ht="15" customHeight="1" x14ac:dyDescent="0.25">
      <c r="A8" s="265"/>
      <c r="B8" s="264"/>
      <c r="C8" s="264"/>
      <c r="D8" s="264"/>
      <c r="E8" s="264"/>
      <c r="F8" s="264"/>
      <c r="G8" s="264"/>
      <c r="H8" s="264"/>
      <c r="I8" s="601"/>
      <c r="J8" s="269"/>
      <c r="K8" s="269"/>
      <c r="L8" s="602"/>
      <c r="M8" s="602"/>
      <c r="N8" s="602"/>
      <c r="O8" s="602"/>
      <c r="P8" s="602"/>
      <c r="Q8" s="602"/>
    </row>
    <row r="9" spans="1:22" ht="15.75" customHeight="1" x14ac:dyDescent="0.25">
      <c r="A9" s="601" t="s">
        <v>302</v>
      </c>
      <c r="B9" s="690" t="s">
        <v>996</v>
      </c>
      <c r="C9" s="690"/>
      <c r="D9" s="690"/>
      <c r="E9" s="690"/>
      <c r="F9" s="690"/>
      <c r="G9" s="690"/>
    </row>
    <row r="10" spans="1:22" ht="15" customHeight="1" x14ac:dyDescent="0.25">
      <c r="A10" s="601"/>
      <c r="B10" s="251"/>
      <c r="C10" s="273">
        <v>2013</v>
      </c>
      <c r="D10" s="273">
        <v>2014</v>
      </c>
      <c r="E10" s="273">
        <v>2015</v>
      </c>
      <c r="F10" s="273">
        <v>2016</v>
      </c>
      <c r="G10" s="251">
        <v>2017</v>
      </c>
    </row>
    <row r="11" spans="1:22" x14ac:dyDescent="0.25">
      <c r="A11" s="601"/>
      <c r="B11" s="689" t="s">
        <v>25</v>
      </c>
      <c r="C11" s="272">
        <v>7410.8808390000004</v>
      </c>
      <c r="D11" s="272">
        <v>12997.54894934</v>
      </c>
      <c r="E11" s="272">
        <v>11367.712207370003</v>
      </c>
      <c r="F11" s="844">
        <v>9842</v>
      </c>
      <c r="G11" s="272">
        <v>7362.2508129999997</v>
      </c>
    </row>
    <row r="12" spans="1:22" x14ac:dyDescent="0.25">
      <c r="A12" s="601"/>
      <c r="B12" s="689" t="s">
        <v>26</v>
      </c>
      <c r="C12" s="272">
        <v>1196</v>
      </c>
      <c r="D12" s="272">
        <v>1363.8909315799999</v>
      </c>
      <c r="E12" s="272">
        <v>1201.0647382</v>
      </c>
      <c r="F12" s="844">
        <v>936</v>
      </c>
      <c r="G12" s="272">
        <v>988.16389200000003</v>
      </c>
    </row>
    <row r="13" spans="1:22" ht="15" customHeight="1" x14ac:dyDescent="0.25">
      <c r="A13" s="601"/>
      <c r="B13" s="845" t="s">
        <v>1047</v>
      </c>
      <c r="C13" s="845"/>
      <c r="D13" s="845"/>
      <c r="E13" s="845"/>
      <c r="F13" s="845"/>
      <c r="G13" s="845"/>
      <c r="H13" s="44"/>
      <c r="I13" s="44"/>
    </row>
    <row r="14" spans="1:22" ht="15" customHeight="1" x14ac:dyDescent="0.25">
      <c r="A14" s="601"/>
      <c r="B14" s="684" t="s">
        <v>97</v>
      </c>
      <c r="C14" s="620"/>
      <c r="D14" s="620"/>
      <c r="E14" s="620"/>
      <c r="F14" s="620"/>
      <c r="G14" s="620"/>
    </row>
    <row r="15" spans="1:22" ht="15" customHeight="1" x14ac:dyDescent="0.25">
      <c r="A15" s="601"/>
      <c r="C15" s="620"/>
      <c r="D15" s="620"/>
      <c r="E15" s="620"/>
      <c r="F15" s="620"/>
      <c r="G15" s="620"/>
      <c r="H15" s="620"/>
      <c r="I15" s="620"/>
      <c r="J15" s="269"/>
      <c r="K15" s="601"/>
      <c r="M15" s="620"/>
      <c r="N15" s="620"/>
      <c r="O15" s="620"/>
      <c r="P15" s="620"/>
      <c r="Q15" s="620"/>
    </row>
    <row r="16" spans="1:22" ht="15.75" customHeight="1" x14ac:dyDescent="0.25">
      <c r="A16" s="601" t="s">
        <v>301</v>
      </c>
      <c r="B16" s="690" t="s">
        <v>300</v>
      </c>
      <c r="C16" s="690"/>
      <c r="D16" s="690"/>
      <c r="E16" s="690"/>
      <c r="F16" s="690"/>
      <c r="G16" s="690"/>
      <c r="H16" s="690"/>
      <c r="I16" s="690"/>
      <c r="J16" s="269"/>
    </row>
    <row r="17" spans="1:28" ht="42.6" customHeight="1" x14ac:dyDescent="0.25">
      <c r="A17" s="601"/>
      <c r="B17" s="251"/>
      <c r="C17" s="637" t="s">
        <v>123</v>
      </c>
      <c r="D17" s="637" t="s">
        <v>122</v>
      </c>
      <c r="E17" s="637" t="s">
        <v>121</v>
      </c>
      <c r="F17" s="637" t="s">
        <v>120</v>
      </c>
      <c r="G17" s="637" t="s">
        <v>119</v>
      </c>
      <c r="H17" s="642" t="s">
        <v>118</v>
      </c>
      <c r="I17" s="637" t="s">
        <v>117</v>
      </c>
      <c r="J17" s="269"/>
      <c r="K17" s="269"/>
      <c r="L17" s="602"/>
      <c r="M17" s="602"/>
      <c r="N17" s="602"/>
      <c r="O17" s="602"/>
      <c r="P17" s="602"/>
      <c r="Q17" s="602"/>
    </row>
    <row r="18" spans="1:28" x14ac:dyDescent="0.25">
      <c r="A18" s="601"/>
      <c r="B18" s="689" t="s">
        <v>25</v>
      </c>
      <c r="C18" s="689">
        <v>1166.929783</v>
      </c>
      <c r="D18" s="689">
        <v>2115.0704689999998</v>
      </c>
      <c r="E18" s="689">
        <v>640.52714800000001</v>
      </c>
      <c r="F18" s="689">
        <v>1369.3790429999999</v>
      </c>
      <c r="G18" s="689">
        <v>1998.7190680000001</v>
      </c>
      <c r="H18" s="689">
        <v>71.625302000000005</v>
      </c>
      <c r="I18" s="47">
        <v>7362.2508130000006</v>
      </c>
      <c r="J18" s="267"/>
      <c r="K18" s="269"/>
      <c r="L18" s="602"/>
      <c r="M18" s="602"/>
      <c r="N18" s="602"/>
      <c r="O18" s="602"/>
      <c r="P18" s="602"/>
      <c r="Q18" s="602"/>
    </row>
    <row r="19" spans="1:28" x14ac:dyDescent="0.25">
      <c r="A19" s="601"/>
      <c r="B19" s="689" t="s">
        <v>26</v>
      </c>
      <c r="C19" s="689">
        <v>150.22377800000001</v>
      </c>
      <c r="D19" s="689">
        <v>235.44806700000001</v>
      </c>
      <c r="E19" s="689">
        <v>103.98082599999999</v>
      </c>
      <c r="F19" s="689">
        <v>224.04499799999999</v>
      </c>
      <c r="G19" s="689">
        <v>264.74674099999999</v>
      </c>
      <c r="H19" s="689">
        <v>9.7194819999999993</v>
      </c>
      <c r="I19" s="47">
        <v>988.16389200000003</v>
      </c>
      <c r="J19" s="267"/>
      <c r="K19" s="269"/>
      <c r="L19" s="602"/>
      <c r="M19" s="602"/>
      <c r="N19" s="602"/>
      <c r="O19" s="602"/>
      <c r="P19" s="602"/>
      <c r="Q19" s="602"/>
    </row>
    <row r="20" spans="1:28" ht="15" customHeight="1" x14ac:dyDescent="0.25">
      <c r="A20" s="48"/>
      <c r="B20" s="43" t="s">
        <v>97</v>
      </c>
      <c r="C20" s="271"/>
      <c r="D20" s="271"/>
      <c r="E20" s="271"/>
      <c r="F20" s="271"/>
      <c r="G20" s="271"/>
      <c r="H20" s="271"/>
      <c r="I20" s="271"/>
      <c r="J20" s="269"/>
      <c r="K20" s="269"/>
      <c r="L20" s="602"/>
      <c r="M20" s="602"/>
      <c r="N20" s="602"/>
      <c r="O20" s="602"/>
      <c r="P20" s="602"/>
      <c r="Q20" s="602"/>
    </row>
    <row r="21" spans="1:28" ht="15" customHeight="1" x14ac:dyDescent="0.25">
      <c r="A21" s="48"/>
      <c r="C21" s="270"/>
      <c r="D21" s="270"/>
      <c r="E21" s="270"/>
      <c r="F21" s="270"/>
      <c r="G21" s="270"/>
      <c r="H21" s="270"/>
      <c r="I21" s="270"/>
      <c r="J21" s="269"/>
      <c r="K21" s="269"/>
      <c r="L21" s="602"/>
      <c r="M21" s="602"/>
      <c r="N21" s="602"/>
      <c r="O21" s="602"/>
      <c r="P21" s="602"/>
      <c r="Q21" s="602"/>
    </row>
    <row r="22" spans="1:28" ht="15" customHeight="1" x14ac:dyDescent="0.25">
      <c r="A22" s="265"/>
      <c r="B22" s="602"/>
      <c r="C22" s="264"/>
      <c r="D22" s="264"/>
      <c r="E22" s="264"/>
      <c r="F22" s="264"/>
      <c r="G22" s="264"/>
      <c r="H22" s="264"/>
      <c r="I22" s="601"/>
      <c r="J22" s="269"/>
      <c r="K22" s="269"/>
      <c r="L22" s="602"/>
      <c r="M22" s="602"/>
      <c r="N22" s="602"/>
      <c r="O22" s="602"/>
      <c r="P22" s="602"/>
      <c r="Q22" s="602"/>
    </row>
    <row r="23" spans="1:28" ht="15.75" customHeight="1" x14ac:dyDescent="0.25">
      <c r="A23" s="601" t="s">
        <v>299</v>
      </c>
      <c r="B23" s="690" t="s">
        <v>298</v>
      </c>
      <c r="C23" s="690"/>
      <c r="D23" s="690"/>
      <c r="E23" s="690"/>
      <c r="F23" s="690"/>
      <c r="G23" s="690"/>
      <c r="J23" s="602"/>
      <c r="K23" s="213"/>
      <c r="L23" s="213"/>
      <c r="M23" s="213"/>
      <c r="N23" s="213"/>
      <c r="O23" s="213"/>
      <c r="P23" s="213"/>
      <c r="Q23" s="213"/>
      <c r="R23" s="213"/>
      <c r="S23" s="213"/>
      <c r="T23" s="213"/>
      <c r="U23" s="213"/>
      <c r="V23" s="213"/>
      <c r="W23" s="213"/>
      <c r="X23" s="213"/>
      <c r="Y23" s="213"/>
      <c r="Z23" s="213"/>
      <c r="AA23" s="213"/>
      <c r="AB23" s="213"/>
    </row>
    <row r="24" spans="1:28" x14ac:dyDescent="0.25">
      <c r="A24" s="601"/>
      <c r="B24" s="688"/>
      <c r="C24" s="251">
        <v>2013</v>
      </c>
      <c r="D24" s="251">
        <v>2014</v>
      </c>
      <c r="E24" s="251">
        <v>2015</v>
      </c>
      <c r="F24" s="251">
        <v>2016</v>
      </c>
      <c r="G24" s="251">
        <v>2017</v>
      </c>
      <c r="H24" s="602"/>
      <c r="I24" s="620"/>
      <c r="J24" s="213"/>
      <c r="K24" s="213"/>
      <c r="L24" s="213"/>
      <c r="M24" s="213"/>
      <c r="N24" s="213"/>
      <c r="O24" s="213"/>
      <c r="P24" s="213"/>
      <c r="Q24" s="213"/>
      <c r="R24" s="213"/>
      <c r="S24" s="213"/>
      <c r="T24" s="213"/>
      <c r="U24" s="213"/>
      <c r="V24" s="213"/>
      <c r="W24" s="213"/>
      <c r="X24" s="213"/>
      <c r="Y24" s="213"/>
      <c r="Z24" s="213"/>
      <c r="AA24" s="213"/>
    </row>
    <row r="25" spans="1:28" x14ac:dyDescent="0.25">
      <c r="A25" s="601"/>
      <c r="B25" s="689" t="s">
        <v>33</v>
      </c>
      <c r="C25" s="689">
        <v>2349</v>
      </c>
      <c r="D25" s="689">
        <v>3905</v>
      </c>
      <c r="E25" s="689">
        <v>3675</v>
      </c>
      <c r="F25" s="47">
        <v>2780</v>
      </c>
      <c r="G25" s="689">
        <v>2103</v>
      </c>
      <c r="H25" s="602"/>
      <c r="I25" s="620"/>
      <c r="J25" s="213"/>
      <c r="K25" s="213"/>
      <c r="L25" s="213"/>
      <c r="M25" s="213"/>
      <c r="N25" s="213"/>
      <c r="O25" s="213"/>
      <c r="P25" s="213"/>
      <c r="Q25" s="213"/>
      <c r="R25" s="213"/>
      <c r="S25" s="213"/>
      <c r="T25" s="213"/>
      <c r="U25" s="213"/>
      <c r="V25" s="213"/>
      <c r="W25" s="213"/>
      <c r="X25" s="213"/>
      <c r="Y25" s="213"/>
      <c r="Z25" s="213"/>
      <c r="AA25" s="213"/>
    </row>
    <row r="26" spans="1:28" x14ac:dyDescent="0.25">
      <c r="A26" s="601"/>
      <c r="B26" s="689" t="s">
        <v>34</v>
      </c>
      <c r="C26" s="689">
        <v>456</v>
      </c>
      <c r="D26" s="689">
        <v>542</v>
      </c>
      <c r="E26" s="689">
        <v>542</v>
      </c>
      <c r="F26" s="47">
        <v>386</v>
      </c>
      <c r="G26" s="689">
        <v>360</v>
      </c>
      <c r="H26" s="602"/>
      <c r="I26" s="620"/>
      <c r="J26" s="213"/>
      <c r="K26" s="213"/>
      <c r="L26" s="213"/>
      <c r="M26" s="213"/>
      <c r="N26" s="213"/>
      <c r="O26" s="213"/>
      <c r="P26" s="213"/>
      <c r="Q26" s="213"/>
      <c r="R26" s="213"/>
      <c r="S26" s="213"/>
      <c r="T26" s="213"/>
      <c r="U26" s="213"/>
      <c r="V26" s="213"/>
      <c r="W26" s="213"/>
      <c r="X26" s="213"/>
      <c r="Y26" s="213"/>
      <c r="Z26" s="213"/>
      <c r="AA26" s="213"/>
    </row>
    <row r="27" spans="1:28" ht="15" customHeight="1" x14ac:dyDescent="0.25">
      <c r="A27" s="601"/>
      <c r="B27" s="683" t="s">
        <v>1042</v>
      </c>
      <c r="C27" s="683"/>
      <c r="D27" s="683"/>
      <c r="E27" s="683"/>
      <c r="F27" s="683"/>
      <c r="G27" s="683"/>
      <c r="H27" s="93"/>
      <c r="I27" s="602"/>
      <c r="J27" s="620"/>
      <c r="K27" s="213"/>
      <c r="L27" s="213"/>
      <c r="M27" s="213"/>
      <c r="N27" s="213"/>
      <c r="O27" s="213"/>
      <c r="P27" s="213"/>
      <c r="Q27" s="213"/>
      <c r="R27" s="213"/>
      <c r="S27" s="213"/>
      <c r="T27" s="213"/>
      <c r="U27" s="213"/>
      <c r="V27" s="213"/>
      <c r="W27" s="213"/>
      <c r="X27" s="213"/>
      <c r="Y27" s="213"/>
      <c r="Z27" s="213"/>
      <c r="AA27" s="213"/>
      <c r="AB27" s="213"/>
    </row>
    <row r="28" spans="1:28" ht="15" customHeight="1" x14ac:dyDescent="0.25">
      <c r="A28" s="601"/>
      <c r="B28" s="684" t="s">
        <v>97</v>
      </c>
      <c r="C28" s="620"/>
      <c r="D28" s="620"/>
      <c r="E28" s="620"/>
      <c r="F28" s="620"/>
      <c r="G28" s="620"/>
      <c r="H28" s="620"/>
      <c r="I28" s="620"/>
      <c r="J28" s="620"/>
      <c r="K28" s="213"/>
      <c r="L28" s="213"/>
      <c r="M28" s="213"/>
      <c r="N28" s="213"/>
      <c r="O28" s="213"/>
      <c r="P28" s="213"/>
      <c r="Q28" s="213"/>
      <c r="R28" s="213"/>
      <c r="S28" s="213"/>
      <c r="T28" s="213"/>
      <c r="U28" s="213"/>
      <c r="V28" s="213"/>
      <c r="W28" s="213"/>
      <c r="X28" s="213"/>
      <c r="Y28" s="213"/>
      <c r="Z28" s="213"/>
      <c r="AA28" s="213"/>
      <c r="AB28" s="213"/>
    </row>
    <row r="29" spans="1:28" ht="15" customHeight="1" x14ac:dyDescent="0.25">
      <c r="A29" s="601"/>
      <c r="C29" s="620"/>
      <c r="D29" s="620"/>
      <c r="E29" s="620"/>
      <c r="F29" s="620"/>
      <c r="G29" s="620"/>
      <c r="H29" s="620"/>
      <c r="I29" s="620"/>
      <c r="J29" s="620"/>
      <c r="K29" s="213"/>
      <c r="L29" s="213"/>
      <c r="M29" s="213"/>
      <c r="N29" s="213"/>
      <c r="O29" s="213"/>
      <c r="P29" s="213"/>
      <c r="Q29" s="213"/>
      <c r="R29" s="213"/>
      <c r="S29" s="213"/>
      <c r="T29" s="213"/>
      <c r="U29" s="213"/>
      <c r="V29" s="213"/>
      <c r="W29" s="213"/>
      <c r="X29" s="213"/>
      <c r="Y29" s="213"/>
      <c r="Z29" s="213"/>
      <c r="AA29" s="213"/>
      <c r="AB29" s="213"/>
    </row>
    <row r="30" spans="1:28" ht="15.75" customHeight="1" x14ac:dyDescent="0.25">
      <c r="A30" s="601" t="s">
        <v>297</v>
      </c>
      <c r="B30" s="690" t="s">
        <v>296</v>
      </c>
      <c r="C30" s="620"/>
      <c r="D30" s="620"/>
      <c r="E30" s="620"/>
      <c r="F30" s="620"/>
      <c r="G30" s="620"/>
      <c r="H30" s="620"/>
      <c r="I30" s="620"/>
      <c r="J30" s="620"/>
      <c r="K30" s="213"/>
      <c r="L30" s="213"/>
      <c r="M30" s="213"/>
      <c r="N30" s="213"/>
      <c r="O30" s="213"/>
      <c r="P30" s="213"/>
      <c r="Q30" s="213"/>
      <c r="R30" s="213"/>
      <c r="S30" s="213"/>
      <c r="T30" s="213"/>
      <c r="U30" s="213"/>
      <c r="V30" s="213"/>
      <c r="W30" s="213"/>
      <c r="X30" s="213"/>
      <c r="Y30" s="213"/>
      <c r="Z30" s="213"/>
      <c r="AA30" s="213"/>
      <c r="AB30" s="213"/>
    </row>
    <row r="31" spans="1:28" s="268" customFormat="1" ht="43.9" customHeight="1" x14ac:dyDescent="0.25">
      <c r="A31" s="601"/>
      <c r="B31" s="688"/>
      <c r="C31" s="637" t="s">
        <v>123</v>
      </c>
      <c r="D31" s="642" t="s">
        <v>122</v>
      </c>
      <c r="E31" s="642" t="s">
        <v>121</v>
      </c>
      <c r="F31" s="642" t="s">
        <v>120</v>
      </c>
      <c r="G31" s="642" t="s">
        <v>119</v>
      </c>
      <c r="H31" s="642" t="s">
        <v>118</v>
      </c>
      <c r="I31" s="642" t="s">
        <v>117</v>
      </c>
      <c r="J31" s="263"/>
      <c r="K31" s="213"/>
      <c r="L31" s="213"/>
      <c r="M31" s="213"/>
      <c r="N31" s="213"/>
      <c r="O31" s="213"/>
      <c r="P31" s="213"/>
      <c r="Q31" s="213"/>
      <c r="R31" s="213"/>
      <c r="S31" s="213"/>
      <c r="T31" s="213"/>
      <c r="U31" s="213"/>
      <c r="V31" s="213"/>
      <c r="W31" s="213"/>
      <c r="X31" s="213"/>
      <c r="Y31" s="213"/>
      <c r="Z31" s="213"/>
      <c r="AA31" s="213"/>
      <c r="AB31" s="213"/>
    </row>
    <row r="32" spans="1:28" x14ac:dyDescent="0.25">
      <c r="A32" s="601"/>
      <c r="B32" s="689" t="s">
        <v>295</v>
      </c>
      <c r="C32" s="689">
        <v>285</v>
      </c>
      <c r="D32" s="689">
        <v>552</v>
      </c>
      <c r="E32" s="689">
        <v>196</v>
      </c>
      <c r="F32" s="689">
        <v>556</v>
      </c>
      <c r="G32" s="689">
        <v>493</v>
      </c>
      <c r="H32" s="689">
        <v>21</v>
      </c>
      <c r="I32" s="47">
        <v>2103</v>
      </c>
      <c r="J32" s="267"/>
      <c r="K32" s="213"/>
      <c r="L32" s="213"/>
      <c r="M32" s="213"/>
      <c r="N32" s="213"/>
      <c r="O32" s="213"/>
      <c r="P32" s="213"/>
      <c r="Q32" s="213"/>
      <c r="R32" s="213"/>
      <c r="S32" s="213"/>
      <c r="T32" s="213"/>
      <c r="U32" s="213"/>
      <c r="V32" s="213"/>
      <c r="W32" s="213"/>
      <c r="X32" s="213"/>
      <c r="Y32" s="213"/>
      <c r="Z32" s="213"/>
      <c r="AA32" s="213"/>
      <c r="AB32" s="213"/>
    </row>
    <row r="33" spans="1:28" ht="15" customHeight="1" x14ac:dyDescent="0.25">
      <c r="A33" s="601"/>
      <c r="B33" s="689" t="s">
        <v>34</v>
      </c>
      <c r="C33" s="689">
        <v>51</v>
      </c>
      <c r="D33" s="689">
        <v>70</v>
      </c>
      <c r="E33" s="689">
        <v>46</v>
      </c>
      <c r="F33" s="689">
        <v>118</v>
      </c>
      <c r="G33" s="689">
        <v>72</v>
      </c>
      <c r="H33" s="689">
        <v>3</v>
      </c>
      <c r="I33" s="47">
        <v>360</v>
      </c>
      <c r="J33" s="267"/>
      <c r="K33" s="213"/>
      <c r="L33" s="213"/>
      <c r="M33" s="213"/>
      <c r="N33" s="213"/>
      <c r="O33" s="213"/>
      <c r="P33" s="213"/>
      <c r="Q33" s="213"/>
      <c r="R33" s="213"/>
      <c r="S33" s="213"/>
      <c r="T33" s="213"/>
      <c r="U33" s="213"/>
      <c r="V33" s="213"/>
      <c r="W33" s="213"/>
      <c r="X33" s="213"/>
      <c r="Y33" s="213"/>
      <c r="Z33" s="213"/>
      <c r="AA33" s="213"/>
      <c r="AB33" s="213"/>
    </row>
    <row r="34" spans="1:28" ht="15" customHeight="1" x14ac:dyDescent="0.25">
      <c r="A34" s="48"/>
      <c r="B34" s="43" t="s">
        <v>97</v>
      </c>
      <c r="C34" s="266"/>
      <c r="D34" s="266"/>
      <c r="E34" s="266"/>
      <c r="F34" s="266"/>
      <c r="G34" s="266"/>
      <c r="H34" s="266"/>
      <c r="I34" s="266"/>
      <c r="J34" s="620"/>
      <c r="K34" s="213"/>
      <c r="L34" s="213"/>
      <c r="M34" s="213"/>
      <c r="N34" s="213"/>
      <c r="O34" s="213"/>
      <c r="P34" s="213"/>
      <c r="Q34" s="213"/>
      <c r="R34" s="213"/>
      <c r="S34" s="213"/>
      <c r="T34" s="213"/>
      <c r="U34" s="213"/>
      <c r="V34" s="213"/>
      <c r="W34" s="213"/>
      <c r="X34" s="213"/>
      <c r="Y34" s="213"/>
      <c r="Z34" s="213"/>
      <c r="AA34" s="213"/>
      <c r="AB34" s="213"/>
    </row>
    <row r="35" spans="1:28" ht="15" customHeight="1" x14ac:dyDescent="0.25">
      <c r="A35" s="265"/>
      <c r="B35" s="602"/>
      <c r="C35" s="264"/>
      <c r="D35" s="264"/>
      <c r="E35" s="602"/>
      <c r="F35" s="602"/>
      <c r="G35" s="602"/>
      <c r="H35" s="602"/>
      <c r="J35" s="263"/>
      <c r="K35" s="213"/>
      <c r="L35" s="213"/>
      <c r="M35" s="213"/>
      <c r="N35" s="213"/>
      <c r="O35" s="213"/>
      <c r="P35" s="213"/>
      <c r="Q35" s="213"/>
      <c r="R35" s="213"/>
      <c r="S35" s="213"/>
      <c r="T35" s="213"/>
      <c r="U35" s="213"/>
      <c r="V35" s="213"/>
      <c r="W35" s="213"/>
      <c r="X35" s="213"/>
      <c r="Y35" s="213"/>
      <c r="Z35" s="213"/>
      <c r="AA35" s="213"/>
      <c r="AB35" s="213"/>
    </row>
    <row r="36" spans="1:28" ht="15.75" customHeight="1" x14ac:dyDescent="0.25">
      <c r="A36" s="601" t="s">
        <v>294</v>
      </c>
      <c r="B36" s="690" t="s">
        <v>997</v>
      </c>
      <c r="C36" s="602"/>
      <c r="D36" s="602"/>
      <c r="E36" s="602"/>
      <c r="F36" s="602"/>
      <c r="G36" s="602"/>
      <c r="H36" s="213"/>
      <c r="I36" s="213"/>
      <c r="J36" s="213"/>
      <c r="K36" s="213"/>
      <c r="L36" s="213"/>
      <c r="M36" s="213"/>
      <c r="N36" s="213"/>
      <c r="O36" s="213"/>
      <c r="P36" s="213"/>
      <c r="Q36" s="213"/>
      <c r="R36" s="213"/>
    </row>
    <row r="37" spans="1:28" x14ac:dyDescent="0.25">
      <c r="A37" s="601"/>
      <c r="B37" s="251"/>
      <c r="C37" s="251">
        <v>2013</v>
      </c>
      <c r="D37" s="251">
        <v>2014</v>
      </c>
      <c r="E37" s="251">
        <v>2015</v>
      </c>
      <c r="F37" s="251">
        <v>2016</v>
      </c>
      <c r="G37" s="251">
        <v>2017</v>
      </c>
      <c r="H37" s="213"/>
      <c r="I37" s="213"/>
      <c r="J37" s="213"/>
      <c r="K37" s="213"/>
      <c r="L37" s="213"/>
      <c r="M37" s="213"/>
      <c r="N37" s="213"/>
      <c r="O37" s="213"/>
      <c r="P37" s="213"/>
      <c r="Q37" s="213"/>
    </row>
    <row r="38" spans="1:28" x14ac:dyDescent="0.25">
      <c r="A38" s="601"/>
      <c r="B38" s="689" t="s">
        <v>256</v>
      </c>
      <c r="C38" s="230">
        <v>2.6228070175438596</v>
      </c>
      <c r="D38" s="230">
        <v>2.5164039328044279</v>
      </c>
      <c r="E38" s="230">
        <v>2.2159866018450183</v>
      </c>
      <c r="F38" s="178">
        <v>2.4</v>
      </c>
      <c r="G38" s="261">
        <v>2.7448996999999999</v>
      </c>
      <c r="H38" s="213"/>
      <c r="I38" s="213"/>
      <c r="J38" s="213"/>
      <c r="K38" s="213"/>
      <c r="L38" s="213"/>
      <c r="M38" s="213"/>
      <c r="N38" s="213"/>
      <c r="O38" s="213"/>
      <c r="P38" s="213"/>
      <c r="Q38" s="213"/>
    </row>
    <row r="39" spans="1:28" ht="15" customHeight="1" x14ac:dyDescent="0.25">
      <c r="A39" s="601"/>
      <c r="B39" s="24" t="s">
        <v>263</v>
      </c>
      <c r="C39" s="259"/>
      <c r="D39" s="259"/>
      <c r="E39" s="259"/>
      <c r="F39" s="259"/>
      <c r="G39" s="259"/>
      <c r="H39" s="228"/>
      <c r="I39" s="258"/>
      <c r="J39" s="257"/>
      <c r="K39" s="256"/>
      <c r="L39" s="256"/>
      <c r="M39" s="256"/>
      <c r="N39" s="213"/>
      <c r="O39" s="213"/>
      <c r="P39" s="213"/>
      <c r="Q39" s="213"/>
      <c r="R39" s="213"/>
      <c r="S39" s="213"/>
      <c r="T39" s="213"/>
      <c r="U39" s="213"/>
      <c r="V39" s="213"/>
      <c r="W39" s="213"/>
      <c r="X39" s="213"/>
      <c r="Y39" s="213"/>
      <c r="Z39" s="213"/>
      <c r="AA39" s="213"/>
      <c r="AB39" s="213"/>
    </row>
    <row r="40" spans="1:28" ht="15" customHeight="1" x14ac:dyDescent="0.25">
      <c r="A40" s="601"/>
      <c r="B40" s="24"/>
      <c r="C40" s="259"/>
      <c r="D40" s="259"/>
      <c r="E40" s="259"/>
      <c r="F40" s="259"/>
      <c r="G40" s="259"/>
      <c r="H40" s="228"/>
      <c r="I40" s="258"/>
      <c r="J40" s="257"/>
      <c r="K40" s="256"/>
      <c r="L40" s="256"/>
      <c r="M40" s="256"/>
      <c r="N40" s="213"/>
      <c r="O40" s="213"/>
      <c r="P40" s="213"/>
      <c r="Q40" s="213"/>
      <c r="R40" s="213"/>
      <c r="S40" s="213"/>
      <c r="T40" s="213"/>
      <c r="U40" s="213"/>
      <c r="V40" s="213"/>
      <c r="W40" s="213"/>
      <c r="X40" s="213"/>
      <c r="Y40" s="213"/>
      <c r="Z40" s="213"/>
      <c r="AA40" s="213"/>
      <c r="AB40" s="213"/>
    </row>
    <row r="41" spans="1:28" ht="15.75" customHeight="1" x14ac:dyDescent="0.25">
      <c r="A41" s="601" t="s">
        <v>293</v>
      </c>
      <c r="B41" s="690" t="s">
        <v>292</v>
      </c>
      <c r="C41" s="690"/>
      <c r="D41" s="690"/>
      <c r="E41" s="690"/>
      <c r="F41" s="686"/>
      <c r="G41" s="686"/>
      <c r="I41" s="602"/>
      <c r="K41" s="213"/>
      <c r="L41" s="213"/>
      <c r="M41" s="213"/>
      <c r="N41" s="213"/>
      <c r="O41" s="213"/>
      <c r="P41" s="213"/>
      <c r="Q41" s="213"/>
      <c r="R41" s="213"/>
      <c r="S41" s="213"/>
      <c r="T41" s="213"/>
      <c r="U41" s="213"/>
      <c r="V41" s="213"/>
      <c r="W41" s="213"/>
      <c r="X41" s="213"/>
      <c r="Y41" s="213"/>
      <c r="Z41" s="213"/>
      <c r="AA41" s="213"/>
      <c r="AB41" s="213"/>
    </row>
    <row r="42" spans="1:28" x14ac:dyDescent="0.25">
      <c r="A42" s="601"/>
      <c r="B42" s="251"/>
      <c r="C42" s="251">
        <v>2013</v>
      </c>
      <c r="D42" s="251">
        <v>2014</v>
      </c>
      <c r="E42" s="251">
        <v>2015</v>
      </c>
      <c r="F42" s="251">
        <v>2016</v>
      </c>
      <c r="G42" s="251">
        <v>2017</v>
      </c>
      <c r="I42" s="255"/>
      <c r="J42" s="213"/>
      <c r="K42" s="213"/>
      <c r="L42" s="213"/>
      <c r="M42" s="213"/>
      <c r="N42" s="213"/>
      <c r="O42" s="213"/>
      <c r="P42" s="213"/>
      <c r="Q42" s="213"/>
      <c r="R42" s="213"/>
      <c r="S42" s="213"/>
      <c r="T42" s="213"/>
      <c r="U42" s="213"/>
      <c r="V42" s="213"/>
      <c r="W42" s="213"/>
      <c r="X42" s="213"/>
      <c r="Y42" s="213"/>
      <c r="Z42" s="213"/>
      <c r="AA42" s="213"/>
    </row>
    <row r="43" spans="1:28" x14ac:dyDescent="0.25">
      <c r="A43" s="601"/>
      <c r="B43" s="689" t="s">
        <v>100</v>
      </c>
      <c r="C43" s="603">
        <v>0.16138432474936196</v>
      </c>
      <c r="D43" s="603">
        <v>0.1049344716373818</v>
      </c>
      <c r="E43" s="603">
        <v>0.10565580094658947</v>
      </c>
      <c r="F43" s="603">
        <v>9.5000000000000001E-2</v>
      </c>
      <c r="G43" s="254">
        <v>0.13422035150651693</v>
      </c>
      <c r="H43" s="159"/>
      <c r="I43" s="255"/>
      <c r="J43" s="213"/>
      <c r="K43" s="213"/>
      <c r="L43" s="213"/>
      <c r="M43" s="213"/>
      <c r="N43" s="213"/>
      <c r="O43" s="213"/>
      <c r="P43" s="213"/>
      <c r="Q43" s="213"/>
      <c r="R43" s="213"/>
      <c r="S43" s="213"/>
      <c r="T43" s="213"/>
      <c r="U43" s="213"/>
      <c r="V43" s="213"/>
      <c r="W43" s="213"/>
      <c r="X43" s="213"/>
      <c r="Y43" s="213"/>
      <c r="Z43" s="213"/>
      <c r="AA43" s="213"/>
    </row>
    <row r="44" spans="1:28" x14ac:dyDescent="0.25">
      <c r="A44" s="601"/>
      <c r="B44" s="689" t="s">
        <v>101</v>
      </c>
      <c r="C44" s="603">
        <v>0.19412515964240101</v>
      </c>
      <c r="D44" s="603">
        <v>0.13879641485275288</v>
      </c>
      <c r="E44" s="603">
        <v>0.14748299319727892</v>
      </c>
      <c r="F44" s="603">
        <v>0.13900000000000001</v>
      </c>
      <c r="G44" s="254">
        <v>0.17118402282453637</v>
      </c>
      <c r="H44" s="159"/>
      <c r="I44" s="161"/>
      <c r="J44" s="213"/>
      <c r="K44" s="213"/>
      <c r="L44" s="213"/>
      <c r="M44" s="213"/>
      <c r="N44" s="213"/>
      <c r="O44" s="213"/>
      <c r="P44" s="213"/>
      <c r="Q44" s="213"/>
      <c r="R44" s="213"/>
      <c r="S44" s="213"/>
      <c r="T44" s="213"/>
      <c r="U44" s="213"/>
      <c r="V44" s="213"/>
      <c r="W44" s="213"/>
      <c r="X44" s="213"/>
      <c r="Y44" s="213"/>
      <c r="Z44" s="213"/>
      <c r="AA44" s="213"/>
    </row>
    <row r="45" spans="1:28" ht="15" customHeight="1" x14ac:dyDescent="0.25">
      <c r="A45" s="601"/>
      <c r="B45" s="684" t="s">
        <v>1043</v>
      </c>
      <c r="C45" s="602"/>
      <c r="D45" s="602"/>
      <c r="E45" s="602"/>
      <c r="F45" s="602"/>
      <c r="G45" s="152"/>
      <c r="I45" s="602"/>
      <c r="J45" s="602"/>
      <c r="K45" s="213"/>
      <c r="L45" s="213"/>
      <c r="M45" s="213"/>
      <c r="N45" s="213"/>
      <c r="O45" s="213"/>
      <c r="P45" s="213"/>
      <c r="Q45" s="213"/>
      <c r="R45" s="213"/>
      <c r="S45" s="213"/>
      <c r="T45" s="213"/>
      <c r="U45" s="213"/>
      <c r="V45" s="213"/>
      <c r="W45" s="213"/>
      <c r="X45" s="213"/>
      <c r="Y45" s="213"/>
      <c r="Z45" s="213"/>
      <c r="AA45" s="213"/>
      <c r="AB45" s="213"/>
    </row>
    <row r="46" spans="1:28" ht="15" customHeight="1" x14ac:dyDescent="0.25">
      <c r="A46" s="601"/>
      <c r="B46" s="687" t="s">
        <v>263</v>
      </c>
      <c r="C46" s="602"/>
      <c r="D46" s="602"/>
      <c r="E46" s="602"/>
      <c r="F46" s="602"/>
      <c r="G46" s="152"/>
      <c r="I46" s="602"/>
      <c r="J46" s="602"/>
      <c r="K46" s="213"/>
      <c r="L46" s="213"/>
      <c r="M46" s="213"/>
      <c r="N46" s="213"/>
      <c r="O46" s="213"/>
      <c r="P46" s="213"/>
      <c r="Q46" s="213"/>
      <c r="R46" s="213"/>
      <c r="S46" s="213"/>
      <c r="T46" s="213"/>
      <c r="U46" s="213"/>
      <c r="V46" s="213"/>
      <c r="W46" s="213"/>
      <c r="X46" s="213"/>
      <c r="Y46" s="213"/>
      <c r="Z46" s="213"/>
      <c r="AA46" s="213"/>
      <c r="AB46" s="213"/>
    </row>
    <row r="47" spans="1:28" ht="15" customHeight="1" x14ac:dyDescent="0.25">
      <c r="A47" s="601"/>
      <c r="B47" s="24"/>
      <c r="C47" s="602"/>
      <c r="D47" s="602"/>
      <c r="E47" s="602"/>
      <c r="F47" s="602"/>
      <c r="G47" s="152"/>
      <c r="I47" s="602"/>
      <c r="J47" s="602"/>
      <c r="K47" s="213"/>
      <c r="L47" s="213"/>
      <c r="M47" s="213"/>
      <c r="N47" s="213"/>
      <c r="O47" s="213"/>
      <c r="P47" s="213"/>
      <c r="Q47" s="213"/>
      <c r="R47" s="213"/>
      <c r="S47" s="213"/>
      <c r="T47" s="213"/>
      <c r="U47" s="213"/>
      <c r="V47" s="213"/>
      <c r="W47" s="213"/>
      <c r="X47" s="213"/>
      <c r="Y47" s="213"/>
      <c r="Z47" s="213"/>
      <c r="AA47" s="213"/>
      <c r="AB47" s="213"/>
    </row>
    <row r="48" spans="1:28" ht="15.75" customHeight="1" x14ac:dyDescent="0.25">
      <c r="A48" s="601" t="s">
        <v>291</v>
      </c>
      <c r="B48" s="690" t="s">
        <v>290</v>
      </c>
      <c r="C48" s="602"/>
      <c r="D48" s="602"/>
      <c r="E48" s="602"/>
      <c r="F48" s="602"/>
      <c r="G48" s="602"/>
      <c r="H48" s="602"/>
      <c r="I48" s="602"/>
      <c r="J48" s="602"/>
      <c r="K48" s="213"/>
      <c r="L48" s="213"/>
      <c r="M48" s="213"/>
      <c r="N48" s="213"/>
      <c r="O48" s="213"/>
      <c r="P48" s="213"/>
      <c r="Q48" s="213"/>
      <c r="R48" s="213"/>
      <c r="S48" s="213"/>
      <c r="T48" s="213"/>
      <c r="U48" s="213"/>
      <c r="V48" s="213"/>
      <c r="W48" s="213"/>
      <c r="X48" s="213"/>
      <c r="Y48" s="213"/>
      <c r="Z48" s="213"/>
      <c r="AA48" s="213"/>
      <c r="AB48" s="213"/>
    </row>
    <row r="49" spans="1:28" ht="45" customHeight="1" x14ac:dyDescent="0.25">
      <c r="A49" s="601"/>
      <c r="B49" s="251"/>
      <c r="C49" s="637" t="s">
        <v>123</v>
      </c>
      <c r="D49" s="637" t="s">
        <v>122</v>
      </c>
      <c r="E49" s="637" t="s">
        <v>121</v>
      </c>
      <c r="F49" s="637" t="s">
        <v>120</v>
      </c>
      <c r="G49" s="637" t="s">
        <v>119</v>
      </c>
      <c r="H49" s="642" t="s">
        <v>118</v>
      </c>
      <c r="I49" s="637" t="s">
        <v>117</v>
      </c>
      <c r="J49" s="602"/>
      <c r="K49" s="250"/>
      <c r="L49" s="252"/>
      <c r="M49" s="252"/>
      <c r="N49" s="252"/>
      <c r="O49" s="252"/>
      <c r="P49" s="252"/>
      <c r="Q49" s="253"/>
      <c r="R49" s="252"/>
      <c r="S49" s="213"/>
      <c r="T49" s="213"/>
      <c r="U49" s="213"/>
      <c r="V49" s="213"/>
      <c r="W49" s="213"/>
      <c r="X49" s="213"/>
      <c r="Y49" s="213"/>
      <c r="Z49" s="213"/>
      <c r="AA49" s="213"/>
      <c r="AB49" s="213"/>
    </row>
    <row r="50" spans="1:28" ht="15.75" customHeight="1" x14ac:dyDescent="0.25">
      <c r="A50" s="601"/>
      <c r="B50" s="689" t="s">
        <v>99</v>
      </c>
      <c r="C50" s="172">
        <v>0.1466516396841662</v>
      </c>
      <c r="D50" s="172">
        <v>8.9906607696837754E-2</v>
      </c>
      <c r="E50" s="172">
        <v>0.1766185537564309</v>
      </c>
      <c r="F50" s="172">
        <v>0.1333642857355459</v>
      </c>
      <c r="G50" s="172">
        <v>0.13993359311200207</v>
      </c>
      <c r="H50" s="172">
        <v>0</v>
      </c>
      <c r="I50" s="172">
        <v>0.13131338487171718</v>
      </c>
      <c r="J50" s="602"/>
      <c r="K50" s="602"/>
      <c r="L50" s="71"/>
      <c r="M50" s="71"/>
      <c r="N50" s="71"/>
      <c r="O50" s="71"/>
      <c r="P50" s="71"/>
      <c r="Q50" s="71"/>
      <c r="R50" s="71"/>
      <c r="S50" s="213"/>
      <c r="T50" s="213"/>
      <c r="U50" s="213"/>
      <c r="V50" s="213"/>
      <c r="W50" s="213"/>
      <c r="X50" s="213"/>
      <c r="Y50" s="213"/>
      <c r="Z50" s="213"/>
      <c r="AA50" s="213"/>
      <c r="AB50" s="213"/>
    </row>
    <row r="51" spans="1:28" ht="15.75" customHeight="1" x14ac:dyDescent="0.25">
      <c r="A51" s="601"/>
      <c r="B51" s="689" t="s">
        <v>98</v>
      </c>
      <c r="C51" s="172">
        <v>0.11793623538978132</v>
      </c>
      <c r="D51" s="172">
        <v>0.11767298906029214</v>
      </c>
      <c r="E51" s="172">
        <v>0.15402675848825448</v>
      </c>
      <c r="F51" s="172">
        <v>0.17940106837994982</v>
      </c>
      <c r="G51" s="172">
        <v>0.13002945190766771</v>
      </c>
      <c r="H51" s="172">
        <v>0.18623381322519852</v>
      </c>
      <c r="I51" s="172">
        <v>0.13540974158852848</v>
      </c>
      <c r="K51" s="602"/>
      <c r="L51" s="71"/>
      <c r="M51" s="71"/>
      <c r="N51" s="71"/>
      <c r="O51" s="71"/>
      <c r="P51" s="71"/>
      <c r="Q51" s="71"/>
      <c r="R51" s="71"/>
      <c r="S51" s="213"/>
      <c r="T51" s="213"/>
      <c r="U51" s="213"/>
      <c r="V51" s="213"/>
      <c r="W51" s="213"/>
      <c r="X51" s="213"/>
      <c r="Y51" s="213"/>
      <c r="Z51" s="213"/>
      <c r="AA51" s="213"/>
      <c r="AB51" s="213"/>
    </row>
    <row r="52" spans="1:28" ht="15" customHeight="1" x14ac:dyDescent="0.25">
      <c r="A52" s="601"/>
      <c r="B52" s="24" t="s">
        <v>263</v>
      </c>
      <c r="C52" s="225"/>
      <c r="D52" s="225"/>
      <c r="E52" s="225"/>
      <c r="F52" s="225"/>
      <c r="G52" s="225"/>
      <c r="H52" s="225"/>
      <c r="I52" s="225"/>
      <c r="J52" s="602"/>
      <c r="K52" s="213"/>
      <c r="L52" s="213"/>
      <c r="M52" s="213"/>
      <c r="N52" s="213"/>
      <c r="O52" s="213"/>
      <c r="P52" s="213"/>
      <c r="Q52" s="213"/>
      <c r="R52" s="213"/>
      <c r="S52" s="213"/>
      <c r="T52" s="213"/>
      <c r="U52" s="213"/>
      <c r="V52" s="213"/>
      <c r="W52" s="213"/>
      <c r="X52" s="213"/>
      <c r="Y52" s="213"/>
      <c r="Z52" s="213"/>
      <c r="AA52" s="213"/>
      <c r="AB52" s="213"/>
    </row>
    <row r="53" spans="1:28" ht="15" customHeight="1" x14ac:dyDescent="0.25">
      <c r="A53" s="601"/>
      <c r="C53" s="225"/>
      <c r="D53" s="225"/>
      <c r="E53" s="225"/>
      <c r="F53" s="225"/>
      <c r="G53" s="225"/>
      <c r="H53" s="225"/>
      <c r="I53" s="225"/>
      <c r="J53" s="602"/>
      <c r="K53" s="213"/>
      <c r="L53" s="213"/>
      <c r="M53" s="213"/>
      <c r="N53" s="213"/>
      <c r="O53" s="213"/>
      <c r="P53" s="213"/>
      <c r="Q53" s="213"/>
      <c r="R53" s="213"/>
      <c r="S53" s="213"/>
      <c r="T53" s="213"/>
      <c r="U53" s="213"/>
      <c r="V53" s="213"/>
      <c r="W53" s="213"/>
      <c r="X53" s="213"/>
      <c r="Y53" s="213"/>
      <c r="Z53" s="213"/>
      <c r="AA53" s="213"/>
      <c r="AB53" s="213"/>
    </row>
    <row r="54" spans="1:28" ht="15" customHeight="1" x14ac:dyDescent="0.25">
      <c r="A54" s="601"/>
      <c r="B54" s="24"/>
      <c r="C54" s="225"/>
      <c r="D54" s="225"/>
      <c r="E54" s="225"/>
      <c r="F54" s="225"/>
      <c r="G54" s="225"/>
      <c r="H54" s="225"/>
      <c r="I54" s="225"/>
      <c r="J54" s="602"/>
      <c r="K54" s="213"/>
      <c r="L54" s="213"/>
      <c r="M54" s="213"/>
      <c r="N54" s="213"/>
      <c r="O54" s="213"/>
      <c r="P54" s="213"/>
      <c r="Q54" s="213"/>
      <c r="R54" s="213"/>
      <c r="S54" s="213"/>
      <c r="T54" s="213"/>
      <c r="U54" s="213"/>
      <c r="V54" s="213"/>
      <c r="W54" s="213"/>
      <c r="X54" s="213"/>
      <c r="Y54" s="213"/>
      <c r="Z54" s="213"/>
      <c r="AA54" s="213"/>
      <c r="AB54" s="213"/>
    </row>
    <row r="55" spans="1:28" ht="15.75" customHeight="1" x14ac:dyDescent="0.25">
      <c r="A55" s="601" t="s">
        <v>289</v>
      </c>
      <c r="B55" s="690" t="s">
        <v>288</v>
      </c>
      <c r="C55" s="50"/>
      <c r="D55" s="50"/>
      <c r="E55" s="50"/>
      <c r="F55" s="50"/>
      <c r="G55" s="71"/>
      <c r="H55" s="44"/>
      <c r="I55" s="50"/>
      <c r="J55" s="602"/>
      <c r="K55" s="690"/>
      <c r="L55" s="50"/>
      <c r="M55" s="50"/>
      <c r="N55" s="50"/>
      <c r="O55" s="50"/>
      <c r="P55" s="71"/>
      <c r="Q55" s="50"/>
      <c r="R55" s="50"/>
      <c r="S55" s="213"/>
      <c r="T55" s="213"/>
      <c r="U55" s="213"/>
      <c r="V55" s="213"/>
      <c r="W55" s="213"/>
      <c r="X55" s="213"/>
      <c r="Y55" s="213"/>
      <c r="Z55" s="213"/>
      <c r="AA55" s="213"/>
      <c r="AB55" s="213"/>
    </row>
    <row r="56" spans="1:28" ht="45" customHeight="1" x14ac:dyDescent="0.25">
      <c r="A56" s="601"/>
      <c r="B56" s="251"/>
      <c r="C56" s="636" t="s">
        <v>123</v>
      </c>
      <c r="D56" s="636" t="s">
        <v>122</v>
      </c>
      <c r="E56" s="636" t="s">
        <v>121</v>
      </c>
      <c r="F56" s="636" t="s">
        <v>120</v>
      </c>
      <c r="G56" s="636" t="s">
        <v>119</v>
      </c>
      <c r="H56" s="641" t="s">
        <v>118</v>
      </c>
      <c r="I56" s="636" t="s">
        <v>117</v>
      </c>
      <c r="J56" s="602"/>
      <c r="K56" s="250"/>
      <c r="L56" s="117"/>
      <c r="M56" s="117"/>
      <c r="N56" s="117"/>
      <c r="O56" s="117"/>
      <c r="P56" s="117"/>
      <c r="Q56" s="100"/>
      <c r="R56" s="117"/>
      <c r="S56" s="213"/>
      <c r="T56" s="213"/>
      <c r="U56" s="213"/>
      <c r="V56" s="213"/>
      <c r="W56" s="213"/>
      <c r="X56" s="213"/>
      <c r="Y56" s="213"/>
      <c r="Z56" s="213"/>
      <c r="AA56" s="213"/>
      <c r="AB56" s="213"/>
    </row>
    <row r="57" spans="1:28" ht="15.75" customHeight="1" x14ac:dyDescent="0.25">
      <c r="A57" s="601"/>
      <c r="B57" s="689" t="s">
        <v>99</v>
      </c>
      <c r="C57" s="249">
        <v>0.22500000000000001</v>
      </c>
      <c r="D57" s="249">
        <v>0.109375</v>
      </c>
      <c r="E57" s="249">
        <v>0.21126760563380281</v>
      </c>
      <c r="F57" s="249">
        <v>0.19072164948453607</v>
      </c>
      <c r="G57" s="249">
        <v>0.15447154471544716</v>
      </c>
      <c r="H57" s="249">
        <v>0</v>
      </c>
      <c r="I57" s="249">
        <v>0.17445482866043613</v>
      </c>
      <c r="J57" s="602"/>
      <c r="K57" s="602"/>
      <c r="L57" s="248"/>
      <c r="M57" s="248"/>
      <c r="N57" s="248"/>
      <c r="O57" s="248"/>
      <c r="P57" s="248"/>
      <c r="Q57" s="248"/>
      <c r="R57" s="248"/>
      <c r="S57" s="213"/>
      <c r="T57" s="213"/>
      <c r="U57" s="213"/>
      <c r="V57" s="213"/>
      <c r="W57" s="213"/>
      <c r="X57" s="213"/>
      <c r="Y57" s="213"/>
      <c r="Z57" s="213"/>
      <c r="AA57" s="213"/>
      <c r="AB57" s="213"/>
    </row>
    <row r="58" spans="1:28" ht="15.75" customHeight="1" x14ac:dyDescent="0.25">
      <c r="A58" s="601"/>
      <c r="B58" s="689" t="s">
        <v>98</v>
      </c>
      <c r="C58" s="249">
        <v>0.14545454545454545</v>
      </c>
      <c r="D58" s="249">
        <v>0.13207547169811321</v>
      </c>
      <c r="E58" s="249">
        <v>0.248</v>
      </c>
      <c r="F58" s="249">
        <v>0.22375690607734808</v>
      </c>
      <c r="G58" s="249">
        <v>0.14324324324324325</v>
      </c>
      <c r="H58" s="249">
        <v>0.2</v>
      </c>
      <c r="I58" s="249">
        <v>0.16974674880219029</v>
      </c>
      <c r="J58" s="602"/>
      <c r="K58" s="602"/>
      <c r="L58" s="248"/>
      <c r="M58" s="248"/>
      <c r="N58" s="248"/>
      <c r="O58" s="248"/>
      <c r="P58" s="248"/>
      <c r="Q58" s="248"/>
      <c r="R58" s="248"/>
      <c r="S58" s="213"/>
      <c r="T58" s="213"/>
      <c r="U58" s="213"/>
      <c r="V58" s="213"/>
      <c r="W58" s="213"/>
      <c r="X58" s="213"/>
      <c r="Y58" s="213"/>
      <c r="Z58" s="213"/>
      <c r="AA58" s="213"/>
      <c r="AB58" s="213"/>
    </row>
    <row r="59" spans="1:28" ht="15" customHeight="1" x14ac:dyDescent="0.25">
      <c r="A59" s="601"/>
      <c r="B59" s="24" t="s">
        <v>263</v>
      </c>
      <c r="C59" s="602"/>
      <c r="D59" s="602"/>
      <c r="E59" s="602"/>
      <c r="F59" s="602"/>
      <c r="G59" s="152"/>
      <c r="I59" s="602"/>
      <c r="J59" s="602"/>
      <c r="K59" s="213"/>
      <c r="L59" s="213"/>
      <c r="M59" s="213"/>
      <c r="N59" s="213"/>
      <c r="O59" s="213"/>
      <c r="P59" s="213"/>
      <c r="Q59" s="213"/>
      <c r="R59" s="213"/>
      <c r="S59" s="213"/>
      <c r="T59" s="213"/>
      <c r="U59" s="213"/>
      <c r="V59" s="213"/>
      <c r="W59" s="213"/>
      <c r="X59" s="213"/>
      <c r="Y59" s="213"/>
      <c r="Z59" s="213"/>
      <c r="AA59" s="213"/>
      <c r="AB59" s="213"/>
    </row>
    <row r="60" spans="1:28" ht="15" customHeight="1" x14ac:dyDescent="0.25">
      <c r="A60" s="601"/>
      <c r="C60" s="222"/>
      <c r="D60" s="222"/>
      <c r="E60" s="222"/>
      <c r="F60" s="222"/>
      <c r="G60" s="222"/>
      <c r="H60" s="222"/>
      <c r="I60" s="222"/>
      <c r="J60" s="602"/>
      <c r="K60" s="213"/>
      <c r="L60" s="213"/>
      <c r="M60" s="213"/>
      <c r="N60" s="213"/>
      <c r="O60" s="213"/>
      <c r="P60" s="213"/>
      <c r="Q60" s="213"/>
      <c r="R60" s="213"/>
      <c r="S60" s="213"/>
      <c r="T60" s="213"/>
      <c r="U60" s="213"/>
      <c r="V60" s="213"/>
      <c r="W60" s="213"/>
      <c r="X60" s="213"/>
      <c r="Y60" s="213"/>
      <c r="Z60" s="213"/>
      <c r="AA60" s="213"/>
      <c r="AB60" s="213"/>
    </row>
    <row r="61" spans="1:28" ht="15" customHeight="1" x14ac:dyDescent="0.25">
      <c r="A61" s="601"/>
      <c r="B61" s="24"/>
      <c r="C61" s="222"/>
      <c r="D61" s="222"/>
      <c r="E61" s="222"/>
      <c r="F61" s="222"/>
      <c r="G61" s="222"/>
      <c r="H61" s="222"/>
      <c r="I61" s="222"/>
      <c r="J61" s="602"/>
      <c r="K61" s="213"/>
      <c r="L61" s="213"/>
      <c r="M61" s="213"/>
      <c r="N61" s="213"/>
      <c r="O61" s="213"/>
      <c r="P61" s="213"/>
      <c r="Q61" s="213"/>
      <c r="R61" s="213"/>
      <c r="S61" s="213"/>
      <c r="T61" s="213"/>
      <c r="U61" s="213"/>
      <c r="V61" s="213"/>
      <c r="W61" s="213"/>
      <c r="X61" s="213"/>
      <c r="Y61" s="213"/>
      <c r="Z61" s="213"/>
      <c r="AA61" s="213"/>
      <c r="AB61" s="213"/>
    </row>
    <row r="62" spans="1:28" ht="15.75" customHeight="1" x14ac:dyDescent="0.25">
      <c r="A62" s="601" t="s">
        <v>287</v>
      </c>
      <c r="B62" s="690" t="s">
        <v>286</v>
      </c>
      <c r="C62" s="247"/>
      <c r="D62" s="225"/>
      <c r="E62" s="225"/>
      <c r="F62" s="222"/>
      <c r="G62" s="222"/>
      <c r="H62" s="222"/>
      <c r="I62" s="222"/>
      <c r="J62" s="602"/>
      <c r="K62" s="213"/>
      <c r="L62" s="213"/>
      <c r="M62" s="213"/>
      <c r="N62" s="213"/>
      <c r="O62" s="213"/>
      <c r="P62" s="213"/>
      <c r="Q62" s="213"/>
      <c r="R62" s="213"/>
      <c r="S62" s="213"/>
      <c r="T62" s="213"/>
      <c r="U62" s="213"/>
      <c r="V62" s="213"/>
      <c r="W62" s="213"/>
      <c r="X62" s="213"/>
      <c r="Y62" s="213"/>
      <c r="Z62" s="213"/>
      <c r="AA62" s="213"/>
      <c r="AB62" s="213"/>
    </row>
    <row r="63" spans="1:28" ht="59.45" customHeight="1" x14ac:dyDescent="0.25">
      <c r="A63" s="601"/>
      <c r="B63" s="246" t="s">
        <v>285</v>
      </c>
      <c r="C63" s="645" t="s">
        <v>284</v>
      </c>
      <c r="D63" s="645" t="s">
        <v>283</v>
      </c>
      <c r="E63" s="645" t="s">
        <v>282</v>
      </c>
      <c r="F63" s="222"/>
      <c r="G63" s="222"/>
      <c r="H63" s="222"/>
      <c r="I63" s="222"/>
      <c r="J63" s="602"/>
      <c r="K63" s="213"/>
      <c r="L63" s="213"/>
      <c r="M63" s="213"/>
      <c r="N63" s="213"/>
      <c r="O63" s="213"/>
      <c r="P63" s="213"/>
      <c r="Q63" s="213"/>
      <c r="R63" s="213"/>
      <c r="S63" s="213"/>
      <c r="T63" s="213"/>
      <c r="U63" s="213"/>
      <c r="V63" s="213"/>
      <c r="W63" s="213"/>
      <c r="X63" s="213"/>
      <c r="Y63" s="213"/>
      <c r="Z63" s="213"/>
      <c r="AA63" s="213"/>
      <c r="AB63" s="213"/>
    </row>
    <row r="64" spans="1:28" ht="15.75" customHeight="1" x14ac:dyDescent="0.25">
      <c r="A64" s="601"/>
      <c r="B64" s="241" t="s">
        <v>115</v>
      </c>
      <c r="C64" s="240"/>
      <c r="D64" s="240"/>
      <c r="E64" s="239"/>
      <c r="F64" s="222"/>
      <c r="G64" s="222"/>
      <c r="H64" s="222"/>
      <c r="I64" s="222"/>
      <c r="J64" s="602"/>
      <c r="K64" s="213"/>
      <c r="L64" s="213"/>
      <c r="M64" s="213"/>
      <c r="N64" s="213"/>
      <c r="O64" s="213"/>
      <c r="P64" s="213"/>
      <c r="Q64" s="213"/>
      <c r="R64" s="213"/>
      <c r="S64" s="213"/>
      <c r="T64" s="213"/>
      <c r="U64" s="213"/>
      <c r="V64" s="213"/>
      <c r="W64" s="213"/>
      <c r="X64" s="213"/>
      <c r="Y64" s="213"/>
      <c r="Z64" s="213"/>
      <c r="AA64" s="213"/>
      <c r="AB64" s="213"/>
    </row>
    <row r="65" spans="1:28" ht="30" customHeight="1" x14ac:dyDescent="0.25">
      <c r="A65" s="601"/>
      <c r="B65" s="238" t="s">
        <v>281</v>
      </c>
      <c r="C65" s="685" t="s">
        <v>280</v>
      </c>
      <c r="D65" s="236">
        <v>2</v>
      </c>
      <c r="E65" s="236">
        <v>2</v>
      </c>
      <c r="F65" s="222"/>
      <c r="G65" s="222"/>
      <c r="H65" s="222"/>
      <c r="I65" s="222"/>
      <c r="J65" s="602"/>
      <c r="K65" s="213"/>
      <c r="L65" s="213"/>
      <c r="M65" s="213"/>
      <c r="N65" s="213"/>
      <c r="O65" s="213"/>
      <c r="P65" s="213"/>
      <c r="Q65" s="213"/>
      <c r="R65" s="213"/>
      <c r="S65" s="213"/>
      <c r="T65" s="213"/>
      <c r="U65" s="213"/>
      <c r="V65" s="213"/>
      <c r="W65" s="213"/>
      <c r="X65" s="213"/>
      <c r="Y65" s="213"/>
      <c r="Z65" s="213"/>
      <c r="AA65" s="213"/>
      <c r="AB65" s="213"/>
    </row>
    <row r="66" spans="1:28" ht="15.75" customHeight="1" x14ac:dyDescent="0.25">
      <c r="A66" s="601"/>
      <c r="B66" s="241" t="s">
        <v>116</v>
      </c>
      <c r="C66" s="240"/>
      <c r="D66" s="240"/>
      <c r="E66" s="239"/>
      <c r="F66" s="222"/>
      <c r="G66" s="222"/>
      <c r="H66" s="222"/>
      <c r="I66" s="222"/>
      <c r="J66" s="602"/>
      <c r="K66" s="213"/>
      <c r="L66" s="213"/>
      <c r="M66" s="213"/>
      <c r="N66" s="213"/>
      <c r="O66" s="213"/>
      <c r="P66" s="213"/>
      <c r="Q66" s="213"/>
      <c r="R66" s="213"/>
      <c r="S66" s="213"/>
      <c r="T66" s="213"/>
      <c r="U66" s="213"/>
      <c r="V66" s="213"/>
      <c r="W66" s="213"/>
      <c r="X66" s="213"/>
      <c r="Y66" s="213"/>
      <c r="Z66" s="213"/>
      <c r="AA66" s="213"/>
      <c r="AB66" s="213"/>
    </row>
    <row r="67" spans="1:28" ht="15.75" customHeight="1" x14ac:dyDescent="0.25">
      <c r="A67" s="601"/>
      <c r="B67" s="238" t="s">
        <v>1020</v>
      </c>
      <c r="C67" s="245">
        <v>1800000</v>
      </c>
      <c r="D67" s="237" t="s">
        <v>279</v>
      </c>
      <c r="E67" s="236">
        <v>3</v>
      </c>
      <c r="F67" s="222"/>
      <c r="G67" s="222"/>
      <c r="H67" s="222"/>
      <c r="I67" s="222"/>
      <c r="J67" s="602"/>
      <c r="K67" s="213"/>
      <c r="L67" s="213"/>
      <c r="M67" s="213"/>
      <c r="N67" s="213"/>
      <c r="O67" s="213"/>
      <c r="P67" s="213"/>
      <c r="Q67" s="213"/>
      <c r="R67" s="213"/>
      <c r="S67" s="213"/>
      <c r="T67" s="213"/>
      <c r="U67" s="213"/>
      <c r="V67" s="213"/>
      <c r="W67" s="213"/>
      <c r="X67" s="213"/>
      <c r="Y67" s="213"/>
      <c r="Z67" s="213"/>
      <c r="AA67" s="213"/>
      <c r="AB67" s="213"/>
    </row>
    <row r="68" spans="1:28" ht="15.75" customHeight="1" x14ac:dyDescent="0.25">
      <c r="A68" s="601"/>
      <c r="B68" s="235" t="s">
        <v>1021</v>
      </c>
      <c r="C68" s="242">
        <v>4100000</v>
      </c>
      <c r="D68" s="244" t="s">
        <v>278</v>
      </c>
      <c r="E68" s="243">
        <v>4</v>
      </c>
      <c r="F68" s="222"/>
      <c r="G68" s="222"/>
      <c r="H68" s="222"/>
      <c r="I68" s="222"/>
      <c r="J68" s="602"/>
      <c r="K68" s="213"/>
      <c r="L68" s="213"/>
      <c r="M68" s="213"/>
      <c r="N68" s="213"/>
      <c r="O68" s="213"/>
      <c r="P68" s="213"/>
      <c r="Q68" s="213"/>
      <c r="R68" s="213"/>
      <c r="S68" s="213"/>
      <c r="T68" s="213"/>
      <c r="U68" s="213"/>
      <c r="V68" s="213"/>
      <c r="W68" s="213"/>
      <c r="X68" s="213"/>
      <c r="Y68" s="213"/>
      <c r="Z68" s="213"/>
      <c r="AA68" s="213"/>
      <c r="AB68" s="213"/>
    </row>
    <row r="69" spans="1:28" ht="15.75" customHeight="1" x14ac:dyDescent="0.25">
      <c r="A69" s="601"/>
      <c r="B69" s="241" t="s">
        <v>114</v>
      </c>
      <c r="C69" s="240"/>
      <c r="D69" s="240"/>
      <c r="E69" s="239"/>
      <c r="F69" s="222"/>
      <c r="G69" s="222"/>
      <c r="H69" s="222"/>
      <c r="I69" s="222"/>
      <c r="J69" s="602"/>
      <c r="K69" s="213"/>
      <c r="L69" s="213"/>
      <c r="M69" s="213"/>
      <c r="N69" s="213"/>
      <c r="O69" s="213"/>
      <c r="P69" s="213"/>
      <c r="Q69" s="213"/>
      <c r="R69" s="213"/>
      <c r="S69" s="213"/>
      <c r="T69" s="213"/>
      <c r="U69" s="213"/>
      <c r="V69" s="213"/>
      <c r="W69" s="213"/>
      <c r="X69" s="213"/>
      <c r="Y69" s="213"/>
      <c r="Z69" s="213"/>
      <c r="AA69" s="213"/>
      <c r="AB69" s="213"/>
    </row>
    <row r="70" spans="1:28" ht="15.75" customHeight="1" x14ac:dyDescent="0.25">
      <c r="A70" s="601"/>
      <c r="B70" s="235" t="s">
        <v>277</v>
      </c>
      <c r="C70" s="242">
        <v>4100000</v>
      </c>
      <c r="D70" s="234">
        <v>4</v>
      </c>
      <c r="E70" s="234">
        <v>4</v>
      </c>
      <c r="F70" s="231"/>
      <c r="G70" s="222"/>
      <c r="H70" s="222"/>
      <c r="I70" s="222"/>
      <c r="J70" s="602"/>
      <c r="K70" s="213"/>
      <c r="L70" s="213"/>
      <c r="M70" s="213"/>
      <c r="N70" s="213"/>
      <c r="O70" s="213"/>
      <c r="P70" s="213"/>
      <c r="Q70" s="213"/>
      <c r="R70" s="213"/>
      <c r="S70" s="213"/>
      <c r="T70" s="213"/>
      <c r="U70" s="213"/>
      <c r="V70" s="213"/>
      <c r="W70" s="213"/>
      <c r="X70" s="213"/>
      <c r="Y70" s="213"/>
      <c r="Z70" s="213"/>
      <c r="AA70" s="213"/>
      <c r="AB70" s="213"/>
    </row>
    <row r="71" spans="1:28" ht="15.75" customHeight="1" x14ac:dyDescent="0.25">
      <c r="A71" s="601"/>
      <c r="B71" s="241" t="s">
        <v>113</v>
      </c>
      <c r="C71" s="240"/>
      <c r="D71" s="240"/>
      <c r="E71" s="239"/>
      <c r="F71" s="231"/>
      <c r="G71" s="222"/>
      <c r="H71" s="222"/>
      <c r="I71" s="222"/>
      <c r="J71" s="602"/>
      <c r="K71" s="213"/>
      <c r="L71" s="213"/>
      <c r="M71" s="213"/>
      <c r="N71" s="213"/>
      <c r="O71" s="213"/>
      <c r="P71" s="213"/>
      <c r="Q71" s="213"/>
      <c r="R71" s="213"/>
      <c r="S71" s="213"/>
      <c r="T71" s="213"/>
      <c r="U71" s="213"/>
      <c r="V71" s="213"/>
      <c r="W71" s="213"/>
      <c r="X71" s="213"/>
      <c r="Y71" s="213"/>
      <c r="Z71" s="213"/>
      <c r="AA71" s="213"/>
      <c r="AB71" s="213"/>
    </row>
    <row r="72" spans="1:28" ht="32.25" customHeight="1" x14ac:dyDescent="0.25">
      <c r="A72" s="601"/>
      <c r="B72" s="238" t="s">
        <v>276</v>
      </c>
      <c r="C72" s="881" t="s">
        <v>1019</v>
      </c>
      <c r="D72" s="237" t="s">
        <v>275</v>
      </c>
      <c r="E72" s="236">
        <v>3</v>
      </c>
      <c r="F72" s="231"/>
      <c r="G72" s="222"/>
      <c r="H72" s="222"/>
      <c r="I72" s="222"/>
      <c r="J72" s="602"/>
      <c r="K72" s="213"/>
      <c r="L72" s="213"/>
      <c r="M72" s="213"/>
      <c r="N72" s="213"/>
      <c r="O72" s="213"/>
      <c r="P72" s="213"/>
      <c r="Q72" s="213"/>
      <c r="R72" s="213"/>
      <c r="S72" s="213"/>
      <c r="T72" s="213"/>
      <c r="U72" s="213"/>
      <c r="V72" s="213"/>
      <c r="W72" s="213"/>
      <c r="X72" s="213"/>
      <c r="Y72" s="213"/>
      <c r="Z72" s="213"/>
      <c r="AA72" s="213"/>
      <c r="AB72" s="213"/>
    </row>
    <row r="73" spans="1:28" ht="30" customHeight="1" x14ac:dyDescent="0.25">
      <c r="A73" s="601"/>
      <c r="B73" s="235" t="s">
        <v>274</v>
      </c>
      <c r="C73" s="685" t="s">
        <v>280</v>
      </c>
      <c r="D73" s="234">
        <v>3</v>
      </c>
      <c r="E73" s="234">
        <v>3</v>
      </c>
      <c r="F73" s="222"/>
      <c r="G73" s="222"/>
      <c r="H73" s="222"/>
      <c r="I73" s="222"/>
      <c r="J73" s="602"/>
      <c r="K73" s="213"/>
      <c r="L73" s="213"/>
      <c r="M73" s="213"/>
      <c r="N73" s="213"/>
      <c r="O73" s="213"/>
      <c r="P73" s="213"/>
      <c r="Q73" s="213"/>
      <c r="R73" s="213"/>
      <c r="S73" s="213"/>
      <c r="T73" s="213"/>
      <c r="U73" s="213"/>
      <c r="V73" s="213"/>
      <c r="W73" s="213"/>
      <c r="X73" s="213"/>
      <c r="Y73" s="213"/>
      <c r="Z73" s="213"/>
      <c r="AA73" s="213"/>
      <c r="AB73" s="213"/>
    </row>
    <row r="74" spans="1:28" ht="15.75" customHeight="1" x14ac:dyDescent="0.25">
      <c r="A74" s="601"/>
      <c r="B74" s="906" t="s">
        <v>1044</v>
      </c>
      <c r="C74" s="906"/>
      <c r="D74" s="906"/>
      <c r="E74" s="906"/>
      <c r="F74" s="232"/>
      <c r="G74" s="225"/>
      <c r="H74" s="222"/>
      <c r="I74" s="222"/>
      <c r="J74" s="602"/>
      <c r="K74" s="213"/>
      <c r="L74" s="213"/>
      <c r="M74" s="213"/>
      <c r="N74" s="213"/>
      <c r="O74" s="213"/>
      <c r="P74" s="213"/>
      <c r="Q74" s="213"/>
      <c r="R74" s="213"/>
      <c r="S74" s="213"/>
      <c r="T74" s="213"/>
      <c r="U74" s="213"/>
      <c r="V74" s="213"/>
      <c r="W74" s="213"/>
      <c r="X74" s="213"/>
      <c r="Y74" s="213"/>
      <c r="Z74" s="213"/>
      <c r="AA74" s="213"/>
      <c r="AB74" s="213"/>
    </row>
    <row r="75" spans="1:28" ht="15.75" customHeight="1" x14ac:dyDescent="0.25">
      <c r="A75" s="601"/>
      <c r="B75" s="907"/>
      <c r="C75" s="907"/>
      <c r="D75" s="907"/>
      <c r="E75" s="907"/>
      <c r="F75" s="232"/>
      <c r="G75" s="225"/>
      <c r="H75" s="222"/>
      <c r="I75" s="222"/>
      <c r="J75" s="602"/>
      <c r="K75" s="213"/>
      <c r="L75" s="213"/>
      <c r="M75" s="213"/>
      <c r="N75" s="213"/>
      <c r="O75" s="213"/>
      <c r="P75" s="213"/>
      <c r="Q75" s="213"/>
      <c r="R75" s="213"/>
      <c r="S75" s="213"/>
      <c r="T75" s="213"/>
      <c r="U75" s="213"/>
      <c r="V75" s="213"/>
      <c r="W75" s="213"/>
      <c r="X75" s="213"/>
      <c r="Y75" s="213"/>
      <c r="Z75" s="213"/>
      <c r="AA75" s="213"/>
      <c r="AB75" s="213"/>
    </row>
    <row r="76" spans="1:28" ht="15.75" customHeight="1" x14ac:dyDescent="0.25">
      <c r="A76" s="601"/>
      <c r="B76" s="907"/>
      <c r="C76" s="907"/>
      <c r="D76" s="907"/>
      <c r="E76" s="907"/>
      <c r="F76" s="232"/>
      <c r="G76" s="225"/>
      <c r="H76" s="222"/>
      <c r="I76" s="222"/>
      <c r="J76" s="602"/>
      <c r="K76" s="213"/>
      <c r="L76" s="213"/>
      <c r="M76" s="213"/>
      <c r="N76" s="213"/>
      <c r="O76" s="213"/>
      <c r="P76" s="213"/>
      <c r="Q76" s="213"/>
      <c r="R76" s="213"/>
      <c r="S76" s="213"/>
      <c r="T76" s="213"/>
      <c r="U76" s="213"/>
      <c r="V76" s="213"/>
      <c r="W76" s="213"/>
      <c r="X76" s="213"/>
      <c r="Y76" s="213"/>
      <c r="Z76" s="213"/>
      <c r="AA76" s="213"/>
      <c r="AB76" s="213"/>
    </row>
    <row r="77" spans="1:28" ht="15.75" customHeight="1" x14ac:dyDescent="0.25">
      <c r="A77" s="601"/>
      <c r="B77" s="907"/>
      <c r="C77" s="907"/>
      <c r="D77" s="907"/>
      <c r="E77" s="907"/>
      <c r="F77" s="232"/>
      <c r="G77" s="225"/>
      <c r="H77" s="222"/>
      <c r="I77" s="222"/>
      <c r="J77" s="602"/>
      <c r="K77" s="213"/>
      <c r="L77" s="213"/>
      <c r="M77" s="213"/>
      <c r="N77" s="213"/>
      <c r="O77" s="213"/>
      <c r="P77" s="213"/>
      <c r="Q77" s="213"/>
      <c r="R77" s="213"/>
      <c r="S77" s="213"/>
      <c r="T77" s="213"/>
      <c r="U77" s="213"/>
      <c r="V77" s="213"/>
      <c r="W77" s="213"/>
      <c r="X77" s="213"/>
      <c r="Y77" s="213"/>
      <c r="Z77" s="213"/>
      <c r="AA77" s="213"/>
      <c r="AB77" s="213"/>
    </row>
    <row r="78" spans="1:28" ht="15.75" customHeight="1" x14ac:dyDescent="0.25">
      <c r="A78" s="601"/>
      <c r="B78" s="907"/>
      <c r="C78" s="907"/>
      <c r="D78" s="907"/>
      <c r="E78" s="907"/>
      <c r="F78" s="232"/>
      <c r="G78" s="225"/>
      <c r="H78" s="222"/>
      <c r="I78" s="222"/>
      <c r="J78" s="602"/>
      <c r="K78" s="213"/>
      <c r="L78" s="213"/>
      <c r="M78" s="213"/>
      <c r="N78" s="213"/>
      <c r="O78" s="213"/>
      <c r="P78" s="213"/>
      <c r="Q78" s="213"/>
      <c r="R78" s="213"/>
      <c r="S78" s="213"/>
      <c r="T78" s="213"/>
      <c r="U78" s="213"/>
      <c r="V78" s="213"/>
      <c r="W78" s="213"/>
      <c r="X78" s="213"/>
      <c r="Y78" s="213"/>
      <c r="Z78" s="213"/>
      <c r="AA78" s="213"/>
      <c r="AB78" s="213"/>
    </row>
    <row r="79" spans="1:28" ht="31.15" customHeight="1" x14ac:dyDescent="0.25">
      <c r="A79" s="601"/>
      <c r="B79" s="907"/>
      <c r="C79" s="907"/>
      <c r="D79" s="907"/>
      <c r="E79" s="907"/>
      <c r="F79" s="232"/>
      <c r="G79" s="225"/>
      <c r="H79" s="222"/>
      <c r="I79" s="222"/>
      <c r="J79" s="602"/>
      <c r="K79" s="213"/>
      <c r="L79" s="213"/>
      <c r="M79" s="213"/>
      <c r="N79" s="213"/>
      <c r="O79" s="213"/>
      <c r="P79" s="213"/>
      <c r="Q79" s="213"/>
      <c r="R79" s="213"/>
      <c r="S79" s="213"/>
      <c r="T79" s="213"/>
      <c r="U79" s="213"/>
      <c r="V79" s="213"/>
      <c r="W79" s="213"/>
      <c r="X79" s="213"/>
      <c r="Y79" s="213"/>
      <c r="Z79" s="213"/>
      <c r="AA79" s="213"/>
      <c r="AB79" s="213"/>
    </row>
    <row r="80" spans="1:28" ht="15.75" customHeight="1" x14ac:dyDescent="0.25">
      <c r="A80" s="601"/>
      <c r="B80" s="24" t="s">
        <v>263</v>
      </c>
      <c r="C80" s="233"/>
      <c r="D80" s="233"/>
      <c r="E80" s="233"/>
      <c r="F80" s="232"/>
      <c r="G80" s="225"/>
      <c r="H80" s="222"/>
      <c r="I80" s="602"/>
      <c r="J80" s="213"/>
      <c r="K80" s="213"/>
      <c r="L80" s="213"/>
      <c r="M80" s="213"/>
      <c r="N80" s="213"/>
      <c r="O80" s="213"/>
      <c r="P80" s="213"/>
      <c r="Q80" s="213"/>
      <c r="R80" s="213"/>
      <c r="S80" s="213"/>
      <c r="T80" s="213"/>
      <c r="U80" s="213"/>
      <c r="V80" s="213"/>
      <c r="W80" s="213"/>
      <c r="X80" s="213"/>
      <c r="Y80" s="213"/>
      <c r="Z80" s="213"/>
      <c r="AA80" s="213"/>
    </row>
    <row r="81" spans="1:27" ht="15" customHeight="1" x14ac:dyDescent="0.25">
      <c r="A81" s="601"/>
      <c r="B81" s="602"/>
      <c r="C81" s="222"/>
      <c r="D81" s="222"/>
      <c r="E81" s="222"/>
      <c r="F81" s="222"/>
      <c r="G81" s="222"/>
      <c r="H81" s="222"/>
      <c r="I81" s="602"/>
      <c r="J81" s="213"/>
      <c r="K81" s="213"/>
      <c r="L81" s="213"/>
      <c r="M81" s="213"/>
      <c r="N81" s="213"/>
      <c r="O81" s="213"/>
      <c r="P81" s="213"/>
      <c r="Q81" s="213"/>
      <c r="R81" s="213"/>
      <c r="S81" s="213"/>
      <c r="T81" s="213"/>
      <c r="U81" s="213"/>
      <c r="V81" s="213"/>
      <c r="W81" s="213"/>
      <c r="X81" s="213"/>
      <c r="Y81" s="213"/>
      <c r="Z81" s="213"/>
      <c r="AA81" s="213"/>
    </row>
    <row r="82" spans="1:27" ht="15.75" customHeight="1" x14ac:dyDescent="0.25">
      <c r="A82" s="601" t="s">
        <v>273</v>
      </c>
      <c r="B82" s="59" t="s">
        <v>272</v>
      </c>
      <c r="C82" s="44"/>
      <c r="D82" s="170"/>
      <c r="E82" s="170"/>
      <c r="F82" s="170"/>
      <c r="G82" s="50"/>
      <c r="H82" s="222"/>
      <c r="I82" s="602"/>
      <c r="J82" s="213"/>
      <c r="K82" s="213"/>
      <c r="L82" s="213"/>
      <c r="M82" s="213"/>
      <c r="N82" s="213"/>
      <c r="O82" s="213"/>
      <c r="P82" s="213"/>
      <c r="Q82" s="213"/>
      <c r="R82" s="213"/>
      <c r="S82" s="213"/>
      <c r="T82" s="213"/>
      <c r="U82" s="213"/>
      <c r="V82" s="213"/>
      <c r="W82" s="213"/>
      <c r="X82" s="213"/>
      <c r="Y82" s="213"/>
      <c r="Z82" s="213"/>
      <c r="AA82" s="213"/>
    </row>
    <row r="83" spans="1:27" ht="46.15" customHeight="1" x14ac:dyDescent="0.25">
      <c r="A83" s="601"/>
      <c r="B83" s="47" t="s">
        <v>124</v>
      </c>
      <c r="C83" s="641" t="s">
        <v>269</v>
      </c>
      <c r="D83" s="641" t="s">
        <v>116</v>
      </c>
      <c r="E83" s="641" t="s">
        <v>112</v>
      </c>
      <c r="F83" s="641" t="s">
        <v>113</v>
      </c>
      <c r="G83" s="641" t="s">
        <v>117</v>
      </c>
      <c r="H83" s="222"/>
      <c r="I83" s="602"/>
      <c r="J83" s="213"/>
      <c r="K83" s="213"/>
      <c r="L83" s="213"/>
      <c r="M83" s="213"/>
      <c r="N83" s="213"/>
      <c r="O83" s="213"/>
      <c r="P83" s="213"/>
      <c r="Q83" s="213"/>
      <c r="R83" s="213"/>
      <c r="S83" s="213"/>
      <c r="T83" s="213"/>
      <c r="U83" s="213"/>
      <c r="V83" s="213"/>
      <c r="W83" s="213"/>
      <c r="X83" s="213"/>
      <c r="Y83" s="213"/>
      <c r="Z83" s="213"/>
      <c r="AA83" s="213"/>
    </row>
    <row r="84" spans="1:27" ht="15.75" customHeight="1" x14ac:dyDescent="0.25">
      <c r="A84" s="911"/>
      <c r="B84" s="47" t="s">
        <v>25</v>
      </c>
      <c r="C84" s="47">
        <v>174.157634</v>
      </c>
      <c r="D84" s="47">
        <v>4820.6438889999999</v>
      </c>
      <c r="E84" s="47">
        <v>2198.1730520000001</v>
      </c>
      <c r="F84" s="47">
        <v>169.27623800000001</v>
      </c>
      <c r="G84" s="47">
        <v>7362.2508129999997</v>
      </c>
      <c r="H84" s="231"/>
      <c r="I84" s="602"/>
      <c r="J84" s="213"/>
      <c r="K84" s="213"/>
      <c r="L84" s="213"/>
      <c r="M84" s="213"/>
      <c r="N84" s="213"/>
      <c r="O84" s="213"/>
      <c r="P84" s="213"/>
      <c r="Q84" s="213"/>
      <c r="R84" s="213"/>
      <c r="S84" s="213"/>
      <c r="T84" s="213"/>
      <c r="U84" s="213"/>
      <c r="V84" s="213"/>
      <c r="W84" s="213"/>
      <c r="X84" s="213"/>
      <c r="Y84" s="213"/>
      <c r="Z84" s="213"/>
      <c r="AA84" s="213"/>
    </row>
    <row r="85" spans="1:27" ht="15.75" customHeight="1" x14ac:dyDescent="0.25">
      <c r="A85" s="911"/>
      <c r="B85" s="47" t="s">
        <v>26</v>
      </c>
      <c r="C85" s="47">
        <v>45.438758</v>
      </c>
      <c r="D85" s="47">
        <v>738.324928</v>
      </c>
      <c r="E85" s="47">
        <v>165.49498700000001</v>
      </c>
      <c r="F85" s="47">
        <v>38.905219000000002</v>
      </c>
      <c r="G85" s="47">
        <v>988.16389200000003</v>
      </c>
      <c r="H85" s="231"/>
      <c r="I85" s="861"/>
      <c r="J85" s="862"/>
      <c r="K85" s="213"/>
      <c r="L85" s="213"/>
      <c r="M85" s="213"/>
      <c r="N85" s="213"/>
      <c r="O85" s="213"/>
      <c r="P85" s="213"/>
      <c r="Q85" s="213"/>
      <c r="R85" s="213"/>
      <c r="S85" s="213"/>
      <c r="T85" s="213"/>
      <c r="U85" s="213"/>
      <c r="V85" s="213"/>
      <c r="W85" s="213"/>
      <c r="X85" s="213"/>
      <c r="Y85" s="213"/>
      <c r="Z85" s="213"/>
      <c r="AA85" s="213"/>
    </row>
    <row r="86" spans="1:27" ht="15.75" customHeight="1" x14ac:dyDescent="0.25">
      <c r="A86" s="253"/>
      <c r="B86" s="882" t="s">
        <v>1045</v>
      </c>
      <c r="C86" s="50"/>
      <c r="D86" s="50"/>
      <c r="E86" s="50"/>
      <c r="F86" s="50"/>
      <c r="G86" s="50"/>
      <c r="H86" s="231"/>
      <c r="I86" s="861"/>
      <c r="J86" s="862"/>
      <c r="K86" s="213"/>
      <c r="L86" s="213"/>
      <c r="M86" s="213"/>
      <c r="N86" s="213"/>
      <c r="O86" s="213"/>
      <c r="P86" s="213"/>
      <c r="Q86" s="213"/>
      <c r="R86" s="213"/>
      <c r="S86" s="213"/>
      <c r="T86" s="213"/>
      <c r="U86" s="213"/>
      <c r="V86" s="213"/>
      <c r="W86" s="213"/>
      <c r="X86" s="213"/>
      <c r="Y86" s="213"/>
      <c r="Z86" s="213"/>
      <c r="AA86" s="213"/>
    </row>
    <row r="87" spans="1:27" ht="15" customHeight="1" x14ac:dyDescent="0.25">
      <c r="A87" s="601"/>
      <c r="B87" s="229" t="s">
        <v>263</v>
      </c>
      <c r="C87" s="50"/>
      <c r="D87" s="50"/>
      <c r="E87" s="50"/>
      <c r="F87" s="50"/>
      <c r="G87" s="50"/>
      <c r="H87" s="222"/>
      <c r="I87" s="602"/>
      <c r="J87" s="213"/>
      <c r="K87" s="213"/>
      <c r="L87" s="213"/>
      <c r="M87" s="213"/>
      <c r="N87" s="213"/>
      <c r="O87" s="213"/>
      <c r="P87" s="213"/>
      <c r="Q87" s="213"/>
      <c r="R87" s="213"/>
      <c r="S87" s="213"/>
      <c r="T87" s="213"/>
      <c r="U87" s="213"/>
      <c r="V87" s="213"/>
      <c r="W87" s="213"/>
      <c r="X87" s="213"/>
      <c r="Y87" s="213"/>
      <c r="Z87" s="213"/>
      <c r="AA87" s="213"/>
    </row>
    <row r="88" spans="1:27" ht="15" customHeight="1" x14ac:dyDescent="0.25">
      <c r="A88" s="601"/>
      <c r="B88" s="44"/>
      <c r="C88" s="225"/>
      <c r="D88" s="225"/>
      <c r="E88" s="225"/>
      <c r="F88" s="225"/>
      <c r="G88" s="225"/>
      <c r="H88" s="222"/>
      <c r="I88" s="602"/>
      <c r="J88" s="213"/>
      <c r="K88" s="213"/>
      <c r="L88" s="213"/>
      <c r="M88" s="213"/>
      <c r="N88" s="213"/>
      <c r="O88" s="213"/>
      <c r="P88" s="213"/>
      <c r="Q88" s="213"/>
      <c r="R88" s="213"/>
      <c r="S88" s="213"/>
      <c r="T88" s="213"/>
      <c r="U88" s="213"/>
      <c r="V88" s="213"/>
      <c r="W88" s="213"/>
      <c r="X88" s="213"/>
      <c r="Y88" s="213"/>
      <c r="Z88" s="213"/>
      <c r="AA88" s="213"/>
    </row>
    <row r="89" spans="1:27" ht="15" customHeight="1" x14ac:dyDescent="0.25">
      <c r="A89" s="601"/>
      <c r="B89" s="229"/>
      <c r="C89" s="225"/>
      <c r="D89" s="225"/>
      <c r="E89" s="225"/>
      <c r="F89" s="225"/>
      <c r="G89" s="225"/>
      <c r="H89" s="222"/>
      <c r="I89" s="602"/>
      <c r="J89" s="213"/>
      <c r="K89" s="213"/>
      <c r="L89" s="213"/>
      <c r="M89" s="213"/>
      <c r="N89" s="213"/>
      <c r="O89" s="213"/>
      <c r="P89" s="213"/>
      <c r="Q89" s="213"/>
      <c r="R89" s="213"/>
      <c r="S89" s="213"/>
      <c r="T89" s="213"/>
      <c r="U89" s="213"/>
      <c r="V89" s="213"/>
      <c r="W89" s="213"/>
      <c r="X89" s="213"/>
      <c r="Y89" s="213"/>
      <c r="Z89" s="213"/>
      <c r="AA89" s="213"/>
    </row>
    <row r="90" spans="1:27" ht="15.75" customHeight="1" x14ac:dyDescent="0.25">
      <c r="A90" s="601" t="s">
        <v>271</v>
      </c>
      <c r="B90" s="59" t="s">
        <v>270</v>
      </c>
      <c r="C90" s="44"/>
      <c r="D90" s="170"/>
      <c r="E90" s="170"/>
      <c r="F90" s="170"/>
      <c r="G90" s="50"/>
      <c r="H90" s="222"/>
      <c r="I90" s="602"/>
      <c r="J90" s="213"/>
      <c r="K90" s="213"/>
      <c r="L90" s="213"/>
      <c r="M90" s="213"/>
      <c r="N90" s="213"/>
      <c r="O90" s="213"/>
      <c r="P90" s="213"/>
      <c r="Q90" s="213"/>
      <c r="R90" s="213"/>
      <c r="S90" s="213"/>
      <c r="T90" s="213"/>
      <c r="U90" s="213"/>
      <c r="V90" s="213"/>
      <c r="W90" s="213"/>
      <c r="X90" s="213"/>
      <c r="Y90" s="213"/>
      <c r="Z90" s="213"/>
      <c r="AA90" s="213"/>
    </row>
    <row r="91" spans="1:27" ht="45" customHeight="1" x14ac:dyDescent="0.25">
      <c r="B91" s="47" t="s">
        <v>124</v>
      </c>
      <c r="C91" s="636" t="s">
        <v>868</v>
      </c>
      <c r="D91" s="636" t="s">
        <v>116</v>
      </c>
      <c r="E91" s="636" t="s">
        <v>112</v>
      </c>
      <c r="F91" s="636" t="s">
        <v>113</v>
      </c>
      <c r="G91" s="636" t="s">
        <v>117</v>
      </c>
      <c r="H91" s="222"/>
      <c r="I91" s="602"/>
      <c r="J91" s="213"/>
      <c r="K91" s="213"/>
      <c r="L91" s="213"/>
      <c r="M91" s="213"/>
      <c r="N91" s="213"/>
      <c r="O91" s="213"/>
      <c r="P91" s="213"/>
      <c r="Q91" s="213"/>
      <c r="R91" s="213"/>
      <c r="S91" s="213"/>
      <c r="T91" s="213"/>
      <c r="U91" s="213"/>
      <c r="V91" s="213"/>
      <c r="W91" s="213"/>
      <c r="X91" s="213"/>
      <c r="Y91" s="213"/>
      <c r="Z91" s="213"/>
      <c r="AA91" s="213"/>
    </row>
    <row r="92" spans="1:27" ht="15.75" customHeight="1" x14ac:dyDescent="0.25">
      <c r="B92" s="47" t="s">
        <v>33</v>
      </c>
      <c r="C92" s="47">
        <v>118</v>
      </c>
      <c r="D92" s="47">
        <v>1405</v>
      </c>
      <c r="E92" s="47">
        <v>389</v>
      </c>
      <c r="F92" s="47">
        <v>191</v>
      </c>
      <c r="G92" s="47">
        <v>2103</v>
      </c>
      <c r="H92" s="231"/>
      <c r="I92" s="602"/>
      <c r="J92" s="213"/>
      <c r="K92" s="213"/>
      <c r="L92" s="213"/>
      <c r="M92" s="213"/>
      <c r="N92" s="213"/>
      <c r="O92" s="213"/>
      <c r="P92" s="213"/>
      <c r="Q92" s="213"/>
      <c r="R92" s="213"/>
      <c r="S92" s="213"/>
      <c r="T92" s="213"/>
      <c r="U92" s="213"/>
      <c r="V92" s="213"/>
      <c r="W92" s="213"/>
      <c r="X92" s="213"/>
      <c r="Y92" s="213"/>
      <c r="Z92" s="213"/>
      <c r="AA92" s="213"/>
    </row>
    <row r="93" spans="1:27" ht="15.75" customHeight="1" x14ac:dyDescent="0.25">
      <c r="B93" s="47" t="s">
        <v>34</v>
      </c>
      <c r="C93" s="47">
        <v>30</v>
      </c>
      <c r="D93" s="47">
        <v>230</v>
      </c>
      <c r="E93" s="47">
        <v>29</v>
      </c>
      <c r="F93" s="47">
        <v>71</v>
      </c>
      <c r="G93" s="47">
        <v>360</v>
      </c>
      <c r="H93" s="231"/>
      <c r="I93" s="602"/>
      <c r="J93" s="213"/>
      <c r="K93" s="213"/>
      <c r="L93" s="213"/>
      <c r="M93" s="213"/>
      <c r="N93" s="213"/>
      <c r="O93" s="213"/>
      <c r="P93" s="213"/>
      <c r="Q93" s="213"/>
      <c r="R93" s="213"/>
      <c r="S93" s="213"/>
      <c r="T93" s="213"/>
      <c r="U93" s="213"/>
      <c r="V93" s="213"/>
      <c r="W93" s="213"/>
      <c r="X93" s="213"/>
      <c r="Y93" s="213"/>
      <c r="Z93" s="213"/>
      <c r="AA93" s="213"/>
    </row>
    <row r="94" spans="1:27" ht="15.75" customHeight="1" x14ac:dyDescent="0.25">
      <c r="B94" s="882" t="s">
        <v>1046</v>
      </c>
      <c r="C94" s="50"/>
      <c r="D94" s="50"/>
      <c r="E94" s="50"/>
      <c r="F94" s="50"/>
      <c r="G94" s="50"/>
      <c r="H94" s="231"/>
      <c r="I94" s="602"/>
      <c r="J94" s="213"/>
      <c r="K94" s="213"/>
      <c r="L94" s="213"/>
      <c r="M94" s="213"/>
      <c r="N94" s="213"/>
      <c r="O94" s="213"/>
      <c r="P94" s="213"/>
      <c r="Q94" s="213"/>
      <c r="R94" s="213"/>
      <c r="S94" s="213"/>
      <c r="T94" s="213"/>
      <c r="U94" s="213"/>
      <c r="V94" s="213"/>
      <c r="W94" s="213"/>
      <c r="X94" s="213"/>
      <c r="Y94" s="213"/>
      <c r="Z94" s="213"/>
      <c r="AA94" s="213"/>
    </row>
    <row r="95" spans="1:27" ht="15" customHeight="1" x14ac:dyDescent="0.25">
      <c r="A95" s="601"/>
      <c r="B95" s="229" t="s">
        <v>263</v>
      </c>
      <c r="C95" s="225"/>
      <c r="D95" s="225"/>
      <c r="E95" s="225"/>
      <c r="F95" s="225"/>
      <c r="G95" s="602"/>
      <c r="H95" s="222"/>
      <c r="I95" s="602"/>
      <c r="J95" s="213"/>
      <c r="K95" s="213"/>
      <c r="L95" s="213"/>
      <c r="M95" s="213"/>
      <c r="N95" s="213"/>
      <c r="O95" s="213"/>
      <c r="P95" s="213"/>
      <c r="Q95" s="213"/>
      <c r="R95" s="213"/>
      <c r="S95" s="213"/>
      <c r="T95" s="213"/>
      <c r="U95" s="213"/>
      <c r="V95" s="213"/>
      <c r="W95" s="213"/>
      <c r="X95" s="213"/>
      <c r="Y95" s="213"/>
      <c r="Z95" s="213"/>
      <c r="AA95" s="213"/>
    </row>
    <row r="96" spans="1:27" ht="15" customHeight="1" x14ac:dyDescent="0.25">
      <c r="A96" s="601"/>
      <c r="B96" s="44"/>
      <c r="C96" s="225"/>
      <c r="D96" s="225"/>
      <c r="E96" s="225"/>
      <c r="F96" s="225"/>
      <c r="G96" s="225"/>
      <c r="H96" s="222"/>
      <c r="I96" s="602"/>
      <c r="J96" s="213"/>
      <c r="K96" s="213"/>
      <c r="L96" s="213"/>
      <c r="M96" s="213"/>
      <c r="N96" s="213"/>
      <c r="O96" s="213"/>
      <c r="P96" s="213"/>
      <c r="Q96" s="213"/>
      <c r="R96" s="213"/>
      <c r="S96" s="213"/>
      <c r="T96" s="213"/>
      <c r="U96" s="213"/>
      <c r="V96" s="213"/>
      <c r="W96" s="213"/>
      <c r="X96" s="213"/>
      <c r="Y96" s="213"/>
      <c r="Z96" s="213"/>
      <c r="AA96" s="213"/>
    </row>
    <row r="97" spans="1:28" ht="15" customHeight="1" x14ac:dyDescent="0.25">
      <c r="A97" s="601"/>
      <c r="B97" s="229"/>
      <c r="C97" s="225"/>
      <c r="D97" s="225"/>
      <c r="E97" s="225"/>
      <c r="F97" s="225"/>
      <c r="G97" s="225"/>
      <c r="H97" s="222"/>
      <c r="I97" s="602"/>
      <c r="J97" s="213"/>
      <c r="K97" s="213"/>
      <c r="L97" s="213"/>
      <c r="M97" s="213"/>
      <c r="N97" s="213"/>
      <c r="O97" s="213"/>
      <c r="P97" s="213"/>
      <c r="Q97" s="213"/>
      <c r="R97" s="213"/>
      <c r="S97" s="213"/>
      <c r="T97" s="213"/>
      <c r="U97" s="213"/>
      <c r="V97" s="213"/>
      <c r="W97" s="213"/>
      <c r="X97" s="213"/>
      <c r="Y97" s="213"/>
      <c r="Z97" s="213"/>
      <c r="AA97" s="213"/>
    </row>
    <row r="98" spans="1:28" ht="15.75" customHeight="1" x14ac:dyDescent="0.25">
      <c r="A98" s="601" t="s">
        <v>268</v>
      </c>
      <c r="B98" s="59" t="s">
        <v>267</v>
      </c>
      <c r="C98" s="44"/>
      <c r="D98" s="44"/>
      <c r="E98" s="44"/>
      <c r="F98" s="44"/>
      <c r="G98" s="44"/>
      <c r="I98" s="222"/>
      <c r="J98" s="602"/>
      <c r="K98" s="213"/>
      <c r="L98" s="213"/>
      <c r="M98" s="213"/>
      <c r="N98" s="213"/>
      <c r="O98" s="213"/>
      <c r="P98" s="213"/>
      <c r="Q98" s="213"/>
      <c r="R98" s="213"/>
      <c r="S98" s="213"/>
      <c r="T98" s="213"/>
      <c r="U98" s="213"/>
      <c r="V98" s="213"/>
      <c r="W98" s="213"/>
      <c r="X98" s="213"/>
      <c r="Y98" s="213"/>
      <c r="Z98" s="213"/>
      <c r="AA98" s="213"/>
      <c r="AB98" s="213"/>
    </row>
    <row r="99" spans="1:28" ht="45" customHeight="1" x14ac:dyDescent="0.25">
      <c r="A99" s="601"/>
      <c r="B99" s="47" t="s">
        <v>124</v>
      </c>
      <c r="C99" s="636" t="s">
        <v>115</v>
      </c>
      <c r="D99" s="636" t="s">
        <v>116</v>
      </c>
      <c r="E99" s="636" t="s">
        <v>112</v>
      </c>
      <c r="F99" s="636" t="s">
        <v>113</v>
      </c>
      <c r="G99" s="636" t="s">
        <v>117</v>
      </c>
      <c r="I99" s="222"/>
      <c r="J99" s="602"/>
      <c r="K99" s="213"/>
      <c r="L99" s="213"/>
      <c r="M99" s="213"/>
      <c r="N99" s="213"/>
      <c r="O99" s="213"/>
      <c r="P99" s="213"/>
      <c r="Q99" s="213"/>
      <c r="R99" s="213"/>
      <c r="S99" s="213"/>
      <c r="T99" s="213"/>
      <c r="U99" s="213"/>
      <c r="V99" s="213"/>
      <c r="W99" s="213"/>
      <c r="X99" s="213"/>
      <c r="Y99" s="213"/>
      <c r="Z99" s="213"/>
      <c r="AA99" s="213"/>
      <c r="AB99" s="213"/>
    </row>
    <row r="100" spans="1:28" ht="15.75" customHeight="1" x14ac:dyDescent="0.25">
      <c r="A100" s="840"/>
      <c r="B100" s="47" t="s">
        <v>256</v>
      </c>
      <c r="C100" s="178">
        <v>1.5146252666666666</v>
      </c>
      <c r="D100" s="178">
        <v>3.2101083826086958</v>
      </c>
      <c r="E100" s="178">
        <v>5.7067236896551723</v>
      </c>
      <c r="F100" s="178">
        <v>0.54796083098591553</v>
      </c>
      <c r="G100" s="230">
        <v>2.7448999999999999</v>
      </c>
      <c r="H100" s="93"/>
      <c r="I100" s="222"/>
      <c r="J100" s="602"/>
      <c r="K100" s="213"/>
      <c r="L100" s="213"/>
      <c r="M100" s="213"/>
      <c r="N100" s="213"/>
      <c r="O100" s="213"/>
      <c r="P100" s="213"/>
      <c r="Q100" s="213"/>
      <c r="R100" s="213"/>
      <c r="S100" s="213"/>
      <c r="T100" s="213"/>
      <c r="U100" s="213"/>
      <c r="V100" s="213"/>
      <c r="W100" s="213"/>
      <c r="X100" s="213"/>
      <c r="Y100" s="213"/>
      <c r="Z100" s="213"/>
      <c r="AA100" s="213"/>
      <c r="AB100" s="213"/>
    </row>
    <row r="101" spans="1:28" ht="15" customHeight="1" x14ac:dyDescent="0.25">
      <c r="B101" s="229" t="s">
        <v>263</v>
      </c>
      <c r="C101" s="44"/>
      <c r="D101" s="44"/>
      <c r="E101" s="44"/>
      <c r="F101" s="44"/>
      <c r="G101" s="44"/>
      <c r="H101" s="159"/>
      <c r="I101" s="225"/>
      <c r="J101" s="50"/>
      <c r="K101" s="224"/>
      <c r="L101" s="224"/>
      <c r="M101" s="224"/>
      <c r="N101" s="224"/>
      <c r="O101" s="224"/>
      <c r="P101" s="213"/>
      <c r="Q101" s="213"/>
      <c r="R101" s="213"/>
      <c r="S101" s="213"/>
      <c r="T101" s="213"/>
      <c r="U101" s="213"/>
      <c r="V101" s="213"/>
      <c r="W101" s="213"/>
      <c r="X101" s="213"/>
      <c r="Y101" s="213"/>
      <c r="Z101" s="213"/>
      <c r="AA101" s="213"/>
      <c r="AB101" s="213"/>
    </row>
    <row r="102" spans="1:28" ht="15" customHeight="1" x14ac:dyDescent="0.25">
      <c r="B102" s="44"/>
      <c r="C102" s="44"/>
      <c r="D102" s="44"/>
      <c r="E102" s="44"/>
      <c r="F102" s="44"/>
      <c r="G102" s="44"/>
      <c r="H102" s="228"/>
      <c r="I102" s="225"/>
      <c r="J102" s="50"/>
      <c r="K102" s="224"/>
      <c r="L102" s="224"/>
      <c r="M102" s="224"/>
      <c r="N102" s="224"/>
      <c r="O102" s="224"/>
      <c r="P102" s="213"/>
      <c r="Q102" s="213"/>
      <c r="R102" s="213"/>
      <c r="S102" s="213"/>
      <c r="T102" s="213"/>
      <c r="U102" s="213"/>
      <c r="V102" s="213"/>
      <c r="W102" s="213"/>
      <c r="X102" s="213"/>
      <c r="Y102" s="213"/>
      <c r="Z102" s="213"/>
      <c r="AA102" s="213"/>
      <c r="AB102" s="213"/>
    </row>
    <row r="103" spans="1:28" ht="15.75" customHeight="1" x14ac:dyDescent="0.25">
      <c r="A103" s="601" t="s">
        <v>266</v>
      </c>
      <c r="B103" s="59" t="s">
        <v>265</v>
      </c>
      <c r="C103" s="44"/>
      <c r="D103" s="44"/>
      <c r="E103" s="44"/>
      <c r="F103" s="44"/>
      <c r="G103" s="44"/>
      <c r="I103" s="50"/>
      <c r="J103" s="54"/>
      <c r="K103" s="54"/>
      <c r="L103" s="54"/>
      <c r="M103" s="54"/>
      <c r="N103" s="54"/>
      <c r="O103" s="224"/>
      <c r="P103" s="213"/>
      <c r="Q103" s="213"/>
      <c r="R103" s="213"/>
      <c r="S103" s="213"/>
      <c r="T103" s="213"/>
      <c r="U103" s="213"/>
      <c r="V103" s="213"/>
      <c r="W103" s="213"/>
      <c r="X103" s="213"/>
      <c r="Y103" s="213"/>
      <c r="Z103" s="213"/>
      <c r="AA103" s="213"/>
      <c r="AB103" s="213"/>
    </row>
    <row r="104" spans="1:28" ht="46.15" customHeight="1" x14ac:dyDescent="0.25">
      <c r="B104" s="47" t="s">
        <v>124</v>
      </c>
      <c r="C104" s="636" t="s">
        <v>115</v>
      </c>
      <c r="D104" s="636" t="s">
        <v>116</v>
      </c>
      <c r="E104" s="636" t="s">
        <v>112</v>
      </c>
      <c r="F104" s="636" t="s">
        <v>113</v>
      </c>
      <c r="G104" s="636" t="s">
        <v>117</v>
      </c>
      <c r="I104" s="50"/>
      <c r="J104" s="71"/>
      <c r="K104" s="71"/>
      <c r="L104" s="71"/>
      <c r="M104" s="71"/>
      <c r="N104" s="71"/>
      <c r="O104" s="224"/>
      <c r="P104" s="213"/>
      <c r="Q104" s="213"/>
      <c r="R104" s="213"/>
      <c r="S104" s="213"/>
      <c r="T104" s="213"/>
      <c r="U104" s="213"/>
      <c r="V104" s="213"/>
      <c r="W104" s="213"/>
      <c r="X104" s="213"/>
      <c r="Y104" s="213"/>
      <c r="Z104" s="213"/>
      <c r="AA104" s="213"/>
      <c r="AB104" s="213"/>
    </row>
    <row r="105" spans="1:28" ht="15.75" customHeight="1" x14ac:dyDescent="0.25">
      <c r="B105" s="47" t="s">
        <v>100</v>
      </c>
      <c r="C105" s="172">
        <v>0.26090592158595816</v>
      </c>
      <c r="D105" s="172">
        <v>0.15315898560454733</v>
      </c>
      <c r="E105" s="172">
        <v>7.5287515170575386E-2</v>
      </c>
      <c r="F105" s="172">
        <v>0.22983272466156768</v>
      </c>
      <c r="G105" s="172">
        <v>0.13422035150651693</v>
      </c>
      <c r="H105" s="227" t="s">
        <v>264</v>
      </c>
      <c r="I105" s="50"/>
      <c r="J105" s="71"/>
      <c r="K105" s="71"/>
      <c r="L105" s="71"/>
      <c r="M105" s="71"/>
      <c r="N105" s="71"/>
      <c r="O105" s="224"/>
      <c r="P105" s="213"/>
      <c r="Q105" s="213"/>
      <c r="R105" s="213"/>
      <c r="S105" s="213"/>
      <c r="T105" s="213"/>
      <c r="U105" s="213"/>
      <c r="V105" s="213"/>
      <c r="W105" s="213"/>
      <c r="X105" s="213"/>
      <c r="Y105" s="213"/>
      <c r="Z105" s="213"/>
      <c r="AA105" s="213"/>
      <c r="AB105" s="213"/>
    </row>
    <row r="106" spans="1:28" ht="15.75" customHeight="1" x14ac:dyDescent="0.25">
      <c r="B106" s="47" t="s">
        <v>101</v>
      </c>
      <c r="C106" s="172">
        <v>0.25423728813559321</v>
      </c>
      <c r="D106" s="172">
        <v>0.16370106761565836</v>
      </c>
      <c r="E106" s="46">
        <v>7.4550128534704371E-2</v>
      </c>
      <c r="F106" s="172">
        <v>0.37172774869109948</v>
      </c>
      <c r="G106" s="172">
        <v>0.17118402282453637</v>
      </c>
      <c r="H106" s="227" t="s">
        <v>264</v>
      </c>
      <c r="I106" s="226"/>
      <c r="J106" s="50"/>
      <c r="K106" s="224"/>
      <c r="L106" s="224"/>
      <c r="M106" s="224"/>
      <c r="N106" s="224"/>
      <c r="O106" s="224"/>
      <c r="P106" s="213"/>
      <c r="Q106" s="213"/>
      <c r="R106" s="213"/>
      <c r="S106" s="213"/>
      <c r="T106" s="213"/>
      <c r="U106" s="213"/>
      <c r="V106" s="213"/>
      <c r="W106" s="213"/>
      <c r="X106" s="213"/>
      <c r="Y106" s="213"/>
      <c r="Z106" s="213"/>
      <c r="AA106" s="213"/>
      <c r="AB106" s="213"/>
    </row>
    <row r="107" spans="1:28" ht="15" customHeight="1" x14ac:dyDescent="0.25">
      <c r="B107" s="24" t="s">
        <v>263</v>
      </c>
      <c r="C107" s="152"/>
      <c r="D107" s="152"/>
      <c r="E107" s="152"/>
      <c r="F107" s="152"/>
      <c r="G107" s="152"/>
      <c r="I107" s="226"/>
      <c r="J107" s="50"/>
      <c r="K107" s="224"/>
      <c r="L107" s="224"/>
      <c r="M107" s="224"/>
      <c r="N107" s="224"/>
      <c r="O107" s="224"/>
      <c r="P107" s="213"/>
      <c r="Q107" s="213"/>
      <c r="R107" s="213"/>
      <c r="S107" s="213"/>
      <c r="T107" s="213"/>
      <c r="U107" s="213"/>
      <c r="V107" s="213"/>
      <c r="W107" s="213"/>
      <c r="X107" s="213"/>
      <c r="Y107" s="213"/>
      <c r="Z107" s="213"/>
      <c r="AA107" s="213"/>
      <c r="AB107" s="213"/>
    </row>
    <row r="108" spans="1:28" ht="15" customHeight="1" x14ac:dyDescent="0.25">
      <c r="C108" s="602"/>
      <c r="D108" s="602"/>
      <c r="E108" s="602"/>
      <c r="F108" s="602"/>
      <c r="G108" s="602"/>
      <c r="I108" s="225"/>
      <c r="J108" s="50"/>
      <c r="K108" s="224"/>
      <c r="L108" s="224"/>
      <c r="M108" s="224"/>
      <c r="N108" s="224"/>
      <c r="O108" s="224"/>
      <c r="P108" s="213"/>
      <c r="Q108" s="213"/>
      <c r="R108" s="213"/>
      <c r="S108" s="213"/>
      <c r="T108" s="213"/>
      <c r="U108" s="213"/>
      <c r="V108" s="213"/>
      <c r="W108" s="213"/>
      <c r="X108" s="213"/>
      <c r="Y108" s="213"/>
      <c r="Z108" s="213"/>
      <c r="AA108" s="213"/>
      <c r="AB108" s="213"/>
    </row>
    <row r="109" spans="1:28" ht="15" customHeight="1" x14ac:dyDescent="0.25">
      <c r="B109" s="24"/>
      <c r="C109" s="602"/>
      <c r="D109" s="602"/>
      <c r="E109" s="602"/>
      <c r="F109" s="602"/>
      <c r="G109" s="602"/>
      <c r="I109" s="222"/>
      <c r="J109" s="602"/>
      <c r="K109" s="213"/>
      <c r="L109" s="213"/>
      <c r="M109" s="213"/>
      <c r="N109" s="213"/>
      <c r="O109" s="213"/>
      <c r="P109" s="213"/>
      <c r="Q109" s="213"/>
      <c r="R109" s="213"/>
      <c r="S109" s="213"/>
      <c r="T109" s="213"/>
      <c r="U109" s="213"/>
      <c r="V109" s="213"/>
      <c r="W109" s="213"/>
      <c r="X109" s="213"/>
      <c r="Y109" s="213"/>
      <c r="Z109" s="213"/>
      <c r="AA109" s="213"/>
      <c r="AB109" s="213"/>
    </row>
    <row r="110" spans="1:28" ht="15" customHeight="1" x14ac:dyDescent="0.3">
      <c r="A110" s="223" t="s">
        <v>262</v>
      </c>
      <c r="B110" s="50"/>
      <c r="C110" s="602"/>
      <c r="D110" s="602"/>
      <c r="E110" s="602"/>
      <c r="F110" s="602"/>
      <c r="G110" s="602"/>
      <c r="I110" s="222"/>
      <c r="J110" s="602"/>
      <c r="K110" s="213"/>
      <c r="L110" s="213"/>
      <c r="M110" s="213"/>
      <c r="N110" s="213"/>
      <c r="O110" s="213"/>
      <c r="P110" s="213"/>
      <c r="Q110" s="213"/>
      <c r="R110" s="213"/>
      <c r="S110" s="213"/>
      <c r="T110" s="213"/>
      <c r="U110" s="213"/>
      <c r="V110" s="213"/>
      <c r="W110" s="213"/>
      <c r="X110" s="213"/>
      <c r="Y110" s="213"/>
      <c r="Z110" s="213"/>
      <c r="AA110" s="213"/>
      <c r="AB110" s="213"/>
    </row>
    <row r="111" spans="1:28" ht="15" customHeight="1" x14ac:dyDescent="0.25">
      <c r="A111" s="221"/>
      <c r="B111" s="221"/>
      <c r="C111" s="221"/>
      <c r="K111" s="213"/>
      <c r="L111" s="213"/>
      <c r="M111" s="213"/>
      <c r="N111" s="213"/>
      <c r="O111" s="213"/>
      <c r="P111" s="213"/>
      <c r="Q111" s="213"/>
      <c r="R111" s="213"/>
      <c r="S111" s="213"/>
      <c r="T111" s="213"/>
      <c r="U111" s="213"/>
      <c r="V111" s="213"/>
      <c r="W111" s="213"/>
      <c r="X111" s="213"/>
      <c r="Y111" s="213"/>
      <c r="Z111" s="213"/>
      <c r="AA111" s="213"/>
      <c r="AB111" s="213"/>
    </row>
    <row r="112" spans="1:28" ht="15.75" customHeight="1" x14ac:dyDescent="0.25">
      <c r="A112" s="44"/>
      <c r="B112" s="44"/>
      <c r="C112" s="44"/>
      <c r="D112" s="44"/>
      <c r="E112" s="44"/>
      <c r="F112" s="44"/>
      <c r="G112" s="44"/>
      <c r="H112" s="44"/>
      <c r="I112" s="44"/>
      <c r="J112" s="44"/>
      <c r="K112" s="213"/>
      <c r="L112" s="213"/>
      <c r="M112" s="213"/>
      <c r="N112" s="213"/>
      <c r="O112" s="213"/>
      <c r="P112" s="213"/>
      <c r="Q112" s="213"/>
      <c r="R112" s="213"/>
      <c r="S112" s="213"/>
      <c r="T112" s="213"/>
      <c r="U112" s="213"/>
      <c r="V112" s="213"/>
      <c r="W112" s="213"/>
      <c r="X112" s="213"/>
      <c r="Y112" s="213"/>
      <c r="Z112" s="213"/>
      <c r="AA112" s="213"/>
      <c r="AB112" s="213"/>
    </row>
    <row r="113" spans="1:28" x14ac:dyDescent="0.25">
      <c r="A113" s="48"/>
      <c r="B113" s="59" t="s">
        <v>261</v>
      </c>
      <c r="C113" s="218"/>
      <c r="D113" s="218"/>
      <c r="E113" s="218"/>
      <c r="F113" s="218"/>
      <c r="G113" s="218"/>
      <c r="H113" s="218"/>
      <c r="I113" s="218"/>
      <c r="J113" s="218"/>
      <c r="K113" s="213"/>
      <c r="L113" s="602"/>
      <c r="M113" s="602"/>
      <c r="N113" s="602"/>
      <c r="O113" s="602"/>
      <c r="P113" s="602"/>
      <c r="Q113" s="602"/>
      <c r="S113" s="213"/>
      <c r="T113" s="213"/>
      <c r="U113" s="213"/>
      <c r="V113" s="213"/>
      <c r="W113" s="213"/>
      <c r="X113" s="213"/>
      <c r="Y113" s="213"/>
      <c r="Z113" s="213"/>
      <c r="AA113" s="213"/>
      <c r="AB113" s="213"/>
    </row>
    <row r="114" spans="1:28" ht="45.6" customHeight="1" x14ac:dyDescent="0.25">
      <c r="A114" s="48" t="s">
        <v>260</v>
      </c>
      <c r="B114" s="119"/>
      <c r="C114" s="636" t="s">
        <v>259</v>
      </c>
      <c r="D114" s="636" t="s">
        <v>122</v>
      </c>
      <c r="E114" s="636" t="s">
        <v>258</v>
      </c>
      <c r="F114" s="636" t="s">
        <v>257</v>
      </c>
      <c r="G114" s="636" t="s">
        <v>119</v>
      </c>
      <c r="H114" s="636" t="s">
        <v>118</v>
      </c>
      <c r="I114" s="636" t="s">
        <v>117</v>
      </c>
      <c r="J114" s="218"/>
      <c r="K114" s="213"/>
      <c r="L114" s="602"/>
      <c r="M114" s="602"/>
      <c r="N114" s="602"/>
      <c r="O114" s="602"/>
      <c r="P114" s="602"/>
      <c r="Q114" s="602"/>
      <c r="S114" s="213"/>
      <c r="T114" s="213"/>
      <c r="U114" s="213"/>
      <c r="V114" s="213"/>
      <c r="W114" s="213"/>
      <c r="X114" s="213"/>
      <c r="Y114" s="213"/>
      <c r="Z114" s="213"/>
      <c r="AA114" s="213"/>
      <c r="AB114" s="213"/>
    </row>
    <row r="115" spans="1:28" x14ac:dyDescent="0.25">
      <c r="A115" s="48"/>
      <c r="B115" s="47" t="s">
        <v>256</v>
      </c>
      <c r="C115" s="178">
        <v>2.9455642745098043</v>
      </c>
      <c r="D115" s="178">
        <v>3.3635438142857144</v>
      </c>
      <c r="E115" s="178">
        <v>2.2604527391304345</v>
      </c>
      <c r="F115" s="178">
        <v>1.8986864237288135</v>
      </c>
      <c r="G115" s="178">
        <v>3.6770380694444444</v>
      </c>
      <c r="H115" s="178">
        <v>3.2398273333333329</v>
      </c>
      <c r="I115" s="178">
        <v>2.7448999999999999</v>
      </c>
      <c r="J115" s="218"/>
      <c r="K115" s="220"/>
      <c r="L115" s="602"/>
      <c r="M115" s="602"/>
      <c r="N115" s="602"/>
      <c r="O115" s="602"/>
      <c r="P115" s="602"/>
      <c r="Q115" s="602"/>
      <c r="S115" s="213"/>
      <c r="T115" s="213"/>
      <c r="U115" s="213"/>
      <c r="V115" s="213"/>
      <c r="W115" s="213"/>
      <c r="X115" s="213"/>
      <c r="Y115" s="213"/>
      <c r="Z115" s="213"/>
      <c r="AA115" s="213"/>
      <c r="AB115" s="213"/>
    </row>
    <row r="116" spans="1:28" x14ac:dyDescent="0.25">
      <c r="A116" s="48"/>
      <c r="B116" s="50" t="s">
        <v>255</v>
      </c>
      <c r="C116" s="86"/>
      <c r="D116" s="86"/>
      <c r="E116" s="86"/>
      <c r="F116" s="86"/>
      <c r="G116" s="86"/>
      <c r="H116" s="86"/>
      <c r="I116" s="86"/>
      <c r="J116" s="218"/>
      <c r="K116" s="220"/>
      <c r="L116" s="602"/>
      <c r="M116" s="602"/>
      <c r="N116" s="602"/>
      <c r="O116" s="602"/>
      <c r="P116" s="602"/>
      <c r="Q116" s="602"/>
      <c r="S116" s="213"/>
      <c r="T116" s="213"/>
      <c r="U116" s="213"/>
      <c r="V116" s="213"/>
      <c r="W116" s="213"/>
      <c r="X116" s="213"/>
      <c r="Y116" s="213"/>
      <c r="Z116" s="213"/>
      <c r="AA116" s="213"/>
      <c r="AB116" s="213"/>
    </row>
    <row r="117" spans="1:28" ht="15" customHeight="1" x14ac:dyDescent="0.25">
      <c r="A117" s="48"/>
      <c r="B117" s="44" t="s">
        <v>97</v>
      </c>
      <c r="C117" s="86"/>
      <c r="D117" s="86"/>
      <c r="E117" s="86"/>
      <c r="F117" s="86"/>
      <c r="G117" s="86"/>
      <c r="H117" s="86"/>
      <c r="I117" s="86"/>
      <c r="J117" s="218"/>
      <c r="K117" s="220"/>
      <c r="L117" s="602"/>
      <c r="M117" s="602"/>
      <c r="N117" s="602"/>
      <c r="O117" s="602"/>
      <c r="P117" s="602"/>
      <c r="Q117" s="602"/>
      <c r="S117" s="213"/>
      <c r="T117" s="213"/>
      <c r="U117" s="213"/>
      <c r="V117" s="213"/>
      <c r="W117" s="213"/>
      <c r="X117" s="213"/>
      <c r="Y117" s="213"/>
      <c r="Z117" s="213"/>
      <c r="AA117" s="213"/>
      <c r="AB117" s="213"/>
    </row>
    <row r="118" spans="1:28" x14ac:dyDescent="0.25">
      <c r="A118" s="48"/>
      <c r="B118" s="103"/>
      <c r="C118" s="103"/>
      <c r="D118" s="103"/>
      <c r="E118" s="103"/>
      <c r="F118" s="103"/>
      <c r="G118" s="103"/>
      <c r="H118" s="103"/>
      <c r="I118" s="103"/>
      <c r="J118" s="218"/>
      <c r="K118" s="213"/>
      <c r="L118" s="602"/>
      <c r="M118" s="602"/>
      <c r="N118" s="602"/>
      <c r="O118" s="602"/>
      <c r="P118" s="602"/>
      <c r="Q118" s="602"/>
      <c r="S118" s="213"/>
      <c r="T118" s="213"/>
      <c r="U118" s="213"/>
      <c r="V118" s="213"/>
      <c r="W118" s="213"/>
      <c r="X118" s="213"/>
      <c r="Y118" s="213"/>
      <c r="Z118" s="213"/>
      <c r="AA118" s="213"/>
      <c r="AB118" s="213"/>
    </row>
    <row r="119" spans="1:28" x14ac:dyDescent="0.25">
      <c r="A119" s="48" t="s">
        <v>254</v>
      </c>
      <c r="B119" s="59" t="s">
        <v>253</v>
      </c>
      <c r="C119" s="218"/>
      <c r="D119" s="218"/>
      <c r="E119" s="218"/>
      <c r="F119" s="218"/>
      <c r="G119" s="218"/>
      <c r="H119" s="218"/>
      <c r="I119" s="218"/>
      <c r="J119" s="218"/>
      <c r="K119" s="213"/>
      <c r="L119" s="602"/>
      <c r="M119" s="602"/>
      <c r="N119" s="602"/>
      <c r="O119" s="602"/>
      <c r="P119" s="602"/>
      <c r="Q119" s="602"/>
      <c r="S119" s="213"/>
      <c r="T119" s="213"/>
      <c r="U119" s="213"/>
      <c r="V119" s="213"/>
      <c r="W119" s="213"/>
      <c r="X119" s="213"/>
      <c r="Y119" s="213"/>
      <c r="Z119" s="213"/>
      <c r="AA119" s="213"/>
      <c r="AB119" s="213"/>
    </row>
    <row r="120" spans="1:28" ht="46.15" customHeight="1" x14ac:dyDescent="0.25">
      <c r="A120" s="48"/>
      <c r="B120" s="47"/>
      <c r="C120" s="219" t="s">
        <v>123</v>
      </c>
      <c r="D120" s="99" t="s">
        <v>122</v>
      </c>
      <c r="E120" s="99" t="s">
        <v>121</v>
      </c>
      <c r="F120" s="99" t="s">
        <v>120</v>
      </c>
      <c r="G120" s="99" t="s">
        <v>119</v>
      </c>
      <c r="H120" s="99" t="s">
        <v>118</v>
      </c>
      <c r="I120" s="97" t="s">
        <v>117</v>
      </c>
      <c r="J120" s="44"/>
      <c r="K120" s="50"/>
      <c r="L120" s="117"/>
      <c r="M120" s="54"/>
      <c r="N120" s="54"/>
      <c r="O120" s="54"/>
      <c r="P120" s="54"/>
      <c r="Q120" s="54"/>
      <c r="R120" s="54"/>
      <c r="S120" s="213"/>
      <c r="T120" s="213"/>
      <c r="U120" s="213"/>
      <c r="V120" s="213"/>
      <c r="W120" s="213"/>
      <c r="X120" s="213"/>
      <c r="Y120" s="213"/>
      <c r="Z120" s="213"/>
      <c r="AA120" s="213"/>
      <c r="AB120" s="213"/>
    </row>
    <row r="121" spans="1:28" ht="15" customHeight="1" x14ac:dyDescent="0.25">
      <c r="A121" s="48"/>
      <c r="B121" s="47" t="s">
        <v>100</v>
      </c>
      <c r="C121" s="172">
        <v>0.12873420508112954</v>
      </c>
      <c r="D121" s="172">
        <v>0.11131925411039344</v>
      </c>
      <c r="E121" s="172">
        <v>0.16233632926359584</v>
      </c>
      <c r="F121" s="172">
        <v>0.16361065195591723</v>
      </c>
      <c r="G121" s="172">
        <v>0.13245820547702902</v>
      </c>
      <c r="H121" s="172">
        <v>0.13569900200909449</v>
      </c>
      <c r="I121" s="172">
        <v>0.13422035150651693</v>
      </c>
      <c r="J121" s="218"/>
      <c r="K121" s="50"/>
      <c r="L121" s="71"/>
      <c r="M121" s="71"/>
      <c r="N121" s="71"/>
      <c r="O121" s="71"/>
      <c r="P121" s="71"/>
      <c r="Q121" s="71"/>
      <c r="R121" s="71"/>
      <c r="S121" s="213"/>
      <c r="T121" s="213"/>
      <c r="U121" s="213"/>
      <c r="V121" s="213"/>
      <c r="W121" s="213"/>
      <c r="X121" s="213"/>
      <c r="Y121" s="213"/>
      <c r="Z121" s="213"/>
      <c r="AA121" s="213"/>
      <c r="AB121" s="213"/>
    </row>
    <row r="122" spans="1:28" ht="15" customHeight="1" x14ac:dyDescent="0.25">
      <c r="A122" s="48"/>
      <c r="B122" s="47" t="s">
        <v>101</v>
      </c>
      <c r="C122" s="172">
        <v>0.17894736842105263</v>
      </c>
      <c r="D122" s="172">
        <v>0.12681159420289856</v>
      </c>
      <c r="E122" s="172">
        <v>0.23469387755102042</v>
      </c>
      <c r="F122" s="172">
        <v>0.21223021582733814</v>
      </c>
      <c r="G122" s="172">
        <v>0.1460446247464503</v>
      </c>
      <c r="H122" s="172">
        <v>0.14285714285714285</v>
      </c>
      <c r="I122" s="172">
        <v>0.17118402282453637</v>
      </c>
      <c r="J122" s="218"/>
      <c r="K122" s="50"/>
      <c r="L122" s="71"/>
      <c r="M122" s="71"/>
      <c r="N122" s="71"/>
      <c r="O122" s="71"/>
      <c r="P122" s="71"/>
      <c r="Q122" s="71"/>
      <c r="R122" s="71"/>
      <c r="S122" s="213"/>
      <c r="T122" s="213"/>
      <c r="U122" s="213"/>
      <c r="V122" s="213"/>
      <c r="W122" s="213"/>
      <c r="X122" s="213"/>
      <c r="Y122" s="213"/>
      <c r="Z122" s="213"/>
      <c r="AA122" s="213"/>
    </row>
    <row r="123" spans="1:28" ht="15.75" customHeight="1" x14ac:dyDescent="0.25">
      <c r="A123" s="48"/>
      <c r="B123" s="44" t="s">
        <v>97</v>
      </c>
      <c r="C123" s="94"/>
      <c r="D123" s="94"/>
      <c r="E123" s="94"/>
      <c r="F123" s="94"/>
      <c r="G123" s="94"/>
      <c r="H123" s="94"/>
      <c r="I123" s="94"/>
      <c r="J123" s="218"/>
      <c r="K123" s="214"/>
      <c r="L123" s="602"/>
      <c r="M123" s="602"/>
      <c r="N123" s="602"/>
      <c r="O123" s="602"/>
      <c r="P123" s="602"/>
      <c r="Q123" s="602"/>
      <c r="R123" s="602"/>
      <c r="S123" s="213"/>
      <c r="T123" s="213"/>
      <c r="U123" s="213"/>
      <c r="V123" s="213"/>
      <c r="W123" s="213"/>
      <c r="X123" s="213"/>
      <c r="Y123" s="213"/>
      <c r="Z123" s="213"/>
      <c r="AA123" s="213"/>
    </row>
    <row r="124" spans="1:28" x14ac:dyDescent="0.25">
      <c r="A124" s="48"/>
      <c r="B124" s="217"/>
      <c r="C124" s="217"/>
      <c r="D124" s="217"/>
      <c r="E124" s="217"/>
      <c r="F124" s="217"/>
      <c r="G124" s="217"/>
      <c r="H124" s="217"/>
      <c r="I124" s="217"/>
      <c r="J124" s="174"/>
      <c r="K124" s="214"/>
      <c r="L124" s="602"/>
      <c r="M124" s="602"/>
      <c r="N124" s="602"/>
      <c r="O124" s="602"/>
      <c r="P124" s="602"/>
      <c r="Q124" s="602"/>
      <c r="S124" s="213"/>
      <c r="T124" s="213"/>
      <c r="U124" s="213"/>
      <c r="V124" s="213"/>
      <c r="W124" s="213"/>
      <c r="X124" s="213"/>
      <c r="Y124" s="213"/>
      <c r="Z124" s="213"/>
      <c r="AA124" s="213"/>
    </row>
    <row r="125" spans="1:28" x14ac:dyDescent="0.25">
      <c r="A125" s="48" t="s">
        <v>252</v>
      </c>
      <c r="B125" s="59" t="s">
        <v>251</v>
      </c>
      <c r="C125" s="59"/>
      <c r="D125" s="50"/>
      <c r="E125" s="50"/>
      <c r="F125" s="50"/>
      <c r="G125" s="50"/>
      <c r="H125" s="50"/>
      <c r="I125" s="50"/>
      <c r="J125" s="50"/>
      <c r="K125" s="602"/>
      <c r="L125" s="602"/>
      <c r="M125" s="602"/>
      <c r="Q125" s="602"/>
      <c r="S125" s="213"/>
      <c r="T125" s="213"/>
      <c r="U125" s="213"/>
      <c r="V125" s="213"/>
      <c r="W125" s="213"/>
      <c r="X125" s="213"/>
      <c r="Y125" s="213"/>
      <c r="Z125" s="213"/>
      <c r="AA125" s="213"/>
    </row>
    <row r="126" spans="1:28" ht="46.15" customHeight="1" x14ac:dyDescent="0.25">
      <c r="A126" s="48"/>
      <c r="B126" s="208"/>
      <c r="C126" s="99"/>
      <c r="D126" s="99" t="s">
        <v>123</v>
      </c>
      <c r="E126" s="99" t="s">
        <v>122</v>
      </c>
      <c r="F126" s="99" t="s">
        <v>121</v>
      </c>
      <c r="G126" s="99" t="s">
        <v>120</v>
      </c>
      <c r="H126" s="99" t="s">
        <v>119</v>
      </c>
      <c r="I126" s="99" t="s">
        <v>118</v>
      </c>
      <c r="J126" s="99" t="s">
        <v>117</v>
      </c>
      <c r="K126" s="602"/>
      <c r="L126" s="602"/>
      <c r="M126" s="602"/>
      <c r="N126" s="602"/>
      <c r="O126" s="602"/>
      <c r="P126" s="602"/>
      <c r="Q126" s="602"/>
      <c r="S126" s="213"/>
      <c r="T126" s="213"/>
      <c r="U126" s="213"/>
      <c r="V126" s="213"/>
      <c r="W126" s="213"/>
      <c r="X126" s="213"/>
      <c r="Y126" s="213"/>
      <c r="Z126" s="213"/>
      <c r="AA126" s="213"/>
    </row>
    <row r="127" spans="1:28" x14ac:dyDescent="0.25">
      <c r="A127" s="48"/>
      <c r="B127" s="841" t="s">
        <v>25</v>
      </c>
      <c r="C127" s="47" t="s">
        <v>99</v>
      </c>
      <c r="D127" s="689">
        <v>438.80532899999997</v>
      </c>
      <c r="E127" s="689">
        <v>483.98806400000001</v>
      </c>
      <c r="F127" s="689">
        <v>235.59463099999999</v>
      </c>
      <c r="G127" s="689">
        <v>469.69106199999999</v>
      </c>
      <c r="H127" s="689">
        <v>490.13801100000001</v>
      </c>
      <c r="I127" s="689">
        <v>19.435628000000001</v>
      </c>
      <c r="J127" s="689">
        <v>2137.6527249999999</v>
      </c>
      <c r="K127" s="216"/>
      <c r="L127" s="216"/>
      <c r="M127" s="216"/>
      <c r="N127" s="602"/>
      <c r="O127" s="602"/>
      <c r="P127" s="602"/>
      <c r="Q127" s="602"/>
      <c r="S127" s="213"/>
      <c r="T127" s="213"/>
      <c r="U127" s="213"/>
      <c r="V127" s="213"/>
      <c r="W127" s="213"/>
      <c r="X127" s="213"/>
      <c r="Y127" s="213"/>
      <c r="Z127" s="213"/>
      <c r="AA127" s="213"/>
    </row>
    <row r="128" spans="1:28" ht="15" customHeight="1" x14ac:dyDescent="0.25">
      <c r="A128" s="48"/>
      <c r="B128" s="842"/>
      <c r="C128" s="47" t="s">
        <v>98</v>
      </c>
      <c r="D128" s="689">
        <v>728.12445400000001</v>
      </c>
      <c r="E128" s="689">
        <v>1631.0824050000001</v>
      </c>
      <c r="F128" s="689">
        <v>404.93251700000002</v>
      </c>
      <c r="G128" s="689">
        <v>899.68798100000004</v>
      </c>
      <c r="H128" s="689">
        <v>1508.5810570000001</v>
      </c>
      <c r="I128" s="689">
        <v>52.189673999999997</v>
      </c>
      <c r="J128" s="689">
        <v>5224.5980879999997</v>
      </c>
      <c r="K128" s="216"/>
      <c r="L128" s="216"/>
      <c r="M128" s="216"/>
      <c r="N128" s="602"/>
      <c r="O128" s="602"/>
      <c r="P128" s="602"/>
      <c r="Q128" s="602"/>
      <c r="S128" s="213"/>
      <c r="T128" s="213"/>
      <c r="U128" s="213"/>
      <c r="V128" s="213"/>
      <c r="W128" s="213"/>
      <c r="X128" s="213"/>
      <c r="Y128" s="213"/>
      <c r="Z128" s="213"/>
      <c r="AA128" s="213"/>
      <c r="AB128" s="213"/>
    </row>
    <row r="129" spans="1:28" x14ac:dyDescent="0.25">
      <c r="A129" s="48"/>
      <c r="B129" s="843"/>
      <c r="C129" s="62" t="s">
        <v>104</v>
      </c>
      <c r="D129" s="183">
        <v>0.37603404711455546</v>
      </c>
      <c r="E129" s="183">
        <v>0.228828339808852</v>
      </c>
      <c r="F129" s="183">
        <v>0.3678136543246095</v>
      </c>
      <c r="G129" s="183">
        <v>0.34299565514819991</v>
      </c>
      <c r="H129" s="183">
        <v>0.24522606445659825</v>
      </c>
      <c r="I129" s="183">
        <v>0.27135142829834069</v>
      </c>
      <c r="J129" s="183">
        <v>0.29035315140655205</v>
      </c>
      <c r="K129" s="198"/>
      <c r="L129" s="198"/>
      <c r="M129" s="198"/>
      <c r="N129" s="198"/>
      <c r="O129" s="198"/>
      <c r="P129" s="198"/>
      <c r="Q129" s="198"/>
      <c r="S129" s="213"/>
      <c r="T129" s="213"/>
      <c r="U129" s="213"/>
      <c r="V129" s="213"/>
      <c r="W129" s="213"/>
      <c r="X129" s="213"/>
      <c r="Y129" s="213"/>
      <c r="Z129" s="213"/>
      <c r="AA129" s="213"/>
      <c r="AB129" s="213"/>
    </row>
    <row r="130" spans="1:28" x14ac:dyDescent="0.25">
      <c r="A130" s="48"/>
      <c r="B130" s="841" t="s">
        <v>26</v>
      </c>
      <c r="C130" s="47" t="s">
        <v>99</v>
      </c>
      <c r="D130" s="689">
        <v>64.351521000000005</v>
      </c>
      <c r="E130" s="689">
        <v>43.513725000000001</v>
      </c>
      <c r="F130" s="689">
        <v>41.610382999999999</v>
      </c>
      <c r="G130" s="689">
        <v>62.640013000000003</v>
      </c>
      <c r="H130" s="689">
        <v>68.586772999999994</v>
      </c>
      <c r="I130" s="689">
        <v>0</v>
      </c>
      <c r="J130" s="689">
        <v>280.70241499999997</v>
      </c>
      <c r="K130" s="152"/>
      <c r="L130" s="602"/>
      <c r="M130" s="602"/>
      <c r="N130" s="602"/>
      <c r="O130" s="602"/>
      <c r="P130" s="602"/>
      <c r="Q130" s="602"/>
      <c r="S130" s="213"/>
      <c r="T130" s="213"/>
      <c r="U130" s="213"/>
      <c r="V130" s="213"/>
      <c r="W130" s="213"/>
      <c r="X130" s="213"/>
      <c r="Y130" s="213"/>
      <c r="Z130" s="213"/>
      <c r="AA130" s="213"/>
      <c r="AB130" s="213"/>
    </row>
    <row r="131" spans="1:28" x14ac:dyDescent="0.25">
      <c r="A131" s="48"/>
      <c r="B131" s="842"/>
      <c r="C131" s="47" t="s">
        <v>98</v>
      </c>
      <c r="D131" s="689">
        <v>85.872257000000005</v>
      </c>
      <c r="E131" s="689">
        <v>191.93434199999999</v>
      </c>
      <c r="F131" s="689">
        <v>62.370443000000002</v>
      </c>
      <c r="G131" s="689">
        <v>161.40498500000001</v>
      </c>
      <c r="H131" s="689">
        <v>196.15996799999999</v>
      </c>
      <c r="I131" s="689">
        <v>9.7194819999999993</v>
      </c>
      <c r="J131" s="689">
        <v>707.46147699999995</v>
      </c>
      <c r="K131" s="602"/>
      <c r="L131" s="602"/>
      <c r="M131" s="602"/>
      <c r="Q131" s="602"/>
      <c r="S131" s="213"/>
      <c r="T131" s="213"/>
      <c r="U131" s="213"/>
      <c r="V131" s="213"/>
      <c r="W131" s="213"/>
      <c r="X131" s="213"/>
      <c r="Y131" s="213"/>
      <c r="Z131" s="213"/>
      <c r="AA131" s="213"/>
      <c r="AB131" s="213"/>
    </row>
    <row r="132" spans="1:28" ht="15" customHeight="1" x14ac:dyDescent="0.25">
      <c r="A132" s="48"/>
      <c r="B132" s="843"/>
      <c r="C132" s="62" t="s">
        <v>104</v>
      </c>
      <c r="D132" s="183">
        <v>0.42837107318656303</v>
      </c>
      <c r="E132" s="183">
        <v>0.18481241130767068</v>
      </c>
      <c r="F132" s="183">
        <v>0.40017361470084872</v>
      </c>
      <c r="G132" s="183">
        <v>0.27958675069371552</v>
      </c>
      <c r="H132" s="183">
        <v>0.2590655988471639</v>
      </c>
      <c r="I132" s="183">
        <v>0</v>
      </c>
      <c r="J132" s="183">
        <v>0.2840646346952333</v>
      </c>
      <c r="K132" s="152"/>
      <c r="L132" s="152"/>
      <c r="M132" s="152"/>
      <c r="N132" s="152"/>
      <c r="O132" s="152"/>
      <c r="P132" s="152"/>
      <c r="Q132" s="152"/>
      <c r="R132" s="152"/>
      <c r="S132" s="152"/>
      <c r="T132" s="152"/>
      <c r="U132" s="213"/>
      <c r="V132" s="213"/>
      <c r="W132" s="213"/>
      <c r="X132" s="213"/>
      <c r="Y132" s="213"/>
      <c r="Z132" s="213"/>
      <c r="AA132" s="213"/>
      <c r="AB132" s="213"/>
    </row>
    <row r="133" spans="1:28" ht="15" customHeight="1" x14ac:dyDescent="0.25">
      <c r="A133" s="48"/>
      <c r="B133" s="44" t="s">
        <v>97</v>
      </c>
      <c r="C133" s="94"/>
      <c r="D133" s="94"/>
      <c r="E133" s="94"/>
      <c r="F133" s="94"/>
      <c r="G133" s="94"/>
      <c r="H133" s="94"/>
      <c r="I133" s="94"/>
      <c r="J133" s="60"/>
      <c r="K133" s="602"/>
      <c r="L133" s="602"/>
      <c r="M133" s="602"/>
      <c r="Q133" s="602"/>
      <c r="S133" s="213"/>
      <c r="T133" s="213"/>
      <c r="U133" s="213"/>
      <c r="V133" s="213"/>
      <c r="W133" s="213"/>
      <c r="X133" s="213"/>
      <c r="Y133" s="213"/>
      <c r="Z133" s="213"/>
      <c r="AA133" s="213"/>
      <c r="AB133" s="213"/>
    </row>
    <row r="134" spans="1:28" ht="15.75" customHeight="1" x14ac:dyDescent="0.25">
      <c r="A134" s="48"/>
      <c r="B134" s="103"/>
      <c r="C134" s="103"/>
      <c r="D134" s="103"/>
      <c r="E134" s="103"/>
      <c r="F134" s="103"/>
      <c r="G134" s="103"/>
      <c r="H134" s="103"/>
      <c r="I134" s="103"/>
      <c r="J134" s="215"/>
      <c r="K134" s="602"/>
      <c r="L134" s="602"/>
      <c r="M134" s="602"/>
      <c r="Q134" s="602"/>
      <c r="S134" s="213"/>
      <c r="T134" s="213"/>
      <c r="U134" s="213"/>
      <c r="V134" s="213"/>
      <c r="W134" s="213"/>
      <c r="X134" s="213"/>
      <c r="Y134" s="213"/>
      <c r="Z134" s="213"/>
      <c r="AA134" s="213"/>
      <c r="AB134" s="213"/>
    </row>
    <row r="135" spans="1:28" x14ac:dyDescent="0.25">
      <c r="A135" s="48" t="s">
        <v>250</v>
      </c>
      <c r="B135" s="59" t="s">
        <v>249</v>
      </c>
      <c r="C135" s="59"/>
      <c r="D135" s="174"/>
      <c r="E135" s="174"/>
      <c r="F135" s="174"/>
      <c r="G135" s="174"/>
      <c r="H135" s="174"/>
      <c r="I135" s="174"/>
      <c r="J135" s="174"/>
      <c r="K135" s="214"/>
      <c r="L135" s="602"/>
      <c r="M135" s="602"/>
      <c r="N135" s="602"/>
      <c r="O135" s="602"/>
      <c r="P135" s="602"/>
      <c r="Q135" s="602"/>
      <c r="S135" s="213"/>
      <c r="T135" s="213"/>
      <c r="U135" s="213"/>
      <c r="V135" s="213"/>
      <c r="W135" s="213"/>
      <c r="X135" s="213"/>
      <c r="Y135" s="213"/>
      <c r="Z135" s="213"/>
      <c r="AA135" s="213"/>
    </row>
    <row r="136" spans="1:28" ht="45" customHeight="1" x14ac:dyDescent="0.25">
      <c r="A136" s="48"/>
      <c r="B136" s="208"/>
      <c r="C136" s="99"/>
      <c r="D136" s="99" t="s">
        <v>123</v>
      </c>
      <c r="E136" s="99" t="s">
        <v>122</v>
      </c>
      <c r="F136" s="99" t="s">
        <v>121</v>
      </c>
      <c r="G136" s="99" t="s">
        <v>120</v>
      </c>
      <c r="H136" s="99" t="s">
        <v>119</v>
      </c>
      <c r="I136" s="99" t="s">
        <v>118</v>
      </c>
      <c r="J136" s="99" t="s">
        <v>117</v>
      </c>
      <c r="K136" s="214"/>
      <c r="L136" s="602"/>
      <c r="M136" s="602"/>
      <c r="N136" s="602"/>
      <c r="O136" s="602"/>
      <c r="P136" s="602"/>
      <c r="Q136" s="602"/>
      <c r="S136" s="213"/>
      <c r="T136" s="213"/>
      <c r="U136" s="213"/>
      <c r="V136" s="213"/>
      <c r="W136" s="213"/>
      <c r="X136" s="213"/>
      <c r="Y136" s="213"/>
      <c r="Z136" s="213"/>
      <c r="AA136" s="213"/>
    </row>
    <row r="137" spans="1:28" x14ac:dyDescent="0.25">
      <c r="A137" s="48"/>
      <c r="B137" s="841" t="s">
        <v>33</v>
      </c>
      <c r="C137" s="47" t="s">
        <v>99</v>
      </c>
      <c r="D137" s="689">
        <v>120</v>
      </c>
      <c r="E137" s="689">
        <v>128</v>
      </c>
      <c r="F137" s="689">
        <v>71</v>
      </c>
      <c r="G137" s="689">
        <v>194</v>
      </c>
      <c r="H137" s="689">
        <v>123</v>
      </c>
      <c r="I137" s="689">
        <v>6</v>
      </c>
      <c r="J137" s="689">
        <v>642</v>
      </c>
      <c r="K137" s="188"/>
      <c r="L137" s="602"/>
      <c r="M137" s="602"/>
      <c r="N137" s="602"/>
      <c r="O137" s="602"/>
      <c r="P137" s="602"/>
      <c r="Q137" s="602"/>
      <c r="S137" s="213"/>
      <c r="T137" s="213"/>
      <c r="U137" s="213"/>
      <c r="V137" s="213"/>
      <c r="W137" s="213"/>
      <c r="X137" s="213"/>
      <c r="Y137" s="213"/>
      <c r="Z137" s="213"/>
      <c r="AA137" s="213"/>
    </row>
    <row r="138" spans="1:28" ht="15" customHeight="1" x14ac:dyDescent="0.25">
      <c r="A138" s="48"/>
      <c r="B138" s="842"/>
      <c r="C138" s="47" t="s">
        <v>98</v>
      </c>
      <c r="D138" s="689">
        <v>165</v>
      </c>
      <c r="E138" s="689">
        <v>424</v>
      </c>
      <c r="F138" s="689">
        <v>125</v>
      </c>
      <c r="G138" s="689">
        <v>362</v>
      </c>
      <c r="H138" s="689">
        <v>370</v>
      </c>
      <c r="I138" s="689">
        <v>15</v>
      </c>
      <c r="J138" s="689">
        <v>1461</v>
      </c>
      <c r="K138" s="188"/>
      <c r="L138" s="602"/>
      <c r="M138" s="602"/>
      <c r="N138" s="602"/>
      <c r="O138" s="602"/>
      <c r="P138" s="602"/>
      <c r="Q138" s="602"/>
      <c r="S138" s="213"/>
      <c r="T138" s="213"/>
      <c r="U138" s="213"/>
      <c r="V138" s="213"/>
      <c r="W138" s="213"/>
      <c r="X138" s="213"/>
      <c r="Y138" s="213"/>
      <c r="Z138" s="213"/>
      <c r="AA138" s="213"/>
      <c r="AB138" s="213"/>
    </row>
    <row r="139" spans="1:28" s="601" customFormat="1" ht="15" customHeight="1" x14ac:dyDescent="0.25">
      <c r="A139" s="48"/>
      <c r="B139" s="843"/>
      <c r="C139" s="62" t="s">
        <v>104</v>
      </c>
      <c r="D139" s="183">
        <v>0.42105263157894735</v>
      </c>
      <c r="E139" s="183">
        <v>0.2318840579710145</v>
      </c>
      <c r="F139" s="183">
        <v>0.36224489795918369</v>
      </c>
      <c r="G139" s="183">
        <v>0.34892086330935251</v>
      </c>
      <c r="H139" s="183">
        <v>0.24949290060851928</v>
      </c>
      <c r="I139" s="183">
        <v>0.2857142857142857</v>
      </c>
      <c r="J139" s="183">
        <v>0.30527817403708984</v>
      </c>
      <c r="K139" s="212"/>
      <c r="L139" s="212"/>
      <c r="M139" s="212"/>
      <c r="N139" s="212"/>
      <c r="O139" s="212"/>
      <c r="P139" s="212"/>
      <c r="Q139" s="212"/>
      <c r="R139" s="43"/>
    </row>
    <row r="140" spans="1:28" ht="15.75" customHeight="1" x14ac:dyDescent="0.25">
      <c r="A140" s="48"/>
      <c r="B140" s="841" t="s">
        <v>34</v>
      </c>
      <c r="C140" s="47" t="s">
        <v>99</v>
      </c>
      <c r="D140" s="689">
        <v>27</v>
      </c>
      <c r="E140" s="689">
        <v>14</v>
      </c>
      <c r="F140" s="689">
        <v>15</v>
      </c>
      <c r="G140" s="689">
        <v>37</v>
      </c>
      <c r="H140" s="689">
        <v>19</v>
      </c>
      <c r="I140" s="689">
        <v>0</v>
      </c>
      <c r="J140" s="689">
        <v>112</v>
      </c>
      <c r="K140" s="211"/>
      <c r="L140" s="602"/>
      <c r="M140" s="602"/>
      <c r="N140" s="602"/>
      <c r="O140" s="602"/>
      <c r="P140" s="602"/>
      <c r="Q140" s="602"/>
    </row>
    <row r="141" spans="1:28" x14ac:dyDescent="0.25">
      <c r="A141" s="48"/>
      <c r="B141" s="842"/>
      <c r="C141" s="47" t="s">
        <v>98</v>
      </c>
      <c r="D141" s="689">
        <v>24</v>
      </c>
      <c r="E141" s="689">
        <v>56</v>
      </c>
      <c r="F141" s="689">
        <v>31</v>
      </c>
      <c r="G141" s="689">
        <v>81</v>
      </c>
      <c r="H141" s="689">
        <v>53</v>
      </c>
      <c r="I141" s="689">
        <v>3</v>
      </c>
      <c r="J141" s="689">
        <v>248</v>
      </c>
      <c r="K141" s="211"/>
      <c r="L141" s="602"/>
      <c r="M141" s="602"/>
      <c r="N141" s="602"/>
      <c r="O141" s="602"/>
      <c r="P141" s="602"/>
      <c r="Q141" s="602"/>
    </row>
    <row r="142" spans="1:28" x14ac:dyDescent="0.25">
      <c r="A142" s="48"/>
      <c r="B142" s="843"/>
      <c r="C142" s="62" t="s">
        <v>104</v>
      </c>
      <c r="D142" s="183">
        <v>0.52941176470588236</v>
      </c>
      <c r="E142" s="183">
        <v>0.2</v>
      </c>
      <c r="F142" s="183">
        <v>0.32608695652173914</v>
      </c>
      <c r="G142" s="183">
        <v>0.3135593220338983</v>
      </c>
      <c r="H142" s="183">
        <v>0.2638888888888889</v>
      </c>
      <c r="I142" s="183">
        <v>0</v>
      </c>
      <c r="J142" s="183">
        <v>0.31111111111111112</v>
      </c>
      <c r="K142" s="602"/>
      <c r="L142" s="602"/>
      <c r="M142" s="602"/>
      <c r="N142" s="602"/>
      <c r="O142" s="602"/>
      <c r="P142" s="602"/>
      <c r="Q142" s="602"/>
      <c r="R142" s="602"/>
    </row>
    <row r="143" spans="1:28" x14ac:dyDescent="0.25">
      <c r="A143" s="48"/>
      <c r="B143" s="44" t="s">
        <v>97</v>
      </c>
      <c r="C143" s="94"/>
      <c r="D143" s="210"/>
      <c r="E143" s="210"/>
      <c r="F143" s="210"/>
      <c r="G143" s="210"/>
      <c r="H143" s="210"/>
      <c r="I143" s="210"/>
      <c r="J143" s="209"/>
      <c r="K143" s="602"/>
      <c r="L143" s="602"/>
      <c r="M143" s="602"/>
      <c r="Q143" s="602"/>
    </row>
    <row r="144" spans="1:28" ht="15" customHeight="1" x14ac:dyDescent="0.25">
      <c r="A144" s="48"/>
      <c r="B144" s="100"/>
      <c r="C144" s="59"/>
      <c r="D144" s="209"/>
      <c r="E144" s="209"/>
      <c r="F144" s="209"/>
      <c r="G144" s="209"/>
      <c r="H144" s="209"/>
      <c r="I144" s="209"/>
      <c r="J144" s="209"/>
      <c r="K144" s="602"/>
      <c r="L144" s="602"/>
      <c r="M144" s="602"/>
      <c r="Q144" s="602"/>
    </row>
    <row r="145" spans="1:17" ht="15" customHeight="1" x14ac:dyDescent="0.25">
      <c r="A145" s="48" t="s">
        <v>248</v>
      </c>
      <c r="B145" s="59" t="s">
        <v>998</v>
      </c>
      <c r="C145" s="59"/>
      <c r="D145" s="602"/>
      <c r="E145" s="602"/>
      <c r="F145" s="602"/>
      <c r="G145" s="602"/>
      <c r="H145" s="602"/>
    </row>
    <row r="146" spans="1:17" ht="15.75" customHeight="1" x14ac:dyDescent="0.25">
      <c r="A146" s="48"/>
      <c r="B146" s="208"/>
      <c r="C146" s="119"/>
      <c r="D146" s="207">
        <v>2013</v>
      </c>
      <c r="E146" s="207">
        <v>2014</v>
      </c>
      <c r="F146" s="207">
        <v>2015</v>
      </c>
      <c r="G146" s="207">
        <v>2016</v>
      </c>
      <c r="H146" s="207">
        <v>2017</v>
      </c>
    </row>
    <row r="147" spans="1:17" x14ac:dyDescent="0.25">
      <c r="A147" s="48"/>
      <c r="B147" s="841" t="s">
        <v>247</v>
      </c>
      <c r="C147" s="47" t="s">
        <v>237</v>
      </c>
      <c r="D147" s="689">
        <v>383</v>
      </c>
      <c r="E147" s="689">
        <v>492.5</v>
      </c>
      <c r="F147" s="689">
        <v>436.41666666666674</v>
      </c>
      <c r="G147" s="689">
        <v>442</v>
      </c>
      <c r="H147" s="203">
        <v>538.16666666666663</v>
      </c>
    </row>
    <row r="148" spans="1:17" x14ac:dyDescent="0.25">
      <c r="A148" s="48"/>
      <c r="B148" s="842"/>
      <c r="C148" s="47" t="s">
        <v>236</v>
      </c>
      <c r="D148" s="689">
        <v>155</v>
      </c>
      <c r="E148" s="689">
        <v>194</v>
      </c>
      <c r="F148" s="689">
        <v>170</v>
      </c>
      <c r="G148" s="689">
        <v>161</v>
      </c>
      <c r="H148" s="203">
        <v>199</v>
      </c>
    </row>
    <row r="149" spans="1:17" x14ac:dyDescent="0.25">
      <c r="A149" s="48"/>
      <c r="B149" s="843"/>
      <c r="C149" s="47" t="s">
        <v>235</v>
      </c>
      <c r="D149" s="689">
        <v>261.31311923700002</v>
      </c>
      <c r="E149" s="689">
        <v>347.04001041800007</v>
      </c>
      <c r="F149" s="689">
        <v>310.55437544899996</v>
      </c>
      <c r="G149" s="689">
        <v>292</v>
      </c>
      <c r="H149" s="689">
        <v>247.72388569000003</v>
      </c>
    </row>
    <row r="150" spans="1:17" ht="15" customHeight="1" x14ac:dyDescent="0.25">
      <c r="A150" s="48"/>
      <c r="B150" s="841" t="s">
        <v>246</v>
      </c>
      <c r="C150" s="47" t="s">
        <v>237</v>
      </c>
      <c r="D150" s="689">
        <v>590</v>
      </c>
      <c r="E150" s="689">
        <v>699.75</v>
      </c>
      <c r="F150" s="689">
        <v>663.33333333333337</v>
      </c>
      <c r="G150" s="689">
        <v>445</v>
      </c>
      <c r="H150" s="689">
        <v>512.41666666666674</v>
      </c>
    </row>
    <row r="151" spans="1:17" ht="15" customHeight="1" x14ac:dyDescent="0.25">
      <c r="A151" s="48"/>
      <c r="B151" s="842"/>
      <c r="C151" s="47" t="s">
        <v>236</v>
      </c>
      <c r="D151" s="689">
        <v>289</v>
      </c>
      <c r="E151" s="689">
        <v>342</v>
      </c>
      <c r="F151" s="689">
        <v>314</v>
      </c>
      <c r="G151" s="689">
        <v>219</v>
      </c>
      <c r="H151" s="689">
        <v>252</v>
      </c>
    </row>
    <row r="152" spans="1:17" ht="15.75" customHeight="1" x14ac:dyDescent="0.25">
      <c r="A152" s="48"/>
      <c r="B152" s="843"/>
      <c r="C152" s="47" t="s">
        <v>235</v>
      </c>
      <c r="D152" s="689">
        <v>529.05735066399996</v>
      </c>
      <c r="E152" s="689">
        <v>631.27425325000002</v>
      </c>
      <c r="F152" s="689">
        <v>580.168587183</v>
      </c>
      <c r="G152" s="689">
        <v>385</v>
      </c>
      <c r="H152" s="689">
        <v>293.65810856999991</v>
      </c>
    </row>
    <row r="153" spans="1:17" ht="13.9" customHeight="1" x14ac:dyDescent="0.25">
      <c r="A153" s="48"/>
      <c r="B153" s="44" t="s">
        <v>233</v>
      </c>
      <c r="C153" s="206"/>
      <c r="D153" s="195"/>
      <c r="E153" s="195"/>
      <c r="F153" s="195"/>
      <c r="G153" s="195"/>
      <c r="H153" s="195"/>
      <c r="I153" s="205"/>
    </row>
    <row r="154" spans="1:17" x14ac:dyDescent="0.25">
      <c r="A154" s="48"/>
      <c r="B154" s="44" t="s">
        <v>245</v>
      </c>
      <c r="C154" s="76"/>
      <c r="D154" s="76"/>
      <c r="E154" s="76"/>
      <c r="F154" s="76"/>
      <c r="G154" s="76"/>
      <c r="H154" s="76"/>
      <c r="I154" s="193"/>
      <c r="J154" s="44"/>
      <c r="L154" s="602"/>
      <c r="M154" s="602"/>
      <c r="Q154" s="602"/>
    </row>
    <row r="155" spans="1:17" x14ac:dyDescent="0.25">
      <c r="A155" s="48"/>
      <c r="B155" s="44" t="s">
        <v>231</v>
      </c>
      <c r="C155" s="76"/>
      <c r="D155" s="76"/>
      <c r="E155" s="76"/>
      <c r="F155" s="76"/>
      <c r="G155" s="76"/>
      <c r="H155" s="76"/>
      <c r="I155" s="193"/>
      <c r="J155" s="44"/>
      <c r="L155" s="602"/>
      <c r="M155" s="602"/>
      <c r="Q155" s="602"/>
    </row>
    <row r="156" spans="1:17" x14ac:dyDescent="0.25">
      <c r="A156" s="48"/>
      <c r="B156" s="43" t="s">
        <v>240</v>
      </c>
      <c r="C156" s="76"/>
      <c r="D156" s="76"/>
      <c r="E156" s="76"/>
      <c r="F156" s="76"/>
      <c r="G156" s="76"/>
      <c r="H156" s="76"/>
      <c r="I156" s="193"/>
      <c r="J156" s="44"/>
      <c r="L156" s="602"/>
      <c r="M156" s="602"/>
      <c r="Q156" s="602"/>
    </row>
    <row r="157" spans="1:17" x14ac:dyDescent="0.25">
      <c r="A157" s="48"/>
      <c r="B157" s="44" t="s">
        <v>97</v>
      </c>
      <c r="C157" s="76"/>
      <c r="D157" s="76"/>
      <c r="E157" s="76"/>
      <c r="F157" s="76"/>
      <c r="G157" s="76"/>
      <c r="H157" s="76"/>
      <c r="I157" s="193"/>
      <c r="J157" s="44"/>
      <c r="L157" s="602"/>
      <c r="M157" s="602"/>
      <c r="Q157" s="602"/>
    </row>
    <row r="158" spans="1:17" x14ac:dyDescent="0.25">
      <c r="A158" s="601"/>
      <c r="C158" s="50"/>
      <c r="D158" s="50"/>
      <c r="E158" s="50"/>
      <c r="F158" s="50"/>
      <c r="G158" s="50"/>
      <c r="I158" s="204"/>
      <c r="J158" s="602"/>
      <c r="K158" s="602"/>
      <c r="L158" s="602"/>
      <c r="P158" s="602"/>
    </row>
    <row r="159" spans="1:17" x14ac:dyDescent="0.25">
      <c r="A159" s="601" t="s">
        <v>244</v>
      </c>
      <c r="B159" s="601" t="s">
        <v>243</v>
      </c>
      <c r="C159" s="50"/>
      <c r="D159" s="50"/>
      <c r="E159" s="50"/>
      <c r="F159" s="50"/>
      <c r="G159" s="50"/>
      <c r="H159" s="50"/>
      <c r="I159" s="50"/>
      <c r="J159" s="78"/>
      <c r="K159" s="602"/>
      <c r="L159" s="602"/>
      <c r="M159" s="602"/>
      <c r="Q159" s="602"/>
    </row>
    <row r="160" spans="1:17" ht="44.45" customHeight="1" x14ac:dyDescent="0.25">
      <c r="A160" s="601"/>
      <c r="B160" s="688"/>
      <c r="C160" s="99" t="s">
        <v>123</v>
      </c>
      <c r="D160" s="99" t="s">
        <v>122</v>
      </c>
      <c r="E160" s="99" t="s">
        <v>121</v>
      </c>
      <c r="F160" s="99" t="s">
        <v>120</v>
      </c>
      <c r="G160" s="99" t="s">
        <v>119</v>
      </c>
      <c r="H160" s="99" t="s">
        <v>118</v>
      </c>
      <c r="I160" s="99" t="s">
        <v>117</v>
      </c>
      <c r="J160" s="78"/>
      <c r="K160" s="602"/>
      <c r="L160" s="602"/>
      <c r="M160" s="602"/>
      <c r="Q160" s="602"/>
    </row>
    <row r="161" spans="1:18" ht="15" customHeight="1" x14ac:dyDescent="0.25">
      <c r="A161" s="601"/>
      <c r="B161" s="688" t="s">
        <v>237</v>
      </c>
      <c r="C161" s="203">
        <v>92</v>
      </c>
      <c r="D161" s="203">
        <v>144.66666666666666</v>
      </c>
      <c r="E161" s="203">
        <v>61.666666666666664</v>
      </c>
      <c r="F161" s="203">
        <v>76</v>
      </c>
      <c r="G161" s="203">
        <v>155.83333333333334</v>
      </c>
      <c r="H161" s="203">
        <v>8</v>
      </c>
      <c r="I161" s="689">
        <v>538.16666666666663</v>
      </c>
      <c r="J161" s="159"/>
      <c r="Q161" s="602"/>
    </row>
    <row r="162" spans="1:18" ht="15.75" customHeight="1" x14ac:dyDescent="0.25">
      <c r="A162" s="601"/>
      <c r="B162" s="688" t="s">
        <v>236</v>
      </c>
      <c r="C162" s="203">
        <v>33</v>
      </c>
      <c r="D162" s="203">
        <v>52</v>
      </c>
      <c r="E162" s="203">
        <v>23</v>
      </c>
      <c r="F162" s="203">
        <v>30</v>
      </c>
      <c r="G162" s="203">
        <v>57</v>
      </c>
      <c r="H162" s="203">
        <v>4</v>
      </c>
      <c r="I162" s="689">
        <v>199</v>
      </c>
      <c r="Q162" s="602"/>
    </row>
    <row r="163" spans="1:18" x14ac:dyDescent="0.25">
      <c r="A163" s="601"/>
      <c r="B163" s="688" t="s">
        <v>235</v>
      </c>
      <c r="C163" s="203">
        <v>46.156020999999996</v>
      </c>
      <c r="D163" s="203">
        <v>61.047179400000012</v>
      </c>
      <c r="E163" s="203">
        <v>30.139649320000004</v>
      </c>
      <c r="F163" s="203">
        <v>36.693810170000006</v>
      </c>
      <c r="G163" s="203">
        <v>70.001435799999996</v>
      </c>
      <c r="H163" s="203">
        <v>3.6857899999999999</v>
      </c>
      <c r="I163" s="689">
        <v>247.72388569</v>
      </c>
      <c r="Q163" s="602"/>
    </row>
    <row r="164" spans="1:18" x14ac:dyDescent="0.25">
      <c r="A164" s="601"/>
      <c r="B164" s="688" t="s">
        <v>242</v>
      </c>
      <c r="C164" s="603">
        <v>0.18632043039143723</v>
      </c>
      <c r="D164" s="603">
        <v>0.24643235039673986</v>
      </c>
      <c r="E164" s="603">
        <v>0.12166630293259875</v>
      </c>
      <c r="F164" s="603">
        <v>0.14812382773584615</v>
      </c>
      <c r="G164" s="603">
        <v>0.28257846676763065</v>
      </c>
      <c r="H164" s="603">
        <v>1.4878621775747424E-2</v>
      </c>
      <c r="I164" s="603">
        <v>1</v>
      </c>
      <c r="J164" s="151"/>
      <c r="K164" s="151"/>
      <c r="L164" s="151"/>
      <c r="M164" s="151"/>
      <c r="N164" s="151"/>
      <c r="O164" s="151"/>
      <c r="P164" s="151"/>
      <c r="Q164" s="151"/>
      <c r="R164" s="151"/>
    </row>
    <row r="165" spans="1:18" x14ac:dyDescent="0.25">
      <c r="A165" s="601"/>
      <c r="B165" s="201" t="s">
        <v>241</v>
      </c>
      <c r="C165" s="195"/>
      <c r="D165" s="195"/>
      <c r="E165" s="195"/>
      <c r="F165" s="195"/>
      <c r="G165" s="195"/>
      <c r="H165" s="195"/>
      <c r="I165" s="195"/>
      <c r="K165" s="44"/>
      <c r="L165" s="44"/>
      <c r="M165" s="44"/>
      <c r="N165" s="44"/>
      <c r="O165" s="44"/>
      <c r="P165" s="44"/>
      <c r="Q165" s="50"/>
    </row>
    <row r="166" spans="1:18" x14ac:dyDescent="0.25">
      <c r="A166" s="601"/>
      <c r="B166" s="200" t="s">
        <v>240</v>
      </c>
      <c r="C166" s="199"/>
      <c r="D166" s="199"/>
      <c r="E166" s="199"/>
      <c r="F166" s="199"/>
      <c r="G166" s="199"/>
      <c r="H166" s="199"/>
      <c r="I166" s="199"/>
      <c r="K166" s="44"/>
      <c r="L166" s="44"/>
      <c r="M166" s="44"/>
      <c r="N166" s="44"/>
      <c r="O166" s="44"/>
      <c r="P166" s="44"/>
      <c r="Q166" s="50"/>
    </row>
    <row r="167" spans="1:18" x14ac:dyDescent="0.25">
      <c r="A167" s="601"/>
      <c r="B167" s="44" t="s">
        <v>97</v>
      </c>
      <c r="C167" s="76"/>
      <c r="D167" s="76"/>
      <c r="E167" s="76"/>
      <c r="F167" s="76"/>
      <c r="G167" s="76"/>
      <c r="H167" s="76"/>
      <c r="I167" s="76"/>
      <c r="J167" s="193"/>
      <c r="K167" s="44"/>
      <c r="L167" s="44"/>
      <c r="M167" s="44"/>
      <c r="N167" s="44"/>
      <c r="O167" s="44"/>
      <c r="P167" s="44"/>
      <c r="Q167" s="50"/>
    </row>
    <row r="168" spans="1:18" x14ac:dyDescent="0.25">
      <c r="A168" s="601"/>
      <c r="C168" s="602"/>
      <c r="D168" s="602"/>
      <c r="E168" s="602"/>
      <c r="F168" s="602"/>
      <c r="G168" s="602"/>
      <c r="H168" s="198"/>
      <c r="I168" s="602"/>
      <c r="J168" s="44"/>
      <c r="K168" s="44"/>
      <c r="L168" s="44"/>
      <c r="M168" s="44"/>
      <c r="N168" s="44"/>
      <c r="O168" s="44"/>
      <c r="P168" s="44"/>
      <c r="Q168" s="50"/>
    </row>
    <row r="169" spans="1:18" x14ac:dyDescent="0.25">
      <c r="A169" s="601" t="s">
        <v>239</v>
      </c>
      <c r="B169" s="601" t="s">
        <v>238</v>
      </c>
      <c r="C169" s="602"/>
      <c r="D169" s="602"/>
      <c r="E169" s="602"/>
      <c r="F169" s="602"/>
      <c r="G169" s="602"/>
      <c r="H169" s="602"/>
      <c r="I169" s="602"/>
      <c r="J169" s="44"/>
      <c r="K169" s="44"/>
      <c r="L169" s="44"/>
      <c r="M169" s="44"/>
      <c r="N169" s="44"/>
      <c r="O169" s="44"/>
      <c r="P169" s="44"/>
      <c r="Q169" s="50"/>
    </row>
    <row r="170" spans="1:18" ht="45.6" customHeight="1" x14ac:dyDescent="0.25">
      <c r="A170" s="601"/>
      <c r="B170" s="62"/>
      <c r="C170" s="99" t="s">
        <v>123</v>
      </c>
      <c r="D170" s="99" t="s">
        <v>122</v>
      </c>
      <c r="E170" s="99" t="s">
        <v>121</v>
      </c>
      <c r="F170" s="99" t="s">
        <v>120</v>
      </c>
      <c r="G170" s="99" t="s">
        <v>119</v>
      </c>
      <c r="H170" s="99" t="s">
        <v>118</v>
      </c>
      <c r="I170" s="99" t="s">
        <v>117</v>
      </c>
      <c r="J170" s="44"/>
      <c r="K170" s="44"/>
      <c r="L170" s="44"/>
      <c r="M170" s="44"/>
      <c r="N170" s="44"/>
      <c r="O170" s="44"/>
      <c r="P170" s="44"/>
      <c r="Q170" s="50"/>
    </row>
    <row r="171" spans="1:18" ht="15" customHeight="1" x14ac:dyDescent="0.25">
      <c r="A171" s="601"/>
      <c r="B171" s="62" t="s">
        <v>237</v>
      </c>
      <c r="C171" s="689">
        <v>78.166666666666657</v>
      </c>
      <c r="D171" s="689">
        <v>130.66666666666669</v>
      </c>
      <c r="E171" s="689">
        <v>42.083333333333336</v>
      </c>
      <c r="F171" s="689">
        <v>135.83333333333331</v>
      </c>
      <c r="G171" s="689">
        <v>117.66666666666667</v>
      </c>
      <c r="H171" s="689">
        <v>8</v>
      </c>
      <c r="I171" s="689">
        <v>512.41666666666674</v>
      </c>
      <c r="J171" s="44"/>
      <c r="K171" s="51"/>
      <c r="L171" s="51"/>
      <c r="M171" s="44"/>
      <c r="N171" s="44"/>
      <c r="O171" s="44"/>
      <c r="P171" s="44"/>
      <c r="Q171" s="50"/>
    </row>
    <row r="172" spans="1:18" ht="15.75" customHeight="1" x14ac:dyDescent="0.25">
      <c r="A172" s="601"/>
      <c r="B172" s="62" t="s">
        <v>236</v>
      </c>
      <c r="C172" s="689">
        <v>43</v>
      </c>
      <c r="D172" s="689">
        <v>62</v>
      </c>
      <c r="E172" s="689">
        <v>21</v>
      </c>
      <c r="F172" s="689">
        <v>63</v>
      </c>
      <c r="G172" s="689">
        <v>60</v>
      </c>
      <c r="H172" s="689">
        <v>3</v>
      </c>
      <c r="I172" s="689">
        <v>252</v>
      </c>
      <c r="J172" s="44"/>
      <c r="K172" s="44"/>
      <c r="L172" s="44"/>
      <c r="M172" s="51"/>
      <c r="N172" s="44"/>
      <c r="O172" s="44"/>
      <c r="P172" s="44"/>
      <c r="Q172" s="50"/>
    </row>
    <row r="173" spans="1:18" x14ac:dyDescent="0.25">
      <c r="A173" s="601"/>
      <c r="B173" s="62" t="s">
        <v>235</v>
      </c>
      <c r="C173" s="689">
        <v>46.135990000000007</v>
      </c>
      <c r="D173" s="689">
        <v>72.911851659999996</v>
      </c>
      <c r="E173" s="689">
        <v>24.076722999999998</v>
      </c>
      <c r="F173" s="689">
        <v>78.77742446000002</v>
      </c>
      <c r="G173" s="689">
        <v>67.110646450000004</v>
      </c>
      <c r="H173" s="689">
        <v>4.645473</v>
      </c>
      <c r="I173" s="689">
        <v>293.65810857000002</v>
      </c>
      <c r="J173" s="44"/>
      <c r="K173" s="44"/>
      <c r="L173" s="44"/>
      <c r="M173" s="44"/>
      <c r="N173" s="44"/>
      <c r="O173" s="44"/>
      <c r="P173" s="44"/>
      <c r="Q173" s="50"/>
    </row>
    <row r="174" spans="1:18" x14ac:dyDescent="0.25">
      <c r="A174" s="601"/>
      <c r="B174" s="62" t="s">
        <v>234</v>
      </c>
      <c r="C174" s="197">
        <v>0.15710783613183443</v>
      </c>
      <c r="D174" s="197">
        <v>0.24828822883540372</v>
      </c>
      <c r="E174" s="197">
        <v>8.1988960281887693E-2</v>
      </c>
      <c r="F174" s="197">
        <v>0.26826238459280155</v>
      </c>
      <c r="G174" s="197">
        <v>0.22853326535678709</v>
      </c>
      <c r="H174" s="197">
        <v>1.581932480128553E-2</v>
      </c>
      <c r="I174" s="197">
        <v>1</v>
      </c>
      <c r="J174" s="196"/>
      <c r="K174" s="196"/>
      <c r="L174" s="196"/>
      <c r="M174" s="196"/>
      <c r="N174" s="196"/>
      <c r="O174" s="196"/>
      <c r="P174" s="196"/>
      <c r="Q174" s="196"/>
      <c r="R174" s="196"/>
    </row>
    <row r="175" spans="1:18" x14ac:dyDescent="0.25">
      <c r="A175" s="601"/>
      <c r="B175" s="44" t="s">
        <v>233</v>
      </c>
      <c r="C175" s="195"/>
      <c r="D175" s="195"/>
      <c r="E175" s="195"/>
      <c r="F175" s="195"/>
      <c r="G175" s="195"/>
      <c r="H175" s="195"/>
      <c r="I175" s="195"/>
      <c r="J175" s="194"/>
      <c r="K175" s="194"/>
      <c r="L175" s="194"/>
      <c r="M175" s="194"/>
      <c r="N175" s="194"/>
      <c r="O175" s="194"/>
      <c r="P175" s="194"/>
      <c r="Q175" s="194"/>
    </row>
    <row r="176" spans="1:18" x14ac:dyDescent="0.25">
      <c r="A176" s="48"/>
      <c r="B176" s="44" t="s">
        <v>232</v>
      </c>
      <c r="C176" s="76"/>
      <c r="D176" s="76"/>
      <c r="E176" s="76"/>
      <c r="F176" s="76"/>
      <c r="G176" s="76"/>
      <c r="H176" s="76"/>
      <c r="I176" s="76"/>
      <c r="J176" s="193"/>
      <c r="K176" s="44"/>
      <c r="L176" s="44"/>
      <c r="M176" s="44"/>
      <c r="N176" s="44"/>
      <c r="O176" s="44"/>
      <c r="P176" s="50"/>
      <c r="Q176" s="50"/>
    </row>
    <row r="177" spans="1:19" x14ac:dyDescent="0.25">
      <c r="A177" s="48"/>
      <c r="B177" s="44" t="s">
        <v>231</v>
      </c>
      <c r="C177" s="76"/>
      <c r="D177" s="76"/>
      <c r="E177" s="76"/>
      <c r="F177" s="76"/>
      <c r="G177" s="76"/>
      <c r="H177" s="76"/>
      <c r="I177" s="76"/>
      <c r="J177" s="193"/>
      <c r="K177" s="44"/>
      <c r="L177" s="44"/>
      <c r="M177" s="44"/>
      <c r="N177" s="44"/>
      <c r="O177" s="44"/>
      <c r="P177" s="50"/>
      <c r="Q177" s="50"/>
    </row>
    <row r="178" spans="1:19" x14ac:dyDescent="0.25">
      <c r="A178" s="48"/>
      <c r="B178" s="44" t="s">
        <v>97</v>
      </c>
      <c r="C178" s="76"/>
      <c r="D178" s="76"/>
      <c r="E178" s="76"/>
      <c r="F178" s="76"/>
      <c r="G178" s="76"/>
      <c r="H178" s="76"/>
      <c r="I178" s="76"/>
      <c r="J178" s="193"/>
      <c r="K178" s="44"/>
      <c r="L178" s="44"/>
      <c r="M178" s="44"/>
      <c r="N178" s="44"/>
      <c r="O178" s="44"/>
      <c r="P178" s="50"/>
      <c r="Q178" s="50"/>
    </row>
    <row r="179" spans="1:19" x14ac:dyDescent="0.25">
      <c r="A179" s="48"/>
      <c r="C179" s="192"/>
      <c r="D179" s="50"/>
      <c r="E179" s="50"/>
      <c r="F179" s="50"/>
      <c r="G179" s="50"/>
      <c r="H179" s="50"/>
      <c r="I179" s="50"/>
      <c r="J179" s="50"/>
      <c r="K179" s="602"/>
      <c r="P179" s="602"/>
      <c r="Q179" s="602"/>
    </row>
    <row r="180" spans="1:19" ht="15" customHeight="1" x14ac:dyDescent="0.25">
      <c r="A180" s="48" t="s">
        <v>230</v>
      </c>
      <c r="B180" s="48" t="s">
        <v>229</v>
      </c>
      <c r="C180" s="48"/>
      <c r="D180" s="50"/>
      <c r="E180" s="50"/>
      <c r="F180" s="50"/>
      <c r="G180" s="50"/>
      <c r="H180" s="50"/>
      <c r="I180" s="50"/>
      <c r="J180" s="50"/>
      <c r="K180" s="78"/>
      <c r="P180" s="602"/>
      <c r="Q180" s="602"/>
    </row>
    <row r="181" spans="1:19" ht="45" customHeight="1" x14ac:dyDescent="0.25">
      <c r="A181" s="48"/>
      <c r="B181" s="119"/>
      <c r="C181" s="99"/>
      <c r="D181" s="99" t="s">
        <v>123</v>
      </c>
      <c r="E181" s="99" t="s">
        <v>122</v>
      </c>
      <c r="F181" s="99" t="s">
        <v>121</v>
      </c>
      <c r="G181" s="99" t="s">
        <v>120</v>
      </c>
      <c r="H181" s="99" t="s">
        <v>119</v>
      </c>
      <c r="I181" s="99" t="s">
        <v>118</v>
      </c>
      <c r="J181" s="99" t="s">
        <v>117</v>
      </c>
      <c r="K181" s="78"/>
      <c r="L181" s="602"/>
      <c r="M181" s="602"/>
      <c r="N181" s="602"/>
      <c r="O181" s="602"/>
      <c r="P181" s="602"/>
      <c r="Q181" s="602"/>
    </row>
    <row r="182" spans="1:19" ht="45" x14ac:dyDescent="0.25">
      <c r="A182" s="191"/>
      <c r="B182" s="841" t="s">
        <v>33</v>
      </c>
      <c r="C182" s="190" t="s">
        <v>228</v>
      </c>
      <c r="D182" s="185">
        <v>146</v>
      </c>
      <c r="E182" s="185">
        <v>162</v>
      </c>
      <c r="F182" s="185">
        <v>68</v>
      </c>
      <c r="G182" s="185">
        <v>184</v>
      </c>
      <c r="H182" s="185">
        <v>86</v>
      </c>
      <c r="I182" s="185">
        <v>8</v>
      </c>
      <c r="J182" s="185">
        <v>654</v>
      </c>
      <c r="K182" s="189"/>
      <c r="L182" s="176"/>
      <c r="M182" s="176"/>
      <c r="N182" s="176"/>
      <c r="O182" s="176"/>
      <c r="P182" s="176"/>
      <c r="Q182" s="176"/>
      <c r="R182" s="175"/>
    </row>
    <row r="183" spans="1:19" x14ac:dyDescent="0.25">
      <c r="A183" s="48"/>
      <c r="B183" s="842"/>
      <c r="C183" s="47" t="s">
        <v>227</v>
      </c>
      <c r="D183" s="689">
        <v>285</v>
      </c>
      <c r="E183" s="689">
        <v>552</v>
      </c>
      <c r="F183" s="689">
        <v>196</v>
      </c>
      <c r="G183" s="689">
        <v>556</v>
      </c>
      <c r="H183" s="689">
        <v>493</v>
      </c>
      <c r="I183" s="689">
        <v>21</v>
      </c>
      <c r="J183" s="185">
        <v>2103</v>
      </c>
      <c r="K183" s="188"/>
      <c r="M183" s="602"/>
      <c r="N183" s="602"/>
      <c r="O183" s="602"/>
      <c r="P183" s="602"/>
      <c r="Q183" s="602"/>
    </row>
    <row r="184" spans="1:19" ht="45" customHeight="1" x14ac:dyDescent="0.25">
      <c r="A184" s="48"/>
      <c r="B184" s="843"/>
      <c r="C184" s="187" t="s">
        <v>226</v>
      </c>
      <c r="D184" s="183">
        <v>0.512280701754386</v>
      </c>
      <c r="E184" s="183">
        <v>0.29347826086956524</v>
      </c>
      <c r="F184" s="183">
        <v>0.34693877551020408</v>
      </c>
      <c r="G184" s="183">
        <v>0.33093525179856115</v>
      </c>
      <c r="H184" s="183">
        <v>0.17444219066937119</v>
      </c>
      <c r="I184" s="183">
        <v>0.38095238095238093</v>
      </c>
      <c r="J184" s="183">
        <v>0.31098430813124106</v>
      </c>
      <c r="K184" s="182"/>
      <c r="L184" s="182"/>
      <c r="M184" s="182"/>
      <c r="N184" s="182"/>
      <c r="O184" s="182"/>
      <c r="P184" s="182"/>
      <c r="Q184" s="182"/>
      <c r="R184" s="182"/>
      <c r="S184" s="182"/>
    </row>
    <row r="185" spans="1:19" ht="30" customHeight="1" x14ac:dyDescent="0.25">
      <c r="A185" s="129"/>
      <c r="B185" s="841" t="s">
        <v>25</v>
      </c>
      <c r="C185" s="114" t="s">
        <v>225</v>
      </c>
      <c r="D185" s="185">
        <v>808.28072299999997</v>
      </c>
      <c r="E185" s="185">
        <v>898.39613499999996</v>
      </c>
      <c r="F185" s="185">
        <v>349.908051</v>
      </c>
      <c r="G185" s="185">
        <v>515.27395799999999</v>
      </c>
      <c r="H185" s="185">
        <v>474.48022500000002</v>
      </c>
      <c r="I185" s="185">
        <v>45.217261000000001</v>
      </c>
      <c r="J185" s="185">
        <v>3091.5563529999999</v>
      </c>
      <c r="K185" s="186"/>
      <c r="L185" s="122"/>
      <c r="M185" s="122"/>
      <c r="N185" s="122"/>
      <c r="O185" s="122"/>
      <c r="P185" s="122"/>
      <c r="Q185" s="122"/>
      <c r="R185" s="102"/>
    </row>
    <row r="186" spans="1:19" ht="15.75" customHeight="1" x14ac:dyDescent="0.25">
      <c r="A186" s="48"/>
      <c r="B186" s="842"/>
      <c r="C186" s="47" t="s">
        <v>224</v>
      </c>
      <c r="D186" s="185">
        <v>1166.929783</v>
      </c>
      <c r="E186" s="185">
        <v>2115.0704689999998</v>
      </c>
      <c r="F186" s="185">
        <v>640.52714800000001</v>
      </c>
      <c r="G186" s="185">
        <v>1369.3790429999999</v>
      </c>
      <c r="H186" s="185">
        <v>1998.7190680000001</v>
      </c>
      <c r="I186" s="185">
        <v>71.625302000000005</v>
      </c>
      <c r="J186" s="185">
        <v>7362.2508130000006</v>
      </c>
      <c r="K186" s="78"/>
      <c r="L186" s="602"/>
      <c r="M186" s="602"/>
      <c r="N186" s="602"/>
      <c r="O186" s="602"/>
      <c r="P186" s="602"/>
      <c r="Q186" s="602"/>
    </row>
    <row r="187" spans="1:19" ht="45" customHeight="1" x14ac:dyDescent="0.25">
      <c r="A187" s="48"/>
      <c r="B187" s="843"/>
      <c r="C187" s="184" t="s">
        <v>223</v>
      </c>
      <c r="D187" s="183">
        <v>0.69265583480270121</v>
      </c>
      <c r="E187" s="183">
        <v>0.42475943386640896</v>
      </c>
      <c r="F187" s="183">
        <v>0.54628137479037808</v>
      </c>
      <c r="G187" s="183">
        <v>0.37628292957598597</v>
      </c>
      <c r="H187" s="183">
        <v>0.23739215410336997</v>
      </c>
      <c r="I187" s="183">
        <v>0.6313029018711851</v>
      </c>
      <c r="J187" s="183">
        <v>0.41991999885972908</v>
      </c>
      <c r="K187" s="182"/>
      <c r="L187" s="182"/>
      <c r="M187" s="182"/>
      <c r="N187" s="182"/>
      <c r="O187" s="182"/>
      <c r="P187" s="182"/>
      <c r="Q187" s="182"/>
      <c r="R187" s="182"/>
    </row>
    <row r="188" spans="1:19" x14ac:dyDescent="0.25">
      <c r="A188" s="48"/>
      <c r="B188" s="181" t="s">
        <v>222</v>
      </c>
      <c r="C188" s="181"/>
      <c r="D188" s="181"/>
      <c r="E188" s="181"/>
      <c r="F188" s="181"/>
      <c r="G188" s="181"/>
      <c r="H188" s="181"/>
      <c r="I188" s="181"/>
      <c r="J188" s="181"/>
      <c r="K188" s="179"/>
      <c r="L188" s="602"/>
      <c r="M188" s="602"/>
      <c r="N188" s="602"/>
      <c r="O188" s="602"/>
      <c r="P188" s="602"/>
      <c r="Q188" s="602"/>
    </row>
    <row r="189" spans="1:19" x14ac:dyDescent="0.25">
      <c r="A189" s="48"/>
      <c r="B189" s="44" t="s">
        <v>97</v>
      </c>
      <c r="C189" s="103"/>
      <c r="D189" s="103"/>
      <c r="E189" s="103"/>
      <c r="F189" s="103"/>
      <c r="G189" s="103"/>
      <c r="H189" s="103"/>
      <c r="I189" s="103"/>
      <c r="J189" s="180"/>
      <c r="K189" s="179"/>
      <c r="L189" s="602"/>
      <c r="M189" s="602"/>
      <c r="N189" s="602"/>
      <c r="O189" s="602"/>
      <c r="P189" s="602"/>
      <c r="Q189" s="602"/>
    </row>
    <row r="190" spans="1:19" x14ac:dyDescent="0.25">
      <c r="A190" s="48"/>
      <c r="B190" s="44"/>
      <c r="C190" s="50"/>
      <c r="D190" s="50"/>
      <c r="E190" s="50"/>
      <c r="F190" s="50"/>
      <c r="G190" s="50"/>
      <c r="H190" s="50"/>
      <c r="I190" s="50"/>
      <c r="J190" s="50"/>
      <c r="K190" s="690"/>
      <c r="L190" s="602"/>
      <c r="M190" s="602"/>
      <c r="N190" s="602"/>
      <c r="O190" s="602"/>
      <c r="P190" s="602"/>
      <c r="Q190" s="602"/>
    </row>
    <row r="191" spans="1:19" ht="15" customHeight="1" x14ac:dyDescent="0.25">
      <c r="A191" s="48" t="s">
        <v>221</v>
      </c>
      <c r="B191" s="48" t="s">
        <v>220</v>
      </c>
      <c r="C191" s="50"/>
      <c r="D191" s="50"/>
      <c r="E191" s="50"/>
      <c r="F191" s="50"/>
      <c r="G191" s="50"/>
      <c r="H191" s="50"/>
      <c r="I191" s="50"/>
      <c r="J191" s="50"/>
      <c r="K191" s="50"/>
      <c r="L191" s="117"/>
      <c r="M191" s="54"/>
      <c r="N191" s="54"/>
      <c r="O191" s="54"/>
      <c r="P191" s="54"/>
      <c r="Q191" s="54"/>
      <c r="R191" s="54"/>
    </row>
    <row r="192" spans="1:19" ht="46.15" customHeight="1" x14ac:dyDescent="0.25">
      <c r="A192" s="48"/>
      <c r="B192" s="47"/>
      <c r="C192" s="99" t="s">
        <v>123</v>
      </c>
      <c r="D192" s="99" t="s">
        <v>122</v>
      </c>
      <c r="E192" s="99" t="s">
        <v>121</v>
      </c>
      <c r="F192" s="99" t="s">
        <v>120</v>
      </c>
      <c r="G192" s="99" t="s">
        <v>119</v>
      </c>
      <c r="H192" s="99" t="s">
        <v>118</v>
      </c>
      <c r="I192" s="99" t="s">
        <v>117</v>
      </c>
      <c r="J192" s="44"/>
      <c r="K192" s="50"/>
      <c r="L192" s="50"/>
      <c r="M192" s="50"/>
      <c r="N192" s="86"/>
      <c r="O192" s="86"/>
      <c r="P192" s="50"/>
      <c r="Q192" s="50"/>
      <c r="R192" s="50"/>
    </row>
    <row r="193" spans="1:19" ht="15" customHeight="1" x14ac:dyDescent="0.25">
      <c r="A193" s="48"/>
      <c r="B193" s="47" t="s">
        <v>205</v>
      </c>
      <c r="C193" s="47">
        <v>0.89559999999999995</v>
      </c>
      <c r="D193" s="47">
        <v>0</v>
      </c>
      <c r="E193" s="178">
        <v>7.7759999999999996E-2</v>
      </c>
      <c r="F193" s="178">
        <v>0.44498900000000002</v>
      </c>
      <c r="G193" s="47">
        <v>0</v>
      </c>
      <c r="H193" s="47">
        <v>0</v>
      </c>
      <c r="I193" s="47">
        <v>1.4183490000000001</v>
      </c>
      <c r="J193" s="177"/>
      <c r="K193" s="50"/>
      <c r="L193" s="50"/>
      <c r="M193" s="86"/>
      <c r="N193" s="50"/>
      <c r="O193" s="50"/>
      <c r="P193" s="86"/>
      <c r="Q193" s="50"/>
      <c r="R193" s="50"/>
    </row>
    <row r="194" spans="1:19" ht="15" customHeight="1" x14ac:dyDescent="0.25">
      <c r="A194" s="48"/>
      <c r="B194" s="47" t="s">
        <v>204</v>
      </c>
      <c r="C194" s="47">
        <v>0</v>
      </c>
      <c r="D194" s="178">
        <v>0.39672000000000002</v>
      </c>
      <c r="E194" s="47">
        <v>5.4309620000000001</v>
      </c>
      <c r="F194" s="47">
        <v>8.694979</v>
      </c>
      <c r="G194" s="178">
        <v>0.209952</v>
      </c>
      <c r="H194" s="47">
        <v>0</v>
      </c>
      <c r="I194" s="47">
        <v>14.732612999999999</v>
      </c>
      <c r="J194" s="177"/>
      <c r="K194" s="50"/>
      <c r="L194" s="50"/>
      <c r="M194" s="50"/>
      <c r="N194" s="50"/>
      <c r="O194" s="50"/>
      <c r="P194" s="50"/>
      <c r="Q194" s="50"/>
      <c r="R194" s="50"/>
    </row>
    <row r="195" spans="1:19" ht="15.75" customHeight="1" x14ac:dyDescent="0.25">
      <c r="A195" s="48"/>
      <c r="B195" s="47" t="s">
        <v>203</v>
      </c>
      <c r="C195" s="47">
        <v>16.116119999999999</v>
      </c>
      <c r="D195" s="47">
        <v>3.186725</v>
      </c>
      <c r="E195" s="47">
        <v>4.0856380000000003</v>
      </c>
      <c r="F195" s="47">
        <v>14.916696999999999</v>
      </c>
      <c r="G195" s="47">
        <v>0.78881000000000001</v>
      </c>
      <c r="H195" s="47">
        <v>0</v>
      </c>
      <c r="I195" s="47">
        <v>39.093989999999991</v>
      </c>
      <c r="J195" s="177"/>
      <c r="K195" s="50"/>
      <c r="L195" s="50"/>
      <c r="M195" s="50"/>
      <c r="N195" s="50"/>
      <c r="O195" s="50"/>
      <c r="P195" s="50"/>
      <c r="Q195" s="50"/>
      <c r="R195" s="50"/>
    </row>
    <row r="196" spans="1:19" x14ac:dyDescent="0.25">
      <c r="A196" s="48"/>
      <c r="B196" s="47" t="s">
        <v>202</v>
      </c>
      <c r="C196" s="47">
        <v>201.11569299999999</v>
      </c>
      <c r="D196" s="47">
        <v>786.56836199999998</v>
      </c>
      <c r="E196" s="47">
        <v>260.85598599999997</v>
      </c>
      <c r="F196" s="47">
        <v>938.20891099999994</v>
      </c>
      <c r="G196" s="47">
        <v>686.52470200000005</v>
      </c>
      <c r="H196" s="47">
        <v>31.328040999999999</v>
      </c>
      <c r="I196" s="47">
        <v>2904.6016950000003</v>
      </c>
      <c r="J196" s="177"/>
      <c r="K196" s="50"/>
      <c r="L196" s="50"/>
      <c r="M196" s="50"/>
      <c r="N196" s="50"/>
      <c r="O196" s="50"/>
      <c r="P196" s="50"/>
      <c r="Q196" s="50"/>
      <c r="R196" s="50"/>
    </row>
    <row r="197" spans="1:19" x14ac:dyDescent="0.25">
      <c r="A197" s="48"/>
      <c r="B197" s="47" t="s">
        <v>201</v>
      </c>
      <c r="C197" s="47">
        <v>948.80237</v>
      </c>
      <c r="D197" s="47">
        <v>1324.918662</v>
      </c>
      <c r="E197" s="47">
        <v>370.07680199999999</v>
      </c>
      <c r="F197" s="47">
        <v>407.11346700000001</v>
      </c>
      <c r="G197" s="47">
        <v>1311.195604</v>
      </c>
      <c r="H197" s="47">
        <v>40.297260999999999</v>
      </c>
      <c r="I197" s="47">
        <v>4402.4041660000003</v>
      </c>
      <c r="J197" s="177"/>
      <c r="K197" s="50"/>
      <c r="L197" s="50"/>
      <c r="M197" s="50"/>
      <c r="N197" s="50"/>
      <c r="O197" s="50"/>
      <c r="P197" s="50"/>
      <c r="Q197" s="50"/>
      <c r="R197" s="50"/>
    </row>
    <row r="198" spans="1:19" x14ac:dyDescent="0.25">
      <c r="A198" s="48"/>
      <c r="B198" s="47" t="s">
        <v>200</v>
      </c>
      <c r="C198" s="47">
        <v>0</v>
      </c>
      <c r="D198" s="47">
        <v>0</v>
      </c>
      <c r="E198" s="47">
        <v>0</v>
      </c>
      <c r="F198" s="47">
        <v>0</v>
      </c>
      <c r="G198" s="47">
        <v>0</v>
      </c>
      <c r="H198" s="47">
        <v>0</v>
      </c>
      <c r="I198" s="47">
        <v>0</v>
      </c>
      <c r="J198" s="177"/>
      <c r="K198" s="59"/>
      <c r="L198" s="59"/>
      <c r="M198" s="59"/>
      <c r="N198" s="59"/>
      <c r="O198" s="59"/>
      <c r="P198" s="59"/>
      <c r="Q198" s="59"/>
      <c r="R198" s="59"/>
    </row>
    <row r="199" spans="1:19" x14ac:dyDescent="0.25">
      <c r="A199" s="48"/>
      <c r="B199" s="62" t="s">
        <v>24</v>
      </c>
      <c r="C199" s="62">
        <v>1166.929783</v>
      </c>
      <c r="D199" s="62">
        <v>2115.0704690000002</v>
      </c>
      <c r="E199" s="62">
        <v>640.5271479999999</v>
      </c>
      <c r="F199" s="62">
        <v>1369.3790429999999</v>
      </c>
      <c r="G199" s="62">
        <v>1998.7190680000001</v>
      </c>
      <c r="H199" s="62">
        <v>71.625302000000005</v>
      </c>
      <c r="I199" s="62">
        <v>7362.2508130000006</v>
      </c>
      <c r="J199" s="177"/>
      <c r="L199" s="602"/>
      <c r="M199" s="602"/>
      <c r="N199" s="602"/>
      <c r="O199" s="602"/>
      <c r="P199" s="602"/>
      <c r="Q199" s="602"/>
    </row>
    <row r="200" spans="1:19" x14ac:dyDescent="0.25">
      <c r="A200" s="48"/>
      <c r="B200" s="44" t="s">
        <v>97</v>
      </c>
      <c r="C200" s="103"/>
      <c r="D200" s="103"/>
      <c r="E200" s="103"/>
      <c r="F200" s="103"/>
      <c r="G200" s="103"/>
      <c r="H200" s="103"/>
      <c r="I200" s="103"/>
      <c r="J200" s="177"/>
      <c r="L200" s="602"/>
      <c r="M200" s="602"/>
      <c r="N200" s="602"/>
      <c r="O200" s="602"/>
      <c r="P200" s="602"/>
      <c r="Q200" s="602"/>
    </row>
    <row r="201" spans="1:19" ht="15" customHeight="1" x14ac:dyDescent="0.25">
      <c r="A201" s="48"/>
      <c r="B201" s="44"/>
      <c r="C201" s="44"/>
      <c r="D201" s="44"/>
      <c r="E201" s="44"/>
      <c r="F201" s="44"/>
      <c r="G201" s="44"/>
      <c r="H201" s="44"/>
      <c r="I201" s="44"/>
      <c r="J201" s="44"/>
      <c r="L201" s="602"/>
      <c r="M201" s="602"/>
      <c r="N201" s="602"/>
      <c r="O201" s="602"/>
      <c r="P201" s="602"/>
      <c r="Q201" s="602"/>
    </row>
    <row r="202" spans="1:19" x14ac:dyDescent="0.25">
      <c r="A202" s="48" t="s">
        <v>219</v>
      </c>
      <c r="B202" s="48" t="s">
        <v>218</v>
      </c>
      <c r="C202" s="44"/>
      <c r="D202" s="44"/>
      <c r="E202" s="44"/>
      <c r="F202" s="44"/>
      <c r="G202" s="44"/>
      <c r="H202" s="44"/>
      <c r="I202" s="44"/>
      <c r="J202" s="44"/>
      <c r="L202" s="602"/>
      <c r="M202" s="602"/>
      <c r="N202" s="602"/>
      <c r="O202" s="602"/>
      <c r="P202" s="602"/>
      <c r="Q202" s="602"/>
    </row>
    <row r="203" spans="1:19" ht="45" customHeight="1" x14ac:dyDescent="0.25">
      <c r="A203" s="48"/>
      <c r="B203" s="47"/>
      <c r="C203" s="99" t="s">
        <v>123</v>
      </c>
      <c r="D203" s="99" t="s">
        <v>122</v>
      </c>
      <c r="E203" s="99" t="s">
        <v>121</v>
      </c>
      <c r="F203" s="99" t="s">
        <v>120</v>
      </c>
      <c r="G203" s="99" t="s">
        <v>119</v>
      </c>
      <c r="H203" s="99" t="s">
        <v>118</v>
      </c>
      <c r="I203" s="99" t="s">
        <v>117</v>
      </c>
      <c r="J203" s="59"/>
      <c r="K203" s="50"/>
      <c r="L203" s="117"/>
      <c r="M203" s="54"/>
      <c r="N203" s="54"/>
      <c r="O203" s="54"/>
      <c r="P203" s="54"/>
      <c r="Q203" s="54"/>
      <c r="R203" s="54"/>
      <c r="S203" s="602"/>
    </row>
    <row r="204" spans="1:19" ht="15" customHeight="1" x14ac:dyDescent="0.25">
      <c r="A204" s="48"/>
      <c r="B204" s="47" t="s">
        <v>205</v>
      </c>
      <c r="C204" s="77">
        <v>7.6748405349424519E-4</v>
      </c>
      <c r="D204" s="172">
        <v>0</v>
      </c>
      <c r="E204" s="172">
        <v>1.2140000660830696E-4</v>
      </c>
      <c r="F204" s="172">
        <v>3.249567767775456E-4</v>
      </c>
      <c r="G204" s="172">
        <v>0</v>
      </c>
      <c r="H204" s="172">
        <v>0</v>
      </c>
      <c r="I204" s="172">
        <v>1.9265154584186808E-4</v>
      </c>
      <c r="J204" s="50"/>
      <c r="K204" s="50"/>
      <c r="L204" s="45"/>
      <c r="M204" s="71"/>
      <c r="N204" s="71"/>
      <c r="O204" s="71"/>
      <c r="P204" s="71"/>
      <c r="Q204" s="71"/>
      <c r="R204" s="71"/>
      <c r="S204" s="602"/>
    </row>
    <row r="205" spans="1:19" ht="15" customHeight="1" x14ac:dyDescent="0.25">
      <c r="A205" s="48"/>
      <c r="B205" s="47" t="s">
        <v>204</v>
      </c>
      <c r="C205" s="172">
        <v>0</v>
      </c>
      <c r="D205" s="172">
        <v>1.8756821856038121E-4</v>
      </c>
      <c r="E205" s="172">
        <v>8.4788943247101848E-3</v>
      </c>
      <c r="F205" s="172">
        <v>6.3495779670698525E-3</v>
      </c>
      <c r="G205" s="172">
        <v>1.0504327664722114E-4</v>
      </c>
      <c r="H205" s="172">
        <v>0</v>
      </c>
      <c r="I205" s="172">
        <v>2.001101751924245E-3</v>
      </c>
      <c r="J205" s="50"/>
      <c r="K205" s="50"/>
      <c r="L205" s="45"/>
      <c r="M205" s="71"/>
      <c r="N205" s="71"/>
      <c r="O205" s="71"/>
      <c r="P205" s="71"/>
      <c r="Q205" s="71"/>
      <c r="R205" s="71"/>
      <c r="S205" s="602"/>
    </row>
    <row r="206" spans="1:19" ht="15.75" customHeight="1" x14ac:dyDescent="0.25">
      <c r="A206" s="48"/>
      <c r="B206" s="47" t="s">
        <v>203</v>
      </c>
      <c r="C206" s="172">
        <v>1.3810702438811606E-2</v>
      </c>
      <c r="D206" s="172">
        <v>1.5066755678862442E-3</v>
      </c>
      <c r="E206" s="172">
        <v>6.3785555581166425E-3</v>
      </c>
      <c r="F206" s="172">
        <v>1.0893037304938513E-2</v>
      </c>
      <c r="G206" s="172">
        <v>3.9465776488004165E-4</v>
      </c>
      <c r="H206" s="172">
        <v>0</v>
      </c>
      <c r="I206" s="172">
        <v>5.3100595175281469E-3</v>
      </c>
      <c r="J206" s="50"/>
      <c r="K206" s="50"/>
      <c r="L206" s="45"/>
      <c r="M206" s="71"/>
      <c r="N206" s="71"/>
      <c r="O206" s="71"/>
      <c r="P206" s="71"/>
      <c r="Q206" s="71"/>
      <c r="R206" s="71"/>
      <c r="S206" s="602"/>
    </row>
    <row r="207" spans="1:19" x14ac:dyDescent="0.25">
      <c r="A207" s="48"/>
      <c r="B207" s="47" t="s">
        <v>202</v>
      </c>
      <c r="C207" s="172">
        <v>0.17234601081391715</v>
      </c>
      <c r="D207" s="172">
        <v>0.37188754395114193</v>
      </c>
      <c r="E207" s="172">
        <v>0.40725203734846227</v>
      </c>
      <c r="F207" s="172">
        <v>0.68513456211845947</v>
      </c>
      <c r="G207" s="172">
        <v>0.34348233976021686</v>
      </c>
      <c r="H207" s="172">
        <v>0.43738790797698829</v>
      </c>
      <c r="I207" s="172">
        <v>0.39452631658122239</v>
      </c>
      <c r="J207" s="50"/>
      <c r="K207" s="50"/>
      <c r="L207" s="45"/>
      <c r="M207" s="71"/>
      <c r="N207" s="71"/>
      <c r="O207" s="71"/>
      <c r="P207" s="71"/>
      <c r="Q207" s="71"/>
      <c r="R207" s="71"/>
      <c r="S207" s="602"/>
    </row>
    <row r="208" spans="1:19" s="175" customFormat="1" ht="15" customHeight="1" x14ac:dyDescent="0.25">
      <c r="A208" s="48"/>
      <c r="B208" s="47" t="s">
        <v>201</v>
      </c>
      <c r="C208" s="172">
        <v>0.81307580269377699</v>
      </c>
      <c r="D208" s="172">
        <v>0.62641821226241134</v>
      </c>
      <c r="E208" s="172">
        <v>0.57776911276210274</v>
      </c>
      <c r="F208" s="172">
        <v>0.29729786583275469</v>
      </c>
      <c r="G208" s="172">
        <v>0.65601795919825578</v>
      </c>
      <c r="H208" s="172">
        <v>0.56261209202301155</v>
      </c>
      <c r="I208" s="172">
        <v>0.59796987060348328</v>
      </c>
      <c r="J208" s="50"/>
      <c r="K208" s="50"/>
      <c r="L208" s="45"/>
      <c r="M208" s="71"/>
      <c r="N208" s="71"/>
      <c r="O208" s="71"/>
      <c r="P208" s="71"/>
      <c r="Q208" s="71"/>
      <c r="R208" s="71"/>
      <c r="S208" s="176"/>
    </row>
    <row r="209" spans="1:19" x14ac:dyDescent="0.25">
      <c r="A209" s="48"/>
      <c r="B209" s="47" t="s">
        <v>200</v>
      </c>
      <c r="C209" s="172">
        <v>0</v>
      </c>
      <c r="D209" s="172">
        <v>0</v>
      </c>
      <c r="E209" s="172">
        <v>0</v>
      </c>
      <c r="F209" s="172">
        <v>0</v>
      </c>
      <c r="G209" s="172">
        <v>0</v>
      </c>
      <c r="H209" s="172">
        <v>0</v>
      </c>
      <c r="I209" s="172">
        <v>0</v>
      </c>
      <c r="J209" s="50"/>
      <c r="K209" s="50"/>
      <c r="L209" s="45"/>
      <c r="M209" s="71"/>
      <c r="N209" s="71"/>
      <c r="O209" s="71"/>
      <c r="P209" s="71"/>
      <c r="Q209" s="71"/>
      <c r="R209" s="71"/>
      <c r="S209" s="602"/>
    </row>
    <row r="210" spans="1:19" x14ac:dyDescent="0.25">
      <c r="A210" s="48"/>
      <c r="B210" s="62" t="s">
        <v>24</v>
      </c>
      <c r="C210" s="146">
        <v>1</v>
      </c>
      <c r="D210" s="146">
        <v>1</v>
      </c>
      <c r="E210" s="146">
        <v>1</v>
      </c>
      <c r="F210" s="146">
        <v>1</v>
      </c>
      <c r="G210" s="146">
        <v>1</v>
      </c>
      <c r="H210" s="146">
        <v>1</v>
      </c>
      <c r="I210" s="146">
        <v>1</v>
      </c>
      <c r="J210" s="50"/>
      <c r="K210" s="59"/>
      <c r="L210" s="45"/>
      <c r="M210" s="71"/>
      <c r="N210" s="71"/>
      <c r="O210" s="71"/>
      <c r="P210" s="71"/>
      <c r="Q210" s="71"/>
      <c r="R210" s="71"/>
      <c r="S210" s="602"/>
    </row>
    <row r="211" spans="1:19" s="102" customFormat="1" ht="14.45" customHeight="1" x14ac:dyDescent="0.25">
      <c r="A211" s="48"/>
      <c r="B211" s="44" t="s">
        <v>97</v>
      </c>
      <c r="C211" s="94"/>
      <c r="D211" s="94"/>
      <c r="E211" s="94"/>
      <c r="F211" s="94"/>
      <c r="G211" s="94"/>
      <c r="H211" s="94"/>
      <c r="I211" s="94"/>
      <c r="J211" s="50"/>
      <c r="K211" s="160"/>
      <c r="L211" s="602"/>
      <c r="M211" s="602"/>
      <c r="N211" s="602"/>
      <c r="O211" s="602"/>
      <c r="P211" s="602"/>
      <c r="Q211" s="602"/>
      <c r="R211" s="43"/>
    </row>
    <row r="212" spans="1:19" x14ac:dyDescent="0.25">
      <c r="A212" s="48"/>
      <c r="B212" s="44"/>
      <c r="C212" s="170"/>
      <c r="D212" s="170"/>
      <c r="E212" s="170"/>
      <c r="F212" s="170"/>
      <c r="G212" s="170"/>
      <c r="H212" s="170"/>
      <c r="I212" s="170"/>
      <c r="J212" s="50"/>
      <c r="K212" s="690"/>
      <c r="L212" s="602"/>
      <c r="M212" s="602"/>
      <c r="N212" s="602"/>
      <c r="O212" s="602"/>
      <c r="P212" s="602"/>
      <c r="Q212" s="602"/>
    </row>
    <row r="213" spans="1:19" x14ac:dyDescent="0.25">
      <c r="A213" s="48" t="s">
        <v>217</v>
      </c>
      <c r="B213" s="48" t="s">
        <v>216</v>
      </c>
      <c r="C213" s="44"/>
      <c r="D213" s="44"/>
      <c r="E213" s="44"/>
      <c r="F213" s="44"/>
      <c r="G213" s="44"/>
      <c r="H213" s="44"/>
      <c r="I213" s="44"/>
      <c r="J213" s="44"/>
      <c r="L213" s="602"/>
      <c r="M213" s="602"/>
      <c r="N213" s="602"/>
      <c r="O213" s="602"/>
      <c r="P213" s="602"/>
      <c r="Q213" s="602"/>
    </row>
    <row r="214" spans="1:19" ht="44.45" customHeight="1" x14ac:dyDescent="0.25">
      <c r="A214" s="48"/>
      <c r="B214" s="47"/>
      <c r="C214" s="99" t="s">
        <v>123</v>
      </c>
      <c r="D214" s="99" t="s">
        <v>122</v>
      </c>
      <c r="E214" s="99" t="s">
        <v>121</v>
      </c>
      <c r="F214" s="99" t="s">
        <v>120</v>
      </c>
      <c r="G214" s="99" t="s">
        <v>119</v>
      </c>
      <c r="H214" s="99" t="s">
        <v>118</v>
      </c>
      <c r="I214" s="99" t="s">
        <v>117</v>
      </c>
      <c r="J214" s="59"/>
      <c r="K214" s="690"/>
      <c r="L214" s="602"/>
      <c r="M214" s="602"/>
      <c r="N214" s="602"/>
      <c r="O214" s="602"/>
      <c r="P214" s="602"/>
      <c r="Q214" s="602"/>
    </row>
    <row r="215" spans="1:19" ht="15" customHeight="1" x14ac:dyDescent="0.25">
      <c r="A215" s="48"/>
      <c r="B215" s="47" t="s">
        <v>205</v>
      </c>
      <c r="C215" s="47">
        <v>0.63</v>
      </c>
      <c r="D215" s="47">
        <v>0</v>
      </c>
      <c r="E215" s="47">
        <v>9.8790000000000003E-2</v>
      </c>
      <c r="F215" s="47">
        <v>0.35158</v>
      </c>
      <c r="G215" s="47">
        <v>0</v>
      </c>
      <c r="H215" s="47">
        <v>0</v>
      </c>
      <c r="I215" s="47">
        <v>1.0803700000000001</v>
      </c>
      <c r="J215" s="59"/>
      <c r="K215" s="602"/>
      <c r="L215" s="602"/>
      <c r="M215" s="602"/>
      <c r="N215" s="602"/>
      <c r="O215" s="602"/>
      <c r="P215" s="602"/>
      <c r="Q215" s="602"/>
    </row>
    <row r="216" spans="1:19" ht="15" customHeight="1" x14ac:dyDescent="0.25">
      <c r="A216" s="48"/>
      <c r="B216" s="47" t="s">
        <v>204</v>
      </c>
      <c r="C216" s="47">
        <v>0</v>
      </c>
      <c r="D216" s="47">
        <v>0.39672000000000002</v>
      </c>
      <c r="E216" s="47">
        <v>1.7114279999999999</v>
      </c>
      <c r="F216" s="47">
        <v>3.9590740000000002</v>
      </c>
      <c r="G216" s="47">
        <v>0.209952</v>
      </c>
      <c r="H216" s="47">
        <v>0</v>
      </c>
      <c r="I216" s="47">
        <v>6.2771740000000005</v>
      </c>
      <c r="J216" s="59"/>
      <c r="K216" s="602"/>
      <c r="L216" s="602"/>
      <c r="M216" s="602"/>
      <c r="N216" s="602"/>
      <c r="O216" s="602"/>
      <c r="P216" s="602"/>
      <c r="Q216" s="602"/>
    </row>
    <row r="217" spans="1:19" ht="15" customHeight="1" x14ac:dyDescent="0.25">
      <c r="A217" s="48"/>
      <c r="B217" s="47" t="s">
        <v>203</v>
      </c>
      <c r="C217" s="47">
        <v>8.3043410000000009</v>
      </c>
      <c r="D217" s="47">
        <v>0.50975999999999999</v>
      </c>
      <c r="E217" s="47">
        <v>0.78390899999999997</v>
      </c>
      <c r="F217" s="47">
        <v>3.7467069999999998</v>
      </c>
      <c r="G217" s="47">
        <v>0</v>
      </c>
      <c r="H217" s="47">
        <v>0</v>
      </c>
      <c r="I217" s="47">
        <v>13.344716999999999</v>
      </c>
      <c r="J217" s="59"/>
      <c r="K217" s="602"/>
      <c r="L217" s="602"/>
      <c r="M217" s="602"/>
      <c r="N217" s="602"/>
      <c r="O217" s="602"/>
      <c r="P217" s="602"/>
      <c r="Q217" s="602"/>
    </row>
    <row r="218" spans="1:19" ht="15.75" customHeight="1" x14ac:dyDescent="0.25">
      <c r="A218" s="48"/>
      <c r="B218" s="47" t="s">
        <v>202</v>
      </c>
      <c r="C218" s="47">
        <v>49.233983000000002</v>
      </c>
      <c r="D218" s="47">
        <v>102.22373</v>
      </c>
      <c r="E218" s="47">
        <v>67.869489999999999</v>
      </c>
      <c r="F218" s="47">
        <v>170.666132</v>
      </c>
      <c r="G218" s="47">
        <v>105.088742</v>
      </c>
      <c r="H218" s="47">
        <v>3.9909050000000001</v>
      </c>
      <c r="I218" s="47">
        <v>499.07298200000002</v>
      </c>
      <c r="J218" s="59"/>
      <c r="K218" s="602"/>
      <c r="L218" s="602"/>
      <c r="M218" s="602"/>
      <c r="N218" s="602"/>
      <c r="O218" s="602"/>
      <c r="P218" s="602"/>
      <c r="Q218" s="602"/>
    </row>
    <row r="219" spans="1:19" x14ac:dyDescent="0.25">
      <c r="A219" s="48"/>
      <c r="B219" s="47" t="s">
        <v>201</v>
      </c>
      <c r="C219" s="47">
        <v>92.055453999999997</v>
      </c>
      <c r="D219" s="47">
        <v>132.317857</v>
      </c>
      <c r="E219" s="47">
        <v>33.517209000000001</v>
      </c>
      <c r="F219" s="47">
        <v>45.321505000000002</v>
      </c>
      <c r="G219" s="47">
        <v>159.448047</v>
      </c>
      <c r="H219" s="47">
        <v>5.7285769999999996</v>
      </c>
      <c r="I219" s="47">
        <v>468.38864899999999</v>
      </c>
      <c r="J219" s="59"/>
      <c r="K219" s="602"/>
      <c r="L219" s="602"/>
      <c r="M219" s="602"/>
      <c r="N219" s="602"/>
      <c r="O219" s="602"/>
      <c r="P219" s="602"/>
      <c r="Q219" s="602"/>
    </row>
    <row r="220" spans="1:19" x14ac:dyDescent="0.25">
      <c r="A220" s="48"/>
      <c r="B220" s="47" t="s">
        <v>200</v>
      </c>
      <c r="C220" s="47">
        <v>0</v>
      </c>
      <c r="D220" s="47">
        <v>0</v>
      </c>
      <c r="E220" s="47">
        <v>0</v>
      </c>
      <c r="F220" s="47">
        <v>0</v>
      </c>
      <c r="G220" s="47">
        <v>0</v>
      </c>
      <c r="H220" s="47">
        <v>0</v>
      </c>
      <c r="I220" s="47">
        <v>0</v>
      </c>
      <c r="J220" s="59"/>
      <c r="K220" s="602"/>
      <c r="L220" s="602"/>
      <c r="M220" s="602"/>
      <c r="N220" s="602"/>
      <c r="O220" s="602"/>
      <c r="P220" s="602"/>
      <c r="Q220" s="602"/>
    </row>
    <row r="221" spans="1:19" x14ac:dyDescent="0.25">
      <c r="A221" s="48"/>
      <c r="B221" s="62" t="s">
        <v>24</v>
      </c>
      <c r="C221" s="62">
        <v>150.22377800000001</v>
      </c>
      <c r="D221" s="62">
        <v>235.44806700000001</v>
      </c>
      <c r="E221" s="62">
        <v>103.98082600000001</v>
      </c>
      <c r="F221" s="62">
        <v>224.04499800000002</v>
      </c>
      <c r="G221" s="62">
        <v>264.74674099999999</v>
      </c>
      <c r="H221" s="62">
        <v>9.7194819999999993</v>
      </c>
      <c r="I221" s="62">
        <v>988.16389200000003</v>
      </c>
      <c r="J221" s="59"/>
      <c r="K221" s="160"/>
      <c r="L221" s="160"/>
      <c r="M221" s="160"/>
      <c r="N221" s="160"/>
      <c r="O221" s="160"/>
      <c r="P221" s="160"/>
      <c r="Q221" s="160"/>
    </row>
    <row r="222" spans="1:19" x14ac:dyDescent="0.25">
      <c r="A222" s="48"/>
      <c r="B222" s="44" t="s">
        <v>97</v>
      </c>
      <c r="C222" s="94"/>
      <c r="D222" s="94"/>
      <c r="E222" s="94"/>
      <c r="F222" s="94"/>
      <c r="G222" s="94"/>
      <c r="H222" s="94"/>
      <c r="I222" s="94"/>
      <c r="J222" s="50"/>
      <c r="K222" s="50"/>
      <c r="L222" s="50"/>
      <c r="M222" s="50"/>
      <c r="N222" s="50"/>
      <c r="O222" s="50"/>
      <c r="P222" s="50"/>
      <c r="Q222" s="160"/>
    </row>
    <row r="223" spans="1:19" x14ac:dyDescent="0.25">
      <c r="A223" s="48"/>
      <c r="B223" s="44"/>
      <c r="C223" s="44"/>
      <c r="D223" s="44"/>
      <c r="E223" s="44"/>
      <c r="F223" s="44"/>
      <c r="G223" s="44"/>
      <c r="H223" s="44"/>
      <c r="I223" s="44"/>
      <c r="J223" s="50"/>
      <c r="K223" s="690"/>
      <c r="L223" s="690"/>
      <c r="M223" s="690"/>
      <c r="N223" s="690"/>
      <c r="O223" s="690"/>
      <c r="P223" s="690"/>
      <c r="Q223" s="690"/>
    </row>
    <row r="224" spans="1:19" x14ac:dyDescent="0.25">
      <c r="A224" s="48" t="s">
        <v>215</v>
      </c>
      <c r="B224" s="48" t="s">
        <v>214</v>
      </c>
      <c r="C224" s="59"/>
      <c r="D224" s="59"/>
      <c r="E224" s="59"/>
      <c r="F224" s="59"/>
      <c r="G224" s="59"/>
      <c r="H224" s="59"/>
      <c r="I224" s="59"/>
      <c r="J224" s="44"/>
      <c r="L224" s="602"/>
      <c r="M224" s="602"/>
      <c r="N224" s="602"/>
      <c r="O224" s="602"/>
      <c r="P224" s="602"/>
      <c r="Q224" s="602"/>
    </row>
    <row r="225" spans="1:17" ht="45" customHeight="1" x14ac:dyDescent="0.25">
      <c r="A225" s="48"/>
      <c r="B225" s="47"/>
      <c r="C225" s="99" t="s">
        <v>123</v>
      </c>
      <c r="D225" s="99" t="s">
        <v>122</v>
      </c>
      <c r="E225" s="99" t="s">
        <v>121</v>
      </c>
      <c r="F225" s="99" t="s">
        <v>120</v>
      </c>
      <c r="G225" s="99" t="s">
        <v>119</v>
      </c>
      <c r="H225" s="99" t="s">
        <v>118</v>
      </c>
      <c r="I225" s="99" t="s">
        <v>117</v>
      </c>
      <c r="J225" s="59"/>
      <c r="K225" s="690"/>
      <c r="L225" s="602"/>
      <c r="M225" s="602"/>
      <c r="N225" s="602"/>
      <c r="O225" s="602"/>
      <c r="P225" s="602"/>
      <c r="Q225" s="602"/>
    </row>
    <row r="226" spans="1:17" x14ac:dyDescent="0.25">
      <c r="A226" s="48"/>
      <c r="B226" s="47" t="s">
        <v>205</v>
      </c>
      <c r="C226" s="172">
        <v>4.1937435497062256E-3</v>
      </c>
      <c r="D226" s="172">
        <v>0</v>
      </c>
      <c r="E226" s="172">
        <v>9.5007900783554075E-4</v>
      </c>
      <c r="F226" s="172">
        <v>1.5692383366666368E-3</v>
      </c>
      <c r="G226" s="172">
        <v>0</v>
      </c>
      <c r="H226" s="172">
        <v>0</v>
      </c>
      <c r="I226" s="172">
        <v>1.0933105416484901E-3</v>
      </c>
      <c r="J226" s="50"/>
      <c r="K226" s="602"/>
      <c r="L226" s="602"/>
      <c r="M226" s="602"/>
      <c r="N226" s="602"/>
      <c r="O226" s="602"/>
      <c r="P226" s="602"/>
      <c r="Q226" s="602"/>
    </row>
    <row r="227" spans="1:17" ht="15" customHeight="1" x14ac:dyDescent="0.25">
      <c r="A227" s="48"/>
      <c r="B227" s="47" t="s">
        <v>204</v>
      </c>
      <c r="C227" s="172">
        <v>0</v>
      </c>
      <c r="D227" s="172">
        <v>1.684957557965426E-3</v>
      </c>
      <c r="E227" s="172">
        <v>1.6459072944852351E-2</v>
      </c>
      <c r="F227" s="172">
        <v>1.7670887702656946E-2</v>
      </c>
      <c r="G227" s="172">
        <v>7.9302959200544044E-4</v>
      </c>
      <c r="H227" s="172">
        <v>0</v>
      </c>
      <c r="I227" s="172">
        <v>6.3523612336160934E-3</v>
      </c>
      <c r="J227" s="50"/>
      <c r="K227" s="160"/>
      <c r="L227" s="602"/>
      <c r="M227" s="602"/>
      <c r="N227" s="602"/>
      <c r="O227" s="602"/>
      <c r="P227" s="602"/>
      <c r="Q227" s="602"/>
    </row>
    <row r="228" spans="1:17" ht="15" customHeight="1" x14ac:dyDescent="0.25">
      <c r="A228" s="48"/>
      <c r="B228" s="47" t="s">
        <v>203</v>
      </c>
      <c r="C228" s="172">
        <v>5.5279803973509442E-2</v>
      </c>
      <c r="D228" s="172">
        <v>2.1650634320136506E-3</v>
      </c>
      <c r="E228" s="172">
        <v>7.538976464757069E-3</v>
      </c>
      <c r="F228" s="172">
        <v>1.6723011151536619E-2</v>
      </c>
      <c r="G228" s="172">
        <v>0</v>
      </c>
      <c r="H228" s="172">
        <v>0</v>
      </c>
      <c r="I228" s="172">
        <v>1.3504558411855024E-2</v>
      </c>
      <c r="J228" s="50"/>
      <c r="K228" s="160"/>
      <c r="L228" s="602"/>
      <c r="M228" s="602"/>
      <c r="N228" s="602"/>
      <c r="O228" s="602"/>
      <c r="P228" s="602"/>
      <c r="Q228" s="602"/>
    </row>
    <row r="229" spans="1:17" ht="15.75" customHeight="1" x14ac:dyDescent="0.25">
      <c r="A229" s="48"/>
      <c r="B229" s="47" t="s">
        <v>202</v>
      </c>
      <c r="C229" s="172">
        <v>0.32773761687713643</v>
      </c>
      <c r="D229" s="172">
        <v>0.43416678379440676</v>
      </c>
      <c r="E229" s="172">
        <v>0.65271158742285806</v>
      </c>
      <c r="F229" s="172">
        <v>0.76174935179762415</v>
      </c>
      <c r="G229" s="172">
        <v>0.39694064449314603</v>
      </c>
      <c r="H229" s="172">
        <v>0.4106088163957709</v>
      </c>
      <c r="I229" s="172">
        <v>0.50505081802766383</v>
      </c>
      <c r="J229" s="50"/>
      <c r="K229" s="160"/>
      <c r="L229" s="602"/>
      <c r="M229" s="602"/>
      <c r="N229" s="602"/>
      <c r="O229" s="602"/>
      <c r="P229" s="602"/>
      <c r="Q229" s="602"/>
    </row>
    <row r="230" spans="1:17" x14ac:dyDescent="0.25">
      <c r="A230" s="48"/>
      <c r="B230" s="47" t="s">
        <v>201</v>
      </c>
      <c r="C230" s="172">
        <v>0.61278883559964781</v>
      </c>
      <c r="D230" s="172">
        <v>0.56198319521561413</v>
      </c>
      <c r="E230" s="172">
        <v>0.3223402841596969</v>
      </c>
      <c r="F230" s="172">
        <v>0.20228751101151562</v>
      </c>
      <c r="G230" s="172">
        <v>0.60226632591484863</v>
      </c>
      <c r="H230" s="172">
        <v>0.58939118360422915</v>
      </c>
      <c r="I230" s="172">
        <v>0.47399895178521656</v>
      </c>
      <c r="J230" s="50"/>
      <c r="K230" s="160"/>
      <c r="L230" s="602"/>
      <c r="M230" s="602"/>
      <c r="N230" s="602"/>
      <c r="O230" s="602"/>
      <c r="P230" s="602"/>
      <c r="Q230" s="602"/>
    </row>
    <row r="231" spans="1:17" x14ac:dyDescent="0.25">
      <c r="A231" s="48"/>
      <c r="B231" s="47" t="s">
        <v>200</v>
      </c>
      <c r="C231" s="172">
        <v>0</v>
      </c>
      <c r="D231" s="172">
        <v>0</v>
      </c>
      <c r="E231" s="172">
        <v>0</v>
      </c>
      <c r="F231" s="172">
        <v>0</v>
      </c>
      <c r="G231" s="172">
        <v>0</v>
      </c>
      <c r="H231" s="172">
        <v>0</v>
      </c>
      <c r="I231" s="172">
        <v>0</v>
      </c>
      <c r="J231" s="50"/>
      <c r="K231" s="160"/>
      <c r="L231" s="602"/>
      <c r="M231" s="602"/>
      <c r="N231" s="602"/>
      <c r="O231" s="602"/>
      <c r="P231" s="602"/>
      <c r="Q231" s="602"/>
    </row>
    <row r="232" spans="1:17" x14ac:dyDescent="0.25">
      <c r="A232" s="48"/>
      <c r="B232" s="62" t="s">
        <v>24</v>
      </c>
      <c r="C232" s="146">
        <v>1</v>
      </c>
      <c r="D232" s="146">
        <v>1</v>
      </c>
      <c r="E232" s="146">
        <v>1</v>
      </c>
      <c r="F232" s="146">
        <v>1</v>
      </c>
      <c r="G232" s="146">
        <v>1</v>
      </c>
      <c r="H232" s="146">
        <v>1</v>
      </c>
      <c r="I232" s="146">
        <v>1</v>
      </c>
      <c r="J232" s="50"/>
      <c r="K232" s="160"/>
      <c r="L232" s="602"/>
      <c r="M232" s="602"/>
      <c r="N232" s="602"/>
      <c r="O232" s="602"/>
      <c r="P232" s="602"/>
      <c r="Q232" s="602"/>
    </row>
    <row r="233" spans="1:17" x14ac:dyDescent="0.25">
      <c r="A233" s="48"/>
      <c r="B233" s="44" t="s">
        <v>97</v>
      </c>
      <c r="C233" s="94"/>
      <c r="D233" s="94"/>
      <c r="E233" s="94"/>
      <c r="F233" s="94"/>
      <c r="G233" s="94"/>
      <c r="H233" s="94"/>
      <c r="I233" s="94"/>
      <c r="J233" s="50"/>
      <c r="K233" s="160"/>
      <c r="L233" s="602"/>
      <c r="M233" s="602"/>
      <c r="N233" s="602"/>
      <c r="O233" s="602"/>
      <c r="P233" s="602"/>
      <c r="Q233" s="602"/>
    </row>
    <row r="234" spans="1:17" x14ac:dyDescent="0.25">
      <c r="A234" s="48"/>
      <c r="B234" s="48"/>
      <c r="C234" s="59"/>
      <c r="D234" s="54"/>
      <c r="E234" s="54"/>
      <c r="F234" s="54"/>
      <c r="G234" s="54"/>
      <c r="H234" s="54"/>
      <c r="I234" s="59"/>
      <c r="J234" s="50"/>
      <c r="K234" s="78"/>
      <c r="L234" s="602"/>
      <c r="M234" s="602"/>
      <c r="N234" s="602"/>
      <c r="O234" s="602"/>
      <c r="P234" s="602"/>
      <c r="Q234" s="602"/>
    </row>
    <row r="235" spans="1:17" x14ac:dyDescent="0.25">
      <c r="A235" s="48" t="s">
        <v>213</v>
      </c>
      <c r="B235" s="48" t="s">
        <v>212</v>
      </c>
      <c r="C235" s="50"/>
      <c r="D235" s="50"/>
      <c r="E235" s="50"/>
      <c r="F235" s="50"/>
      <c r="G235" s="50"/>
      <c r="H235" s="50"/>
      <c r="I235" s="50"/>
      <c r="J235" s="174"/>
      <c r="K235" s="602"/>
      <c r="L235" s="602"/>
      <c r="M235" s="602"/>
      <c r="N235" s="602"/>
      <c r="O235" s="602"/>
      <c r="P235" s="602"/>
      <c r="Q235" s="602"/>
    </row>
    <row r="236" spans="1:17" ht="45" customHeight="1" x14ac:dyDescent="0.25">
      <c r="A236" s="48"/>
      <c r="B236" s="47"/>
      <c r="C236" s="99" t="s">
        <v>123</v>
      </c>
      <c r="D236" s="99" t="s">
        <v>122</v>
      </c>
      <c r="E236" s="99" t="s">
        <v>121</v>
      </c>
      <c r="F236" s="99" t="s">
        <v>120</v>
      </c>
      <c r="G236" s="99" t="s">
        <v>119</v>
      </c>
      <c r="H236" s="99" t="s">
        <v>118</v>
      </c>
      <c r="I236" s="99" t="s">
        <v>117</v>
      </c>
      <c r="J236" s="50"/>
      <c r="K236" s="602"/>
      <c r="L236" s="602"/>
      <c r="M236" s="602"/>
      <c r="N236" s="602"/>
      <c r="O236" s="602"/>
      <c r="P236" s="602"/>
      <c r="Q236" s="602"/>
    </row>
    <row r="237" spans="1:17" x14ac:dyDescent="0.25">
      <c r="A237" s="48"/>
      <c r="B237" s="47" t="s">
        <v>205</v>
      </c>
      <c r="C237" s="47">
        <v>10</v>
      </c>
      <c r="D237" s="47">
        <v>0</v>
      </c>
      <c r="E237" s="47">
        <v>1</v>
      </c>
      <c r="F237" s="47">
        <v>5</v>
      </c>
      <c r="G237" s="47">
        <v>0</v>
      </c>
      <c r="H237" s="47">
        <v>0</v>
      </c>
      <c r="I237" s="47">
        <v>16</v>
      </c>
      <c r="J237" s="50"/>
      <c r="K237" s="602"/>
      <c r="L237" s="602"/>
      <c r="M237" s="602"/>
      <c r="N237" s="602"/>
      <c r="O237" s="602"/>
      <c r="P237" s="602"/>
      <c r="Q237" s="602"/>
    </row>
    <row r="238" spans="1:17" ht="15" customHeight="1" x14ac:dyDescent="0.25">
      <c r="A238" s="48"/>
      <c r="B238" s="47" t="s">
        <v>204</v>
      </c>
      <c r="C238" s="47">
        <v>0</v>
      </c>
      <c r="D238" s="47">
        <v>1</v>
      </c>
      <c r="E238" s="47">
        <v>22</v>
      </c>
      <c r="F238" s="47">
        <v>65</v>
      </c>
      <c r="G238" s="47">
        <v>1</v>
      </c>
      <c r="H238" s="47">
        <v>0</v>
      </c>
      <c r="I238" s="47">
        <v>89</v>
      </c>
      <c r="J238" s="50"/>
      <c r="K238" s="602"/>
      <c r="L238" s="602"/>
      <c r="M238" s="602"/>
      <c r="N238" s="602"/>
      <c r="O238" s="602"/>
      <c r="P238" s="602"/>
    </row>
    <row r="239" spans="1:17" ht="15" customHeight="1" x14ac:dyDescent="0.25">
      <c r="A239" s="48"/>
      <c r="B239" s="47" t="s">
        <v>203</v>
      </c>
      <c r="C239" s="47">
        <v>18</v>
      </c>
      <c r="D239" s="47">
        <v>4</v>
      </c>
      <c r="E239" s="47">
        <v>5</v>
      </c>
      <c r="F239" s="47">
        <v>20</v>
      </c>
      <c r="G239" s="47">
        <v>1</v>
      </c>
      <c r="H239" s="47">
        <v>0</v>
      </c>
      <c r="I239" s="47">
        <v>48</v>
      </c>
      <c r="J239" s="50"/>
      <c r="K239" s="602"/>
      <c r="L239" s="602"/>
      <c r="M239" s="602"/>
      <c r="N239" s="602"/>
      <c r="O239" s="602"/>
      <c r="P239" s="602"/>
    </row>
    <row r="240" spans="1:17" ht="15.75" customHeight="1" x14ac:dyDescent="0.25">
      <c r="A240" s="48"/>
      <c r="B240" s="47" t="s">
        <v>202</v>
      </c>
      <c r="C240" s="47">
        <v>92</v>
      </c>
      <c r="D240" s="47">
        <v>319</v>
      </c>
      <c r="E240" s="47">
        <v>103</v>
      </c>
      <c r="F240" s="47">
        <v>396</v>
      </c>
      <c r="G240" s="47">
        <v>264</v>
      </c>
      <c r="H240" s="47">
        <v>14</v>
      </c>
      <c r="I240" s="47">
        <v>1188</v>
      </c>
      <c r="J240" s="50"/>
      <c r="K240" s="602"/>
      <c r="L240" s="602"/>
      <c r="M240" s="602"/>
      <c r="N240" s="602"/>
      <c r="O240" s="602"/>
      <c r="P240" s="602"/>
    </row>
    <row r="241" spans="1:18" x14ac:dyDescent="0.25">
      <c r="A241" s="48"/>
      <c r="B241" s="47" t="s">
        <v>201</v>
      </c>
      <c r="C241" s="47">
        <v>165</v>
      </c>
      <c r="D241" s="47">
        <v>228</v>
      </c>
      <c r="E241" s="47">
        <v>65</v>
      </c>
      <c r="F241" s="47">
        <v>70</v>
      </c>
      <c r="G241" s="47">
        <v>227</v>
      </c>
      <c r="H241" s="47">
        <v>7</v>
      </c>
      <c r="I241" s="47">
        <v>762</v>
      </c>
      <c r="J241" s="50"/>
      <c r="K241" s="602"/>
      <c r="L241" s="602"/>
      <c r="M241" s="602"/>
      <c r="N241" s="602"/>
      <c r="O241" s="602"/>
      <c r="P241" s="602"/>
    </row>
    <row r="242" spans="1:18" x14ac:dyDescent="0.25">
      <c r="A242" s="48"/>
      <c r="B242" s="47" t="s">
        <v>200</v>
      </c>
      <c r="C242" s="47">
        <v>0</v>
      </c>
      <c r="D242" s="47">
        <v>0</v>
      </c>
      <c r="E242" s="47">
        <v>0</v>
      </c>
      <c r="F242" s="47">
        <v>0</v>
      </c>
      <c r="G242" s="47">
        <v>0</v>
      </c>
      <c r="H242" s="47">
        <v>0</v>
      </c>
      <c r="I242" s="47">
        <v>0</v>
      </c>
      <c r="J242" s="50"/>
      <c r="K242" s="602"/>
      <c r="L242" s="602"/>
      <c r="M242" s="602"/>
      <c r="N242" s="602"/>
      <c r="O242" s="602"/>
      <c r="P242" s="602"/>
    </row>
    <row r="243" spans="1:18" x14ac:dyDescent="0.25">
      <c r="A243" s="48"/>
      <c r="B243" s="62" t="s">
        <v>24</v>
      </c>
      <c r="C243" s="62">
        <v>285</v>
      </c>
      <c r="D243" s="62">
        <v>552</v>
      </c>
      <c r="E243" s="62">
        <v>196</v>
      </c>
      <c r="F243" s="62">
        <v>556</v>
      </c>
      <c r="G243" s="62">
        <v>493</v>
      </c>
      <c r="H243" s="62">
        <v>21</v>
      </c>
      <c r="I243" s="62">
        <v>2103</v>
      </c>
      <c r="J243" s="44"/>
    </row>
    <row r="244" spans="1:18" x14ac:dyDescent="0.25">
      <c r="A244" s="48"/>
      <c r="B244" s="44" t="s">
        <v>97</v>
      </c>
      <c r="C244" s="94"/>
      <c r="D244" s="94"/>
      <c r="E244" s="94"/>
      <c r="F244" s="94"/>
      <c r="G244" s="94"/>
      <c r="H244" s="94"/>
      <c r="I244" s="94"/>
      <c r="J244" s="44"/>
    </row>
    <row r="245" spans="1:18" x14ac:dyDescent="0.25">
      <c r="A245" s="48"/>
      <c r="B245" s="44"/>
      <c r="C245" s="44"/>
      <c r="D245" s="44"/>
      <c r="E245" s="44"/>
      <c r="F245" s="44"/>
      <c r="G245" s="44"/>
      <c r="H245" s="44"/>
      <c r="I245" s="44"/>
      <c r="J245" s="44"/>
    </row>
    <row r="246" spans="1:18" x14ac:dyDescent="0.25">
      <c r="A246" s="48" t="s">
        <v>211</v>
      </c>
      <c r="B246" s="48" t="s">
        <v>210</v>
      </c>
      <c r="C246" s="44"/>
      <c r="D246" s="44"/>
      <c r="E246" s="44"/>
      <c r="F246" s="44"/>
      <c r="G246" s="44"/>
      <c r="H246" s="44"/>
      <c r="I246" s="44"/>
      <c r="J246" s="44"/>
    </row>
    <row r="247" spans="1:18" ht="45" customHeight="1" x14ac:dyDescent="0.25">
      <c r="A247" s="48"/>
      <c r="B247" s="47"/>
      <c r="C247" s="99" t="s">
        <v>123</v>
      </c>
      <c r="D247" s="99" t="s">
        <v>122</v>
      </c>
      <c r="E247" s="99" t="s">
        <v>121</v>
      </c>
      <c r="F247" s="99" t="s">
        <v>120</v>
      </c>
      <c r="G247" s="99" t="s">
        <v>119</v>
      </c>
      <c r="H247" s="99" t="s">
        <v>118</v>
      </c>
      <c r="I247" s="99" t="s">
        <v>117</v>
      </c>
      <c r="J247" s="44"/>
      <c r="K247" s="50"/>
      <c r="L247" s="117"/>
      <c r="M247" s="54"/>
      <c r="N247" s="54"/>
      <c r="O247" s="54"/>
      <c r="P247" s="54"/>
      <c r="Q247" s="54"/>
      <c r="R247" s="54"/>
    </row>
    <row r="248" spans="1:18" x14ac:dyDescent="0.25">
      <c r="A248" s="48"/>
      <c r="B248" s="47" t="s">
        <v>205</v>
      </c>
      <c r="C248" s="46">
        <v>3.5087719298245612E-2</v>
      </c>
      <c r="D248" s="46">
        <v>0</v>
      </c>
      <c r="E248" s="46">
        <v>5.1020408163265302E-3</v>
      </c>
      <c r="F248" s="46">
        <v>8.9928057553956831E-3</v>
      </c>
      <c r="G248" s="46">
        <v>0</v>
      </c>
      <c r="H248" s="46">
        <v>0</v>
      </c>
      <c r="I248" s="46">
        <v>7.608178792201617E-3</v>
      </c>
      <c r="J248" s="44"/>
      <c r="K248" s="50"/>
      <c r="L248" s="173"/>
      <c r="M248" s="173"/>
      <c r="N248" s="173"/>
      <c r="O248" s="173"/>
      <c r="P248" s="173"/>
      <c r="Q248" s="173"/>
      <c r="R248" s="173"/>
    </row>
    <row r="249" spans="1:18" ht="15" customHeight="1" x14ac:dyDescent="0.25">
      <c r="A249" s="48"/>
      <c r="B249" s="47" t="s">
        <v>204</v>
      </c>
      <c r="C249" s="46">
        <v>0</v>
      </c>
      <c r="D249" s="46">
        <v>1.8115942028985507E-3</v>
      </c>
      <c r="E249" s="46">
        <v>0.11224489795918367</v>
      </c>
      <c r="F249" s="46">
        <v>0.11690647482014388</v>
      </c>
      <c r="G249" s="46">
        <v>2.0283975659229209E-3</v>
      </c>
      <c r="H249" s="46">
        <v>0</v>
      </c>
      <c r="I249" s="46">
        <v>4.232049453162149E-2</v>
      </c>
      <c r="J249" s="44"/>
      <c r="K249" s="50"/>
      <c r="L249" s="173"/>
      <c r="M249" s="173"/>
      <c r="N249" s="173"/>
      <c r="O249" s="173"/>
      <c r="P249" s="173"/>
      <c r="Q249" s="173"/>
      <c r="R249" s="173"/>
    </row>
    <row r="250" spans="1:18" ht="15" customHeight="1" x14ac:dyDescent="0.25">
      <c r="A250" s="48"/>
      <c r="B250" s="47" t="s">
        <v>203</v>
      </c>
      <c r="C250" s="46">
        <v>6.3157894736842107E-2</v>
      </c>
      <c r="D250" s="46">
        <v>7.246376811594203E-3</v>
      </c>
      <c r="E250" s="46">
        <v>2.5510204081632654E-2</v>
      </c>
      <c r="F250" s="46">
        <v>3.5971223021582732E-2</v>
      </c>
      <c r="G250" s="46">
        <v>2.0283975659229209E-3</v>
      </c>
      <c r="H250" s="46">
        <v>0</v>
      </c>
      <c r="I250" s="46">
        <v>2.2824536376604851E-2</v>
      </c>
      <c r="J250" s="44"/>
      <c r="K250" s="50"/>
      <c r="L250" s="173"/>
      <c r="M250" s="173"/>
      <c r="N250" s="173"/>
      <c r="O250" s="173"/>
      <c r="P250" s="173"/>
      <c r="Q250" s="173"/>
      <c r="R250" s="173"/>
    </row>
    <row r="251" spans="1:18" ht="15.75" customHeight="1" x14ac:dyDescent="0.25">
      <c r="A251" s="48"/>
      <c r="B251" s="47" t="s">
        <v>202</v>
      </c>
      <c r="C251" s="46">
        <v>0.32280701754385965</v>
      </c>
      <c r="D251" s="46">
        <v>0.57789855072463769</v>
      </c>
      <c r="E251" s="46">
        <v>0.52551020408163263</v>
      </c>
      <c r="F251" s="46">
        <v>0.71223021582733814</v>
      </c>
      <c r="G251" s="46">
        <v>0.53549695740365111</v>
      </c>
      <c r="H251" s="46">
        <v>0.66666666666666663</v>
      </c>
      <c r="I251" s="46">
        <v>0.56490727532097007</v>
      </c>
      <c r="J251" s="44"/>
      <c r="K251" s="50"/>
      <c r="L251" s="173"/>
      <c r="M251" s="173"/>
      <c r="N251" s="173"/>
      <c r="O251" s="173"/>
      <c r="P251" s="173"/>
      <c r="Q251" s="173"/>
      <c r="R251" s="173"/>
    </row>
    <row r="252" spans="1:18" x14ac:dyDescent="0.25">
      <c r="A252" s="48"/>
      <c r="B252" s="47" t="s">
        <v>201</v>
      </c>
      <c r="C252" s="46">
        <v>0.57894736842105265</v>
      </c>
      <c r="D252" s="46">
        <v>0.41304347826086957</v>
      </c>
      <c r="E252" s="46">
        <v>0.33163265306122447</v>
      </c>
      <c r="F252" s="46">
        <v>0.12589928057553956</v>
      </c>
      <c r="G252" s="46">
        <v>0.46044624746450302</v>
      </c>
      <c r="H252" s="46">
        <v>0.33333333333333331</v>
      </c>
      <c r="I252" s="46">
        <v>0.36233951497860201</v>
      </c>
      <c r="J252" s="44"/>
      <c r="K252" s="50"/>
      <c r="L252" s="173"/>
      <c r="M252" s="173"/>
      <c r="N252" s="173"/>
      <c r="O252" s="173"/>
      <c r="P252" s="173"/>
      <c r="Q252" s="173"/>
      <c r="R252" s="173"/>
    </row>
    <row r="253" spans="1:18" x14ac:dyDescent="0.25">
      <c r="A253" s="48"/>
      <c r="B253" s="47" t="s">
        <v>200</v>
      </c>
      <c r="C253" s="46">
        <v>0</v>
      </c>
      <c r="D253" s="46">
        <v>0</v>
      </c>
      <c r="E253" s="46">
        <v>0</v>
      </c>
      <c r="F253" s="46">
        <v>0</v>
      </c>
      <c r="G253" s="46">
        <v>0</v>
      </c>
      <c r="H253" s="46">
        <v>0</v>
      </c>
      <c r="I253" s="46">
        <v>0</v>
      </c>
      <c r="J253" s="44"/>
      <c r="K253" s="50"/>
      <c r="L253" s="173"/>
      <c r="M253" s="173"/>
      <c r="N253" s="173"/>
      <c r="O253" s="173"/>
      <c r="P253" s="173"/>
      <c r="Q253" s="173"/>
      <c r="R253" s="173"/>
    </row>
    <row r="254" spans="1:18" x14ac:dyDescent="0.25">
      <c r="A254" s="48"/>
      <c r="B254" s="62" t="s">
        <v>24</v>
      </c>
      <c r="C254" s="61">
        <v>1</v>
      </c>
      <c r="D254" s="61">
        <v>1</v>
      </c>
      <c r="E254" s="61">
        <v>1</v>
      </c>
      <c r="F254" s="61">
        <v>1</v>
      </c>
      <c r="G254" s="61">
        <v>1</v>
      </c>
      <c r="H254" s="61">
        <v>1</v>
      </c>
      <c r="I254" s="61">
        <v>1</v>
      </c>
      <c r="J254" s="44"/>
      <c r="K254" s="59"/>
      <c r="L254" s="173"/>
      <c r="M254" s="173"/>
      <c r="N254" s="173"/>
      <c r="O254" s="173"/>
      <c r="P254" s="173"/>
      <c r="Q254" s="173"/>
      <c r="R254" s="173"/>
    </row>
    <row r="255" spans="1:18" x14ac:dyDescent="0.25">
      <c r="A255" s="48"/>
      <c r="B255" s="44" t="s">
        <v>97</v>
      </c>
      <c r="C255" s="94"/>
      <c r="D255" s="94"/>
      <c r="E255" s="94"/>
      <c r="F255" s="94"/>
      <c r="G255" s="94"/>
      <c r="H255" s="94"/>
      <c r="I255" s="94"/>
      <c r="J255" s="44"/>
    </row>
    <row r="256" spans="1:18" x14ac:dyDescent="0.25">
      <c r="A256" s="48"/>
      <c r="B256" s="44"/>
      <c r="C256" s="44"/>
      <c r="D256" s="44"/>
      <c r="E256" s="44"/>
      <c r="F256" s="44"/>
      <c r="G256" s="44"/>
      <c r="H256" s="44"/>
      <c r="I256" s="44"/>
      <c r="J256" s="50"/>
      <c r="K256" s="602"/>
      <c r="L256" s="602"/>
      <c r="M256" s="602"/>
      <c r="N256" s="602"/>
      <c r="O256" s="602"/>
      <c r="P256" s="602"/>
      <c r="Q256" s="602"/>
      <c r="R256" s="602"/>
    </row>
    <row r="257" spans="1:18" x14ac:dyDescent="0.25">
      <c r="A257" s="48" t="s">
        <v>209</v>
      </c>
      <c r="B257" s="48" t="s">
        <v>208</v>
      </c>
      <c r="C257" s="44"/>
      <c r="D257" s="44"/>
      <c r="E257" s="44"/>
      <c r="F257" s="44"/>
      <c r="G257" s="44"/>
      <c r="H257" s="44"/>
      <c r="I257" s="44"/>
      <c r="J257" s="50"/>
      <c r="K257" s="602"/>
      <c r="L257" s="602"/>
      <c r="M257" s="602"/>
      <c r="N257" s="602"/>
      <c r="O257" s="602"/>
      <c r="P257" s="602"/>
      <c r="Q257" s="602"/>
      <c r="R257" s="602"/>
    </row>
    <row r="258" spans="1:18" ht="45" customHeight="1" x14ac:dyDescent="0.25">
      <c r="A258" s="48"/>
      <c r="B258" s="47"/>
      <c r="C258" s="99" t="s">
        <v>123</v>
      </c>
      <c r="D258" s="99" t="s">
        <v>122</v>
      </c>
      <c r="E258" s="99" t="s">
        <v>121</v>
      </c>
      <c r="F258" s="99" t="s">
        <v>120</v>
      </c>
      <c r="G258" s="99" t="s">
        <v>119</v>
      </c>
      <c r="H258" s="99" t="s">
        <v>118</v>
      </c>
      <c r="I258" s="99" t="s">
        <v>117</v>
      </c>
      <c r="J258" s="50"/>
      <c r="K258" s="602"/>
      <c r="L258" s="602"/>
      <c r="M258" s="602"/>
      <c r="N258" s="602"/>
      <c r="O258" s="602"/>
      <c r="P258" s="602"/>
      <c r="Q258" s="602"/>
      <c r="R258" s="602"/>
    </row>
    <row r="259" spans="1:18" x14ac:dyDescent="0.25">
      <c r="A259" s="48"/>
      <c r="B259" s="47" t="s">
        <v>205</v>
      </c>
      <c r="C259" s="47">
        <v>7</v>
      </c>
      <c r="D259" s="47">
        <v>0</v>
      </c>
      <c r="E259" s="47">
        <v>1</v>
      </c>
      <c r="F259" s="47">
        <v>4</v>
      </c>
      <c r="G259" s="47">
        <v>0</v>
      </c>
      <c r="H259" s="47">
        <v>0</v>
      </c>
      <c r="I259" s="47">
        <v>12</v>
      </c>
      <c r="J259" s="50"/>
      <c r="K259" s="602"/>
      <c r="L259" s="602"/>
      <c r="M259" s="602"/>
      <c r="N259" s="602"/>
      <c r="O259" s="602"/>
      <c r="P259" s="602"/>
      <c r="Q259" s="602"/>
      <c r="R259" s="602"/>
    </row>
    <row r="260" spans="1:18" ht="15" customHeight="1" x14ac:dyDescent="0.25">
      <c r="A260" s="48"/>
      <c r="B260" s="47" t="s">
        <v>204</v>
      </c>
      <c r="C260" s="47">
        <v>0</v>
      </c>
      <c r="D260" s="47">
        <v>1</v>
      </c>
      <c r="E260" s="47">
        <v>10</v>
      </c>
      <c r="F260" s="47">
        <v>27</v>
      </c>
      <c r="G260" s="47">
        <v>1</v>
      </c>
      <c r="H260" s="47">
        <v>0</v>
      </c>
      <c r="I260" s="47">
        <v>39</v>
      </c>
      <c r="J260" s="50"/>
      <c r="K260" s="602"/>
      <c r="L260" s="602"/>
      <c r="M260" s="602"/>
      <c r="N260" s="602"/>
      <c r="O260" s="602"/>
      <c r="P260" s="602"/>
      <c r="Q260" s="602"/>
      <c r="R260" s="602"/>
    </row>
    <row r="261" spans="1:18" ht="15" customHeight="1" x14ac:dyDescent="0.25">
      <c r="A261" s="48"/>
      <c r="B261" s="47" t="s">
        <v>203</v>
      </c>
      <c r="C261" s="47">
        <v>10</v>
      </c>
      <c r="D261" s="47">
        <v>1</v>
      </c>
      <c r="E261" s="47">
        <v>1</v>
      </c>
      <c r="F261" s="47">
        <v>5</v>
      </c>
      <c r="G261" s="47">
        <v>0</v>
      </c>
      <c r="H261" s="47">
        <v>0</v>
      </c>
      <c r="I261" s="47">
        <v>17</v>
      </c>
      <c r="J261" s="50"/>
      <c r="K261" s="602"/>
      <c r="L261" s="602"/>
      <c r="M261" s="602"/>
      <c r="N261" s="602"/>
      <c r="O261" s="602"/>
      <c r="P261" s="602"/>
      <c r="Q261" s="602"/>
      <c r="R261" s="602"/>
    </row>
    <row r="262" spans="1:18" ht="15.75" customHeight="1" x14ac:dyDescent="0.25">
      <c r="A262" s="48"/>
      <c r="B262" s="47" t="s">
        <v>202</v>
      </c>
      <c r="C262" s="47">
        <v>18</v>
      </c>
      <c r="D262" s="47">
        <v>45</v>
      </c>
      <c r="E262" s="47">
        <v>28</v>
      </c>
      <c r="F262" s="47">
        <v>74</v>
      </c>
      <c r="G262" s="47">
        <v>43</v>
      </c>
      <c r="H262" s="47">
        <v>2</v>
      </c>
      <c r="I262" s="47">
        <v>210</v>
      </c>
      <c r="J262" s="50"/>
      <c r="K262" s="602"/>
      <c r="L262" s="602"/>
      <c r="M262" s="602"/>
      <c r="N262" s="602"/>
      <c r="O262" s="602"/>
      <c r="P262" s="602"/>
      <c r="Q262" s="602"/>
      <c r="R262" s="602"/>
    </row>
    <row r="263" spans="1:18" x14ac:dyDescent="0.25">
      <c r="A263" s="48"/>
      <c r="B263" s="47" t="s">
        <v>201</v>
      </c>
      <c r="C263" s="47">
        <v>16</v>
      </c>
      <c r="D263" s="47">
        <v>23</v>
      </c>
      <c r="E263" s="47">
        <v>6</v>
      </c>
      <c r="F263" s="47">
        <v>8</v>
      </c>
      <c r="G263" s="47">
        <v>28</v>
      </c>
      <c r="H263" s="47">
        <v>1</v>
      </c>
      <c r="I263" s="47">
        <v>82</v>
      </c>
      <c r="J263" s="50"/>
      <c r="K263" s="602"/>
      <c r="L263" s="602"/>
      <c r="M263" s="602"/>
      <c r="N263" s="602"/>
      <c r="O263" s="602"/>
      <c r="P263" s="602"/>
      <c r="Q263" s="602"/>
      <c r="R263" s="602"/>
    </row>
    <row r="264" spans="1:18" x14ac:dyDescent="0.25">
      <c r="A264" s="48"/>
      <c r="B264" s="47" t="s">
        <v>200</v>
      </c>
      <c r="C264" s="47">
        <v>0</v>
      </c>
      <c r="D264" s="47">
        <v>0</v>
      </c>
      <c r="E264" s="47">
        <v>0</v>
      </c>
      <c r="F264" s="47">
        <v>0</v>
      </c>
      <c r="G264" s="47">
        <v>0</v>
      </c>
      <c r="H264" s="47">
        <v>0</v>
      </c>
      <c r="I264" s="47">
        <v>0</v>
      </c>
      <c r="J264" s="50"/>
      <c r="K264" s="602"/>
      <c r="L264" s="602"/>
      <c r="M264" s="602"/>
      <c r="N264" s="602"/>
      <c r="O264" s="602"/>
      <c r="P264" s="602"/>
      <c r="Q264" s="602"/>
      <c r="R264" s="602"/>
    </row>
    <row r="265" spans="1:18" x14ac:dyDescent="0.25">
      <c r="A265" s="48"/>
      <c r="B265" s="62" t="s">
        <v>24</v>
      </c>
      <c r="C265" s="62">
        <v>51</v>
      </c>
      <c r="D265" s="62">
        <v>70</v>
      </c>
      <c r="E265" s="62">
        <v>46</v>
      </c>
      <c r="F265" s="62">
        <v>118</v>
      </c>
      <c r="G265" s="62">
        <v>72</v>
      </c>
      <c r="H265" s="62">
        <v>3</v>
      </c>
      <c r="I265" s="62">
        <v>360</v>
      </c>
      <c r="J265" s="50"/>
      <c r="K265" s="602"/>
      <c r="L265" s="602"/>
      <c r="M265" s="602"/>
      <c r="N265" s="602"/>
      <c r="O265" s="602"/>
      <c r="P265" s="602"/>
      <c r="Q265" s="602"/>
      <c r="R265" s="602"/>
    </row>
    <row r="266" spans="1:18" x14ac:dyDescent="0.25">
      <c r="A266" s="48"/>
      <c r="B266" s="44" t="s">
        <v>97</v>
      </c>
      <c r="C266" s="94"/>
      <c r="D266" s="94"/>
      <c r="E266" s="94"/>
      <c r="F266" s="94"/>
      <c r="G266" s="94"/>
      <c r="H266" s="94"/>
      <c r="I266" s="94"/>
      <c r="J266" s="50"/>
      <c r="K266" s="602"/>
      <c r="L266" s="602"/>
      <c r="M266" s="602"/>
      <c r="N266" s="602"/>
      <c r="O266" s="602"/>
      <c r="P266" s="602"/>
      <c r="Q266" s="602"/>
      <c r="R266" s="602"/>
    </row>
    <row r="267" spans="1:18" x14ac:dyDescent="0.25">
      <c r="A267" s="48"/>
      <c r="B267" s="50"/>
      <c r="C267" s="171"/>
      <c r="D267" s="171"/>
      <c r="E267" s="171"/>
      <c r="F267" s="171"/>
      <c r="G267" s="171"/>
      <c r="H267" s="171"/>
      <c r="I267" s="171"/>
      <c r="J267" s="50"/>
      <c r="K267" s="602"/>
      <c r="L267" s="602"/>
      <c r="M267" s="602"/>
      <c r="N267" s="602"/>
      <c r="O267" s="602"/>
      <c r="P267" s="602"/>
      <c r="Q267" s="602"/>
      <c r="R267" s="602"/>
    </row>
    <row r="268" spans="1:18" x14ac:dyDescent="0.25">
      <c r="A268" s="48" t="s">
        <v>207</v>
      </c>
      <c r="B268" s="48" t="s">
        <v>206</v>
      </c>
      <c r="C268" s="171"/>
      <c r="D268" s="171"/>
      <c r="E268" s="171"/>
      <c r="F268" s="171"/>
      <c r="G268" s="171"/>
      <c r="H268" s="171"/>
      <c r="I268" s="171"/>
      <c r="J268" s="50"/>
      <c r="K268" s="602"/>
      <c r="L268" s="602"/>
      <c r="M268" s="602"/>
      <c r="N268" s="602"/>
      <c r="O268" s="602"/>
      <c r="P268" s="602"/>
      <c r="Q268" s="602"/>
      <c r="R268" s="602"/>
    </row>
    <row r="269" spans="1:18" ht="45" customHeight="1" x14ac:dyDescent="0.25">
      <c r="A269" s="48"/>
      <c r="B269" s="47"/>
      <c r="C269" s="99" t="s">
        <v>123</v>
      </c>
      <c r="D269" s="99" t="s">
        <v>122</v>
      </c>
      <c r="E269" s="99" t="s">
        <v>121</v>
      </c>
      <c r="F269" s="99" t="s">
        <v>120</v>
      </c>
      <c r="G269" s="99" t="s">
        <v>119</v>
      </c>
      <c r="H269" s="99" t="s">
        <v>118</v>
      </c>
      <c r="I269" s="99" t="s">
        <v>117</v>
      </c>
      <c r="J269" s="50"/>
      <c r="K269" s="602"/>
      <c r="L269" s="602"/>
      <c r="M269" s="602"/>
      <c r="N269" s="602"/>
      <c r="O269" s="602"/>
      <c r="P269" s="602"/>
      <c r="Q269" s="602"/>
      <c r="R269" s="602"/>
    </row>
    <row r="270" spans="1:18" x14ac:dyDescent="0.25">
      <c r="A270" s="48"/>
      <c r="B270" s="47" t="s">
        <v>205</v>
      </c>
      <c r="C270" s="172">
        <v>0.13725490196078433</v>
      </c>
      <c r="D270" s="172">
        <v>0</v>
      </c>
      <c r="E270" s="172">
        <v>2.1739130434782608E-2</v>
      </c>
      <c r="F270" s="172">
        <v>3.3898305084745763E-2</v>
      </c>
      <c r="G270" s="172">
        <v>0</v>
      </c>
      <c r="H270" s="172">
        <v>0</v>
      </c>
      <c r="I270" s="172">
        <v>3.3333333333333333E-2</v>
      </c>
      <c r="J270" s="50"/>
      <c r="K270" s="50"/>
      <c r="L270" s="117"/>
      <c r="M270" s="54"/>
      <c r="N270" s="54"/>
      <c r="O270" s="54"/>
      <c r="P270" s="54"/>
      <c r="Q270" s="54"/>
      <c r="R270" s="54"/>
    </row>
    <row r="271" spans="1:18" ht="15" customHeight="1" x14ac:dyDescent="0.25">
      <c r="A271" s="48"/>
      <c r="B271" s="47" t="s">
        <v>204</v>
      </c>
      <c r="C271" s="172">
        <v>0</v>
      </c>
      <c r="D271" s="172">
        <v>1.4285714285714285E-2</v>
      </c>
      <c r="E271" s="172">
        <v>0.21739130434782608</v>
      </c>
      <c r="F271" s="172">
        <v>0.2288135593220339</v>
      </c>
      <c r="G271" s="172">
        <v>1.3888888888888888E-2</v>
      </c>
      <c r="H271" s="172">
        <v>0</v>
      </c>
      <c r="I271" s="172">
        <v>0.10833333333333334</v>
      </c>
      <c r="J271" s="171"/>
      <c r="K271" s="50"/>
      <c r="L271" s="71"/>
      <c r="M271" s="71"/>
      <c r="N271" s="71"/>
      <c r="O271" s="71"/>
      <c r="P271" s="71"/>
      <c r="Q271" s="71"/>
      <c r="R271" s="71"/>
    </row>
    <row r="272" spans="1:18" ht="15" customHeight="1" x14ac:dyDescent="0.25">
      <c r="A272" s="48"/>
      <c r="B272" s="47" t="s">
        <v>203</v>
      </c>
      <c r="C272" s="172">
        <v>0.19607843137254902</v>
      </c>
      <c r="D272" s="172">
        <v>1.4285714285714285E-2</v>
      </c>
      <c r="E272" s="172">
        <v>2.1739130434782608E-2</v>
      </c>
      <c r="F272" s="172">
        <v>4.2372881355932202E-2</v>
      </c>
      <c r="G272" s="172">
        <v>0</v>
      </c>
      <c r="H272" s="172">
        <v>0</v>
      </c>
      <c r="I272" s="172">
        <v>4.7222222222222221E-2</v>
      </c>
      <c r="J272" s="171"/>
      <c r="K272" s="50"/>
      <c r="L272" s="71"/>
      <c r="M272" s="71"/>
      <c r="N272" s="71"/>
      <c r="O272" s="71"/>
      <c r="P272" s="71"/>
      <c r="Q272" s="71"/>
      <c r="R272" s="71"/>
    </row>
    <row r="273" spans="1:18" ht="15.75" customHeight="1" x14ac:dyDescent="0.25">
      <c r="A273" s="48"/>
      <c r="B273" s="47" t="s">
        <v>202</v>
      </c>
      <c r="C273" s="172">
        <v>0.35294117647058826</v>
      </c>
      <c r="D273" s="172">
        <v>0.6428571428571429</v>
      </c>
      <c r="E273" s="172">
        <v>0.60869565217391308</v>
      </c>
      <c r="F273" s="172">
        <v>0.6271186440677966</v>
      </c>
      <c r="G273" s="172">
        <v>0.59722222222222221</v>
      </c>
      <c r="H273" s="172">
        <v>0.66666666666666663</v>
      </c>
      <c r="I273" s="172">
        <v>0.58333333333333337</v>
      </c>
      <c r="J273" s="171"/>
      <c r="K273" s="50"/>
      <c r="L273" s="71"/>
      <c r="M273" s="71"/>
      <c r="N273" s="71"/>
      <c r="O273" s="71"/>
      <c r="P273" s="71"/>
      <c r="Q273" s="71"/>
      <c r="R273" s="71"/>
    </row>
    <row r="274" spans="1:18" x14ac:dyDescent="0.25">
      <c r="A274" s="48"/>
      <c r="B274" s="47" t="s">
        <v>201</v>
      </c>
      <c r="C274" s="172">
        <v>0.31372549019607843</v>
      </c>
      <c r="D274" s="172">
        <v>0.32857142857142857</v>
      </c>
      <c r="E274" s="172">
        <v>0.13043478260869565</v>
      </c>
      <c r="F274" s="172">
        <v>6.7796610169491525E-2</v>
      </c>
      <c r="G274" s="172">
        <v>0.3888888888888889</v>
      </c>
      <c r="H274" s="172">
        <v>0.33333333333333331</v>
      </c>
      <c r="I274" s="172">
        <v>0.22777777777777777</v>
      </c>
      <c r="J274" s="171"/>
      <c r="K274" s="50"/>
      <c r="L274" s="71"/>
      <c r="M274" s="71"/>
      <c r="N274" s="71"/>
      <c r="O274" s="71"/>
      <c r="P274" s="71"/>
      <c r="Q274" s="71"/>
      <c r="R274" s="71"/>
    </row>
    <row r="275" spans="1:18" x14ac:dyDescent="0.25">
      <c r="A275" s="48"/>
      <c r="B275" s="47" t="s">
        <v>200</v>
      </c>
      <c r="C275" s="172">
        <v>0</v>
      </c>
      <c r="D275" s="172">
        <v>0</v>
      </c>
      <c r="E275" s="172">
        <v>0</v>
      </c>
      <c r="F275" s="172">
        <v>0</v>
      </c>
      <c r="G275" s="172">
        <v>0</v>
      </c>
      <c r="H275" s="172">
        <v>0</v>
      </c>
      <c r="I275" s="172">
        <v>0</v>
      </c>
      <c r="J275" s="171"/>
      <c r="K275" s="50"/>
      <c r="L275" s="71"/>
      <c r="M275" s="71"/>
      <c r="N275" s="71"/>
      <c r="O275" s="71"/>
      <c r="P275" s="71"/>
      <c r="Q275" s="71"/>
      <c r="R275" s="71"/>
    </row>
    <row r="276" spans="1:18" x14ac:dyDescent="0.25">
      <c r="A276" s="48"/>
      <c r="B276" s="62" t="s">
        <v>24</v>
      </c>
      <c r="C276" s="146">
        <v>1</v>
      </c>
      <c r="D276" s="146">
        <v>1</v>
      </c>
      <c r="E276" s="146">
        <v>1</v>
      </c>
      <c r="F276" s="146">
        <v>1</v>
      </c>
      <c r="G276" s="146">
        <v>1</v>
      </c>
      <c r="H276" s="146">
        <v>1</v>
      </c>
      <c r="I276" s="146">
        <v>1</v>
      </c>
      <c r="J276" s="171"/>
      <c r="K276" s="50"/>
      <c r="L276" s="71"/>
      <c r="M276" s="71"/>
      <c r="N276" s="71"/>
      <c r="O276" s="71"/>
      <c r="P276" s="71"/>
      <c r="Q276" s="71"/>
      <c r="R276" s="71"/>
    </row>
    <row r="277" spans="1:18" x14ac:dyDescent="0.25">
      <c r="A277" s="48"/>
      <c r="B277" s="44" t="s">
        <v>97</v>
      </c>
      <c r="C277" s="94"/>
      <c r="D277" s="94"/>
      <c r="E277" s="94"/>
      <c r="F277" s="94"/>
      <c r="G277" s="94"/>
      <c r="H277" s="94"/>
      <c r="I277" s="94"/>
      <c r="J277" s="171"/>
      <c r="K277" s="59"/>
      <c r="L277" s="71"/>
      <c r="M277" s="71"/>
      <c r="N277" s="71"/>
      <c r="O277" s="71"/>
      <c r="P277" s="71"/>
      <c r="Q277" s="71"/>
      <c r="R277" s="71"/>
    </row>
    <row r="278" spans="1:18" x14ac:dyDescent="0.25">
      <c r="A278" s="48"/>
      <c r="B278" s="44"/>
      <c r="C278" s="44"/>
      <c r="D278" s="44"/>
      <c r="E278" s="44"/>
      <c r="F278" s="44"/>
      <c r="G278" s="44"/>
      <c r="H278" s="44"/>
      <c r="I278" s="44"/>
      <c r="J278" s="170"/>
      <c r="K278" s="160"/>
      <c r="L278" s="160"/>
      <c r="M278" s="160"/>
      <c r="N278" s="160"/>
      <c r="O278" s="160"/>
      <c r="P278" s="160"/>
      <c r="Q278" s="160"/>
      <c r="R278" s="602"/>
    </row>
    <row r="279" spans="1:18" x14ac:dyDescent="0.25">
      <c r="A279" s="601" t="s">
        <v>199</v>
      </c>
      <c r="B279" s="601" t="s">
        <v>198</v>
      </c>
      <c r="C279" s="601"/>
      <c r="D279" s="601"/>
      <c r="F279" s="690"/>
      <c r="G279" s="602"/>
      <c r="H279" s="602"/>
      <c r="J279" s="160"/>
      <c r="K279" s="160"/>
      <c r="L279" s="160"/>
      <c r="M279" s="160"/>
      <c r="N279" s="160"/>
      <c r="O279" s="160"/>
      <c r="P279" s="160"/>
      <c r="Q279" s="160"/>
    </row>
    <row r="280" spans="1:18" x14ac:dyDescent="0.25">
      <c r="A280" s="601"/>
      <c r="B280" s="143"/>
      <c r="C280" s="169" t="s">
        <v>26</v>
      </c>
      <c r="D280" s="169" t="s">
        <v>197</v>
      </c>
      <c r="E280" s="602"/>
      <c r="G280" s="78"/>
      <c r="H280" s="168"/>
      <c r="I280" s="602"/>
      <c r="J280" s="601"/>
      <c r="K280" s="160"/>
      <c r="L280" s="160"/>
      <c r="M280" s="160"/>
      <c r="N280" s="160"/>
      <c r="O280" s="160"/>
      <c r="P280" s="160"/>
      <c r="Q280" s="160"/>
    </row>
    <row r="281" spans="1:18" x14ac:dyDescent="0.25">
      <c r="B281" s="689" t="s">
        <v>172</v>
      </c>
      <c r="C281" s="47">
        <v>134.73374799999999</v>
      </c>
      <c r="D281" s="164">
        <v>0.13634757259476951</v>
      </c>
      <c r="E281" s="152"/>
      <c r="F281" s="602"/>
      <c r="G281" s="602"/>
      <c r="H281" s="602"/>
      <c r="I281" s="602"/>
      <c r="J281" s="159"/>
      <c r="K281" s="160"/>
      <c r="L281" s="160"/>
      <c r="M281" s="160"/>
      <c r="N281" s="160"/>
      <c r="O281" s="160"/>
      <c r="P281" s="160"/>
      <c r="Q281" s="160"/>
    </row>
    <row r="282" spans="1:18" ht="15" customHeight="1" x14ac:dyDescent="0.25">
      <c r="B282" s="47" t="s">
        <v>171</v>
      </c>
      <c r="C282" s="47">
        <v>12.451224</v>
      </c>
      <c r="D282" s="164">
        <v>1.2600363260389196E-2</v>
      </c>
      <c r="E282" s="152"/>
      <c r="F282" s="602"/>
      <c r="G282" s="602"/>
      <c r="H282" s="602"/>
      <c r="I282" s="602"/>
      <c r="J282" s="159"/>
      <c r="K282" s="160"/>
      <c r="L282" s="160"/>
      <c r="M282" s="160"/>
      <c r="N282" s="160"/>
      <c r="O282" s="160"/>
      <c r="P282" s="160"/>
      <c r="Q282" s="160"/>
    </row>
    <row r="283" spans="1:18" ht="15" customHeight="1" x14ac:dyDescent="0.25">
      <c r="B283" s="47" t="s">
        <v>170</v>
      </c>
      <c r="C283" s="47">
        <v>359.32943799999998</v>
      </c>
      <c r="D283" s="164">
        <v>0.36363344270021142</v>
      </c>
      <c r="E283" s="167"/>
      <c r="F283" s="602"/>
      <c r="G283" s="602"/>
      <c r="H283" s="602"/>
      <c r="I283" s="602"/>
      <c r="J283" s="159"/>
      <c r="K283" s="160"/>
      <c r="L283" s="160"/>
      <c r="M283" s="160"/>
      <c r="N283" s="160"/>
      <c r="O283" s="160"/>
      <c r="P283" s="160"/>
      <c r="Q283" s="160"/>
    </row>
    <row r="284" spans="1:18" ht="15.75" customHeight="1" x14ac:dyDescent="0.25">
      <c r="B284" s="47" t="s">
        <v>169</v>
      </c>
      <c r="C284" s="47">
        <v>44.761187999999997</v>
      </c>
      <c r="D284" s="164">
        <v>4.5297332115025297E-2</v>
      </c>
      <c r="E284" s="152"/>
      <c r="F284" s="602"/>
      <c r="G284" s="602"/>
      <c r="H284" s="602"/>
      <c r="I284" s="602"/>
      <c r="J284" s="159"/>
      <c r="K284" s="160"/>
      <c r="L284" s="160"/>
      <c r="M284" s="160"/>
      <c r="N284" s="160"/>
      <c r="O284" s="160"/>
      <c r="P284" s="160"/>
      <c r="Q284" s="160"/>
    </row>
    <row r="285" spans="1:18" x14ac:dyDescent="0.25">
      <c r="B285" s="47" t="s">
        <v>168</v>
      </c>
      <c r="C285" s="47">
        <v>195.737606</v>
      </c>
      <c r="D285" s="164">
        <v>0.19808212745340828</v>
      </c>
      <c r="E285" s="152"/>
      <c r="F285" s="602"/>
      <c r="G285" s="602"/>
      <c r="H285" s="602"/>
      <c r="I285" s="602"/>
      <c r="J285" s="159"/>
      <c r="K285" s="160"/>
      <c r="L285" s="160"/>
      <c r="M285" s="160"/>
      <c r="N285" s="160"/>
      <c r="O285" s="160"/>
      <c r="P285" s="160"/>
      <c r="Q285" s="160"/>
    </row>
    <row r="286" spans="1:18" x14ac:dyDescent="0.25">
      <c r="B286" s="47" t="s">
        <v>167</v>
      </c>
      <c r="C286" s="47">
        <v>11.401726</v>
      </c>
      <c r="D286" s="164">
        <v>1.1538294499835861E-2</v>
      </c>
      <c r="E286" s="152"/>
      <c r="F286" s="602"/>
      <c r="G286" s="602"/>
      <c r="H286" s="602"/>
      <c r="I286" s="602"/>
      <c r="J286" s="159"/>
      <c r="K286" s="160"/>
      <c r="L286" s="160"/>
      <c r="M286" s="160"/>
      <c r="N286" s="160"/>
      <c r="O286" s="160"/>
      <c r="P286" s="160"/>
      <c r="Q286" s="160"/>
    </row>
    <row r="287" spans="1:18" x14ac:dyDescent="0.25">
      <c r="B287" s="47" t="s">
        <v>166</v>
      </c>
      <c r="C287" s="47">
        <v>82.832988</v>
      </c>
      <c r="D287" s="164">
        <v>8.3825151546824572E-2</v>
      </c>
      <c r="E287" s="152"/>
      <c r="F287" s="602"/>
      <c r="G287" s="602"/>
      <c r="H287" s="602"/>
      <c r="I287" s="602"/>
      <c r="J287" s="159"/>
      <c r="K287" s="602"/>
      <c r="L287" s="602"/>
      <c r="M287" s="602"/>
      <c r="N287" s="602"/>
    </row>
    <row r="288" spans="1:18" x14ac:dyDescent="0.25">
      <c r="B288" s="47" t="s">
        <v>165</v>
      </c>
      <c r="C288" s="47">
        <v>0</v>
      </c>
      <c r="D288" s="164">
        <v>0</v>
      </c>
      <c r="E288" s="152"/>
      <c r="F288" s="602"/>
      <c r="G288" s="602"/>
      <c r="H288" s="602"/>
      <c r="I288" s="602"/>
      <c r="J288" s="159"/>
      <c r="K288" s="602"/>
      <c r="L288" s="602"/>
      <c r="M288" s="602"/>
      <c r="N288" s="602"/>
    </row>
    <row r="289" spans="1:17" x14ac:dyDescent="0.25">
      <c r="B289" s="47" t="s">
        <v>196</v>
      </c>
      <c r="C289" s="47">
        <v>0</v>
      </c>
      <c r="D289" s="164">
        <v>0</v>
      </c>
      <c r="E289" s="152"/>
      <c r="F289" s="602"/>
      <c r="G289" s="602"/>
      <c r="H289" s="602"/>
      <c r="I289" s="602"/>
      <c r="J289" s="159"/>
      <c r="K289" s="602"/>
      <c r="L289" s="602"/>
      <c r="M289" s="602"/>
      <c r="N289" s="602"/>
    </row>
    <row r="290" spans="1:17" x14ac:dyDescent="0.25">
      <c r="B290" s="47" t="s">
        <v>195</v>
      </c>
      <c r="C290" s="47">
        <v>0</v>
      </c>
      <c r="D290" s="164">
        <v>0</v>
      </c>
      <c r="E290" s="152"/>
      <c r="F290" s="602"/>
      <c r="G290" s="602"/>
      <c r="H290" s="602"/>
      <c r="I290" s="602"/>
      <c r="J290" s="159"/>
      <c r="K290" s="602"/>
      <c r="L290" s="602"/>
      <c r="M290" s="602"/>
      <c r="N290" s="602"/>
    </row>
    <row r="291" spans="1:17" x14ac:dyDescent="0.25">
      <c r="B291" s="47" t="s">
        <v>194</v>
      </c>
      <c r="C291" s="47">
        <v>2.6378680000000001</v>
      </c>
      <c r="D291" s="164">
        <v>2.6694640649751649E-3</v>
      </c>
      <c r="E291" s="152"/>
      <c r="F291" s="602"/>
      <c r="G291" s="602"/>
      <c r="H291" s="602"/>
      <c r="I291" s="159"/>
      <c r="J291" s="602"/>
      <c r="K291" s="602"/>
      <c r="L291" s="602"/>
      <c r="M291" s="602"/>
    </row>
    <row r="292" spans="1:17" x14ac:dyDescent="0.25">
      <c r="B292" s="47" t="s">
        <v>193</v>
      </c>
      <c r="C292" s="47">
        <v>6.22844</v>
      </c>
      <c r="D292" s="164">
        <v>6.2973804754242113E-3</v>
      </c>
      <c r="E292" s="152"/>
      <c r="F292" s="602"/>
      <c r="G292" s="602"/>
      <c r="H292" s="602"/>
      <c r="I292" s="159"/>
      <c r="J292" s="602"/>
      <c r="K292" s="602"/>
      <c r="L292" s="602"/>
      <c r="M292" s="602"/>
    </row>
    <row r="293" spans="1:17" ht="15" customHeight="1" x14ac:dyDescent="0.25">
      <c r="B293" s="47" t="s">
        <v>192</v>
      </c>
      <c r="C293" s="47">
        <v>5.5710360000000003</v>
      </c>
      <c r="D293" s="164">
        <v>5.6377651977593205E-3</v>
      </c>
      <c r="E293" s="152"/>
      <c r="F293" s="602"/>
      <c r="G293" s="602"/>
      <c r="H293" s="602"/>
      <c r="I293" s="159"/>
      <c r="J293" s="602"/>
      <c r="K293" s="602"/>
      <c r="L293" s="602"/>
      <c r="M293" s="602"/>
    </row>
    <row r="294" spans="1:17" ht="15" customHeight="1" x14ac:dyDescent="0.25">
      <c r="B294" s="47" t="s">
        <v>191</v>
      </c>
      <c r="C294" s="47">
        <v>0</v>
      </c>
      <c r="D294" s="164">
        <v>0</v>
      </c>
      <c r="E294" s="152"/>
      <c r="F294" s="602"/>
      <c r="G294" s="602"/>
      <c r="H294" s="602"/>
      <c r="I294" s="159"/>
      <c r="J294" s="602"/>
      <c r="K294" s="602"/>
      <c r="L294" s="602"/>
      <c r="M294" s="602"/>
    </row>
    <row r="295" spans="1:17" ht="15.75" customHeight="1" x14ac:dyDescent="0.25">
      <c r="B295" s="47" t="s">
        <v>182</v>
      </c>
      <c r="C295" s="47">
        <v>45.277971000000001</v>
      </c>
      <c r="D295" s="164">
        <v>4.5820305079514075E-2</v>
      </c>
      <c r="E295" s="152"/>
      <c r="F295" s="602"/>
      <c r="G295" s="602"/>
      <c r="H295" s="602"/>
      <c r="I295" s="159"/>
      <c r="J295" s="602"/>
      <c r="K295" s="602"/>
      <c r="L295" s="602"/>
      <c r="M295" s="602"/>
    </row>
    <row r="296" spans="1:17" x14ac:dyDescent="0.25">
      <c r="B296" s="47" t="s">
        <v>190</v>
      </c>
      <c r="C296" s="47">
        <v>5.4509179999999997</v>
      </c>
      <c r="D296" s="164">
        <v>5.5162084388325318E-3</v>
      </c>
      <c r="E296" s="152"/>
      <c r="F296" s="602"/>
      <c r="G296" s="602"/>
      <c r="H296" s="602"/>
      <c r="I296" s="159"/>
      <c r="J296" s="602"/>
      <c r="K296" s="602"/>
      <c r="L296" s="602"/>
      <c r="M296" s="602"/>
    </row>
    <row r="297" spans="1:17" x14ac:dyDescent="0.25">
      <c r="B297" s="47" t="s">
        <v>176</v>
      </c>
      <c r="C297" s="47">
        <v>70.328666999999996</v>
      </c>
      <c r="D297" s="164">
        <v>7.1171055296968877E-2</v>
      </c>
      <c r="E297" s="152"/>
      <c r="F297" s="602"/>
      <c r="G297" s="602"/>
      <c r="H297" s="166"/>
      <c r="I297" s="602"/>
      <c r="J297" s="159"/>
      <c r="K297" s="602"/>
      <c r="L297" s="602"/>
      <c r="M297" s="602"/>
      <c r="N297" s="602"/>
    </row>
    <row r="298" spans="1:17" x14ac:dyDescent="0.25">
      <c r="B298" s="165" t="s">
        <v>180</v>
      </c>
      <c r="C298" s="47">
        <v>11.33667</v>
      </c>
      <c r="D298" s="164">
        <v>1.147245926690873E-2</v>
      </c>
      <c r="E298" s="152"/>
      <c r="F298" s="602"/>
      <c r="G298" s="602"/>
      <c r="H298" s="602"/>
      <c r="I298" s="602"/>
      <c r="J298" s="159"/>
      <c r="K298" s="602"/>
      <c r="L298" s="602"/>
      <c r="M298" s="602"/>
      <c r="N298" s="602"/>
    </row>
    <row r="299" spans="1:17" x14ac:dyDescent="0.25">
      <c r="B299" s="47" t="s">
        <v>189</v>
      </c>
      <c r="C299" s="47">
        <v>0</v>
      </c>
      <c r="D299" s="164">
        <v>0</v>
      </c>
      <c r="E299" s="152"/>
      <c r="F299" s="602"/>
      <c r="G299" s="602"/>
      <c r="H299" s="602"/>
      <c r="I299" s="602"/>
      <c r="J299" s="159"/>
      <c r="K299" s="602"/>
      <c r="L299" s="602"/>
      <c r="M299" s="602"/>
      <c r="N299" s="602"/>
    </row>
    <row r="300" spans="1:17" x14ac:dyDescent="0.25">
      <c r="B300" s="47" t="s">
        <v>188</v>
      </c>
      <c r="C300" s="47">
        <v>0</v>
      </c>
      <c r="D300" s="164">
        <v>0</v>
      </c>
      <c r="E300" s="152"/>
      <c r="F300" s="602"/>
      <c r="G300" s="602"/>
      <c r="H300" s="602"/>
      <c r="I300" s="602"/>
      <c r="J300" s="159"/>
      <c r="K300" s="602"/>
      <c r="L300" s="602"/>
      <c r="M300" s="602"/>
      <c r="N300" s="602"/>
    </row>
    <row r="301" spans="1:17" x14ac:dyDescent="0.25">
      <c r="B301" s="47" t="s">
        <v>187</v>
      </c>
      <c r="C301" s="47">
        <v>0.09</v>
      </c>
      <c r="D301" s="164">
        <v>9.1078009152757001E-5</v>
      </c>
      <c r="E301" s="152"/>
      <c r="F301" s="602"/>
      <c r="G301" s="602"/>
      <c r="H301" s="602"/>
      <c r="I301" s="602"/>
      <c r="J301" s="159"/>
      <c r="K301" s="602"/>
      <c r="L301" s="602"/>
      <c r="M301" s="602"/>
      <c r="N301" s="602"/>
    </row>
    <row r="302" spans="1:17" x14ac:dyDescent="0.25">
      <c r="B302" s="47" t="s">
        <v>186</v>
      </c>
      <c r="C302" s="47">
        <v>0</v>
      </c>
      <c r="D302" s="164">
        <v>0</v>
      </c>
      <c r="E302" s="152"/>
      <c r="F302" s="602"/>
      <c r="G302" s="602"/>
      <c r="H302" s="602"/>
      <c r="I302" s="602"/>
      <c r="J302" s="159"/>
      <c r="K302" s="602"/>
      <c r="L302" s="602"/>
      <c r="M302" s="602"/>
      <c r="N302" s="602"/>
    </row>
    <row r="303" spans="1:17" x14ac:dyDescent="0.25">
      <c r="B303" s="47" t="s">
        <v>175</v>
      </c>
      <c r="C303" s="47">
        <v>0</v>
      </c>
      <c r="D303" s="164">
        <v>0</v>
      </c>
      <c r="E303" s="152"/>
      <c r="F303" s="602"/>
      <c r="G303" s="602"/>
      <c r="H303" s="602"/>
      <c r="I303" s="602"/>
      <c r="J303" s="159"/>
      <c r="K303" s="602"/>
      <c r="L303" s="602"/>
      <c r="M303" s="602"/>
      <c r="N303" s="602"/>
      <c r="O303" s="602"/>
      <c r="P303" s="602"/>
      <c r="Q303" s="602"/>
    </row>
    <row r="304" spans="1:17" ht="15" customHeight="1" x14ac:dyDescent="0.25">
      <c r="A304" s="163"/>
      <c r="B304" s="62" t="s">
        <v>24</v>
      </c>
      <c r="C304" s="62">
        <v>988.16389200000015</v>
      </c>
      <c r="D304" s="162">
        <v>1</v>
      </c>
      <c r="E304" s="152"/>
      <c r="F304" s="161"/>
      <c r="G304" s="160"/>
      <c r="H304" s="602"/>
      <c r="I304" s="602"/>
      <c r="J304" s="159"/>
      <c r="K304" s="602"/>
      <c r="L304" s="602"/>
      <c r="M304" s="602"/>
      <c r="N304" s="602"/>
      <c r="O304" s="602"/>
      <c r="P304" s="602"/>
      <c r="Q304" s="602"/>
    </row>
    <row r="305" spans="1:26" ht="15" customHeight="1" x14ac:dyDescent="0.25">
      <c r="A305" s="601"/>
      <c r="B305" s="912" t="s">
        <v>164</v>
      </c>
      <c r="C305" s="912"/>
      <c r="D305" s="912"/>
      <c r="F305" s="690"/>
      <c r="G305" s="690"/>
      <c r="H305" s="602"/>
      <c r="I305" s="602"/>
      <c r="L305" s="602"/>
      <c r="M305" s="602"/>
      <c r="N305" s="602"/>
      <c r="O305" s="602"/>
      <c r="P305" s="602"/>
      <c r="Q305" s="602"/>
    </row>
    <row r="306" spans="1:26" ht="15" customHeight="1" x14ac:dyDescent="0.25">
      <c r="A306" s="601"/>
      <c r="B306" s="913"/>
      <c r="C306" s="913"/>
      <c r="D306" s="913"/>
      <c r="F306" s="690"/>
      <c r="G306" s="690"/>
      <c r="H306" s="602"/>
      <c r="I306" s="602"/>
      <c r="L306" s="602"/>
      <c r="M306" s="602"/>
      <c r="N306" s="602"/>
      <c r="O306" s="602"/>
      <c r="P306" s="602"/>
      <c r="Q306" s="602"/>
    </row>
    <row r="307" spans="1:26" ht="15.75" customHeight="1" x14ac:dyDescent="0.25">
      <c r="A307" s="601"/>
      <c r="B307" s="44" t="s">
        <v>97</v>
      </c>
      <c r="C307" s="158"/>
      <c r="D307" s="158"/>
      <c r="F307" s="690"/>
      <c r="G307" s="690"/>
      <c r="H307" s="602"/>
      <c r="I307" s="602"/>
      <c r="L307" s="602"/>
      <c r="M307" s="602"/>
      <c r="N307" s="602"/>
      <c r="O307" s="602"/>
      <c r="P307" s="602"/>
      <c r="Q307" s="602"/>
    </row>
    <row r="308" spans="1:26" x14ac:dyDescent="0.25">
      <c r="A308" s="48"/>
      <c r="B308" s="44"/>
      <c r="C308" s="44"/>
      <c r="D308" s="44"/>
      <c r="E308" s="44"/>
      <c r="F308" s="44"/>
      <c r="G308" s="44"/>
      <c r="H308" s="44"/>
      <c r="I308" s="44"/>
      <c r="J308" s="44"/>
      <c r="L308" s="602"/>
      <c r="M308" s="602"/>
      <c r="N308" s="602"/>
      <c r="O308" s="602"/>
      <c r="P308" s="602"/>
      <c r="Q308" s="602"/>
    </row>
    <row r="309" spans="1:26" x14ac:dyDescent="0.25">
      <c r="A309" s="48" t="s">
        <v>185</v>
      </c>
      <c r="B309" s="48" t="s">
        <v>184</v>
      </c>
      <c r="C309" s="44"/>
      <c r="D309" s="44"/>
      <c r="E309" s="44"/>
      <c r="F309" s="44"/>
      <c r="G309" s="44"/>
      <c r="H309" s="44"/>
      <c r="I309" s="44"/>
      <c r="J309" s="44"/>
      <c r="L309" s="602"/>
      <c r="M309" s="602"/>
      <c r="N309" s="602"/>
      <c r="O309" s="602"/>
      <c r="P309" s="602"/>
      <c r="Q309" s="602"/>
      <c r="S309" s="602"/>
      <c r="T309" s="602"/>
      <c r="U309" s="602"/>
      <c r="V309" s="602"/>
      <c r="W309" s="602"/>
      <c r="X309" s="602"/>
      <c r="Y309" s="602"/>
      <c r="Z309" s="602"/>
    </row>
    <row r="310" spans="1:26" ht="45" customHeight="1" x14ac:dyDescent="0.25">
      <c r="A310" s="48"/>
      <c r="B310" s="47" t="s">
        <v>124</v>
      </c>
      <c r="C310" s="99" t="s">
        <v>123</v>
      </c>
      <c r="D310" s="99" t="s">
        <v>122</v>
      </c>
      <c r="E310" s="99" t="s">
        <v>121</v>
      </c>
      <c r="F310" s="99" t="s">
        <v>120</v>
      </c>
      <c r="G310" s="99" t="s">
        <v>119</v>
      </c>
      <c r="H310" s="99" t="s">
        <v>118</v>
      </c>
      <c r="I310" s="99" t="s">
        <v>117</v>
      </c>
      <c r="J310" s="44"/>
      <c r="S310" s="50"/>
      <c r="T310" s="117"/>
      <c r="U310" s="54"/>
      <c r="V310" s="54"/>
      <c r="W310" s="54"/>
      <c r="X310" s="54"/>
      <c r="Y310" s="54"/>
      <c r="Z310" s="54"/>
    </row>
    <row r="311" spans="1:26" x14ac:dyDescent="0.25">
      <c r="A311" s="155"/>
      <c r="B311" s="47" t="s">
        <v>183</v>
      </c>
      <c r="C311" s="153">
        <v>3.6285320956313601E-2</v>
      </c>
      <c r="D311" s="153">
        <v>0</v>
      </c>
      <c r="E311" s="153">
        <v>0</v>
      </c>
      <c r="F311" s="153">
        <v>0</v>
      </c>
      <c r="G311" s="153">
        <v>0</v>
      </c>
      <c r="H311" s="153">
        <v>0</v>
      </c>
      <c r="I311" s="153">
        <v>5.5162084388325336E-3</v>
      </c>
      <c r="J311" s="44"/>
      <c r="S311" s="50"/>
      <c r="T311" s="154"/>
      <c r="U311" s="154"/>
      <c r="V311" s="154"/>
      <c r="W311" s="154"/>
      <c r="X311" s="154"/>
      <c r="Y311" s="154"/>
      <c r="Z311" s="154"/>
    </row>
    <row r="312" spans="1:26" x14ac:dyDescent="0.25">
      <c r="A312" s="155"/>
      <c r="B312" s="47" t="s">
        <v>182</v>
      </c>
      <c r="C312" s="153">
        <v>0</v>
      </c>
      <c r="D312" s="153">
        <v>0</v>
      </c>
      <c r="E312" s="153">
        <v>0</v>
      </c>
      <c r="F312" s="153">
        <v>0.2020932018308215</v>
      </c>
      <c r="G312" s="153">
        <v>0</v>
      </c>
      <c r="H312" s="153">
        <v>0</v>
      </c>
      <c r="I312" s="153">
        <v>4.5820305079514075E-2</v>
      </c>
      <c r="J312" s="44"/>
      <c r="L312" s="151"/>
      <c r="M312" s="151"/>
      <c r="N312" s="151"/>
      <c r="O312" s="151"/>
      <c r="P312" s="151"/>
      <c r="Q312" s="151"/>
      <c r="R312" s="151"/>
      <c r="S312" s="50"/>
      <c r="T312" s="154"/>
      <c r="U312" s="154"/>
      <c r="V312" s="154"/>
      <c r="W312" s="154"/>
      <c r="X312" s="154"/>
      <c r="Y312" s="154"/>
      <c r="Z312" s="154"/>
    </row>
    <row r="313" spans="1:26" x14ac:dyDescent="0.25">
      <c r="A313" s="155"/>
      <c r="B313" s="47" t="s">
        <v>181</v>
      </c>
      <c r="C313" s="153">
        <v>0</v>
      </c>
      <c r="D313" s="153">
        <v>0</v>
      </c>
      <c r="E313" s="153">
        <v>0</v>
      </c>
      <c r="F313" s="153">
        <v>0</v>
      </c>
      <c r="G313" s="153">
        <v>0</v>
      </c>
      <c r="H313" s="153">
        <v>0</v>
      </c>
      <c r="I313" s="153">
        <v>0</v>
      </c>
      <c r="J313" s="44"/>
      <c r="L313" s="151"/>
      <c r="M313" s="151"/>
      <c r="N313" s="151"/>
      <c r="O313" s="151"/>
      <c r="P313" s="151"/>
      <c r="Q313" s="151"/>
      <c r="R313" s="151"/>
      <c r="S313" s="50"/>
      <c r="T313" s="154"/>
      <c r="U313" s="154"/>
      <c r="V313" s="154"/>
      <c r="W313" s="154"/>
      <c r="X313" s="154"/>
      <c r="Y313" s="154"/>
      <c r="Z313" s="154"/>
    </row>
    <row r="314" spans="1:26" x14ac:dyDescent="0.25">
      <c r="A314" s="155"/>
      <c r="B314" s="157" t="s">
        <v>180</v>
      </c>
      <c r="C314" s="153">
        <v>0</v>
      </c>
      <c r="D314" s="153">
        <v>7.4751091500785179E-3</v>
      </c>
      <c r="E314" s="153">
        <v>0</v>
      </c>
      <c r="F314" s="153">
        <v>4.2744404407546739E-2</v>
      </c>
      <c r="G314" s="153">
        <v>0</v>
      </c>
      <c r="H314" s="153">
        <v>0</v>
      </c>
      <c r="I314" s="153">
        <v>1.1472459266908732E-2</v>
      </c>
      <c r="J314" s="44"/>
      <c r="L314" s="151"/>
      <c r="M314" s="151"/>
      <c r="N314" s="151"/>
      <c r="O314" s="151"/>
      <c r="P314" s="151"/>
      <c r="Q314" s="151"/>
      <c r="R314" s="151"/>
      <c r="S314" s="156"/>
      <c r="T314" s="154"/>
      <c r="U314" s="154"/>
      <c r="V314" s="154"/>
      <c r="W314" s="154"/>
      <c r="X314" s="154"/>
      <c r="Y314" s="154"/>
      <c r="Z314" s="154"/>
    </row>
    <row r="315" spans="1:26" x14ac:dyDescent="0.25">
      <c r="A315" s="155"/>
      <c r="B315" s="47" t="s">
        <v>179</v>
      </c>
      <c r="C315" s="153">
        <v>0</v>
      </c>
      <c r="D315" s="153">
        <v>0</v>
      </c>
      <c r="E315" s="153">
        <v>5.9846072005621496E-2</v>
      </c>
      <c r="F315" s="153">
        <v>2.4865701308805832E-2</v>
      </c>
      <c r="G315" s="153">
        <v>9.9637411589516035E-3</v>
      </c>
      <c r="H315" s="153">
        <v>0</v>
      </c>
      <c r="I315" s="153">
        <v>1.4604609738158698E-2</v>
      </c>
      <c r="J315" s="44"/>
      <c r="L315" s="151"/>
      <c r="M315" s="151"/>
      <c r="N315" s="151"/>
      <c r="O315" s="151"/>
      <c r="P315" s="151"/>
      <c r="Q315" s="151"/>
      <c r="R315" s="151"/>
      <c r="S315" s="50"/>
      <c r="T315" s="154"/>
      <c r="U315" s="154"/>
      <c r="V315" s="154"/>
      <c r="W315" s="154"/>
      <c r="X315" s="154"/>
      <c r="Y315" s="154"/>
      <c r="Z315" s="154"/>
    </row>
    <row r="316" spans="1:26" x14ac:dyDescent="0.25">
      <c r="A316" s="155"/>
      <c r="B316" s="47" t="s">
        <v>178</v>
      </c>
      <c r="C316" s="153">
        <v>0</v>
      </c>
      <c r="D316" s="153">
        <v>0</v>
      </c>
      <c r="E316" s="153">
        <v>0</v>
      </c>
      <c r="F316" s="153">
        <v>0</v>
      </c>
      <c r="G316" s="153">
        <v>0</v>
      </c>
      <c r="H316" s="153">
        <v>0</v>
      </c>
      <c r="I316" s="153">
        <v>0</v>
      </c>
      <c r="J316" s="44"/>
      <c r="L316" s="151"/>
      <c r="M316" s="151"/>
      <c r="N316" s="151"/>
      <c r="O316" s="151"/>
      <c r="P316" s="151"/>
      <c r="Q316" s="151"/>
      <c r="R316" s="151"/>
      <c r="S316" s="50"/>
      <c r="T316" s="154"/>
      <c r="U316" s="154"/>
      <c r="V316" s="154"/>
      <c r="W316" s="154"/>
      <c r="X316" s="154"/>
      <c r="Y316" s="154"/>
      <c r="Z316" s="154"/>
    </row>
    <row r="317" spans="1:26" x14ac:dyDescent="0.25">
      <c r="A317" s="155"/>
      <c r="B317" s="47" t="s">
        <v>177</v>
      </c>
      <c r="C317" s="153">
        <v>0.73852454968879822</v>
      </c>
      <c r="D317" s="153">
        <v>0.96806906042681595</v>
      </c>
      <c r="E317" s="153">
        <v>0.86843168566481665</v>
      </c>
      <c r="F317" s="153">
        <v>0.68692763674197266</v>
      </c>
      <c r="G317" s="153">
        <v>0.94373384184547904</v>
      </c>
      <c r="H317" s="153">
        <v>0.85607206227656985</v>
      </c>
      <c r="I317" s="153">
        <v>0.85132428417046435</v>
      </c>
      <c r="J317" s="44"/>
      <c r="L317" s="151"/>
      <c r="M317" s="151"/>
      <c r="N317" s="151"/>
      <c r="O317" s="151"/>
      <c r="P317" s="151"/>
      <c r="Q317" s="151"/>
      <c r="R317" s="151"/>
      <c r="S317" s="50"/>
      <c r="T317" s="154"/>
      <c r="U317" s="154"/>
      <c r="V317" s="154"/>
      <c r="W317" s="154"/>
      <c r="X317" s="154"/>
      <c r="Y317" s="154"/>
      <c r="Z317" s="154"/>
    </row>
    <row r="318" spans="1:26" x14ac:dyDescent="0.25">
      <c r="A318" s="155"/>
      <c r="B318" s="47" t="s">
        <v>176</v>
      </c>
      <c r="C318" s="153">
        <v>0.22459102313350154</v>
      </c>
      <c r="D318" s="153">
        <v>2.4455830423105576E-2</v>
      </c>
      <c r="E318" s="153">
        <v>7.17222423295618E-2</v>
      </c>
      <c r="F318" s="153">
        <v>4.3369055710853227E-2</v>
      </c>
      <c r="G318" s="153">
        <v>4.6302416995569362E-2</v>
      </c>
      <c r="H318" s="153">
        <v>0.14392793772343013</v>
      </c>
      <c r="I318" s="153">
        <v>7.1171055296968891E-2</v>
      </c>
      <c r="J318" s="44"/>
      <c r="L318" s="151"/>
      <c r="M318" s="151"/>
      <c r="N318" s="151"/>
      <c r="O318" s="151"/>
      <c r="P318" s="151"/>
      <c r="Q318" s="151"/>
      <c r="R318" s="151"/>
      <c r="S318" s="50"/>
      <c r="T318" s="154"/>
      <c r="U318" s="154"/>
      <c r="V318" s="154"/>
      <c r="W318" s="154"/>
      <c r="X318" s="154"/>
      <c r="Y318" s="154"/>
      <c r="Z318" s="154"/>
    </row>
    <row r="319" spans="1:26" x14ac:dyDescent="0.25">
      <c r="A319" s="155"/>
      <c r="B319" s="47" t="s">
        <v>175</v>
      </c>
      <c r="C319" s="153">
        <v>0</v>
      </c>
      <c r="D319" s="153">
        <v>0</v>
      </c>
      <c r="E319" s="153">
        <v>0</v>
      </c>
      <c r="F319" s="153">
        <v>0</v>
      </c>
      <c r="G319" s="153">
        <v>0</v>
      </c>
      <c r="H319" s="153">
        <v>0</v>
      </c>
      <c r="I319" s="153">
        <v>0</v>
      </c>
      <c r="J319" s="44"/>
      <c r="L319" s="151"/>
      <c r="M319" s="151"/>
      <c r="N319" s="151"/>
      <c r="O319" s="151"/>
      <c r="P319" s="151"/>
      <c r="Q319" s="151"/>
      <c r="R319" s="151"/>
      <c r="S319" s="50"/>
      <c r="T319" s="154"/>
      <c r="U319" s="154"/>
      <c r="V319" s="154"/>
      <c r="W319" s="154"/>
      <c r="X319" s="154"/>
      <c r="Y319" s="154"/>
      <c r="Z319" s="154"/>
    </row>
    <row r="320" spans="1:26" x14ac:dyDescent="0.25">
      <c r="A320" s="48"/>
      <c r="B320" s="62" t="s">
        <v>24</v>
      </c>
      <c r="C320" s="146">
        <v>0.9994008937786133</v>
      </c>
      <c r="D320" s="146">
        <v>1</v>
      </c>
      <c r="E320" s="146">
        <v>1</v>
      </c>
      <c r="F320" s="146">
        <v>1</v>
      </c>
      <c r="G320" s="146">
        <v>1</v>
      </c>
      <c r="H320" s="146">
        <v>1</v>
      </c>
      <c r="I320" s="146">
        <v>0.99990892199084724</v>
      </c>
      <c r="J320" s="44"/>
      <c r="L320" s="151"/>
      <c r="M320" s="151"/>
      <c r="N320" s="151"/>
      <c r="O320" s="151"/>
      <c r="P320" s="151"/>
      <c r="Q320" s="151"/>
      <c r="R320" s="151"/>
      <c r="S320" s="59"/>
      <c r="T320" s="69"/>
      <c r="U320" s="69"/>
      <c r="V320" s="69"/>
      <c r="W320" s="69"/>
      <c r="X320" s="69"/>
      <c r="Y320" s="69"/>
      <c r="Z320" s="69"/>
    </row>
    <row r="321" spans="1:18" x14ac:dyDescent="0.25">
      <c r="A321" s="48"/>
      <c r="B321" s="144" t="s">
        <v>164</v>
      </c>
      <c r="C321" s="144"/>
      <c r="D321" s="144"/>
      <c r="E321" s="144"/>
      <c r="F321" s="144"/>
      <c r="G321" s="144"/>
      <c r="H321" s="144"/>
      <c r="I321" s="144"/>
      <c r="J321" s="44"/>
      <c r="L321" s="151"/>
      <c r="M321" s="151"/>
      <c r="N321" s="151"/>
      <c r="O321" s="151"/>
      <c r="P321" s="151"/>
      <c r="Q321" s="151"/>
      <c r="R321" s="151"/>
    </row>
    <row r="322" spans="1:18" x14ac:dyDescent="0.25">
      <c r="A322" s="48"/>
      <c r="B322" s="44" t="s">
        <v>97</v>
      </c>
      <c r="C322" s="103"/>
      <c r="D322" s="103"/>
      <c r="E322" s="103"/>
      <c r="F322" s="103"/>
      <c r="G322" s="103"/>
      <c r="H322" s="103"/>
      <c r="I322" s="103"/>
      <c r="J322" s="44"/>
    </row>
    <row r="323" spans="1:18" x14ac:dyDescent="0.25">
      <c r="A323" s="48"/>
      <c r="B323" s="44"/>
      <c r="C323" s="44"/>
      <c r="D323" s="44"/>
      <c r="E323" s="44"/>
      <c r="F323" s="44"/>
      <c r="G323" s="44"/>
      <c r="H323" s="44"/>
      <c r="I323" s="44"/>
      <c r="J323" s="44"/>
    </row>
    <row r="324" spans="1:18" x14ac:dyDescent="0.25">
      <c r="A324" s="48" t="s">
        <v>174</v>
      </c>
      <c r="B324" s="48" t="s">
        <v>173</v>
      </c>
      <c r="C324" s="44"/>
      <c r="D324" s="44"/>
      <c r="E324" s="44"/>
      <c r="F324" s="44"/>
      <c r="G324" s="44"/>
      <c r="H324" s="44"/>
      <c r="I324" s="44"/>
      <c r="J324" s="44"/>
    </row>
    <row r="325" spans="1:18" ht="45" customHeight="1" x14ac:dyDescent="0.25">
      <c r="A325" s="48"/>
      <c r="B325" s="47" t="s">
        <v>124</v>
      </c>
      <c r="C325" s="99" t="s">
        <v>123</v>
      </c>
      <c r="D325" s="99" t="s">
        <v>122</v>
      </c>
      <c r="E325" s="99" t="s">
        <v>121</v>
      </c>
      <c r="F325" s="99" t="s">
        <v>120</v>
      </c>
      <c r="G325" s="99" t="s">
        <v>119</v>
      </c>
      <c r="H325" s="99" t="s">
        <v>118</v>
      </c>
      <c r="I325" s="99" t="s">
        <v>117</v>
      </c>
      <c r="J325" s="44"/>
      <c r="L325" s="602"/>
      <c r="M325" s="602"/>
      <c r="N325" s="602"/>
      <c r="O325" s="602"/>
      <c r="P325" s="602"/>
      <c r="Q325" s="602"/>
    </row>
    <row r="326" spans="1:18" x14ac:dyDescent="0.25">
      <c r="A326" s="44"/>
      <c r="B326" s="47" t="s">
        <v>172</v>
      </c>
      <c r="C326" s="153">
        <v>0</v>
      </c>
      <c r="D326" s="153">
        <v>0.12352412740212083</v>
      </c>
      <c r="E326" s="153">
        <v>2.3737588128776264E-3</v>
      </c>
      <c r="F326" s="153">
        <v>1.6841809683379109E-2</v>
      </c>
      <c r="G326" s="153">
        <v>0.41533861660826488</v>
      </c>
      <c r="H326" s="153">
        <v>0</v>
      </c>
      <c r="I326" s="153">
        <v>0.16015938359802276</v>
      </c>
      <c r="J326" s="50"/>
      <c r="K326" s="151"/>
      <c r="L326" s="152"/>
      <c r="M326" s="152"/>
      <c r="N326" s="152"/>
      <c r="O326" s="152"/>
      <c r="P326" s="152"/>
      <c r="Q326" s="152"/>
      <c r="R326" s="151"/>
    </row>
    <row r="327" spans="1:18" x14ac:dyDescent="0.25">
      <c r="A327" s="44"/>
      <c r="B327" s="47" t="s">
        <v>171</v>
      </c>
      <c r="C327" s="153">
        <v>0</v>
      </c>
      <c r="D327" s="153">
        <v>0</v>
      </c>
      <c r="E327" s="153">
        <v>0.13788693638524388</v>
      </c>
      <c r="F327" s="153">
        <v>0</v>
      </c>
      <c r="G327" s="153">
        <v>0</v>
      </c>
      <c r="H327" s="153">
        <v>0</v>
      </c>
      <c r="I327" s="153">
        <v>1.4800897254642596E-2</v>
      </c>
      <c r="J327" s="44"/>
      <c r="K327" s="151"/>
      <c r="L327" s="152"/>
      <c r="M327" s="152"/>
      <c r="N327" s="152"/>
      <c r="O327" s="152"/>
      <c r="P327" s="152"/>
      <c r="Q327" s="152"/>
      <c r="R327" s="151"/>
    </row>
    <row r="328" spans="1:18" x14ac:dyDescent="0.25">
      <c r="A328" s="44"/>
      <c r="B328" s="47" t="s">
        <v>170</v>
      </c>
      <c r="C328" s="153">
        <v>0.6448988186358755</v>
      </c>
      <c r="D328" s="153">
        <v>0.40164005799166691</v>
      </c>
      <c r="E328" s="153">
        <v>0.36937175939413852</v>
      </c>
      <c r="F328" s="153">
        <v>0.43689130576077412</v>
      </c>
      <c r="G328" s="153">
        <v>0.35987251878532672</v>
      </c>
      <c r="H328" s="153">
        <v>0.68848314245514464</v>
      </c>
      <c r="I328" s="153">
        <v>0.42713857628828034</v>
      </c>
      <c r="J328" s="44"/>
      <c r="K328" s="151"/>
      <c r="L328" s="152"/>
      <c r="M328" s="152"/>
      <c r="N328" s="152"/>
      <c r="O328" s="152"/>
      <c r="P328" s="152"/>
      <c r="Q328" s="152"/>
      <c r="R328" s="151"/>
    </row>
    <row r="329" spans="1:18" x14ac:dyDescent="0.25">
      <c r="A329" s="44"/>
      <c r="B329" s="47" t="s">
        <v>169</v>
      </c>
      <c r="C329" s="153">
        <v>5.8682822428493348E-2</v>
      </c>
      <c r="D329" s="153">
        <v>1.1125521530209875E-2</v>
      </c>
      <c r="E329" s="153">
        <v>7.7748472086077644E-2</v>
      </c>
      <c r="F329" s="153">
        <v>1.5934223272663681E-2</v>
      </c>
      <c r="G329" s="153">
        <v>0.10503009722307534</v>
      </c>
      <c r="H329" s="153">
        <v>0</v>
      </c>
      <c r="I329" s="153">
        <v>5.3208081758366978E-2</v>
      </c>
      <c r="J329" s="44"/>
      <c r="K329" s="151"/>
      <c r="L329" s="152"/>
      <c r="M329" s="152"/>
      <c r="N329" s="152"/>
      <c r="O329" s="152"/>
      <c r="P329" s="152"/>
      <c r="Q329" s="152"/>
      <c r="R329" s="151"/>
    </row>
    <row r="330" spans="1:18" x14ac:dyDescent="0.25">
      <c r="A330" s="44"/>
      <c r="B330" s="47" t="s">
        <v>168</v>
      </c>
      <c r="C330" s="153">
        <v>0.22179621731146615</v>
      </c>
      <c r="D330" s="153">
        <v>0.31447834624341597</v>
      </c>
      <c r="E330" s="153">
        <v>0.1630916301842994</v>
      </c>
      <c r="F330" s="153">
        <v>0.38960131700352679</v>
      </c>
      <c r="G330" s="153">
        <v>9.9114098485606539E-2</v>
      </c>
      <c r="H330" s="153">
        <v>0</v>
      </c>
      <c r="I330" s="153">
        <v>0.23267529323026509</v>
      </c>
      <c r="J330" s="44"/>
      <c r="K330" s="151"/>
      <c r="L330" s="152"/>
      <c r="M330" s="152"/>
      <c r="N330" s="152"/>
      <c r="O330" s="152"/>
      <c r="P330" s="152"/>
      <c r="Q330" s="152"/>
      <c r="R330" s="151"/>
    </row>
    <row r="331" spans="1:18" x14ac:dyDescent="0.25">
      <c r="A331" s="44"/>
      <c r="B331" s="47" t="s">
        <v>167</v>
      </c>
      <c r="C331" s="153">
        <v>9.1469162427859525E-3</v>
      </c>
      <c r="D331" s="153">
        <v>1.136917090800193E-2</v>
      </c>
      <c r="E331" s="153">
        <v>8.632929053879411E-2</v>
      </c>
      <c r="F331" s="153">
        <v>0</v>
      </c>
      <c r="G331" s="153">
        <v>0</v>
      </c>
      <c r="H331" s="153">
        <v>0</v>
      </c>
      <c r="I331" s="153">
        <v>1.3553348253279125E-2</v>
      </c>
      <c r="J331" s="44"/>
      <c r="K331" s="151"/>
      <c r="L331" s="152"/>
      <c r="M331" s="152"/>
      <c r="N331" s="152"/>
      <c r="O331" s="152"/>
      <c r="P331" s="152"/>
      <c r="Q331" s="152"/>
      <c r="R331" s="151"/>
    </row>
    <row r="332" spans="1:18" ht="15" customHeight="1" x14ac:dyDescent="0.25">
      <c r="A332" s="44"/>
      <c r="B332" s="47" t="s">
        <v>166</v>
      </c>
      <c r="C332" s="153">
        <v>6.5475225381379079E-2</v>
      </c>
      <c r="D332" s="153">
        <v>0.13786277592458446</v>
      </c>
      <c r="E332" s="153">
        <v>0.16319815259856885</v>
      </c>
      <c r="F332" s="153">
        <v>0.14073134427965628</v>
      </c>
      <c r="G332" s="153">
        <v>2.064466889772654E-2</v>
      </c>
      <c r="H332" s="153">
        <v>0.31151685754485536</v>
      </c>
      <c r="I332" s="153">
        <v>9.8464419617143112E-2</v>
      </c>
      <c r="J332" s="44"/>
      <c r="K332" s="151"/>
      <c r="L332" s="152"/>
      <c r="M332" s="152"/>
      <c r="N332" s="152"/>
      <c r="O332" s="152"/>
      <c r="P332" s="152"/>
      <c r="Q332" s="152"/>
      <c r="R332" s="151"/>
    </row>
    <row r="333" spans="1:18" x14ac:dyDescent="0.25">
      <c r="A333" s="44"/>
      <c r="B333" s="47" t="s">
        <v>165</v>
      </c>
      <c r="C333" s="153">
        <v>0</v>
      </c>
      <c r="D333" s="153">
        <v>0</v>
      </c>
      <c r="E333" s="153">
        <v>0</v>
      </c>
      <c r="F333" s="153">
        <v>0</v>
      </c>
      <c r="G333" s="153">
        <v>0</v>
      </c>
      <c r="H333" s="153">
        <v>0</v>
      </c>
      <c r="I333" s="153">
        <v>0</v>
      </c>
      <c r="J333" s="44"/>
      <c r="K333" s="151"/>
      <c r="L333" s="152"/>
      <c r="M333" s="152"/>
      <c r="N333" s="152"/>
      <c r="O333" s="152"/>
      <c r="P333" s="152"/>
      <c r="Q333" s="152"/>
      <c r="R333" s="151"/>
    </row>
    <row r="334" spans="1:18" ht="15" customHeight="1" x14ac:dyDescent="0.25">
      <c r="A334" s="48"/>
      <c r="B334" s="62" t="s">
        <v>24</v>
      </c>
      <c r="C334" s="146">
        <v>1</v>
      </c>
      <c r="D334" s="146">
        <v>1</v>
      </c>
      <c r="E334" s="146">
        <v>1</v>
      </c>
      <c r="F334" s="146">
        <v>1</v>
      </c>
      <c r="G334" s="146">
        <v>0.99999999999999989</v>
      </c>
      <c r="H334" s="146">
        <v>1</v>
      </c>
      <c r="I334" s="146">
        <v>1</v>
      </c>
      <c r="J334" s="53"/>
      <c r="K334" s="151"/>
      <c r="L334" s="152"/>
      <c r="M334" s="152"/>
      <c r="N334" s="152"/>
      <c r="O334" s="152"/>
      <c r="P334" s="152"/>
      <c r="Q334" s="152"/>
      <c r="R334" s="151"/>
    </row>
    <row r="335" spans="1:18" ht="15" customHeight="1" x14ac:dyDescent="0.25">
      <c r="A335" s="48"/>
      <c r="B335" s="144" t="s">
        <v>164</v>
      </c>
      <c r="C335" s="144"/>
      <c r="D335" s="144"/>
      <c r="E335" s="144"/>
      <c r="F335" s="144"/>
      <c r="G335" s="144"/>
      <c r="H335" s="144"/>
      <c r="I335" s="144"/>
      <c r="J335" s="44"/>
      <c r="K335" s="151"/>
      <c r="L335" s="152"/>
      <c r="M335" s="152"/>
      <c r="N335" s="152"/>
      <c r="O335" s="152"/>
      <c r="P335" s="152"/>
      <c r="Q335" s="152"/>
      <c r="R335" s="151"/>
    </row>
    <row r="336" spans="1:18" ht="15.75" customHeight="1" x14ac:dyDescent="0.25">
      <c r="A336" s="48"/>
      <c r="B336" s="44" t="s">
        <v>97</v>
      </c>
      <c r="C336" s="103"/>
      <c r="D336" s="103"/>
      <c r="E336" s="103"/>
      <c r="F336" s="103"/>
      <c r="G336" s="103"/>
      <c r="H336" s="103"/>
      <c r="I336" s="103"/>
      <c r="J336" s="44"/>
      <c r="L336" s="602"/>
      <c r="M336" s="602"/>
      <c r="N336" s="602"/>
      <c r="O336" s="602"/>
      <c r="P336" s="602"/>
      <c r="Q336" s="602"/>
    </row>
    <row r="337" spans="1:17" x14ac:dyDescent="0.25">
      <c r="A337" s="48"/>
      <c r="B337" s="44"/>
      <c r="C337" s="44"/>
      <c r="D337" s="44"/>
      <c r="E337" s="44"/>
      <c r="F337" s="44"/>
      <c r="G337" s="44"/>
      <c r="H337" s="44"/>
      <c r="I337" s="44"/>
      <c r="J337" s="44"/>
      <c r="L337" s="602"/>
      <c r="M337" s="602"/>
      <c r="N337" s="602"/>
      <c r="O337" s="602"/>
      <c r="P337" s="602"/>
      <c r="Q337" s="602"/>
    </row>
    <row r="338" spans="1:17" ht="14.25" customHeight="1" x14ac:dyDescent="0.25">
      <c r="A338" s="48" t="s">
        <v>163</v>
      </c>
      <c r="B338" s="48" t="s">
        <v>162</v>
      </c>
      <c r="C338" s="48"/>
      <c r="D338" s="48"/>
      <c r="E338" s="48"/>
      <c r="F338" s="48"/>
      <c r="G338" s="48"/>
      <c r="H338" s="48"/>
      <c r="I338" s="48"/>
      <c r="J338" s="50"/>
      <c r="L338" s="602"/>
      <c r="M338" s="602"/>
      <c r="N338" s="602"/>
      <c r="O338" s="602"/>
      <c r="P338" s="602"/>
      <c r="Q338" s="602"/>
    </row>
    <row r="339" spans="1:17" ht="44.45" customHeight="1" x14ac:dyDescent="0.25">
      <c r="A339" s="48"/>
      <c r="B339" s="47"/>
      <c r="C339" s="99" t="s">
        <v>123</v>
      </c>
      <c r="D339" s="99" t="s">
        <v>122</v>
      </c>
      <c r="E339" s="99" t="s">
        <v>121</v>
      </c>
      <c r="F339" s="99" t="s">
        <v>120</v>
      </c>
      <c r="G339" s="99" t="s">
        <v>119</v>
      </c>
      <c r="H339" s="99" t="s">
        <v>118</v>
      </c>
      <c r="I339" s="99" t="s">
        <v>117</v>
      </c>
      <c r="J339" s="150"/>
      <c r="L339" s="602"/>
      <c r="M339" s="602"/>
      <c r="N339" s="602"/>
      <c r="O339" s="602"/>
      <c r="P339" s="602"/>
      <c r="Q339" s="602"/>
    </row>
    <row r="340" spans="1:17" ht="14.25" customHeight="1" x14ac:dyDescent="0.25">
      <c r="A340" s="48"/>
      <c r="B340" s="47" t="s">
        <v>158</v>
      </c>
      <c r="C340" s="47">
        <v>102.231165</v>
      </c>
      <c r="D340" s="47">
        <v>127.218745</v>
      </c>
      <c r="E340" s="47">
        <v>57.294325000000001</v>
      </c>
      <c r="F340" s="47">
        <v>131.058909</v>
      </c>
      <c r="G340" s="47">
        <v>208.58313999999999</v>
      </c>
      <c r="H340" s="47">
        <v>7.1274819999999997</v>
      </c>
      <c r="I340" s="47">
        <v>633.51376600000003</v>
      </c>
      <c r="J340" s="44"/>
      <c r="L340" s="602"/>
      <c r="M340" s="602"/>
      <c r="N340" s="602"/>
      <c r="O340" s="602"/>
      <c r="P340" s="602"/>
      <c r="Q340" s="602"/>
    </row>
    <row r="341" spans="1:17" ht="14.25" customHeight="1" x14ac:dyDescent="0.25">
      <c r="A341" s="48"/>
      <c r="B341" s="47" t="s">
        <v>157</v>
      </c>
      <c r="C341" s="47">
        <v>33.113233999999999</v>
      </c>
      <c r="D341" s="47">
        <v>71.679046</v>
      </c>
      <c r="E341" s="47">
        <v>14.727214</v>
      </c>
      <c r="F341" s="47">
        <v>65.984336999999996</v>
      </c>
      <c r="G341" s="47">
        <v>24.763703</v>
      </c>
      <c r="H341" s="47">
        <v>0</v>
      </c>
      <c r="I341" s="47">
        <v>210.26753400000001</v>
      </c>
      <c r="J341" s="44"/>
      <c r="L341" s="602"/>
      <c r="M341" s="602"/>
      <c r="N341" s="602"/>
      <c r="O341" s="602"/>
      <c r="P341" s="602"/>
      <c r="Q341" s="602"/>
    </row>
    <row r="342" spans="1:17" ht="14.25" customHeight="1" x14ac:dyDescent="0.25">
      <c r="A342" s="48"/>
      <c r="B342" s="47" t="s">
        <v>156</v>
      </c>
      <c r="C342" s="47">
        <v>6.5105040000000001</v>
      </c>
      <c r="D342" s="47">
        <v>2.5358399999999999</v>
      </c>
      <c r="E342" s="47">
        <v>7.0207059999999997</v>
      </c>
      <c r="F342" s="47">
        <v>4.2544219999999999</v>
      </c>
      <c r="G342" s="47">
        <v>26.241817999999999</v>
      </c>
      <c r="H342" s="47">
        <v>0</v>
      </c>
      <c r="I342" s="47">
        <v>46.563290000000002</v>
      </c>
      <c r="J342" s="44"/>
      <c r="L342" s="602"/>
      <c r="M342" s="602"/>
      <c r="N342" s="602"/>
      <c r="O342" s="602"/>
      <c r="P342" s="602"/>
      <c r="Q342" s="602"/>
    </row>
    <row r="343" spans="1:17" ht="14.25" customHeight="1" x14ac:dyDescent="0.25">
      <c r="A343" s="48"/>
      <c r="B343" s="47" t="s">
        <v>155</v>
      </c>
      <c r="C343" s="47">
        <v>1.0147949999999999</v>
      </c>
      <c r="D343" s="47">
        <v>2.5913750000000002</v>
      </c>
      <c r="E343" s="47">
        <v>10.201748</v>
      </c>
      <c r="F343" s="47">
        <v>0.14399999999999999</v>
      </c>
      <c r="G343" s="47">
        <v>0</v>
      </c>
      <c r="H343" s="47">
        <v>0</v>
      </c>
      <c r="I343" s="47">
        <v>13.951917999999999</v>
      </c>
      <c r="J343" s="44"/>
    </row>
    <row r="344" spans="1:17" ht="14.25" customHeight="1" x14ac:dyDescent="0.25">
      <c r="A344" s="48"/>
      <c r="B344" s="47" t="s">
        <v>154</v>
      </c>
      <c r="C344" s="47">
        <v>7.2640799999999999</v>
      </c>
      <c r="D344" s="47">
        <v>31.423061000000001</v>
      </c>
      <c r="E344" s="47">
        <v>14.736833000000001</v>
      </c>
      <c r="F344" s="47">
        <v>22.60333</v>
      </c>
      <c r="G344" s="47">
        <v>5.15808</v>
      </c>
      <c r="H344" s="47">
        <v>2.5920000000000001</v>
      </c>
      <c r="I344" s="47">
        <v>83.777383999999998</v>
      </c>
      <c r="J344" s="44"/>
    </row>
    <row r="345" spans="1:17" ht="14.25" customHeight="1" x14ac:dyDescent="0.25">
      <c r="A345" s="48"/>
      <c r="B345" s="47" t="s">
        <v>153</v>
      </c>
      <c r="C345" s="47">
        <v>0.09</v>
      </c>
      <c r="D345" s="47">
        <v>0</v>
      </c>
      <c r="E345" s="47">
        <v>0</v>
      </c>
      <c r="F345" s="47">
        <v>0</v>
      </c>
      <c r="G345" s="47">
        <v>0</v>
      </c>
      <c r="H345" s="47">
        <v>0</v>
      </c>
      <c r="I345" s="47">
        <v>0.09</v>
      </c>
      <c r="J345" s="44"/>
    </row>
    <row r="346" spans="1:17" ht="14.25" customHeight="1" x14ac:dyDescent="0.25">
      <c r="A346" s="48"/>
      <c r="B346" s="62" t="s">
        <v>24</v>
      </c>
      <c r="C346" s="62">
        <v>150.22377800000001</v>
      </c>
      <c r="D346" s="62">
        <v>235.44806699999998</v>
      </c>
      <c r="E346" s="62">
        <v>103.98082600000001</v>
      </c>
      <c r="F346" s="62">
        <v>224.04499800000002</v>
      </c>
      <c r="G346" s="62">
        <v>264.74674099999999</v>
      </c>
      <c r="H346" s="62">
        <v>9.7194819999999993</v>
      </c>
      <c r="I346" s="62">
        <v>988.16389200000015</v>
      </c>
      <c r="J346" s="53"/>
    </row>
    <row r="347" spans="1:17" x14ac:dyDescent="0.25">
      <c r="A347" s="48"/>
      <c r="B347" s="144" t="s">
        <v>161</v>
      </c>
      <c r="C347" s="144"/>
      <c r="D347" s="144"/>
      <c r="E347" s="144"/>
      <c r="F347" s="144"/>
      <c r="G347" s="144"/>
      <c r="H347" s="144"/>
      <c r="I347" s="144"/>
      <c r="J347" s="149"/>
    </row>
    <row r="348" spans="1:17" x14ac:dyDescent="0.25">
      <c r="A348" s="48"/>
      <c r="B348" s="44" t="s">
        <v>97</v>
      </c>
      <c r="C348" s="103"/>
      <c r="D348" s="103"/>
      <c r="E348" s="103"/>
      <c r="F348" s="103"/>
      <c r="G348" s="103"/>
      <c r="H348" s="103"/>
      <c r="I348" s="103"/>
      <c r="J348" s="149"/>
    </row>
    <row r="349" spans="1:17" ht="15" customHeight="1" x14ac:dyDescent="0.25">
      <c r="A349" s="48"/>
      <c r="B349" s="44"/>
      <c r="C349" s="50"/>
      <c r="D349" s="50"/>
      <c r="E349" s="50"/>
      <c r="F349" s="50"/>
      <c r="G349" s="50"/>
      <c r="H349" s="44"/>
      <c r="I349" s="50"/>
      <c r="J349" s="149"/>
    </row>
    <row r="350" spans="1:17" ht="15" customHeight="1" x14ac:dyDescent="0.25">
      <c r="A350" s="48" t="s">
        <v>160</v>
      </c>
      <c r="B350" s="48" t="s">
        <v>159</v>
      </c>
      <c r="C350" s="48"/>
      <c r="D350" s="48"/>
      <c r="E350" s="48"/>
      <c r="F350" s="48"/>
      <c r="G350" s="48"/>
      <c r="H350" s="48"/>
      <c r="I350" s="48"/>
      <c r="J350" s="149"/>
    </row>
    <row r="351" spans="1:17" ht="45" customHeight="1" x14ac:dyDescent="0.25">
      <c r="A351" s="48" t="s">
        <v>124</v>
      </c>
      <c r="B351" s="47"/>
      <c r="C351" s="99" t="s">
        <v>123</v>
      </c>
      <c r="D351" s="99" t="s">
        <v>122</v>
      </c>
      <c r="E351" s="99" t="s">
        <v>121</v>
      </c>
      <c r="F351" s="99" t="s">
        <v>120</v>
      </c>
      <c r="G351" s="99" t="s">
        <v>119</v>
      </c>
      <c r="H351" s="99" t="s">
        <v>118</v>
      </c>
      <c r="I351" s="99" t="s">
        <v>117</v>
      </c>
      <c r="J351" s="148"/>
    </row>
    <row r="352" spans="1:17" x14ac:dyDescent="0.25">
      <c r="A352" s="48"/>
      <c r="B352" s="47" t="s">
        <v>158</v>
      </c>
      <c r="C352" s="147">
        <v>0.68052585523444897</v>
      </c>
      <c r="D352" s="46">
        <v>0.54032613909716243</v>
      </c>
      <c r="E352" s="46">
        <v>0.55100855805857896</v>
      </c>
      <c r="F352" s="46">
        <v>0.58496690472866519</v>
      </c>
      <c r="G352" s="46">
        <v>0.78785914120091094</v>
      </c>
      <c r="H352" s="46">
        <v>0.7333191213276592</v>
      </c>
      <c r="I352" s="46">
        <v>0.64110191753495072</v>
      </c>
      <c r="J352" s="145"/>
      <c r="K352" s="145"/>
      <c r="L352" s="145"/>
      <c r="M352" s="145"/>
      <c r="N352" s="145"/>
      <c r="O352" s="145"/>
      <c r="P352" s="145"/>
    </row>
    <row r="353" spans="1:26" x14ac:dyDescent="0.25">
      <c r="A353" s="48"/>
      <c r="B353" s="47" t="s">
        <v>157</v>
      </c>
      <c r="C353" s="46">
        <v>0.22042604999589344</v>
      </c>
      <c r="D353" s="46">
        <v>0.30443675717244262</v>
      </c>
      <c r="E353" s="46">
        <v>0.14163393931877402</v>
      </c>
      <c r="F353" s="46">
        <v>0.29451376995258777</v>
      </c>
      <c r="G353" s="46">
        <v>9.3537328944872641E-2</v>
      </c>
      <c r="H353" s="46">
        <v>0</v>
      </c>
      <c r="I353" s="46">
        <v>0.21278609317977384</v>
      </c>
      <c r="J353" s="145"/>
      <c r="K353" s="145"/>
      <c r="L353" s="145"/>
      <c r="M353" s="145"/>
      <c r="N353" s="145"/>
      <c r="O353" s="145"/>
      <c r="P353" s="145"/>
    </row>
    <row r="354" spans="1:26" x14ac:dyDescent="0.25">
      <c r="A354" s="48"/>
      <c r="B354" s="47" t="s">
        <v>156</v>
      </c>
      <c r="C354" s="46">
        <v>4.3338705008470757E-2</v>
      </c>
      <c r="D354" s="46">
        <v>1.0770273174508585E-2</v>
      </c>
      <c r="E354" s="46">
        <v>6.7519236671576346E-2</v>
      </c>
      <c r="F354" s="46">
        <v>1.8989140743950014E-2</v>
      </c>
      <c r="G354" s="46">
        <v>9.9120457161737077E-2</v>
      </c>
      <c r="H354" s="46">
        <v>0</v>
      </c>
      <c r="I354" s="46">
        <v>4.7121019475583101E-2</v>
      </c>
      <c r="J354" s="145"/>
      <c r="K354" s="145"/>
      <c r="L354" s="145"/>
      <c r="M354" s="145"/>
      <c r="N354" s="145"/>
      <c r="O354" s="145"/>
      <c r="P354" s="145"/>
    </row>
    <row r="355" spans="1:26" x14ac:dyDescent="0.25">
      <c r="A355" s="48"/>
      <c r="B355" s="47" t="s">
        <v>155</v>
      </c>
      <c r="C355" s="46">
        <v>6.7552221992446485E-3</v>
      </c>
      <c r="D355" s="46">
        <v>1.100614259874132E-2</v>
      </c>
      <c r="E355" s="46">
        <v>9.811181919251151E-2</v>
      </c>
      <c r="F355" s="46">
        <v>6.4272802912564901E-4</v>
      </c>
      <c r="G355" s="46">
        <v>0</v>
      </c>
      <c r="H355" s="46">
        <v>0</v>
      </c>
      <c r="I355" s="46">
        <v>1.4119032392250168E-2</v>
      </c>
      <c r="J355" s="145"/>
      <c r="K355" s="145"/>
      <c r="L355" s="145"/>
      <c r="M355" s="145"/>
      <c r="N355" s="145"/>
      <c r="O355" s="145"/>
      <c r="P355" s="145"/>
    </row>
    <row r="356" spans="1:26" x14ac:dyDescent="0.25">
      <c r="A356" s="48"/>
      <c r="B356" s="47" t="s">
        <v>154</v>
      </c>
      <c r="C356" s="46">
        <v>4.8355061340555547E-2</v>
      </c>
      <c r="D356" s="46">
        <v>0.13346068795714514</v>
      </c>
      <c r="E356" s="46">
        <v>0.14172644675855911</v>
      </c>
      <c r="F356" s="46">
        <v>0.10088745654567123</v>
      </c>
      <c r="G356" s="46">
        <v>1.9483072692479338E-2</v>
      </c>
      <c r="H356" s="46">
        <v>0.2666808786723408</v>
      </c>
      <c r="I356" s="46">
        <v>8.4780859408289319E-2</v>
      </c>
      <c r="J356" s="145"/>
      <c r="K356" s="145"/>
      <c r="L356" s="145"/>
      <c r="M356" s="145"/>
      <c r="N356" s="145"/>
      <c r="O356" s="145"/>
      <c r="P356" s="145"/>
    </row>
    <row r="357" spans="1:26" x14ac:dyDescent="0.25">
      <c r="A357" s="48"/>
      <c r="B357" s="47" t="s">
        <v>153</v>
      </c>
      <c r="C357" s="46">
        <v>5.9910622138660357E-4</v>
      </c>
      <c r="D357" s="46">
        <v>0</v>
      </c>
      <c r="E357" s="46">
        <v>0</v>
      </c>
      <c r="F357" s="46">
        <v>0</v>
      </c>
      <c r="G357" s="46">
        <v>0</v>
      </c>
      <c r="H357" s="46">
        <v>0</v>
      </c>
      <c r="I357" s="46">
        <v>9.1078009152757001E-5</v>
      </c>
      <c r="J357" s="145"/>
      <c r="K357" s="145"/>
      <c r="L357" s="145"/>
      <c r="M357" s="145"/>
      <c r="N357" s="145"/>
      <c r="O357" s="145"/>
      <c r="P357" s="145"/>
    </row>
    <row r="358" spans="1:26" x14ac:dyDescent="0.25">
      <c r="A358" s="48"/>
      <c r="B358" s="62" t="s">
        <v>24</v>
      </c>
      <c r="C358" s="146">
        <v>0.99999999999999989</v>
      </c>
      <c r="D358" s="146">
        <v>1</v>
      </c>
      <c r="E358" s="146">
        <v>1</v>
      </c>
      <c r="F358" s="146">
        <v>0.99999999999999978</v>
      </c>
      <c r="G358" s="146">
        <v>1</v>
      </c>
      <c r="H358" s="146">
        <v>1</v>
      </c>
      <c r="I358" s="146">
        <v>0.99999999999999989</v>
      </c>
      <c r="J358" s="145"/>
      <c r="K358" s="145"/>
      <c r="L358" s="145"/>
      <c r="M358" s="145"/>
      <c r="N358" s="145"/>
      <c r="O358" s="145"/>
      <c r="P358" s="145"/>
    </row>
    <row r="359" spans="1:26" x14ac:dyDescent="0.25">
      <c r="A359" s="48"/>
      <c r="B359" s="144" t="s">
        <v>152</v>
      </c>
      <c r="C359" s="144"/>
      <c r="D359" s="144"/>
      <c r="E359" s="144"/>
      <c r="F359" s="144"/>
      <c r="G359" s="144"/>
      <c r="H359" s="144"/>
      <c r="I359" s="144"/>
      <c r="J359" s="44"/>
    </row>
    <row r="360" spans="1:26" x14ac:dyDescent="0.25">
      <c r="A360" s="48"/>
      <c r="B360" s="44" t="s">
        <v>97</v>
      </c>
      <c r="C360" s="103"/>
      <c r="D360" s="103"/>
      <c r="E360" s="103"/>
      <c r="F360" s="103"/>
      <c r="G360" s="103"/>
      <c r="H360" s="103"/>
      <c r="I360" s="103"/>
      <c r="J360" s="44"/>
    </row>
    <row r="361" spans="1:26" x14ac:dyDescent="0.25">
      <c r="A361" s="601"/>
      <c r="D361" s="690"/>
      <c r="E361" s="690"/>
      <c r="F361" s="690"/>
      <c r="G361" s="690"/>
      <c r="H361" s="690"/>
      <c r="I361" s="690"/>
      <c r="J361" s="690"/>
      <c r="K361" s="690"/>
      <c r="L361" s="690"/>
    </row>
    <row r="362" spans="1:26" x14ac:dyDescent="0.25">
      <c r="A362" s="601" t="s">
        <v>151</v>
      </c>
      <c r="B362" s="601" t="s">
        <v>150</v>
      </c>
      <c r="C362" s="601"/>
      <c r="D362" s="690"/>
      <c r="E362" s="690"/>
      <c r="F362" s="690"/>
      <c r="G362" s="690"/>
      <c r="H362" s="690"/>
      <c r="I362" s="690"/>
      <c r="J362" s="690"/>
      <c r="K362" s="690"/>
      <c r="L362" s="690"/>
    </row>
    <row r="363" spans="1:26" ht="45.6" customHeight="1" x14ac:dyDescent="0.25">
      <c r="A363" s="601"/>
      <c r="B363" s="689" t="s">
        <v>138</v>
      </c>
      <c r="C363" s="143"/>
      <c r="D363" s="99" t="s">
        <v>123</v>
      </c>
      <c r="E363" s="99" t="s">
        <v>122</v>
      </c>
      <c r="F363" s="99" t="s">
        <v>121</v>
      </c>
      <c r="G363" s="99" t="s">
        <v>120</v>
      </c>
      <c r="H363" s="99" t="s">
        <v>119</v>
      </c>
      <c r="I363" s="99" t="s">
        <v>118</v>
      </c>
      <c r="J363" s="99" t="s">
        <v>117</v>
      </c>
    </row>
    <row r="364" spans="1:26" ht="15" customHeight="1" x14ac:dyDescent="0.25">
      <c r="A364" s="601"/>
      <c r="B364" s="689" t="s">
        <v>149</v>
      </c>
      <c r="C364" s="689" t="s">
        <v>25</v>
      </c>
      <c r="D364" s="47">
        <v>11.634808</v>
      </c>
      <c r="E364" s="47">
        <v>20.010562</v>
      </c>
      <c r="F364" s="47">
        <v>9.5653919999999992</v>
      </c>
      <c r="G364" s="47">
        <v>8.0523959999999999</v>
      </c>
      <c r="H364" s="47">
        <v>7.0950040000000003</v>
      </c>
      <c r="I364" s="47">
        <v>1.193716</v>
      </c>
      <c r="J364" s="47">
        <v>57.551878000000009</v>
      </c>
      <c r="L364"/>
      <c r="M364"/>
      <c r="N364"/>
      <c r="O364"/>
      <c r="P364"/>
      <c r="Q364"/>
      <c r="R364"/>
      <c r="S364"/>
      <c r="T364"/>
      <c r="U364"/>
      <c r="V364"/>
      <c r="W364"/>
      <c r="X364"/>
      <c r="Y364"/>
      <c r="Z364"/>
    </row>
    <row r="365" spans="1:26" ht="15.75" customHeight="1" x14ac:dyDescent="0.25">
      <c r="A365" s="601"/>
      <c r="B365" s="689"/>
      <c r="C365" s="689" t="s">
        <v>26</v>
      </c>
      <c r="D365" s="47">
        <v>2.2071019999999999</v>
      </c>
      <c r="E365" s="47">
        <v>2.6645989999999999</v>
      </c>
      <c r="F365" s="47">
        <v>0</v>
      </c>
      <c r="G365" s="47">
        <v>2.9670939999999999</v>
      </c>
      <c r="H365" s="47">
        <v>2.6378680000000001</v>
      </c>
      <c r="I365" s="47">
        <v>0</v>
      </c>
      <c r="J365" s="47">
        <v>10.476662999999999</v>
      </c>
      <c r="L365"/>
      <c r="M365"/>
      <c r="N365"/>
      <c r="O365"/>
      <c r="P365"/>
      <c r="Q365"/>
      <c r="R365"/>
      <c r="S365"/>
      <c r="T365"/>
      <c r="U365"/>
      <c r="V365"/>
      <c r="W365"/>
      <c r="X365"/>
      <c r="Y365"/>
      <c r="Z365"/>
    </row>
    <row r="366" spans="1:26" x14ac:dyDescent="0.25">
      <c r="A366" s="601"/>
      <c r="B366" s="689" t="s">
        <v>148</v>
      </c>
      <c r="C366" s="689" t="s">
        <v>25</v>
      </c>
      <c r="D366" s="47">
        <v>285.637925</v>
      </c>
      <c r="E366" s="139">
        <v>795.00815799999998</v>
      </c>
      <c r="F366" s="47">
        <v>247.80337299999999</v>
      </c>
      <c r="G366" s="47">
        <v>334.42557799999997</v>
      </c>
      <c r="H366" s="47">
        <v>873.47538599999996</v>
      </c>
      <c r="I366" s="47">
        <v>23.064308</v>
      </c>
      <c r="J366" s="47">
        <v>2559.4147280000002</v>
      </c>
      <c r="L366"/>
      <c r="M366"/>
      <c r="N366"/>
      <c r="O366"/>
      <c r="P366"/>
      <c r="Q366"/>
      <c r="R366"/>
      <c r="S366"/>
      <c r="T366"/>
      <c r="U366"/>
      <c r="V366"/>
      <c r="W366"/>
      <c r="X366"/>
      <c r="Y366"/>
      <c r="Z366"/>
    </row>
    <row r="367" spans="1:26" x14ac:dyDescent="0.25">
      <c r="A367" s="601"/>
      <c r="B367" s="689"/>
      <c r="C367" s="689" t="s">
        <v>26</v>
      </c>
      <c r="D367" s="47">
        <v>33.833238000000001</v>
      </c>
      <c r="E367" s="47">
        <v>61.777926999999998</v>
      </c>
      <c r="F367" s="47">
        <v>42.796858999999998</v>
      </c>
      <c r="G367" s="47">
        <v>34.148699999999998</v>
      </c>
      <c r="H367" s="47">
        <v>112.77975000000001</v>
      </c>
      <c r="I367" s="47">
        <v>1.3989050000000001</v>
      </c>
      <c r="J367" s="47">
        <v>286.73537900000002</v>
      </c>
      <c r="L367" s="141"/>
      <c r="M367" s="140"/>
      <c r="N367" s="140"/>
      <c r="O367" s="140"/>
      <c r="P367" s="140"/>
      <c r="Q367" s="140"/>
      <c r="R367" s="140"/>
      <c r="S367" s="140"/>
      <c r="T367" s="140"/>
      <c r="U367" s="140"/>
      <c r="V367" s="140"/>
      <c r="W367" s="140"/>
      <c r="X367" s="140"/>
      <c r="Y367" s="140"/>
      <c r="Z367" s="140"/>
    </row>
    <row r="368" spans="1:26" x14ac:dyDescent="0.25">
      <c r="A368" s="601"/>
      <c r="B368" s="689" t="s">
        <v>147</v>
      </c>
      <c r="C368" s="689" t="s">
        <v>25</v>
      </c>
      <c r="D368" s="47">
        <v>568.59087</v>
      </c>
      <c r="E368" s="47">
        <v>702.60377000000005</v>
      </c>
      <c r="F368" s="47">
        <v>259.85201899999998</v>
      </c>
      <c r="G368" s="47">
        <v>542.59928300000001</v>
      </c>
      <c r="H368" s="47">
        <v>601.30948999999998</v>
      </c>
      <c r="I368" s="47">
        <v>20.184756</v>
      </c>
      <c r="J368" s="47">
        <v>2695.1401880000003</v>
      </c>
      <c r="L368" s="141"/>
      <c r="M368" s="140"/>
      <c r="N368" s="140"/>
      <c r="O368" s="140"/>
      <c r="P368" s="140"/>
      <c r="Q368" s="140"/>
      <c r="R368" s="140"/>
      <c r="S368" s="140"/>
      <c r="T368" s="140"/>
      <c r="U368" s="140"/>
      <c r="V368" s="140"/>
      <c r="W368" s="140"/>
      <c r="X368" s="140"/>
      <c r="Y368" s="140"/>
      <c r="Z368" s="140"/>
    </row>
    <row r="369" spans="1:28" x14ac:dyDescent="0.25">
      <c r="A369" s="601"/>
      <c r="B369" s="689"/>
      <c r="C369" s="689" t="s">
        <v>26</v>
      </c>
      <c r="D369" s="47">
        <v>61.674551999999998</v>
      </c>
      <c r="E369" s="47">
        <v>83.869410000000002</v>
      </c>
      <c r="F369" s="47">
        <v>48.533897000000003</v>
      </c>
      <c r="G369" s="47">
        <v>96.522407000000001</v>
      </c>
      <c r="H369" s="47">
        <v>91.510993999999997</v>
      </c>
      <c r="I369" s="47">
        <v>5.7285769999999996</v>
      </c>
      <c r="J369" s="47">
        <v>387.83983699999993</v>
      </c>
      <c r="L369" s="141"/>
      <c r="M369" s="140"/>
      <c r="N369" s="140"/>
      <c r="O369" s="140"/>
      <c r="P369" s="140"/>
      <c r="Q369" s="140"/>
      <c r="R369" s="140"/>
      <c r="S369" s="140"/>
      <c r="T369" s="140"/>
      <c r="U369" s="140"/>
      <c r="V369" s="140"/>
      <c r="W369" s="140"/>
      <c r="X369" s="140"/>
      <c r="Y369" s="140"/>
      <c r="Z369" s="140"/>
    </row>
    <row r="370" spans="1:28" x14ac:dyDescent="0.25">
      <c r="A370" s="601"/>
      <c r="B370" s="689" t="s">
        <v>134</v>
      </c>
      <c r="C370" s="689" t="s">
        <v>25</v>
      </c>
      <c r="D370" s="47">
        <v>201.74842000000001</v>
      </c>
      <c r="E370" s="47">
        <v>324.28861000000001</v>
      </c>
      <c r="F370" s="47">
        <v>82.051427000000004</v>
      </c>
      <c r="G370" s="47">
        <v>276.56030500000003</v>
      </c>
      <c r="H370" s="142">
        <v>392.17456099999998</v>
      </c>
      <c r="I370" s="47">
        <v>20.534521999999999</v>
      </c>
      <c r="J370" s="142">
        <v>1297.357845</v>
      </c>
      <c r="L370" s="141"/>
      <c r="M370" s="140"/>
      <c r="N370" s="140"/>
      <c r="O370" s="140"/>
      <c r="P370" s="140"/>
      <c r="Q370" s="140"/>
      <c r="R370" s="140"/>
      <c r="S370" s="140"/>
      <c r="T370" s="140"/>
      <c r="U370" s="140"/>
      <c r="V370" s="140"/>
      <c r="W370" s="140"/>
      <c r="X370" s="140"/>
      <c r="Y370" s="140"/>
      <c r="Z370" s="140"/>
    </row>
    <row r="371" spans="1:28" x14ac:dyDescent="0.25">
      <c r="A371" s="601"/>
      <c r="B371" s="689"/>
      <c r="C371" s="689" t="s">
        <v>26</v>
      </c>
      <c r="D371" s="47">
        <v>40.236445000000003</v>
      </c>
      <c r="E371" s="47">
        <v>61.484819999999999</v>
      </c>
      <c r="F371" s="47">
        <v>12.538758</v>
      </c>
      <c r="G371" s="47">
        <v>42.318429999999999</v>
      </c>
      <c r="H371" s="142">
        <v>57.818128999999999</v>
      </c>
      <c r="I371" s="47">
        <v>2.5920000000000001</v>
      </c>
      <c r="J371" s="142">
        <v>216.92224400000001</v>
      </c>
      <c r="L371" s="141"/>
      <c r="M371" s="140"/>
      <c r="N371" s="140"/>
      <c r="O371" s="140"/>
      <c r="P371" s="140"/>
      <c r="Q371" s="140"/>
      <c r="R371" s="140"/>
      <c r="S371" s="140"/>
      <c r="T371" s="140"/>
      <c r="U371" s="140"/>
      <c r="V371" s="140"/>
      <c r="W371" s="140"/>
      <c r="X371" s="140"/>
      <c r="Y371" s="140"/>
      <c r="Z371" s="140"/>
    </row>
    <row r="372" spans="1:28" x14ac:dyDescent="0.25">
      <c r="A372" s="601"/>
      <c r="B372" s="689" t="s">
        <v>133</v>
      </c>
      <c r="C372" s="689" t="s">
        <v>25</v>
      </c>
      <c r="D372" s="47">
        <v>68.135233999999997</v>
      </c>
      <c r="E372" s="47">
        <v>172.654099</v>
      </c>
      <c r="F372" s="47">
        <v>24.807310999999999</v>
      </c>
      <c r="G372" s="142">
        <v>157.437693</v>
      </c>
      <c r="H372" s="139">
        <v>93.165924000000004</v>
      </c>
      <c r="I372" s="47">
        <v>6.6479999999999997</v>
      </c>
      <c r="J372" s="138">
        <v>522.84826099999998</v>
      </c>
      <c r="L372" s="141"/>
      <c r="M372" s="140"/>
      <c r="N372" s="140"/>
      <c r="O372" s="140"/>
      <c r="P372" s="140"/>
      <c r="Q372" s="140"/>
      <c r="R372" s="140"/>
      <c r="S372" s="140"/>
      <c r="T372" s="140"/>
      <c r="U372" s="140"/>
      <c r="V372" s="140"/>
      <c r="W372" s="140"/>
      <c r="X372" s="140"/>
      <c r="Y372" s="140"/>
      <c r="Z372" s="140"/>
    </row>
    <row r="373" spans="1:28" x14ac:dyDescent="0.25">
      <c r="A373" s="601"/>
      <c r="B373" s="689"/>
      <c r="C373" s="689" t="s">
        <v>26</v>
      </c>
      <c r="D373" s="47">
        <v>12.272441000000001</v>
      </c>
      <c r="E373" s="47">
        <v>25.717649000000002</v>
      </c>
      <c r="F373" s="47">
        <v>0.11131199999999999</v>
      </c>
      <c r="G373" s="139">
        <v>48.088366999999998</v>
      </c>
      <c r="H373" s="47">
        <v>0</v>
      </c>
      <c r="I373" s="47">
        <v>0</v>
      </c>
      <c r="J373" s="138">
        <v>86.189768999999998</v>
      </c>
      <c r="L373" s="690"/>
    </row>
    <row r="374" spans="1:28" x14ac:dyDescent="0.25">
      <c r="A374" s="601"/>
      <c r="B374" s="688" t="s">
        <v>146</v>
      </c>
      <c r="C374" s="689"/>
      <c r="D374" s="62">
        <v>1135.7472570000002</v>
      </c>
      <c r="E374" s="62">
        <v>2014.5651990000003</v>
      </c>
      <c r="F374" s="62">
        <v>624.079522</v>
      </c>
      <c r="G374" s="62">
        <v>1319.075255</v>
      </c>
      <c r="H374" s="62">
        <v>1967.2203649999999</v>
      </c>
      <c r="I374" s="62">
        <v>71.625301999999991</v>
      </c>
      <c r="J374" s="62">
        <v>7132.3129000000008</v>
      </c>
      <c r="L374" s="690"/>
    </row>
    <row r="375" spans="1:28" ht="15" customHeight="1" x14ac:dyDescent="0.25">
      <c r="A375" s="601"/>
      <c r="B375" s="688" t="s">
        <v>145</v>
      </c>
      <c r="C375" s="689"/>
      <c r="D375" s="62">
        <v>150.22377799999998</v>
      </c>
      <c r="E375" s="62">
        <v>235.44806699999998</v>
      </c>
      <c r="F375" s="62">
        <v>103.98082600000001</v>
      </c>
      <c r="G375" s="62">
        <v>224.04499800000002</v>
      </c>
      <c r="H375" s="62">
        <v>264.74674099999999</v>
      </c>
      <c r="I375" s="62">
        <v>9.7194819999999993</v>
      </c>
      <c r="J375" s="62">
        <v>988.16389199999981</v>
      </c>
      <c r="L375" s="690"/>
    </row>
    <row r="376" spans="1:28" ht="15" customHeight="1" x14ac:dyDescent="0.25">
      <c r="A376" s="48"/>
      <c r="B376" s="104" t="s">
        <v>132</v>
      </c>
      <c r="C376" s="104"/>
      <c r="D376" s="120"/>
      <c r="E376" s="120"/>
      <c r="F376" s="120"/>
      <c r="G376" s="120"/>
      <c r="H376" s="120"/>
      <c r="I376" s="120"/>
      <c r="J376" s="120"/>
      <c r="K376" s="690"/>
      <c r="L376" s="59"/>
      <c r="M376" s="50"/>
      <c r="N376" s="50"/>
      <c r="O376" s="50"/>
      <c r="P376" s="50"/>
      <c r="Q376" s="50"/>
      <c r="R376" s="50"/>
      <c r="S376" s="50"/>
      <c r="T376" s="50"/>
      <c r="U376" s="50"/>
      <c r="V376" s="50"/>
      <c r="W376" s="50"/>
      <c r="X376" s="50"/>
      <c r="Y376" s="50"/>
      <c r="Z376" s="50"/>
      <c r="AA376" s="50"/>
      <c r="AB376" s="602"/>
    </row>
    <row r="377" spans="1:28" ht="15.75" customHeight="1" x14ac:dyDescent="0.25">
      <c r="A377" s="48"/>
      <c r="B377" s="44" t="s">
        <v>97</v>
      </c>
      <c r="C377" s="103"/>
      <c r="D377" s="120"/>
      <c r="E377" s="120"/>
      <c r="F377" s="120"/>
      <c r="G377" s="120"/>
      <c r="H377" s="120"/>
      <c r="I377" s="120"/>
      <c r="J377" s="120"/>
      <c r="K377" s="118"/>
      <c r="L377" s="50"/>
      <c r="M377" s="135"/>
      <c r="N377" s="50"/>
      <c r="O377" s="50"/>
      <c r="P377" s="50"/>
      <c r="Q377" s="50"/>
      <c r="R377" s="50"/>
      <c r="S377" s="50"/>
      <c r="T377" s="50"/>
      <c r="U377" s="50"/>
      <c r="V377" s="50"/>
      <c r="W377" s="50"/>
      <c r="X377" s="50"/>
      <c r="Y377" s="50"/>
      <c r="Z377" s="50"/>
      <c r="AA377" s="50"/>
      <c r="AB377" s="602"/>
    </row>
    <row r="378" spans="1:28" x14ac:dyDescent="0.25">
      <c r="A378" s="48"/>
      <c r="B378" s="44"/>
      <c r="C378" s="44"/>
      <c r="D378" s="59"/>
      <c r="E378" s="59"/>
      <c r="F378" s="59"/>
      <c r="G378" s="59"/>
      <c r="H378" s="59"/>
      <c r="I378" s="59"/>
      <c r="J378" s="59"/>
      <c r="L378" s="50"/>
      <c r="M378" s="50"/>
      <c r="N378" s="50"/>
      <c r="O378" s="50"/>
      <c r="P378" s="50"/>
      <c r="Q378" s="50"/>
      <c r="R378" s="50"/>
      <c r="S378" s="50"/>
      <c r="T378" s="50"/>
      <c r="U378" s="50"/>
      <c r="V378" s="50"/>
      <c r="W378" s="50"/>
      <c r="X378" s="50"/>
      <c r="Y378" s="50"/>
      <c r="Z378" s="50"/>
      <c r="AA378" s="50"/>
      <c r="AB378" s="602"/>
    </row>
    <row r="379" spans="1:28" x14ac:dyDescent="0.25">
      <c r="A379" s="48" t="s">
        <v>144</v>
      </c>
      <c r="B379" s="48" t="s">
        <v>143</v>
      </c>
      <c r="C379" s="48"/>
      <c r="D379" s="59"/>
      <c r="E379" s="59"/>
      <c r="F379" s="59"/>
      <c r="G379" s="59"/>
      <c r="H379" s="59"/>
      <c r="I379" s="59"/>
      <c r="J379" s="59"/>
      <c r="K379" s="602"/>
      <c r="L379" s="50"/>
      <c r="M379" s="50"/>
      <c r="N379" s="50"/>
      <c r="O379" s="50"/>
      <c r="P379" s="50"/>
      <c r="Q379" s="50"/>
      <c r="R379" s="50"/>
      <c r="S379" s="50"/>
      <c r="T379" s="50"/>
      <c r="U379" s="50"/>
      <c r="V379" s="50"/>
      <c r="W379" s="50"/>
      <c r="X379" s="50"/>
      <c r="Y379" s="50"/>
      <c r="Z379" s="50"/>
      <c r="AA379" s="50"/>
      <c r="AB379" s="602"/>
    </row>
    <row r="380" spans="1:28" ht="46.15" customHeight="1" x14ac:dyDescent="0.25">
      <c r="A380" s="48"/>
      <c r="B380" s="47" t="s">
        <v>138</v>
      </c>
      <c r="C380" s="119"/>
      <c r="D380" s="99" t="s">
        <v>123</v>
      </c>
      <c r="E380" s="99" t="s">
        <v>122</v>
      </c>
      <c r="F380" s="99" t="s">
        <v>121</v>
      </c>
      <c r="G380" s="99" t="s">
        <v>120</v>
      </c>
      <c r="H380" s="99" t="s">
        <v>119</v>
      </c>
      <c r="I380" s="99" t="s">
        <v>118</v>
      </c>
      <c r="J380" s="99" t="s">
        <v>117</v>
      </c>
      <c r="K380" s="602"/>
      <c r="L380" s="134"/>
      <c r="M380" s="134"/>
      <c r="N380" s="134"/>
      <c r="O380" s="134"/>
      <c r="P380" s="134"/>
      <c r="Q380" s="134"/>
      <c r="R380" s="134"/>
      <c r="S380" s="134"/>
      <c r="T380" s="134"/>
      <c r="U380" s="134"/>
      <c r="V380" s="134"/>
      <c r="W380" s="134"/>
      <c r="X380" s="134"/>
      <c r="Y380" s="134"/>
      <c r="Z380" s="134"/>
      <c r="AA380" s="50"/>
      <c r="AB380" s="602"/>
    </row>
    <row r="381" spans="1:28" x14ac:dyDescent="0.25">
      <c r="A381" s="48"/>
      <c r="B381" s="47" t="s">
        <v>137</v>
      </c>
      <c r="C381" s="47" t="s">
        <v>33</v>
      </c>
      <c r="D381" s="47">
        <v>5</v>
      </c>
      <c r="E381" s="47">
        <v>10</v>
      </c>
      <c r="F381" s="47">
        <v>5</v>
      </c>
      <c r="G381" s="47">
        <v>3</v>
      </c>
      <c r="H381" s="47">
        <v>4</v>
      </c>
      <c r="I381" s="47">
        <v>1</v>
      </c>
      <c r="J381" s="47">
        <v>28</v>
      </c>
      <c r="K381" s="690"/>
      <c r="L381" s="134"/>
      <c r="M381" s="134"/>
      <c r="N381" s="134"/>
      <c r="O381" s="134"/>
      <c r="P381" s="134"/>
      <c r="Q381" s="134"/>
      <c r="R381" s="134"/>
      <c r="S381" s="134"/>
      <c r="T381" s="134"/>
      <c r="U381" s="134"/>
      <c r="V381" s="134"/>
      <c r="W381" s="134"/>
      <c r="X381" s="134"/>
      <c r="Y381" s="134"/>
      <c r="Z381" s="134"/>
      <c r="AA381" s="50"/>
      <c r="AB381" s="602"/>
    </row>
    <row r="382" spans="1:28" x14ac:dyDescent="0.25">
      <c r="A382" s="48"/>
      <c r="B382" s="47"/>
      <c r="C382" s="47" t="s">
        <v>34</v>
      </c>
      <c r="D382" s="47">
        <v>1</v>
      </c>
      <c r="E382" s="47">
        <v>2</v>
      </c>
      <c r="F382" s="47">
        <v>0</v>
      </c>
      <c r="G382" s="47">
        <v>1</v>
      </c>
      <c r="H382" s="47">
        <v>1</v>
      </c>
      <c r="I382" s="47">
        <v>0</v>
      </c>
      <c r="J382" s="47">
        <v>5</v>
      </c>
      <c r="K382" s="690"/>
      <c r="L382" s="133"/>
      <c r="M382" s="132"/>
      <c r="N382" s="132"/>
      <c r="O382" s="132"/>
      <c r="P382" s="132"/>
      <c r="Q382" s="132"/>
      <c r="R382" s="132"/>
      <c r="S382" s="132"/>
      <c r="T382" s="132"/>
      <c r="U382" s="132"/>
      <c r="V382" s="132"/>
      <c r="W382" s="132"/>
      <c r="X382" s="132"/>
      <c r="Y382" s="132"/>
      <c r="Z382" s="132"/>
      <c r="AA382" s="50"/>
      <c r="AB382" s="602"/>
    </row>
    <row r="383" spans="1:28" x14ac:dyDescent="0.25">
      <c r="A383" s="48"/>
      <c r="B383" s="47" t="s">
        <v>136</v>
      </c>
      <c r="C383" s="47" t="s">
        <v>33</v>
      </c>
      <c r="D383" s="47">
        <v>79</v>
      </c>
      <c r="E383" s="47">
        <v>178</v>
      </c>
      <c r="F383" s="47">
        <v>79</v>
      </c>
      <c r="G383" s="47">
        <v>115</v>
      </c>
      <c r="H383" s="47">
        <v>215</v>
      </c>
      <c r="I383" s="47">
        <v>6</v>
      </c>
      <c r="J383" s="47">
        <v>672</v>
      </c>
      <c r="K383" s="690"/>
      <c r="L383" s="133"/>
      <c r="M383" s="132"/>
      <c r="N383" s="132"/>
      <c r="O383" s="132"/>
      <c r="P383" s="132"/>
      <c r="Q383" s="132"/>
      <c r="R383" s="132"/>
      <c r="S383" s="132"/>
      <c r="T383" s="132"/>
      <c r="U383" s="132"/>
      <c r="V383" s="132"/>
      <c r="W383" s="132"/>
      <c r="X383" s="132"/>
      <c r="Y383" s="132"/>
      <c r="Z383" s="132"/>
      <c r="AA383" s="50"/>
      <c r="AB383" s="602"/>
    </row>
    <row r="384" spans="1:28" x14ac:dyDescent="0.25">
      <c r="A384" s="48"/>
      <c r="B384" s="47"/>
      <c r="C384" s="47" t="s">
        <v>34</v>
      </c>
      <c r="D384" s="47">
        <v>14</v>
      </c>
      <c r="E384" s="47">
        <v>15</v>
      </c>
      <c r="F384" s="47">
        <v>22</v>
      </c>
      <c r="G384" s="47">
        <v>18</v>
      </c>
      <c r="H384" s="47">
        <v>34</v>
      </c>
      <c r="I384" s="47">
        <v>1</v>
      </c>
      <c r="J384" s="47">
        <v>104</v>
      </c>
      <c r="K384" s="690"/>
      <c r="L384" s="133"/>
      <c r="M384" s="132"/>
      <c r="N384" s="132"/>
      <c r="O384" s="132"/>
      <c r="P384" s="132"/>
      <c r="Q384" s="132"/>
      <c r="R384" s="132"/>
      <c r="S384" s="132"/>
      <c r="T384" s="132"/>
      <c r="U384" s="132"/>
      <c r="V384" s="132"/>
      <c r="W384" s="132"/>
      <c r="X384" s="132"/>
      <c r="Y384" s="132"/>
      <c r="Z384" s="132"/>
      <c r="AA384" s="50"/>
      <c r="AB384" s="602"/>
    </row>
    <row r="385" spans="1:28" x14ac:dyDescent="0.25">
      <c r="A385" s="48"/>
      <c r="B385" s="47" t="s">
        <v>135</v>
      </c>
      <c r="C385" s="47" t="s">
        <v>33</v>
      </c>
      <c r="D385" s="47">
        <v>130</v>
      </c>
      <c r="E385" s="47">
        <v>197</v>
      </c>
      <c r="F385" s="47">
        <v>74</v>
      </c>
      <c r="G385" s="47">
        <v>219</v>
      </c>
      <c r="H385" s="47">
        <v>154</v>
      </c>
      <c r="I385" s="47">
        <v>6</v>
      </c>
      <c r="J385" s="47">
        <v>780</v>
      </c>
      <c r="K385" s="690"/>
      <c r="L385" s="133"/>
      <c r="M385" s="132"/>
      <c r="N385" s="132"/>
      <c r="O385" s="132"/>
      <c r="P385" s="132"/>
      <c r="Q385" s="132"/>
      <c r="R385" s="132"/>
      <c r="S385" s="132"/>
      <c r="T385" s="132"/>
      <c r="U385" s="132"/>
      <c r="V385" s="132"/>
      <c r="W385" s="132"/>
      <c r="X385" s="132"/>
      <c r="Y385" s="132"/>
      <c r="Z385" s="132"/>
      <c r="AA385" s="50"/>
      <c r="AB385" s="602"/>
    </row>
    <row r="386" spans="1:28" x14ac:dyDescent="0.25">
      <c r="A386" s="48"/>
      <c r="B386" s="47"/>
      <c r="C386" s="47" t="s">
        <v>34</v>
      </c>
      <c r="D386" s="47">
        <v>20</v>
      </c>
      <c r="E386" s="47">
        <v>26</v>
      </c>
      <c r="F386" s="47">
        <v>19</v>
      </c>
      <c r="G386" s="47">
        <v>48</v>
      </c>
      <c r="H386" s="47">
        <v>25</v>
      </c>
      <c r="I386" s="47">
        <v>1</v>
      </c>
      <c r="J386" s="47">
        <v>139</v>
      </c>
      <c r="K386" s="690"/>
      <c r="L386" s="133"/>
      <c r="M386" s="132"/>
      <c r="N386" s="132"/>
      <c r="O386" s="132"/>
      <c r="P386" s="132"/>
      <c r="Q386" s="132"/>
      <c r="R386" s="132"/>
      <c r="S386" s="132"/>
      <c r="T386" s="132"/>
      <c r="U386" s="132"/>
      <c r="V386" s="132"/>
      <c r="W386" s="132"/>
      <c r="X386" s="132"/>
      <c r="Y386" s="132"/>
      <c r="Z386" s="132"/>
      <c r="AA386" s="50"/>
      <c r="AB386" s="602"/>
    </row>
    <row r="387" spans="1:28" ht="15" customHeight="1" x14ac:dyDescent="0.25">
      <c r="A387" s="48"/>
      <c r="B387" s="47" t="s">
        <v>134</v>
      </c>
      <c r="C387" s="47" t="s">
        <v>33</v>
      </c>
      <c r="D387" s="47">
        <v>44</v>
      </c>
      <c r="E387" s="47">
        <v>96</v>
      </c>
      <c r="F387" s="47">
        <v>24</v>
      </c>
      <c r="G387" s="47">
        <v>122</v>
      </c>
      <c r="H387" s="47">
        <v>92</v>
      </c>
      <c r="I387" s="47">
        <v>6</v>
      </c>
      <c r="J387" s="47">
        <v>404</v>
      </c>
      <c r="K387" s="690"/>
      <c r="L387" s="131"/>
      <c r="M387" s="130"/>
      <c r="N387" s="130"/>
      <c r="O387" s="130"/>
      <c r="P387" s="130"/>
      <c r="Q387" s="130"/>
      <c r="R387" s="130"/>
      <c r="S387" s="130"/>
      <c r="T387" s="130"/>
      <c r="U387" s="130"/>
      <c r="V387" s="130"/>
      <c r="W387" s="130"/>
      <c r="X387" s="130"/>
      <c r="Y387" s="130"/>
      <c r="Z387" s="130"/>
      <c r="AA387" s="50"/>
      <c r="AB387" s="602"/>
    </row>
    <row r="388" spans="1:28" ht="15" customHeight="1" x14ac:dyDescent="0.25">
      <c r="A388" s="48"/>
      <c r="B388" s="47"/>
      <c r="C388" s="47" t="s">
        <v>34</v>
      </c>
      <c r="D388" s="47">
        <v>11</v>
      </c>
      <c r="E388" s="47">
        <v>18</v>
      </c>
      <c r="F388" s="47">
        <v>4</v>
      </c>
      <c r="G388" s="47">
        <v>25</v>
      </c>
      <c r="H388" s="47">
        <v>12</v>
      </c>
      <c r="I388" s="47">
        <v>1</v>
      </c>
      <c r="J388" s="47">
        <v>77</v>
      </c>
      <c r="K388" s="690"/>
      <c r="L388" s="50"/>
      <c r="M388" s="50"/>
      <c r="N388" s="50"/>
      <c r="O388" s="50"/>
      <c r="P388" s="50"/>
      <c r="Q388" s="50"/>
      <c r="R388" s="50"/>
      <c r="S388" s="50"/>
      <c r="T388" s="50"/>
      <c r="U388" s="602"/>
    </row>
    <row r="389" spans="1:28" ht="15.75" customHeight="1" x14ac:dyDescent="0.25">
      <c r="A389" s="48"/>
      <c r="B389" s="47" t="s">
        <v>133</v>
      </c>
      <c r="C389" s="47" t="s">
        <v>33</v>
      </c>
      <c r="D389" s="47">
        <v>18</v>
      </c>
      <c r="E389" s="47">
        <v>50</v>
      </c>
      <c r="F389" s="47">
        <v>6</v>
      </c>
      <c r="G389" s="47">
        <v>75</v>
      </c>
      <c r="H389" s="47">
        <v>21</v>
      </c>
      <c r="I389" s="47">
        <v>2</v>
      </c>
      <c r="J389" s="47">
        <v>152</v>
      </c>
      <c r="K389" s="690"/>
      <c r="L389" s="50"/>
      <c r="M389" s="50"/>
      <c r="N389" s="50"/>
      <c r="O389" s="50"/>
      <c r="P389" s="50"/>
      <c r="Q389" s="50"/>
      <c r="R389" s="50"/>
      <c r="S389" s="50"/>
      <c r="T389" s="50"/>
      <c r="U389" s="602"/>
    </row>
    <row r="390" spans="1:28" x14ac:dyDescent="0.25">
      <c r="A390" s="48"/>
      <c r="B390" s="47"/>
      <c r="C390" s="47" t="s">
        <v>34</v>
      </c>
      <c r="D390" s="47">
        <v>5</v>
      </c>
      <c r="E390" s="47">
        <v>9</v>
      </c>
      <c r="F390" s="47">
        <v>1</v>
      </c>
      <c r="G390" s="47">
        <v>26</v>
      </c>
      <c r="H390" s="47">
        <v>0</v>
      </c>
      <c r="I390" s="47">
        <v>0</v>
      </c>
      <c r="J390" s="47">
        <v>35</v>
      </c>
      <c r="K390" s="690"/>
      <c r="L390" s="50"/>
      <c r="M390" s="50"/>
      <c r="N390" s="50"/>
      <c r="O390" s="50"/>
      <c r="P390" s="50"/>
      <c r="Q390" s="50"/>
      <c r="R390" s="50"/>
      <c r="S390" s="50"/>
      <c r="T390" s="50"/>
      <c r="U390" s="602"/>
    </row>
    <row r="391" spans="1:28" x14ac:dyDescent="0.25">
      <c r="A391" s="129"/>
      <c r="B391" s="124" t="s">
        <v>142</v>
      </c>
      <c r="C391" s="128"/>
      <c r="D391" s="124">
        <v>276</v>
      </c>
      <c r="E391" s="124">
        <v>531</v>
      </c>
      <c r="F391" s="124">
        <v>188</v>
      </c>
      <c r="G391" s="124">
        <v>534</v>
      </c>
      <c r="H391" s="124">
        <v>486</v>
      </c>
      <c r="I391" s="124">
        <v>21</v>
      </c>
      <c r="J391" s="124">
        <v>2036</v>
      </c>
      <c r="K391" s="690"/>
      <c r="L391" s="50"/>
      <c r="M391" s="50"/>
      <c r="N391" s="50"/>
      <c r="O391" s="50"/>
      <c r="P391" s="50"/>
      <c r="Q391" s="50"/>
      <c r="R391" s="50"/>
      <c r="S391" s="50"/>
      <c r="T391" s="50"/>
      <c r="U391" s="602"/>
    </row>
    <row r="392" spans="1:28" x14ac:dyDescent="0.25">
      <c r="A392" s="127"/>
      <c r="B392" s="126" t="s">
        <v>141</v>
      </c>
      <c r="C392" s="125"/>
      <c r="D392" s="124">
        <v>51</v>
      </c>
      <c r="E392" s="124">
        <v>70</v>
      </c>
      <c r="F392" s="124">
        <v>46</v>
      </c>
      <c r="G392" s="124">
        <v>118</v>
      </c>
      <c r="H392" s="124">
        <v>72</v>
      </c>
      <c r="I392" s="124">
        <v>3</v>
      </c>
      <c r="J392" s="124">
        <v>360</v>
      </c>
      <c r="K392" s="690"/>
      <c r="L392" s="123"/>
      <c r="M392" s="120"/>
      <c r="N392" s="123"/>
      <c r="O392" s="123"/>
      <c r="P392" s="123"/>
      <c r="Q392" s="123"/>
      <c r="R392" s="123"/>
      <c r="S392" s="123"/>
      <c r="T392" s="123"/>
      <c r="U392" s="602"/>
    </row>
    <row r="393" spans="1:28" x14ac:dyDescent="0.25">
      <c r="A393" s="48"/>
      <c r="B393" s="104" t="s">
        <v>132</v>
      </c>
      <c r="C393" s="104"/>
      <c r="D393" s="104"/>
      <c r="E393" s="104"/>
      <c r="F393" s="104"/>
      <c r="G393" s="120"/>
      <c r="H393" s="104"/>
      <c r="I393" s="104"/>
      <c r="J393" s="104"/>
      <c r="K393" s="690"/>
      <c r="L393" s="121"/>
      <c r="M393" s="122"/>
      <c r="N393" s="121"/>
      <c r="O393" s="121"/>
      <c r="P393" s="121"/>
      <c r="Q393" s="121"/>
      <c r="R393" s="121"/>
      <c r="S393" s="121"/>
      <c r="T393" s="121"/>
      <c r="U393" s="602"/>
    </row>
    <row r="394" spans="1:28" x14ac:dyDescent="0.25">
      <c r="A394" s="48"/>
      <c r="B394" s="44" t="s">
        <v>97</v>
      </c>
      <c r="C394" s="103"/>
      <c r="D394" s="103"/>
      <c r="E394" s="103"/>
      <c r="F394" s="103"/>
      <c r="G394" s="120"/>
      <c r="H394" s="120"/>
      <c r="I394" s="120"/>
      <c r="J394" s="690"/>
      <c r="K394" s="690"/>
      <c r="L394" s="690"/>
      <c r="M394" s="602"/>
      <c r="N394" s="602"/>
      <c r="O394" s="602"/>
      <c r="P394" s="602"/>
      <c r="Q394" s="602"/>
      <c r="R394" s="602"/>
      <c r="S394" s="602"/>
      <c r="T394" s="602"/>
      <c r="U394" s="602"/>
    </row>
    <row r="395" spans="1:28" x14ac:dyDescent="0.25">
      <c r="A395" s="601"/>
      <c r="D395" s="690"/>
      <c r="E395" s="690"/>
      <c r="F395" s="690"/>
      <c r="G395" s="690"/>
      <c r="H395" s="690"/>
      <c r="I395" s="690"/>
      <c r="J395" s="690"/>
      <c r="K395" s="118"/>
    </row>
    <row r="396" spans="1:28" x14ac:dyDescent="0.25">
      <c r="A396" s="601" t="s">
        <v>140</v>
      </c>
      <c r="B396" s="48" t="s">
        <v>139</v>
      </c>
      <c r="C396" s="48"/>
      <c r="D396" s="59"/>
      <c r="E396" s="59"/>
      <c r="F396" s="59"/>
      <c r="G396" s="59"/>
      <c r="H396" s="59"/>
      <c r="I396" s="59"/>
      <c r="J396" s="59"/>
      <c r="K396" s="118"/>
      <c r="L396" s="602"/>
      <c r="M396" s="602"/>
      <c r="N396" s="602"/>
      <c r="O396" s="602"/>
      <c r="P396" s="602"/>
      <c r="Q396" s="602"/>
      <c r="R396" s="602"/>
      <c r="S396" s="602"/>
      <c r="T396" s="602"/>
      <c r="U396" s="602"/>
      <c r="V396" s="602"/>
    </row>
    <row r="397" spans="1:28" ht="46.15" customHeight="1" x14ac:dyDescent="0.25">
      <c r="A397" s="601"/>
      <c r="B397" s="47" t="s">
        <v>138</v>
      </c>
      <c r="C397" s="119"/>
      <c r="D397" s="99" t="s">
        <v>123</v>
      </c>
      <c r="E397" s="99" t="s">
        <v>122</v>
      </c>
      <c r="F397" s="99" t="s">
        <v>121</v>
      </c>
      <c r="G397" s="99" t="s">
        <v>120</v>
      </c>
      <c r="H397" s="99" t="s">
        <v>119</v>
      </c>
      <c r="I397" s="99" t="s">
        <v>118</v>
      </c>
      <c r="J397" s="99" t="s">
        <v>117</v>
      </c>
      <c r="K397" s="118"/>
      <c r="L397" s="50"/>
      <c r="M397" s="59"/>
      <c r="N397" s="117"/>
      <c r="O397" s="54"/>
      <c r="P397" s="54"/>
      <c r="Q397" s="54"/>
      <c r="R397" s="54"/>
      <c r="S397" s="54"/>
      <c r="T397" s="54"/>
      <c r="U397" s="602"/>
      <c r="V397" s="602"/>
    </row>
    <row r="398" spans="1:28" ht="60.6" customHeight="1" x14ac:dyDescent="0.25">
      <c r="A398" s="115"/>
      <c r="B398" s="114" t="s">
        <v>137</v>
      </c>
      <c r="C398" s="114" t="s">
        <v>101</v>
      </c>
      <c r="D398" s="108">
        <v>0.2</v>
      </c>
      <c r="E398" s="108">
        <v>0.2</v>
      </c>
      <c r="F398" s="108">
        <v>0</v>
      </c>
      <c r="G398" s="108">
        <v>0.33333333333333331</v>
      </c>
      <c r="H398" s="108">
        <v>0.25</v>
      </c>
      <c r="I398" s="108">
        <v>0</v>
      </c>
      <c r="J398" s="108">
        <v>0.17857142857142858</v>
      </c>
      <c r="K398" s="116"/>
      <c r="L398" s="112"/>
      <c r="M398" s="112"/>
      <c r="N398" s="105"/>
      <c r="O398" s="105"/>
      <c r="P398" s="105"/>
      <c r="Q398" s="105"/>
      <c r="R398" s="105"/>
      <c r="S398" s="105"/>
      <c r="T398" s="105"/>
      <c r="U398" s="602"/>
      <c r="V398" s="602"/>
    </row>
    <row r="399" spans="1:28" ht="60.6" customHeight="1" x14ac:dyDescent="0.25">
      <c r="A399" s="115"/>
      <c r="B399" s="114"/>
      <c r="C399" s="114" t="s">
        <v>100</v>
      </c>
      <c r="D399" s="108">
        <v>0.18969818840156194</v>
      </c>
      <c r="E399" s="108">
        <v>0.13315962840024184</v>
      </c>
      <c r="F399" s="108">
        <v>0</v>
      </c>
      <c r="G399" s="108">
        <v>0.36847343324893611</v>
      </c>
      <c r="H399" s="108">
        <v>0.37179232034259602</v>
      </c>
      <c r="I399" s="108">
        <v>0</v>
      </c>
      <c r="J399" s="108">
        <v>0.18203859481353496</v>
      </c>
      <c r="K399" s="116"/>
      <c r="L399" s="112"/>
      <c r="M399" s="112"/>
      <c r="N399" s="105"/>
      <c r="O399" s="105"/>
      <c r="P399" s="105"/>
      <c r="Q399" s="105"/>
      <c r="R399" s="105"/>
      <c r="S399" s="105"/>
      <c r="T399" s="105"/>
      <c r="U399" s="602"/>
      <c r="V399" s="602"/>
    </row>
    <row r="400" spans="1:28" ht="60.6" customHeight="1" x14ac:dyDescent="0.25">
      <c r="A400" s="115"/>
      <c r="B400" s="114" t="s">
        <v>136</v>
      </c>
      <c r="C400" s="114" t="s">
        <v>101</v>
      </c>
      <c r="D400" s="108">
        <v>0.17721518987341772</v>
      </c>
      <c r="E400" s="108">
        <v>8.4269662921348312E-2</v>
      </c>
      <c r="F400" s="108">
        <v>0.27848101265822783</v>
      </c>
      <c r="G400" s="108">
        <v>0.15652173913043479</v>
      </c>
      <c r="H400" s="108">
        <v>0.15813953488372093</v>
      </c>
      <c r="I400" s="108">
        <v>0.16666666666666666</v>
      </c>
      <c r="J400" s="108">
        <v>0.15476190476190477</v>
      </c>
      <c r="K400" s="116"/>
      <c r="L400" s="112"/>
      <c r="M400" s="112"/>
      <c r="N400" s="105"/>
      <c r="O400" s="105"/>
      <c r="P400" s="105"/>
      <c r="Q400" s="105"/>
      <c r="R400" s="105"/>
      <c r="S400" s="105"/>
      <c r="T400" s="105"/>
      <c r="U400" s="602"/>
      <c r="V400" s="602"/>
    </row>
    <row r="401" spans="1:22" ht="60.6" customHeight="1" x14ac:dyDescent="0.25">
      <c r="A401" s="115"/>
      <c r="B401" s="114"/>
      <c r="C401" s="114" t="s">
        <v>100</v>
      </c>
      <c r="D401" s="108">
        <v>0.11844798970584877</v>
      </c>
      <c r="E401" s="108">
        <v>7.7707286872897727E-2</v>
      </c>
      <c r="F401" s="108">
        <v>0.17270490906514013</v>
      </c>
      <c r="G401" s="108">
        <v>0.10211150775076182</v>
      </c>
      <c r="H401" s="108">
        <v>0.12911611684499144</v>
      </c>
      <c r="I401" s="108">
        <v>6.0652372488261955E-2</v>
      </c>
      <c r="J401" s="108">
        <v>0.1120316203009675</v>
      </c>
      <c r="K401" s="113"/>
      <c r="L401" s="112"/>
      <c r="M401" s="112"/>
      <c r="N401" s="105"/>
      <c r="O401" s="105"/>
      <c r="P401" s="105"/>
      <c r="Q401" s="105"/>
      <c r="R401" s="105"/>
      <c r="S401" s="105"/>
      <c r="T401" s="105"/>
      <c r="U401" s="602"/>
      <c r="V401" s="602"/>
    </row>
    <row r="402" spans="1:22" ht="60.6" customHeight="1" x14ac:dyDescent="0.25">
      <c r="A402" s="115"/>
      <c r="B402" s="114" t="s">
        <v>135</v>
      </c>
      <c r="C402" s="114" t="s">
        <v>101</v>
      </c>
      <c r="D402" s="108">
        <v>0.15384615384615385</v>
      </c>
      <c r="E402" s="108">
        <v>0.13197969543147209</v>
      </c>
      <c r="F402" s="108">
        <v>0.25675675675675674</v>
      </c>
      <c r="G402" s="108">
        <v>0.21917808219178081</v>
      </c>
      <c r="H402" s="108">
        <v>0.16233766233766234</v>
      </c>
      <c r="I402" s="108">
        <v>0.16666666666666666</v>
      </c>
      <c r="J402" s="108">
        <v>0.17820512820512821</v>
      </c>
      <c r="K402" s="113"/>
      <c r="L402" s="112"/>
      <c r="M402" s="112"/>
      <c r="N402" s="105"/>
      <c r="O402" s="105"/>
      <c r="P402" s="105"/>
      <c r="Q402" s="105"/>
      <c r="R402" s="105"/>
      <c r="S402" s="105"/>
      <c r="T402" s="105"/>
      <c r="U402" s="602"/>
      <c r="V402" s="602"/>
    </row>
    <row r="403" spans="1:22" ht="60.6" customHeight="1" x14ac:dyDescent="0.25">
      <c r="A403" s="115"/>
      <c r="B403" s="114"/>
      <c r="C403" s="114" t="s">
        <v>100</v>
      </c>
      <c r="D403" s="108">
        <v>0.10846912121540045</v>
      </c>
      <c r="E403" s="108">
        <v>0.11936942780708393</v>
      </c>
      <c r="F403" s="108">
        <v>0.18677513912254809</v>
      </c>
      <c r="G403" s="108">
        <v>0.17788893207955087</v>
      </c>
      <c r="H403" s="108">
        <v>0.15218617953293903</v>
      </c>
      <c r="I403" s="108">
        <v>0.28380709680117011</v>
      </c>
      <c r="J403" s="108">
        <v>0.14390340017444758</v>
      </c>
      <c r="K403" s="113"/>
      <c r="L403" s="112"/>
      <c r="M403" s="112"/>
      <c r="N403" s="105"/>
      <c r="O403" s="105"/>
      <c r="P403" s="105"/>
      <c r="Q403" s="105"/>
      <c r="R403" s="105"/>
      <c r="S403" s="105"/>
      <c r="T403" s="105"/>
      <c r="U403" s="602"/>
      <c r="V403" s="602"/>
    </row>
    <row r="404" spans="1:22" ht="60.6" customHeight="1" x14ac:dyDescent="0.25">
      <c r="A404" s="115"/>
      <c r="B404" s="114" t="s">
        <v>134</v>
      </c>
      <c r="C404" s="114" t="s">
        <v>101</v>
      </c>
      <c r="D404" s="108">
        <v>0.25</v>
      </c>
      <c r="E404" s="108">
        <v>0.18627450980392157</v>
      </c>
      <c r="F404" s="108">
        <v>0.16666666666666666</v>
      </c>
      <c r="G404" s="108">
        <v>0.20491803278688525</v>
      </c>
      <c r="H404" s="108">
        <v>0.1276595744680851</v>
      </c>
      <c r="I404" s="108">
        <v>0.16666666666666666</v>
      </c>
      <c r="J404" s="108">
        <v>0.1905940594059406</v>
      </c>
      <c r="K404" s="113"/>
      <c r="L404" s="112"/>
      <c r="M404" s="112"/>
      <c r="N404" s="105"/>
      <c r="O404" s="105"/>
      <c r="P404" s="105"/>
      <c r="Q404" s="105"/>
      <c r="R404" s="105"/>
      <c r="S404" s="105"/>
      <c r="T404" s="105"/>
      <c r="U404" s="602"/>
      <c r="V404" s="602"/>
    </row>
    <row r="405" spans="1:22" ht="60.6" customHeight="1" x14ac:dyDescent="0.25">
      <c r="A405" s="115"/>
      <c r="B405" s="114"/>
      <c r="C405" s="114" t="s">
        <v>100</v>
      </c>
      <c r="D405" s="108">
        <v>0.1994387118372476</v>
      </c>
      <c r="E405" s="108">
        <v>0.18711879298505901</v>
      </c>
      <c r="F405" s="108">
        <v>0.15281584316626204</v>
      </c>
      <c r="G405" s="108">
        <v>0.15301700654401576</v>
      </c>
      <c r="H405" s="108">
        <v>0.14742957537217719</v>
      </c>
      <c r="I405" s="108">
        <v>0.12622645903323196</v>
      </c>
      <c r="J405" s="108">
        <v>0.16883941264030441</v>
      </c>
      <c r="K405" s="113"/>
      <c r="L405" s="112"/>
      <c r="M405" s="112"/>
      <c r="N405" s="105"/>
      <c r="O405" s="105"/>
      <c r="P405" s="105"/>
      <c r="Q405" s="105"/>
      <c r="R405" s="105"/>
      <c r="S405" s="105"/>
      <c r="T405" s="105"/>
      <c r="U405" s="602"/>
      <c r="V405" s="602"/>
    </row>
    <row r="406" spans="1:22" ht="60.6" customHeight="1" x14ac:dyDescent="0.25">
      <c r="A406" s="115"/>
      <c r="B406" s="114" t="s">
        <v>133</v>
      </c>
      <c r="C406" s="114" t="s">
        <v>101</v>
      </c>
      <c r="D406" s="108">
        <v>0.27777777777777779</v>
      </c>
      <c r="E406" s="108">
        <v>0.18181818181818182</v>
      </c>
      <c r="F406" s="108">
        <v>0.16666666666666666</v>
      </c>
      <c r="G406" s="108">
        <v>0.34666666666666668</v>
      </c>
      <c r="H406" s="108">
        <v>0</v>
      </c>
      <c r="I406" s="108">
        <v>0</v>
      </c>
      <c r="J406" s="108">
        <v>0.23026315789473684</v>
      </c>
      <c r="K406" s="113"/>
      <c r="L406" s="112"/>
      <c r="M406" s="112"/>
      <c r="N406" s="105"/>
      <c r="O406" s="105"/>
      <c r="P406" s="105"/>
      <c r="Q406" s="105"/>
      <c r="R406" s="105"/>
      <c r="S406" s="105"/>
      <c r="T406" s="105"/>
      <c r="U406" s="602"/>
      <c r="V406" s="602"/>
    </row>
    <row r="407" spans="1:22" ht="60.6" customHeight="1" x14ac:dyDescent="0.25">
      <c r="A407" s="115"/>
      <c r="B407" s="114"/>
      <c r="C407" s="114" t="s">
        <v>100</v>
      </c>
      <c r="D407" s="108">
        <v>0.18011886478587572</v>
      </c>
      <c r="E407" s="108">
        <v>0.14940765454551688</v>
      </c>
      <c r="F407" s="108">
        <v>4.4870643174506099E-3</v>
      </c>
      <c r="G407" s="108">
        <v>0.30544379864610949</v>
      </c>
      <c r="H407" s="108">
        <v>0</v>
      </c>
      <c r="I407" s="108">
        <v>0</v>
      </c>
      <c r="J407" s="108">
        <v>0.15985544466003346</v>
      </c>
      <c r="K407" s="113"/>
      <c r="L407" s="112"/>
      <c r="M407" s="112"/>
      <c r="N407" s="105"/>
      <c r="O407" s="105"/>
      <c r="P407" s="105"/>
      <c r="Q407" s="105"/>
      <c r="R407" s="105"/>
      <c r="S407" s="105"/>
      <c r="T407" s="105"/>
      <c r="U407" s="602"/>
      <c r="V407" s="602"/>
    </row>
    <row r="408" spans="1:22" x14ac:dyDescent="0.25">
      <c r="A408" s="111"/>
      <c r="B408" s="110" t="s">
        <v>101</v>
      </c>
      <c r="C408" s="109"/>
      <c r="D408" s="108">
        <v>0.18478260869565216</v>
      </c>
      <c r="E408" s="108">
        <v>0.13182674199623351</v>
      </c>
      <c r="F408" s="108">
        <v>0.24468085106382978</v>
      </c>
      <c r="G408" s="108">
        <v>0.22097378277153559</v>
      </c>
      <c r="H408" s="108">
        <v>0.14814814814814814</v>
      </c>
      <c r="I408" s="108">
        <v>0.14285714285714285</v>
      </c>
      <c r="J408" s="108">
        <v>0.17681728880157171</v>
      </c>
      <c r="K408" s="93"/>
      <c r="L408" s="107"/>
      <c r="M408" s="106"/>
      <c r="N408" s="105"/>
      <c r="O408" s="105"/>
      <c r="P408" s="105"/>
      <c r="Q408" s="105"/>
      <c r="R408" s="105"/>
      <c r="S408" s="105"/>
      <c r="T408" s="105"/>
      <c r="U408" s="602"/>
      <c r="V408" s="602"/>
    </row>
    <row r="409" spans="1:22" x14ac:dyDescent="0.25">
      <c r="A409" s="111"/>
      <c r="B409" s="110" t="s">
        <v>100</v>
      </c>
      <c r="C409" s="109"/>
      <c r="D409" s="108">
        <v>0.13226866899666212</v>
      </c>
      <c r="E409" s="108">
        <v>0.11687289501321318</v>
      </c>
      <c r="F409" s="108">
        <v>0.16661470587397356</v>
      </c>
      <c r="G409" s="108">
        <v>0.16985004998823969</v>
      </c>
      <c r="H409" s="108">
        <v>0.13457909734479595</v>
      </c>
      <c r="I409" s="108">
        <v>0.13569900200909452</v>
      </c>
      <c r="J409" s="108">
        <v>0.13854746782071209</v>
      </c>
      <c r="K409" s="93"/>
      <c r="L409" s="107"/>
      <c r="M409" s="106"/>
      <c r="N409" s="105"/>
      <c r="O409" s="105"/>
      <c r="P409" s="105"/>
      <c r="Q409" s="105"/>
      <c r="R409" s="105"/>
      <c r="S409" s="105"/>
      <c r="T409" s="105"/>
      <c r="U409" s="602"/>
      <c r="V409" s="602"/>
    </row>
    <row r="410" spans="1:22" x14ac:dyDescent="0.25">
      <c r="A410" s="48"/>
      <c r="B410" s="104" t="s">
        <v>132</v>
      </c>
      <c r="C410" s="104"/>
      <c r="D410" s="104"/>
      <c r="E410" s="104"/>
      <c r="F410" s="104"/>
      <c r="G410" s="104"/>
      <c r="H410" s="104"/>
      <c r="I410" s="104"/>
      <c r="J410" s="104"/>
      <c r="K410" s="690"/>
      <c r="L410" s="690"/>
      <c r="M410" s="602"/>
      <c r="N410" s="602"/>
      <c r="O410" s="602"/>
      <c r="P410" s="602"/>
      <c r="Q410" s="602"/>
      <c r="R410" s="602"/>
      <c r="S410" s="602"/>
      <c r="T410" s="602"/>
      <c r="U410" s="602"/>
      <c r="V410" s="602"/>
    </row>
    <row r="411" spans="1:22" x14ac:dyDescent="0.25">
      <c r="A411" s="48"/>
      <c r="B411" s="44" t="s">
        <v>97</v>
      </c>
      <c r="C411" s="103"/>
      <c r="D411" s="103"/>
      <c r="E411" s="103"/>
      <c r="F411" s="103"/>
      <c r="G411" s="103"/>
      <c r="H411" s="103"/>
      <c r="I411" s="103"/>
      <c r="J411" s="44"/>
      <c r="L411" s="602"/>
      <c r="M411" s="602"/>
      <c r="N411" s="602"/>
      <c r="O411" s="602"/>
      <c r="P411" s="602"/>
      <c r="Q411" s="602"/>
      <c r="R411" s="602"/>
      <c r="S411" s="602"/>
      <c r="T411" s="602"/>
      <c r="U411" s="602"/>
      <c r="V411" s="602"/>
    </row>
    <row r="412" spans="1:22" x14ac:dyDescent="0.25">
      <c r="A412" s="690"/>
      <c r="B412" s="100"/>
      <c r="C412" s="59"/>
      <c r="D412" s="51"/>
      <c r="E412" s="59"/>
      <c r="F412" s="59"/>
      <c r="G412" s="50"/>
      <c r="H412" s="44"/>
      <c r="I412" s="44"/>
      <c r="J412" s="44"/>
      <c r="L412" s="602"/>
      <c r="M412" s="602"/>
      <c r="N412" s="602"/>
      <c r="O412" s="602"/>
      <c r="P412" s="602"/>
      <c r="Q412" s="602"/>
      <c r="R412" s="602"/>
      <c r="S412" s="602"/>
      <c r="T412" s="602"/>
      <c r="U412" s="602"/>
      <c r="V412" s="602"/>
    </row>
    <row r="413" spans="1:22" x14ac:dyDescent="0.25">
      <c r="A413" s="601" t="s">
        <v>131</v>
      </c>
      <c r="B413" s="59" t="s">
        <v>130</v>
      </c>
      <c r="C413" s="44"/>
      <c r="D413" s="44"/>
      <c r="E413" s="44"/>
      <c r="F413" s="44"/>
      <c r="G413" s="44"/>
      <c r="H413" s="44"/>
      <c r="I413" s="44"/>
      <c r="J413" s="51"/>
      <c r="L413" s="602"/>
      <c r="M413" s="602"/>
      <c r="N413" s="602"/>
      <c r="O413" s="602"/>
      <c r="P413" s="602"/>
      <c r="Q413" s="602"/>
      <c r="R413" s="602"/>
      <c r="S413" s="602"/>
      <c r="T413" s="602"/>
      <c r="U413" s="602"/>
      <c r="V413" s="602"/>
    </row>
    <row r="414" spans="1:22" ht="45" customHeight="1" x14ac:dyDescent="0.25">
      <c r="A414" s="601"/>
      <c r="B414" s="47" t="s">
        <v>124</v>
      </c>
      <c r="C414" s="99" t="s">
        <v>123</v>
      </c>
      <c r="D414" s="99" t="s">
        <v>122</v>
      </c>
      <c r="E414" s="99" t="s">
        <v>121</v>
      </c>
      <c r="F414" s="99" t="s">
        <v>120</v>
      </c>
      <c r="G414" s="99" t="s">
        <v>119</v>
      </c>
      <c r="H414" s="99" t="s">
        <v>118</v>
      </c>
      <c r="I414" s="99" t="s">
        <v>117</v>
      </c>
      <c r="J414" s="44"/>
      <c r="L414" s="602"/>
      <c r="M414" s="602"/>
      <c r="N414" s="602"/>
      <c r="O414" s="602"/>
      <c r="P414" s="602"/>
      <c r="Q414" s="602"/>
      <c r="R414" s="602"/>
      <c r="S414" s="602"/>
      <c r="T414" s="602"/>
      <c r="U414" s="602"/>
      <c r="V414" s="602"/>
    </row>
    <row r="415" spans="1:22" x14ac:dyDescent="0.25">
      <c r="A415" s="840"/>
      <c r="B415" s="47" t="s">
        <v>116</v>
      </c>
      <c r="C415" s="47">
        <v>705.81658900000002</v>
      </c>
      <c r="D415" s="47">
        <v>1370.9198179999999</v>
      </c>
      <c r="E415" s="47">
        <v>410.22457699999995</v>
      </c>
      <c r="F415" s="47">
        <v>897.89819299999999</v>
      </c>
      <c r="G415" s="47">
        <v>1375.3646610000001</v>
      </c>
      <c r="H415" s="47">
        <v>60.420051000000001</v>
      </c>
      <c r="I415" s="47">
        <v>4820.6438889999999</v>
      </c>
      <c r="J415" s="44"/>
      <c r="L415" s="602"/>
      <c r="M415" s="602"/>
      <c r="N415" s="602"/>
      <c r="O415" s="602"/>
      <c r="P415" s="602"/>
      <c r="Q415" s="602"/>
      <c r="R415" s="602"/>
      <c r="S415" s="602"/>
      <c r="T415" s="602"/>
      <c r="U415" s="602"/>
      <c r="V415" s="602"/>
    </row>
    <row r="416" spans="1:22" x14ac:dyDescent="0.25">
      <c r="A416" s="840"/>
      <c r="B416" s="689" t="s">
        <v>115</v>
      </c>
      <c r="C416" s="47">
        <v>52.339894000000001</v>
      </c>
      <c r="D416" s="47">
        <v>35.814177000000001</v>
      </c>
      <c r="E416" s="47">
        <v>21.944392000000001</v>
      </c>
      <c r="F416" s="47">
        <v>25.240625999999999</v>
      </c>
      <c r="G416" s="47">
        <v>33.501711</v>
      </c>
      <c r="H416" s="47">
        <v>5.3168340000000001</v>
      </c>
      <c r="I416" s="47">
        <v>174.157634</v>
      </c>
      <c r="J416" s="44"/>
    </row>
    <row r="417" spans="1:18" x14ac:dyDescent="0.25">
      <c r="A417" s="840"/>
      <c r="B417" s="47" t="s">
        <v>114</v>
      </c>
      <c r="C417" s="47">
        <v>325.155756</v>
      </c>
      <c r="D417" s="47">
        <v>705.34168999999997</v>
      </c>
      <c r="E417" s="47">
        <v>175.69585499999999</v>
      </c>
      <c r="F417" s="47">
        <v>405.30560800000001</v>
      </c>
      <c r="G417" s="47">
        <v>580.78572599999995</v>
      </c>
      <c r="H417" s="47">
        <v>5.8884169999999996</v>
      </c>
      <c r="I417" s="47">
        <v>2198.1730520000001</v>
      </c>
      <c r="J417" s="44"/>
      <c r="K417" s="44"/>
      <c r="L417" s="44"/>
      <c r="M417" s="44"/>
      <c r="N417" s="44"/>
      <c r="O417" s="44"/>
    </row>
    <row r="418" spans="1:18" s="102" customFormat="1" ht="30" customHeight="1" x14ac:dyDescent="0.25">
      <c r="A418" s="840"/>
      <c r="B418" s="47" t="s">
        <v>113</v>
      </c>
      <c r="C418" s="47">
        <v>83.617543999999995</v>
      </c>
      <c r="D418" s="47">
        <v>2.9947840000000001</v>
      </c>
      <c r="E418" s="47">
        <v>32.662323999999998</v>
      </c>
      <c r="F418" s="47">
        <v>40.934615999999998</v>
      </c>
      <c r="G418" s="47">
        <v>9.0669699999999995</v>
      </c>
      <c r="H418" s="47">
        <v>0</v>
      </c>
      <c r="I418" s="47">
        <v>169.27623799999998</v>
      </c>
      <c r="J418" s="44"/>
      <c r="K418" s="43"/>
      <c r="L418" s="43"/>
      <c r="M418" s="43"/>
      <c r="N418" s="43"/>
      <c r="O418" s="43"/>
      <c r="P418" s="43"/>
      <c r="Q418" s="43"/>
    </row>
    <row r="419" spans="1:18" s="102" customFormat="1" ht="30" customHeight="1" x14ac:dyDescent="0.25">
      <c r="A419" s="601"/>
      <c r="B419" s="62" t="s">
        <v>24</v>
      </c>
      <c r="C419" s="62">
        <v>1166.9297829999998</v>
      </c>
      <c r="D419" s="62">
        <v>2115.0704689999998</v>
      </c>
      <c r="E419" s="62">
        <v>640.52714800000001</v>
      </c>
      <c r="F419" s="62">
        <v>1369.3790429999999</v>
      </c>
      <c r="G419" s="62">
        <v>1998.7190680000001</v>
      </c>
      <c r="H419" s="62">
        <v>71.625302000000005</v>
      </c>
      <c r="I419" s="62">
        <v>7362.2508130000006</v>
      </c>
      <c r="J419" s="44"/>
      <c r="K419" s="43"/>
      <c r="L419" s="43"/>
      <c r="M419" s="43"/>
      <c r="N419" s="43"/>
      <c r="O419" s="43"/>
      <c r="P419" s="43"/>
      <c r="Q419" s="43"/>
    </row>
    <row r="420" spans="1:18" x14ac:dyDescent="0.25">
      <c r="A420" s="48"/>
      <c r="B420" s="44" t="s">
        <v>97</v>
      </c>
      <c r="C420" s="94"/>
      <c r="D420" s="94"/>
      <c r="E420" s="94"/>
      <c r="F420" s="94"/>
      <c r="G420" s="94"/>
      <c r="H420" s="94"/>
      <c r="I420" s="94"/>
      <c r="J420" s="44"/>
    </row>
    <row r="421" spans="1:18" ht="15" customHeight="1" x14ac:dyDescent="0.25">
      <c r="A421" s="690"/>
      <c r="B421" s="100"/>
      <c r="C421" s="59"/>
      <c r="D421" s="51"/>
      <c r="E421" s="59"/>
      <c r="F421" s="59"/>
      <c r="G421" s="50"/>
      <c r="H421" s="44"/>
      <c r="I421" s="44"/>
      <c r="J421" s="44"/>
    </row>
    <row r="422" spans="1:18" ht="15" customHeight="1" x14ac:dyDescent="0.25">
      <c r="A422" s="601">
        <v>0</v>
      </c>
      <c r="B422" s="59" t="s">
        <v>129</v>
      </c>
      <c r="C422" s="44"/>
      <c r="D422" s="44"/>
      <c r="E422" s="44"/>
      <c r="F422" s="44"/>
      <c r="G422" s="44"/>
      <c r="H422" s="44"/>
      <c r="I422" s="44"/>
      <c r="J422" s="44"/>
    </row>
    <row r="423" spans="1:18" ht="46.15" customHeight="1" x14ac:dyDescent="0.25">
      <c r="A423" s="601"/>
      <c r="B423" s="47" t="s">
        <v>124</v>
      </c>
      <c r="C423" s="99" t="s">
        <v>123</v>
      </c>
      <c r="D423" s="99" t="s">
        <v>122</v>
      </c>
      <c r="E423" s="99" t="s">
        <v>121</v>
      </c>
      <c r="F423" s="99" t="s">
        <v>120</v>
      </c>
      <c r="G423" s="99" t="s">
        <v>119</v>
      </c>
      <c r="H423" s="99" t="s">
        <v>118</v>
      </c>
      <c r="I423" s="99" t="s">
        <v>117</v>
      </c>
      <c r="J423" s="44"/>
    </row>
    <row r="424" spans="1:18" x14ac:dyDescent="0.25">
      <c r="A424" s="840"/>
      <c r="B424" s="47" t="s">
        <v>116</v>
      </c>
      <c r="C424" s="47">
        <v>95.471785999999994</v>
      </c>
      <c r="D424" s="47">
        <v>182.55527499999999</v>
      </c>
      <c r="E424" s="47">
        <v>75.950028000000003</v>
      </c>
      <c r="F424" s="47">
        <v>172.10872499999999</v>
      </c>
      <c r="G424" s="47">
        <v>209.64711399999999</v>
      </c>
      <c r="H424" s="47">
        <v>2.5920000000000001</v>
      </c>
      <c r="I424" s="47">
        <v>738.324928</v>
      </c>
      <c r="J424" s="44"/>
    </row>
    <row r="425" spans="1:18" s="101" customFormat="1" ht="13.9" customHeight="1" x14ac:dyDescent="0.25">
      <c r="A425" s="840"/>
      <c r="B425" s="689" t="s">
        <v>115</v>
      </c>
      <c r="C425" s="47">
        <v>12.387404</v>
      </c>
      <c r="D425" s="47">
        <v>5.7580780000000003</v>
      </c>
      <c r="E425" s="47">
        <v>3.9193370000000001</v>
      </c>
      <c r="F425" s="47">
        <v>9.7166200000000007</v>
      </c>
      <c r="G425" s="47">
        <v>12.258414</v>
      </c>
      <c r="H425" s="47">
        <v>1.3989050000000001</v>
      </c>
      <c r="I425" s="47">
        <v>45.438758</v>
      </c>
      <c r="J425" s="44"/>
      <c r="K425" s="43"/>
      <c r="L425" s="43"/>
      <c r="M425" s="43"/>
      <c r="N425" s="43"/>
      <c r="O425" s="43"/>
      <c r="P425" s="43"/>
      <c r="Q425" s="43"/>
    </row>
    <row r="426" spans="1:18" s="101" customFormat="1" ht="13.9" customHeight="1" x14ac:dyDescent="0.25">
      <c r="A426" s="840"/>
      <c r="B426" s="47" t="s">
        <v>114</v>
      </c>
      <c r="C426" s="47">
        <v>23.599478000000001</v>
      </c>
      <c r="D426" s="47">
        <v>47.134714000000002</v>
      </c>
      <c r="E426" s="47">
        <v>17.272058000000001</v>
      </c>
      <c r="F426" s="47">
        <v>31.766767000000002</v>
      </c>
      <c r="G426" s="47">
        <v>39.993392999999998</v>
      </c>
      <c r="H426" s="47">
        <v>5.7285769999999996</v>
      </c>
      <c r="I426" s="47">
        <v>165.49498700000001</v>
      </c>
      <c r="J426" s="44"/>
      <c r="K426" s="43"/>
      <c r="L426" s="43"/>
      <c r="M426" s="43"/>
      <c r="N426" s="43"/>
      <c r="O426" s="43"/>
      <c r="P426" s="43"/>
      <c r="Q426" s="43"/>
    </row>
    <row r="427" spans="1:18" s="101" customFormat="1" ht="13.9" customHeight="1" x14ac:dyDescent="0.25">
      <c r="A427" s="840"/>
      <c r="B427" s="47" t="s">
        <v>113</v>
      </c>
      <c r="C427" s="47">
        <v>18.76511</v>
      </c>
      <c r="D427" s="47">
        <v>0</v>
      </c>
      <c r="E427" s="47">
        <v>6.8394029999999999</v>
      </c>
      <c r="F427" s="47">
        <v>10.452885999999999</v>
      </c>
      <c r="G427" s="47">
        <v>2.84782</v>
      </c>
      <c r="H427" s="47">
        <v>0</v>
      </c>
      <c r="I427" s="47">
        <v>38.905219000000002</v>
      </c>
      <c r="J427" s="44"/>
      <c r="K427" s="43"/>
      <c r="L427" s="43"/>
      <c r="M427" s="43"/>
      <c r="N427" s="43"/>
      <c r="O427" s="43"/>
      <c r="P427" s="43"/>
      <c r="Q427" s="43"/>
    </row>
    <row r="428" spans="1:18" s="101" customFormat="1" ht="13.9" customHeight="1" x14ac:dyDescent="0.25">
      <c r="A428" s="601"/>
      <c r="B428" s="62" t="s">
        <v>24</v>
      </c>
      <c r="C428" s="62">
        <v>150.22377799999998</v>
      </c>
      <c r="D428" s="62">
        <v>235.44806700000001</v>
      </c>
      <c r="E428" s="62">
        <v>103.98082600000001</v>
      </c>
      <c r="F428" s="62">
        <v>224.04499799999999</v>
      </c>
      <c r="G428" s="62">
        <v>264.74674099999999</v>
      </c>
      <c r="H428" s="62">
        <v>9.7194819999999993</v>
      </c>
      <c r="I428" s="62">
        <v>988.16389200000003</v>
      </c>
      <c r="J428" s="44"/>
      <c r="K428" s="43"/>
      <c r="L428" s="43"/>
      <c r="M428" s="43"/>
      <c r="N428" s="43"/>
      <c r="O428" s="43"/>
      <c r="P428" s="43"/>
      <c r="Q428" s="43"/>
    </row>
    <row r="429" spans="1:18" s="101" customFormat="1" ht="13.9" customHeight="1" x14ac:dyDescent="0.25">
      <c r="A429" s="48"/>
      <c r="B429" s="44" t="s">
        <v>97</v>
      </c>
      <c r="C429" s="94"/>
      <c r="D429" s="94"/>
      <c r="E429" s="94"/>
      <c r="F429" s="94"/>
      <c r="G429" s="94"/>
      <c r="H429" s="94"/>
      <c r="I429" s="94"/>
      <c r="J429" s="44"/>
      <c r="K429" s="43"/>
      <c r="L429" s="43"/>
      <c r="M429" s="43"/>
      <c r="N429" s="43"/>
      <c r="O429" s="43"/>
      <c r="P429" s="43"/>
      <c r="Q429" s="43"/>
      <c r="R429" s="43"/>
    </row>
    <row r="430" spans="1:18" s="101" customFormat="1" ht="13.9" customHeight="1" x14ac:dyDescent="0.25">
      <c r="A430" s="43"/>
      <c r="B430" s="44"/>
      <c r="C430" s="44"/>
      <c r="D430" s="44"/>
      <c r="E430" s="44"/>
      <c r="F430" s="44"/>
      <c r="G430" s="44"/>
      <c r="H430" s="44"/>
      <c r="I430" s="44"/>
      <c r="J430" s="44"/>
      <c r="K430" s="43"/>
      <c r="L430" s="43"/>
      <c r="M430" s="43"/>
      <c r="N430" s="43"/>
      <c r="O430" s="43"/>
      <c r="P430" s="43"/>
      <c r="Q430" s="43"/>
      <c r="R430" s="43"/>
    </row>
    <row r="431" spans="1:18" s="101" customFormat="1" ht="13.9" customHeight="1" x14ac:dyDescent="0.25">
      <c r="A431" s="601" t="s">
        <v>128</v>
      </c>
      <c r="B431" s="59" t="s">
        <v>127</v>
      </c>
      <c r="C431" s="44"/>
      <c r="D431" s="44"/>
      <c r="E431" s="44"/>
      <c r="F431" s="44"/>
      <c r="G431" s="44"/>
      <c r="H431" s="44"/>
      <c r="I431" s="44"/>
      <c r="J431" s="44"/>
      <c r="K431" s="43"/>
      <c r="L431" s="43"/>
      <c r="M431" s="43"/>
      <c r="N431" s="43"/>
      <c r="O431" s="43"/>
      <c r="P431" s="43"/>
      <c r="Q431" s="43"/>
      <c r="R431" s="43"/>
    </row>
    <row r="432" spans="1:18" s="101" customFormat="1" ht="44.45" customHeight="1" x14ac:dyDescent="0.25">
      <c r="A432" s="601"/>
      <c r="B432" s="47" t="s">
        <v>124</v>
      </c>
      <c r="C432" s="99" t="s">
        <v>123</v>
      </c>
      <c r="D432" s="99" t="s">
        <v>122</v>
      </c>
      <c r="E432" s="99" t="s">
        <v>121</v>
      </c>
      <c r="F432" s="99" t="s">
        <v>120</v>
      </c>
      <c r="G432" s="99" t="s">
        <v>119</v>
      </c>
      <c r="H432" s="99" t="s">
        <v>118</v>
      </c>
      <c r="I432" s="99" t="s">
        <v>117</v>
      </c>
      <c r="J432" s="44"/>
      <c r="K432" s="43"/>
      <c r="L432" s="43"/>
      <c r="M432" s="43"/>
      <c r="N432" s="43"/>
      <c r="O432" s="43"/>
      <c r="P432" s="43"/>
      <c r="Q432" s="43"/>
      <c r="R432" s="43"/>
    </row>
    <row r="433" spans="1:18" s="101" customFormat="1" ht="13.9" customHeight="1" x14ac:dyDescent="0.25">
      <c r="A433" s="840"/>
      <c r="B433" s="47" t="s">
        <v>116</v>
      </c>
      <c r="C433" s="47">
        <v>128</v>
      </c>
      <c r="D433" s="47">
        <v>405</v>
      </c>
      <c r="E433" s="47">
        <v>116</v>
      </c>
      <c r="F433" s="47">
        <v>374</v>
      </c>
      <c r="G433" s="47">
        <v>366</v>
      </c>
      <c r="H433" s="47">
        <v>16</v>
      </c>
      <c r="I433" s="47">
        <v>1405</v>
      </c>
      <c r="J433" s="44"/>
      <c r="K433" s="43"/>
      <c r="L433" s="43"/>
      <c r="M433" s="43"/>
      <c r="N433" s="43"/>
      <c r="O433" s="43"/>
      <c r="P433" s="43"/>
      <c r="Q433" s="43"/>
      <c r="R433" s="43"/>
    </row>
    <row r="434" spans="1:18" s="101" customFormat="1" ht="13.9" customHeight="1" x14ac:dyDescent="0.25">
      <c r="A434" s="840"/>
      <c r="B434" s="689" t="s">
        <v>115</v>
      </c>
      <c r="C434" s="47">
        <v>36</v>
      </c>
      <c r="D434" s="47">
        <v>24</v>
      </c>
      <c r="E434" s="47">
        <v>16</v>
      </c>
      <c r="F434" s="47">
        <v>16</v>
      </c>
      <c r="G434" s="47">
        <v>22</v>
      </c>
      <c r="H434" s="47">
        <v>4</v>
      </c>
      <c r="I434" s="47">
        <v>118</v>
      </c>
      <c r="J434" s="44"/>
      <c r="K434" s="43"/>
      <c r="L434" s="43"/>
      <c r="M434" s="43"/>
      <c r="N434" s="43"/>
      <c r="O434" s="43"/>
      <c r="P434" s="43"/>
      <c r="Q434" s="43"/>
      <c r="R434" s="43"/>
    </row>
    <row r="435" spans="1:18" ht="13.9" customHeight="1" x14ac:dyDescent="0.25">
      <c r="A435" s="840"/>
      <c r="B435" s="47" t="s">
        <v>114</v>
      </c>
      <c r="C435" s="47">
        <v>57</v>
      </c>
      <c r="D435" s="47">
        <v>122</v>
      </c>
      <c r="E435" s="47">
        <v>31</v>
      </c>
      <c r="F435" s="47">
        <v>77</v>
      </c>
      <c r="G435" s="47">
        <v>101</v>
      </c>
      <c r="H435" s="47">
        <v>1</v>
      </c>
      <c r="I435" s="47">
        <v>389</v>
      </c>
      <c r="J435" s="44"/>
    </row>
    <row r="436" spans="1:18" ht="13.9" customHeight="1" x14ac:dyDescent="0.25">
      <c r="A436" s="840"/>
      <c r="B436" s="47" t="s">
        <v>113</v>
      </c>
      <c r="C436" s="47">
        <v>64</v>
      </c>
      <c r="D436" s="47">
        <v>1</v>
      </c>
      <c r="E436" s="47">
        <v>33</v>
      </c>
      <c r="F436" s="47">
        <v>89</v>
      </c>
      <c r="G436" s="47">
        <v>4</v>
      </c>
      <c r="H436" s="47">
        <v>0</v>
      </c>
      <c r="I436" s="47">
        <v>191</v>
      </c>
      <c r="J436" s="44"/>
    </row>
    <row r="437" spans="1:18" x14ac:dyDescent="0.25">
      <c r="A437" s="601"/>
      <c r="B437" s="62" t="s">
        <v>24</v>
      </c>
      <c r="C437" s="62">
        <v>285</v>
      </c>
      <c r="D437" s="62">
        <v>552</v>
      </c>
      <c r="E437" s="62">
        <v>196</v>
      </c>
      <c r="F437" s="62">
        <v>556</v>
      </c>
      <c r="G437" s="62">
        <v>493</v>
      </c>
      <c r="H437" s="62">
        <v>21</v>
      </c>
      <c r="I437" s="62">
        <v>2103</v>
      </c>
      <c r="J437" s="44"/>
    </row>
    <row r="438" spans="1:18" ht="15" customHeight="1" x14ac:dyDescent="0.25">
      <c r="A438" s="48"/>
      <c r="B438" s="44" t="s">
        <v>97</v>
      </c>
      <c r="C438" s="94"/>
      <c r="D438" s="94"/>
      <c r="E438" s="94"/>
      <c r="F438" s="94"/>
      <c r="G438" s="94"/>
      <c r="H438" s="94"/>
      <c r="I438" s="94"/>
      <c r="J438" s="44"/>
    </row>
    <row r="439" spans="1:18" ht="15" customHeight="1" x14ac:dyDescent="0.25">
      <c r="A439" s="690"/>
      <c r="B439" s="100"/>
      <c r="C439" s="59"/>
      <c r="D439" s="51"/>
      <c r="E439" s="59"/>
      <c r="F439" s="59"/>
      <c r="G439" s="50"/>
      <c r="H439" s="44"/>
      <c r="I439" s="44"/>
      <c r="J439" s="44"/>
    </row>
    <row r="440" spans="1:18" ht="15.75" customHeight="1" x14ac:dyDescent="0.25">
      <c r="A440" s="601" t="s">
        <v>126</v>
      </c>
      <c r="B440" s="59" t="s">
        <v>125</v>
      </c>
      <c r="C440" s="44"/>
      <c r="D440" s="44"/>
      <c r="E440" s="44"/>
      <c r="F440" s="44"/>
      <c r="G440" s="44"/>
      <c r="H440" s="44"/>
      <c r="I440" s="44"/>
      <c r="J440" s="44"/>
    </row>
    <row r="441" spans="1:18" ht="45" customHeight="1" x14ac:dyDescent="0.25">
      <c r="A441" s="601"/>
      <c r="B441" s="47" t="s">
        <v>124</v>
      </c>
      <c r="C441" s="99" t="s">
        <v>123</v>
      </c>
      <c r="D441" s="99" t="s">
        <v>122</v>
      </c>
      <c r="E441" s="99" t="s">
        <v>121</v>
      </c>
      <c r="F441" s="99" t="s">
        <v>120</v>
      </c>
      <c r="G441" s="99" t="s">
        <v>119</v>
      </c>
      <c r="H441" s="99" t="s">
        <v>118</v>
      </c>
      <c r="I441" s="99" t="s">
        <v>117</v>
      </c>
      <c r="J441" s="44"/>
    </row>
    <row r="442" spans="1:18" ht="14.25" customHeight="1" x14ac:dyDescent="0.25">
      <c r="A442" s="601"/>
      <c r="B442" s="47" t="s">
        <v>116</v>
      </c>
      <c r="C442" s="47">
        <v>18</v>
      </c>
      <c r="D442" s="47">
        <v>58</v>
      </c>
      <c r="E442" s="47">
        <v>27</v>
      </c>
      <c r="F442" s="47">
        <v>71</v>
      </c>
      <c r="G442" s="47">
        <v>55</v>
      </c>
      <c r="H442" s="47">
        <v>1</v>
      </c>
      <c r="I442" s="47">
        <v>230</v>
      </c>
      <c r="J442" s="44"/>
      <c r="K442" s="44"/>
      <c r="L442" s="44"/>
      <c r="M442" s="44"/>
      <c r="N442" s="44"/>
      <c r="O442" s="44"/>
      <c r="P442" s="44"/>
    </row>
    <row r="443" spans="1:18" ht="14.25" customHeight="1" x14ac:dyDescent="0.25">
      <c r="A443" s="840"/>
      <c r="B443" s="689" t="s">
        <v>115</v>
      </c>
      <c r="C443" s="47">
        <v>8</v>
      </c>
      <c r="D443" s="47">
        <v>4</v>
      </c>
      <c r="E443" s="47">
        <v>3</v>
      </c>
      <c r="F443" s="47">
        <v>6</v>
      </c>
      <c r="G443" s="47">
        <v>8</v>
      </c>
      <c r="H443" s="47">
        <v>1</v>
      </c>
      <c r="I443" s="47">
        <v>30</v>
      </c>
      <c r="J443" s="44"/>
    </row>
    <row r="444" spans="1:18" ht="14.25" customHeight="1" x14ac:dyDescent="0.25">
      <c r="A444" s="840"/>
      <c r="B444" s="47" t="s">
        <v>114</v>
      </c>
      <c r="C444" s="47">
        <v>4</v>
      </c>
      <c r="D444" s="47">
        <v>8</v>
      </c>
      <c r="E444" s="47">
        <v>3</v>
      </c>
      <c r="F444" s="47">
        <v>6</v>
      </c>
      <c r="G444" s="47">
        <v>7</v>
      </c>
      <c r="H444" s="47">
        <v>1</v>
      </c>
      <c r="I444" s="47">
        <v>29</v>
      </c>
      <c r="J444" s="44"/>
    </row>
    <row r="445" spans="1:18" ht="14.25" customHeight="1" x14ac:dyDescent="0.25">
      <c r="A445" s="840"/>
      <c r="B445" s="47" t="s">
        <v>113</v>
      </c>
      <c r="C445" s="47">
        <v>21</v>
      </c>
      <c r="D445" s="47">
        <v>0</v>
      </c>
      <c r="E445" s="47">
        <v>13</v>
      </c>
      <c r="F445" s="47">
        <v>35</v>
      </c>
      <c r="G445" s="47">
        <v>2</v>
      </c>
      <c r="H445" s="47">
        <v>0</v>
      </c>
      <c r="I445" s="47">
        <v>71</v>
      </c>
      <c r="J445" s="44"/>
    </row>
    <row r="446" spans="1:18" x14ac:dyDescent="0.25">
      <c r="A446" s="840"/>
      <c r="B446" s="62" t="s">
        <v>24</v>
      </c>
      <c r="C446" s="62">
        <v>51</v>
      </c>
      <c r="D446" s="62">
        <v>70</v>
      </c>
      <c r="E446" s="62">
        <v>46</v>
      </c>
      <c r="F446" s="62">
        <v>118</v>
      </c>
      <c r="G446" s="62">
        <v>72</v>
      </c>
      <c r="H446" s="62">
        <v>3</v>
      </c>
      <c r="I446" s="62">
        <v>360</v>
      </c>
      <c r="J446" s="44"/>
    </row>
    <row r="447" spans="1:18" ht="15" customHeight="1" x14ac:dyDescent="0.25">
      <c r="A447" s="601"/>
      <c r="B447" s="44" t="s">
        <v>97</v>
      </c>
      <c r="C447" s="94"/>
      <c r="D447" s="94"/>
      <c r="E447" s="94"/>
      <c r="F447" s="94"/>
      <c r="G447" s="94"/>
      <c r="H447" s="94"/>
      <c r="I447" s="94"/>
      <c r="J447" s="44"/>
    </row>
    <row r="448" spans="1:18" ht="15" customHeight="1" x14ac:dyDescent="0.25">
      <c r="A448" s="601"/>
      <c r="B448" s="44"/>
      <c r="C448" s="103"/>
      <c r="D448" s="103"/>
      <c r="E448" s="103"/>
      <c r="F448" s="103"/>
      <c r="G448" s="103"/>
      <c r="H448" s="103"/>
      <c r="I448" s="103"/>
      <c r="J448" s="44"/>
    </row>
    <row r="449" spans="1:11" ht="15" customHeight="1" x14ac:dyDescent="0.25">
      <c r="D449" s="690"/>
      <c r="G449" s="690"/>
      <c r="H449" s="690"/>
      <c r="I449" s="690"/>
    </row>
    <row r="450" spans="1:11" s="102" customFormat="1" ht="15.75" customHeight="1" x14ac:dyDescent="0.25">
      <c r="A450" s="682"/>
      <c r="B450" s="908" t="s">
        <v>111</v>
      </c>
      <c r="C450" s="908"/>
      <c r="D450" s="908"/>
      <c r="E450" s="908"/>
      <c r="F450" s="908"/>
      <c r="G450" s="908"/>
      <c r="H450" s="909"/>
      <c r="I450" s="909"/>
      <c r="J450" s="910"/>
    </row>
    <row r="451" spans="1:11" ht="14.25" customHeight="1" x14ac:dyDescent="0.25">
      <c r="A451" s="48"/>
      <c r="B451" s="57"/>
      <c r="C451" s="57"/>
      <c r="D451" s="44"/>
      <c r="E451" s="44"/>
      <c r="F451" s="44"/>
      <c r="G451" s="56"/>
      <c r="H451" s="605"/>
      <c r="I451" s="605"/>
      <c r="J451" s="605"/>
      <c r="K451" s="605"/>
    </row>
    <row r="452" spans="1:11" ht="14.25" customHeight="1" x14ac:dyDescent="0.25">
      <c r="A452" s="48" t="s">
        <v>110</v>
      </c>
      <c r="B452" s="48" t="s">
        <v>109</v>
      </c>
      <c r="C452" s="44"/>
      <c r="D452" s="44"/>
      <c r="E452" s="44"/>
      <c r="F452" s="44"/>
      <c r="G452" s="44"/>
      <c r="H452" s="605"/>
      <c r="I452" s="605"/>
      <c r="J452" s="605"/>
      <c r="K452" s="605"/>
    </row>
    <row r="453" spans="1:11" ht="30" customHeight="1" x14ac:dyDescent="0.25">
      <c r="A453" s="48"/>
      <c r="B453" s="47"/>
      <c r="C453" s="98" t="s">
        <v>102</v>
      </c>
      <c r="D453" s="54"/>
      <c r="E453" s="92"/>
      <c r="F453" s="44"/>
      <c r="G453" s="44"/>
      <c r="H453" s="605"/>
      <c r="I453" s="605"/>
      <c r="J453" s="605"/>
    </row>
    <row r="454" spans="1:11" x14ac:dyDescent="0.25">
      <c r="A454" s="48"/>
      <c r="B454" s="47" t="s">
        <v>25</v>
      </c>
      <c r="C454" s="47">
        <v>2198.1730520000001</v>
      </c>
      <c r="D454" s="50"/>
      <c r="E454" s="50"/>
      <c r="F454" s="53"/>
      <c r="G454" s="44"/>
      <c r="H454" s="605"/>
      <c r="I454" s="605"/>
      <c r="J454" s="605"/>
    </row>
    <row r="455" spans="1:11" ht="15" customHeight="1" x14ac:dyDescent="0.25">
      <c r="A455" s="48"/>
      <c r="B455" s="47" t="s">
        <v>26</v>
      </c>
      <c r="C455" s="47">
        <v>165.49498700000001</v>
      </c>
      <c r="D455" s="71"/>
      <c r="E455" s="50"/>
      <c r="F455" s="53"/>
      <c r="G455" s="44"/>
      <c r="H455" s="605"/>
      <c r="I455" s="605"/>
      <c r="J455" s="605"/>
    </row>
    <row r="456" spans="1:11" ht="15" customHeight="1" x14ac:dyDescent="0.25">
      <c r="A456" s="48"/>
      <c r="B456" s="47" t="s">
        <v>100</v>
      </c>
      <c r="C456" s="79">
        <v>7.5287515170575386E-2</v>
      </c>
      <c r="D456" s="86"/>
      <c r="E456" s="50"/>
      <c r="F456" s="53"/>
      <c r="G456" s="44"/>
      <c r="I456" s="605"/>
      <c r="J456" s="605"/>
    </row>
    <row r="457" spans="1:11" x14ac:dyDescent="0.25">
      <c r="A457" s="48"/>
      <c r="B457" s="44" t="s">
        <v>97</v>
      </c>
      <c r="C457" s="91"/>
      <c r="D457" s="91"/>
      <c r="E457" s="91"/>
      <c r="F457" s="91"/>
      <c r="G457" s="91"/>
      <c r="I457" s="605"/>
      <c r="J457" s="605"/>
    </row>
    <row r="458" spans="1:11" ht="14.25" customHeight="1" x14ac:dyDescent="0.25">
      <c r="A458" s="48"/>
      <c r="B458" s="90"/>
      <c r="C458" s="89"/>
      <c r="D458" s="44"/>
      <c r="E458" s="44"/>
      <c r="F458" s="44"/>
      <c r="G458" s="44"/>
      <c r="H458" s="602"/>
      <c r="I458" s="602"/>
      <c r="J458" s="602"/>
      <c r="K458" s="605"/>
    </row>
    <row r="459" spans="1:11" x14ac:dyDescent="0.25">
      <c r="A459" s="48" t="s">
        <v>108</v>
      </c>
      <c r="B459" s="48" t="s">
        <v>879</v>
      </c>
      <c r="C459" s="80"/>
      <c r="D459" s="81"/>
      <c r="E459" s="44"/>
      <c r="F459" s="44"/>
      <c r="G459" s="44"/>
      <c r="H459" s="602"/>
      <c r="I459" s="605"/>
      <c r="J459" s="605"/>
    </row>
    <row r="460" spans="1:11" ht="30" customHeight="1" x14ac:dyDescent="0.25">
      <c r="A460" s="48"/>
      <c r="B460" s="47"/>
      <c r="C460" s="98" t="s">
        <v>102</v>
      </c>
      <c r="D460" s="54"/>
      <c r="E460" s="44"/>
      <c r="F460" s="44"/>
      <c r="G460" s="44"/>
      <c r="H460" s="602"/>
      <c r="I460" s="83"/>
      <c r="J460" s="620"/>
      <c r="K460" s="602"/>
    </row>
    <row r="461" spans="1:11" ht="15" customHeight="1" x14ac:dyDescent="0.25">
      <c r="A461" s="48"/>
      <c r="B461" s="47" t="s">
        <v>33</v>
      </c>
      <c r="C461" s="47">
        <v>389</v>
      </c>
      <c r="D461" s="50"/>
      <c r="E461" s="50"/>
      <c r="F461" s="53"/>
      <c r="G461" s="44"/>
      <c r="H461" s="602"/>
      <c r="I461" s="88"/>
      <c r="J461" s="620"/>
      <c r="K461" s="602"/>
    </row>
    <row r="462" spans="1:11" ht="15.75" customHeight="1" x14ac:dyDescent="0.25">
      <c r="A462" s="48"/>
      <c r="B462" s="47" t="s">
        <v>34</v>
      </c>
      <c r="C462" s="47">
        <v>29</v>
      </c>
      <c r="D462" s="71"/>
      <c r="E462" s="50"/>
      <c r="F462" s="44"/>
      <c r="G462" s="44"/>
      <c r="H462" s="602"/>
      <c r="I462" s="88"/>
      <c r="J462" s="620"/>
      <c r="K462" s="602"/>
    </row>
    <row r="463" spans="1:11" x14ac:dyDescent="0.25">
      <c r="A463" s="48"/>
      <c r="B463" s="47" t="s">
        <v>101</v>
      </c>
      <c r="C463" s="79">
        <v>7.4550128534704371E-2</v>
      </c>
      <c r="D463" s="86"/>
      <c r="E463" s="50"/>
      <c r="F463" s="53"/>
      <c r="G463" s="44"/>
      <c r="H463" s="690"/>
      <c r="I463" s="83"/>
      <c r="J463" s="620"/>
      <c r="K463" s="605"/>
    </row>
    <row r="464" spans="1:11" ht="14.25" customHeight="1" x14ac:dyDescent="0.25">
      <c r="A464" s="48"/>
      <c r="B464" s="44" t="s">
        <v>97</v>
      </c>
      <c r="C464" s="85"/>
      <c r="D464" s="85"/>
      <c r="E464" s="85"/>
      <c r="F464" s="85"/>
      <c r="G464" s="85"/>
      <c r="H464" s="690"/>
      <c r="I464" s="83"/>
      <c r="J464" s="620"/>
      <c r="K464" s="605"/>
    </row>
    <row r="465" spans="1:11" ht="15" customHeight="1" x14ac:dyDescent="0.25">
      <c r="A465" s="48"/>
      <c r="B465" s="66"/>
      <c r="C465" s="66"/>
      <c r="D465" s="66"/>
      <c r="E465" s="66"/>
      <c r="F465" s="44"/>
      <c r="G465" s="44"/>
      <c r="H465" s="78"/>
      <c r="I465" s="605"/>
      <c r="J465" s="605"/>
      <c r="K465" s="605"/>
    </row>
    <row r="466" spans="1:11" x14ac:dyDescent="0.25">
      <c r="A466" s="48" t="s">
        <v>881</v>
      </c>
      <c r="B466" s="48" t="s">
        <v>880</v>
      </c>
      <c r="C466" s="48"/>
      <c r="D466" s="44"/>
      <c r="E466" s="44"/>
      <c r="F466" s="44"/>
      <c r="G466" s="56"/>
    </row>
    <row r="467" spans="1:11" ht="27.6" customHeight="1" x14ac:dyDescent="0.25">
      <c r="A467" s="48"/>
      <c r="B467" s="47"/>
      <c r="C467" s="47"/>
      <c r="D467" s="98" t="s">
        <v>102</v>
      </c>
      <c r="E467" s="54"/>
      <c r="F467" s="50"/>
      <c r="G467" s="56"/>
    </row>
    <row r="468" spans="1:11" ht="29.45" customHeight="1" x14ac:dyDescent="0.25">
      <c r="A468" s="48"/>
      <c r="B468" s="841" t="s">
        <v>25</v>
      </c>
      <c r="C468" s="640" t="s">
        <v>99</v>
      </c>
      <c r="D468" s="128">
        <v>629.99637499999994</v>
      </c>
      <c r="E468" s="50"/>
      <c r="F468" s="50"/>
      <c r="G468" s="56"/>
    </row>
    <row r="469" spans="1:11" x14ac:dyDescent="0.25">
      <c r="A469" s="48"/>
      <c r="B469" s="842"/>
      <c r="C469" s="47" t="s">
        <v>98</v>
      </c>
      <c r="D469" s="128">
        <v>1568.1766769999999</v>
      </c>
      <c r="E469" s="50"/>
      <c r="F469" s="75"/>
      <c r="G469" s="44"/>
    </row>
    <row r="470" spans="1:11" ht="29.45" customHeight="1" x14ac:dyDescent="0.25">
      <c r="A470" s="48"/>
      <c r="B470" s="843"/>
      <c r="C470" s="639" t="s">
        <v>104</v>
      </c>
      <c r="D470" s="638">
        <v>0.28659999012670995</v>
      </c>
      <c r="E470" s="60"/>
      <c r="F470" s="74"/>
      <c r="G470" s="63"/>
    </row>
    <row r="471" spans="1:11" ht="29.45" customHeight="1" x14ac:dyDescent="0.25">
      <c r="A471" s="48"/>
      <c r="B471" s="841" t="s">
        <v>26</v>
      </c>
      <c r="C471" s="640" t="s">
        <v>99</v>
      </c>
      <c r="D471" s="128">
        <v>39.560386000000001</v>
      </c>
      <c r="E471" s="50"/>
      <c r="F471" s="50"/>
      <c r="G471" s="53"/>
    </row>
    <row r="472" spans="1:11" ht="15" customHeight="1" x14ac:dyDescent="0.25">
      <c r="A472" s="48"/>
      <c r="B472" s="842"/>
      <c r="C472" s="47" t="s">
        <v>98</v>
      </c>
      <c r="D472" s="47">
        <v>125.934601</v>
      </c>
      <c r="E472" s="71"/>
      <c r="F472" s="50"/>
      <c r="G472" s="50"/>
    </row>
    <row r="473" spans="1:11" ht="30" x14ac:dyDescent="0.25">
      <c r="A473" s="48"/>
      <c r="B473" s="843"/>
      <c r="C473" s="187" t="s">
        <v>104</v>
      </c>
      <c r="D473" s="638">
        <v>0.23904280556848528</v>
      </c>
      <c r="E473" s="69"/>
      <c r="F473" s="50"/>
      <c r="G473" s="50"/>
    </row>
    <row r="474" spans="1:11" x14ac:dyDescent="0.25">
      <c r="A474" s="48"/>
      <c r="B474" s="44" t="s">
        <v>97</v>
      </c>
      <c r="C474" s="68"/>
      <c r="D474" s="68"/>
      <c r="E474" s="68"/>
      <c r="F474" s="68"/>
      <c r="G474" s="44"/>
    </row>
    <row r="475" spans="1:11" x14ac:dyDescent="0.25">
      <c r="A475" s="67"/>
      <c r="B475" s="66"/>
      <c r="C475" s="66"/>
      <c r="D475" s="66"/>
      <c r="E475" s="66"/>
      <c r="F475" s="53"/>
      <c r="G475" s="44"/>
    </row>
    <row r="476" spans="1:11" x14ac:dyDescent="0.25">
      <c r="A476" s="48" t="s">
        <v>107</v>
      </c>
      <c r="B476" s="48" t="s">
        <v>105</v>
      </c>
      <c r="C476" s="48"/>
      <c r="D476" s="44"/>
      <c r="E476" s="44"/>
      <c r="F476" s="44"/>
      <c r="G476" s="65"/>
    </row>
    <row r="477" spans="1:11" x14ac:dyDescent="0.25">
      <c r="A477" s="48"/>
      <c r="B477" s="47"/>
      <c r="C477" s="47"/>
      <c r="D477" s="64" t="s">
        <v>102</v>
      </c>
      <c r="E477" s="54"/>
      <c r="F477" s="54"/>
      <c r="G477" s="44"/>
    </row>
    <row r="478" spans="1:11" ht="30.6" customHeight="1" x14ac:dyDescent="0.25">
      <c r="A478" s="48"/>
      <c r="B478" s="916" t="s">
        <v>33</v>
      </c>
      <c r="C478" s="640" t="s">
        <v>99</v>
      </c>
      <c r="D478" s="128">
        <v>111</v>
      </c>
      <c r="E478" s="50"/>
      <c r="F478" s="50"/>
      <c r="G478" s="44"/>
    </row>
    <row r="479" spans="1:11" x14ac:dyDescent="0.25">
      <c r="A479" s="48"/>
      <c r="B479" s="917"/>
      <c r="C479" s="47" t="s">
        <v>98</v>
      </c>
      <c r="D479" s="128">
        <v>278</v>
      </c>
      <c r="E479" s="50"/>
      <c r="F479" s="50"/>
      <c r="G479" s="50"/>
    </row>
    <row r="480" spans="1:11" ht="30" x14ac:dyDescent="0.25">
      <c r="A480" s="48"/>
      <c r="B480" s="918"/>
      <c r="C480" s="187" t="s">
        <v>104</v>
      </c>
      <c r="D480" s="638">
        <v>0.28534704370179947</v>
      </c>
      <c r="E480" s="60"/>
      <c r="F480" s="60"/>
      <c r="G480" s="63"/>
    </row>
    <row r="481" spans="1:7" ht="29.45" customHeight="1" x14ac:dyDescent="0.25">
      <c r="A481" s="48"/>
      <c r="B481" s="916" t="s">
        <v>34</v>
      </c>
      <c r="C481" s="640" t="s">
        <v>99</v>
      </c>
      <c r="D481" s="128">
        <v>7</v>
      </c>
      <c r="E481" s="50"/>
      <c r="F481" s="50"/>
      <c r="G481" s="53"/>
    </row>
    <row r="482" spans="1:7" ht="15" customHeight="1" x14ac:dyDescent="0.25">
      <c r="A482" s="48"/>
      <c r="B482" s="917"/>
      <c r="C482" s="47" t="s">
        <v>98</v>
      </c>
      <c r="D482" s="128">
        <v>22</v>
      </c>
      <c r="E482" s="50"/>
      <c r="F482" s="50"/>
      <c r="G482" s="50"/>
    </row>
    <row r="483" spans="1:7" ht="30" x14ac:dyDescent="0.25">
      <c r="A483" s="48"/>
      <c r="B483" s="918"/>
      <c r="C483" s="187" t="s">
        <v>104</v>
      </c>
      <c r="D483" s="638">
        <v>0.2413793103448276</v>
      </c>
      <c r="E483" s="60"/>
      <c r="F483" s="59"/>
      <c r="G483" s="50"/>
    </row>
    <row r="484" spans="1:7" ht="15.75" customHeight="1" x14ac:dyDescent="0.25">
      <c r="A484" s="48"/>
      <c r="B484" s="44" t="s">
        <v>97</v>
      </c>
      <c r="C484" s="58"/>
      <c r="D484" s="58"/>
      <c r="E484" s="58"/>
      <c r="F484" s="58"/>
      <c r="G484" s="51"/>
    </row>
    <row r="485" spans="1:7" x14ac:dyDescent="0.25">
      <c r="A485" s="48"/>
      <c r="B485" s="57"/>
      <c r="C485" s="57"/>
      <c r="D485" s="56"/>
      <c r="E485" s="56"/>
      <c r="F485" s="56"/>
      <c r="G485" s="52"/>
    </row>
    <row r="486" spans="1:7" ht="15" customHeight="1" x14ac:dyDescent="0.25">
      <c r="A486" s="48" t="s">
        <v>106</v>
      </c>
      <c r="B486" s="48" t="s">
        <v>103</v>
      </c>
      <c r="C486" s="48"/>
      <c r="D486" s="56"/>
      <c r="E486" s="56"/>
      <c r="F486" s="44"/>
      <c r="G486" s="52"/>
    </row>
    <row r="487" spans="1:7" x14ac:dyDescent="0.25">
      <c r="A487" s="48"/>
      <c r="B487" s="47"/>
      <c r="C487" s="47"/>
      <c r="D487" s="55" t="s">
        <v>102</v>
      </c>
      <c r="E487" s="54"/>
      <c r="F487" s="53"/>
      <c r="G487" s="52"/>
    </row>
    <row r="488" spans="1:7" ht="29.45" customHeight="1" x14ac:dyDescent="0.25">
      <c r="A488" s="48"/>
      <c r="B488" s="914" t="s">
        <v>101</v>
      </c>
      <c r="C488" s="640" t="s">
        <v>99</v>
      </c>
      <c r="D488" s="644">
        <v>6.3063063063063057E-2</v>
      </c>
      <c r="E488" s="49"/>
      <c r="F488" s="50"/>
      <c r="G488" s="51"/>
    </row>
    <row r="489" spans="1:7" ht="14.45" customHeight="1" x14ac:dyDescent="0.25">
      <c r="A489" s="48"/>
      <c r="B489" s="915"/>
      <c r="C489" s="47" t="s">
        <v>98</v>
      </c>
      <c r="D489" s="46">
        <v>7.9136690647482008E-2</v>
      </c>
      <c r="E489" s="49"/>
      <c r="F489" s="50"/>
      <c r="G489" s="50"/>
    </row>
    <row r="490" spans="1:7" ht="31.15" customHeight="1" x14ac:dyDescent="0.25">
      <c r="A490" s="48"/>
      <c r="B490" s="914" t="s">
        <v>100</v>
      </c>
      <c r="C490" s="640" t="s">
        <v>99</v>
      </c>
      <c r="D490" s="644">
        <v>6.2794624810341176E-2</v>
      </c>
      <c r="E490" s="49"/>
      <c r="F490" s="44"/>
      <c r="G490" s="44"/>
    </row>
    <row r="491" spans="1:7" ht="15" customHeight="1" x14ac:dyDescent="0.25">
      <c r="A491" s="48"/>
      <c r="B491" s="915"/>
      <c r="C491" s="47" t="s">
        <v>98</v>
      </c>
      <c r="D491" s="46">
        <v>8.0306385656059603E-2</v>
      </c>
      <c r="E491" s="45"/>
      <c r="F491" s="44"/>
      <c r="G491" s="44"/>
    </row>
    <row r="492" spans="1:7" ht="15" customHeight="1" x14ac:dyDescent="0.25">
      <c r="A492" s="44"/>
      <c r="B492" s="44" t="s">
        <v>97</v>
      </c>
      <c r="C492" s="44"/>
      <c r="D492" s="44"/>
      <c r="E492" s="44"/>
      <c r="F492" s="44"/>
      <c r="G492" s="44"/>
    </row>
    <row r="493" spans="1:7" ht="15" customHeight="1" x14ac:dyDescent="0.25">
      <c r="A493" s="44"/>
      <c r="B493" s="44"/>
      <c r="C493" s="44"/>
      <c r="D493" s="44"/>
      <c r="E493" s="44"/>
      <c r="F493" s="44"/>
      <c r="G493" s="44"/>
    </row>
    <row r="494" spans="1:7" ht="15" customHeight="1" x14ac:dyDescent="0.25">
      <c r="A494" s="44"/>
      <c r="B494" s="44"/>
      <c r="C494" s="44"/>
      <c r="D494" s="44"/>
      <c r="E494" s="44"/>
      <c r="F494" s="44"/>
      <c r="G494" s="44"/>
    </row>
    <row r="495" spans="1:7" ht="15" customHeight="1" x14ac:dyDescent="0.25"/>
    <row r="496" spans="1:7" ht="15" customHeight="1" x14ac:dyDescent="0.25"/>
    <row r="497" ht="14.45" customHeight="1" x14ac:dyDescent="0.25"/>
    <row r="508" ht="14.45" customHeight="1" x14ac:dyDescent="0.25"/>
  </sheetData>
  <mergeCells count="8">
    <mergeCell ref="B481:B483"/>
    <mergeCell ref="B488:B489"/>
    <mergeCell ref="B490:B491"/>
    <mergeCell ref="B74:E79"/>
    <mergeCell ref="A84:A85"/>
    <mergeCell ref="B305:D306"/>
    <mergeCell ref="B450:J450"/>
    <mergeCell ref="B478:B48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00B050"/>
  </sheetPr>
  <dimension ref="A1:XFD264"/>
  <sheetViews>
    <sheetView zoomScale="70" zoomScaleNormal="70" workbookViewId="0"/>
  </sheetViews>
  <sheetFormatPr defaultColWidth="19.42578125" defaultRowHeight="15" x14ac:dyDescent="0.25"/>
  <cols>
    <col min="1" max="1" width="19.42578125" style="650"/>
    <col min="2" max="2" width="94.5703125" style="650" customWidth="1"/>
    <col min="3" max="16384" width="19.42578125" style="650"/>
  </cols>
  <sheetData>
    <row r="1" spans="1:8" ht="34.5" x14ac:dyDescent="0.25">
      <c r="A1" s="626" t="s">
        <v>803</v>
      </c>
    </row>
    <row r="4" spans="1:8" x14ac:dyDescent="0.25">
      <c r="A4" s="601" t="s">
        <v>804</v>
      </c>
      <c r="B4" s="690" t="s">
        <v>805</v>
      </c>
      <c r="C4" s="690"/>
      <c r="D4" s="690"/>
      <c r="G4" s="690"/>
    </row>
    <row r="5" spans="1:8" x14ac:dyDescent="0.25">
      <c r="B5" s="688"/>
      <c r="C5" s="691">
        <v>2014</v>
      </c>
      <c r="D5" s="691">
        <v>2015</v>
      </c>
      <c r="E5" s="691">
        <v>2016</v>
      </c>
      <c r="F5" s="691">
        <v>2017</v>
      </c>
    </row>
    <row r="6" spans="1:8" x14ac:dyDescent="0.25">
      <c r="B6" s="689" t="s">
        <v>25</v>
      </c>
      <c r="C6" s="692">
        <v>7683</v>
      </c>
      <c r="D6" s="692">
        <v>8998.3283480000009</v>
      </c>
      <c r="E6" s="692">
        <v>7819.9445591600006</v>
      </c>
      <c r="F6" s="692">
        <v>6209.0846851699998</v>
      </c>
      <c r="G6" s="498"/>
    </row>
    <row r="7" spans="1:8" x14ac:dyDescent="0.25">
      <c r="B7" s="689" t="s">
        <v>26</v>
      </c>
      <c r="C7" s="692">
        <v>1620</v>
      </c>
      <c r="D7" s="692">
        <v>1407.382329</v>
      </c>
      <c r="E7" s="692">
        <v>1507.03595</v>
      </c>
      <c r="F7" s="692">
        <f>'5.1. Grand Solutions (LP)'!F7+'5.2. InnoBooster (LP)'!F7+'5.3. Talent (LP)'!F25+'5.3. Talent (LP)'!F290+'5.3. Talent (LP)'!F564+'5.3. Talent (LP)'!F812+'5.4. LanddistriktsVP (LP)'!D7+'5.5. Int. samarbejdsprog (LP)'!C81</f>
        <v>1250.3167409299999</v>
      </c>
    </row>
    <row r="8" spans="1:8" x14ac:dyDescent="0.25">
      <c r="B8" s="650" t="s">
        <v>347</v>
      </c>
    </row>
    <row r="10" spans="1:8" x14ac:dyDescent="0.25">
      <c r="A10" s="601" t="s">
        <v>806</v>
      </c>
      <c r="B10" s="690" t="s">
        <v>807</v>
      </c>
      <c r="C10" s="690"/>
      <c r="D10" s="690"/>
      <c r="E10" s="690"/>
    </row>
    <row r="11" spans="1:8" x14ac:dyDescent="0.25">
      <c r="B11" s="688" t="s">
        <v>264</v>
      </c>
      <c r="C11" s="691">
        <v>2014</v>
      </c>
      <c r="D11" s="691">
        <v>2015</v>
      </c>
      <c r="E11" s="691">
        <v>2016</v>
      </c>
      <c r="F11" s="691">
        <v>2017</v>
      </c>
    </row>
    <row r="12" spans="1:8" x14ac:dyDescent="0.25">
      <c r="B12" s="689" t="s">
        <v>33</v>
      </c>
      <c r="C12" s="692">
        <v>2041</v>
      </c>
      <c r="D12" s="692">
        <v>2090</v>
      </c>
      <c r="E12" s="692">
        <v>3091</v>
      </c>
      <c r="F12" s="692">
        <v>3019</v>
      </c>
      <c r="G12" s="498"/>
      <c r="H12" s="660"/>
    </row>
    <row r="13" spans="1:8" x14ac:dyDescent="0.25">
      <c r="B13" s="689" t="s">
        <v>34</v>
      </c>
      <c r="C13" s="651">
        <v>907</v>
      </c>
      <c r="D13" s="410">
        <v>590</v>
      </c>
      <c r="E13" s="692">
        <v>831</v>
      </c>
      <c r="F13" s="692">
        <f>'5.1. Grand Solutions (LP)'!F14+'5.2. InnoBooster (LP)'!F13+'5.5. Int. samarbejdsprog (LP)'!C80+'5.3. Talent (LP)'!J31+'5.3. Talent (LP)'!F297+'5.3. Talent (LP)'!F571+'5.3. Talent (LP)'!F818+'5.4. LanddistriktsVP (LP)'!D10</f>
        <v>828</v>
      </c>
    </row>
    <row r="14" spans="1:8" x14ac:dyDescent="0.25">
      <c r="B14" s="650" t="s">
        <v>347</v>
      </c>
      <c r="G14" s="591"/>
    </row>
    <row r="16" spans="1:8" x14ac:dyDescent="0.25">
      <c r="A16" s="601" t="s">
        <v>808</v>
      </c>
      <c r="B16" s="690" t="s">
        <v>809</v>
      </c>
      <c r="C16" s="690"/>
      <c r="D16" s="690"/>
    </row>
    <row r="17" spans="1:9" ht="45" customHeight="1" x14ac:dyDescent="0.25">
      <c r="B17" s="688"/>
      <c r="C17" s="665" t="s">
        <v>316</v>
      </c>
      <c r="D17" s="665" t="s">
        <v>315</v>
      </c>
      <c r="E17" s="665" t="s">
        <v>314</v>
      </c>
      <c r="F17" s="625" t="s">
        <v>810</v>
      </c>
      <c r="G17" s="592"/>
      <c r="H17" s="568"/>
    </row>
    <row r="18" spans="1:9" x14ac:dyDescent="0.25">
      <c r="B18" s="689" t="s">
        <v>25</v>
      </c>
      <c r="C18" s="692">
        <f>'5.1. Grand Solutions (LP)'!F6</f>
        <v>4361.27883604</v>
      </c>
      <c r="D18" s="692">
        <f>'5.2. InnoBooster (LP)'!F6</f>
        <v>1129.0867761300001</v>
      </c>
      <c r="E18" s="692">
        <f>'5.3. Talent (LP)'!F24+'5.3. Talent (LP)'!F289+'5.3. Talent (LP)'!F563+'5.3. Talent (LP)'!F811+'5.4. LanddistriktsVP (LP)'!D6</f>
        <v>466.71907300000004</v>
      </c>
      <c r="F18" s="628">
        <v>252</v>
      </c>
      <c r="G18" s="498"/>
      <c r="H18" s="568"/>
    </row>
    <row r="19" spans="1:9" x14ac:dyDescent="0.25">
      <c r="B19" s="689" t="s">
        <v>26</v>
      </c>
      <c r="C19" s="692">
        <f>'5.1. Grand Solutions (LP)'!F7</f>
        <v>639.59687785999995</v>
      </c>
      <c r="D19" s="692">
        <f>'5.2. InnoBooster (LP)'!F7</f>
        <v>267.34198407000002</v>
      </c>
      <c r="E19" s="692">
        <f>'5.3. Talent (LP)'!F25+'5.3. Talent (LP)'!F290+'5.3. Talent (LP)'!F564+'5.3. Talent (LP)'!F812+'5.4. LanddistriktsVP (LP)'!D7</f>
        <v>175.17787899999999</v>
      </c>
      <c r="F19" s="692">
        <f>'5.5. Int. samarbejdsprog (LP)'!C81</f>
        <v>168.2</v>
      </c>
      <c r="G19" s="498"/>
      <c r="H19" s="568"/>
    </row>
    <row r="20" spans="1:9" x14ac:dyDescent="0.25">
      <c r="B20" s="680" t="s">
        <v>1050</v>
      </c>
    </row>
    <row r="21" spans="1:9" x14ac:dyDescent="0.25">
      <c r="B21" s="650" t="s">
        <v>347</v>
      </c>
      <c r="I21" s="568"/>
    </row>
    <row r="23" spans="1:9" x14ac:dyDescent="0.25">
      <c r="A23" s="601" t="s">
        <v>811</v>
      </c>
      <c r="B23" s="690" t="s">
        <v>812</v>
      </c>
      <c r="C23" s="690"/>
      <c r="D23" s="690"/>
    </row>
    <row r="24" spans="1:9" ht="46.15" customHeight="1" x14ac:dyDescent="0.25">
      <c r="B24" s="688"/>
      <c r="C24" s="665" t="s">
        <v>316</v>
      </c>
      <c r="D24" s="665" t="s">
        <v>315</v>
      </c>
      <c r="E24" s="665" t="s">
        <v>314</v>
      </c>
      <c r="F24" s="625" t="s">
        <v>810</v>
      </c>
      <c r="G24" s="592"/>
      <c r="I24" s="568"/>
    </row>
    <row r="25" spans="1:9" x14ac:dyDescent="0.25">
      <c r="B25" s="689" t="s">
        <v>33</v>
      </c>
      <c r="C25" s="692">
        <f>'5.1. Grand Solutions (LP)'!F13</f>
        <v>295</v>
      </c>
      <c r="D25" s="692">
        <f>'5.2. InnoBooster (LP)'!F12</f>
        <v>1813</v>
      </c>
      <c r="E25" s="692">
        <f>'5.3. Talent (LP)'!F817+'5.3. Talent (LP)'!F570+'5.3. Talent (LP)'!F296+'5.3. Talent (LP)'!J30+'5.4. LanddistriktsVP (LP)'!J23</f>
        <v>636</v>
      </c>
      <c r="F25" s="628">
        <v>275</v>
      </c>
      <c r="G25" s="498"/>
      <c r="H25" s="568"/>
    </row>
    <row r="26" spans="1:9" x14ac:dyDescent="0.25">
      <c r="B26" s="689" t="s">
        <v>34</v>
      </c>
      <c r="C26" s="692">
        <f>'5.1. Grand Solutions (LP)'!F14</f>
        <v>48</v>
      </c>
      <c r="D26" s="692">
        <f>'5.2. InnoBooster (LP)'!F13</f>
        <v>483</v>
      </c>
      <c r="E26" s="692">
        <f>'5.3. Talent (LP)'!F818+'5.3. Talent (LP)'!F571+'5.3. Talent (LP)'!F297+'5.3. Talent (LP)'!J31+'5.4. LanddistriktsVP (LP)'!D10</f>
        <v>211</v>
      </c>
      <c r="F26" s="692">
        <f>'5.5. Int. samarbejdsprog (LP)'!C80</f>
        <v>86</v>
      </c>
      <c r="G26" s="498"/>
    </row>
    <row r="27" spans="1:9" x14ac:dyDescent="0.25">
      <c r="B27" s="680" t="s">
        <v>1049</v>
      </c>
    </row>
    <row r="28" spans="1:9" x14ac:dyDescent="0.25">
      <c r="B28" s="650" t="s">
        <v>347</v>
      </c>
    </row>
    <row r="30" spans="1:9" x14ac:dyDescent="0.25">
      <c r="A30" s="601" t="s">
        <v>813</v>
      </c>
      <c r="B30" s="690" t="s">
        <v>814</v>
      </c>
      <c r="C30" s="690"/>
      <c r="D30" s="690"/>
    </row>
    <row r="31" spans="1:9" x14ac:dyDescent="0.25">
      <c r="B31" s="688"/>
      <c r="C31" s="691">
        <v>2014</v>
      </c>
      <c r="D31" s="691">
        <v>2015</v>
      </c>
      <c r="E31" s="691">
        <v>2016</v>
      </c>
      <c r="F31" s="691">
        <v>2017</v>
      </c>
    </row>
    <row r="32" spans="1:9" x14ac:dyDescent="0.25">
      <c r="B32" s="689" t="s">
        <v>316</v>
      </c>
      <c r="C32" s="411">
        <v>15.9357328076923</v>
      </c>
      <c r="D32" s="411">
        <v>16.833639344262295</v>
      </c>
      <c r="E32" s="411">
        <v>13.2</v>
      </c>
      <c r="F32" s="411">
        <v>13.286704650000001</v>
      </c>
      <c r="G32" s="706"/>
    </row>
    <row r="33" spans="1:7" x14ac:dyDescent="0.25">
      <c r="B33" s="689" t="s">
        <v>315</v>
      </c>
      <c r="C33" s="411">
        <v>0.13547856706281833</v>
      </c>
      <c r="D33" s="411">
        <v>0.38200977966101696</v>
      </c>
      <c r="E33" s="411">
        <v>0.59632306999999996</v>
      </c>
      <c r="F33" s="411">
        <v>0.55350306999999999</v>
      </c>
    </row>
    <row r="34" spans="1:7" x14ac:dyDescent="0.25">
      <c r="B34" s="689" t="s">
        <v>314</v>
      </c>
      <c r="C34" s="411">
        <v>0.93448106010928955</v>
      </c>
      <c r="D34" s="411">
        <v>0.92393055263157897</v>
      </c>
      <c r="E34" s="411">
        <v>0.85261055924170615</v>
      </c>
      <c r="F34" s="411">
        <v>0.83022691000000004</v>
      </c>
    </row>
    <row r="35" spans="1:7" x14ac:dyDescent="0.25">
      <c r="B35" s="689" t="s">
        <v>815</v>
      </c>
      <c r="C35" s="411">
        <v>1.7861080485115766</v>
      </c>
      <c r="D35" s="411">
        <v>2.3853937779661019</v>
      </c>
      <c r="E35" s="411">
        <v>1.8289271237864078</v>
      </c>
      <c r="F35" s="411">
        <v>1.5100443731038646</v>
      </c>
    </row>
    <row r="36" spans="1:7" x14ac:dyDescent="0.25">
      <c r="B36" s="650" t="s">
        <v>347</v>
      </c>
    </row>
    <row r="37" spans="1:7" x14ac:dyDescent="0.25">
      <c r="E37" s="593"/>
    </row>
    <row r="38" spans="1:7" x14ac:dyDescent="0.25">
      <c r="A38" s="601" t="s">
        <v>816</v>
      </c>
      <c r="B38" s="690" t="s">
        <v>817</v>
      </c>
      <c r="C38" s="690"/>
      <c r="D38" s="690"/>
    </row>
    <row r="39" spans="1:7" x14ac:dyDescent="0.25">
      <c r="B39" s="688"/>
      <c r="C39" s="691">
        <v>2014</v>
      </c>
      <c r="D39" s="691">
        <v>2015</v>
      </c>
      <c r="E39" s="691">
        <v>2016</v>
      </c>
      <c r="F39" s="691">
        <v>2017</v>
      </c>
    </row>
    <row r="40" spans="1:7" x14ac:dyDescent="0.25">
      <c r="B40" s="689" t="s">
        <v>101</v>
      </c>
      <c r="C40" s="597">
        <v>0.44439000489955904</v>
      </c>
      <c r="D40" s="597">
        <v>0.28229665071770332</v>
      </c>
      <c r="E40" s="669">
        <v>0.26884503396958914</v>
      </c>
      <c r="F40" s="669">
        <f>F13/F12</f>
        <v>0.27426300099370654</v>
      </c>
      <c r="G40" s="15"/>
    </row>
    <row r="41" spans="1:7" x14ac:dyDescent="0.25">
      <c r="B41" s="689" t="s">
        <v>100</v>
      </c>
      <c r="C41" s="597">
        <v>0.21085513471300274</v>
      </c>
      <c r="D41" s="597">
        <v>0.15640486483390104</v>
      </c>
      <c r="E41" s="669">
        <v>0.19271696091946233</v>
      </c>
      <c r="F41" s="669">
        <f>F7/F6</f>
        <v>0.20136893025735358</v>
      </c>
    </row>
    <row r="42" spans="1:7" x14ac:dyDescent="0.25">
      <c r="B42" s="650" t="s">
        <v>347</v>
      </c>
    </row>
    <row r="44" spans="1:7" x14ac:dyDescent="0.25">
      <c r="A44" s="601" t="s">
        <v>818</v>
      </c>
      <c r="B44" s="690" t="s">
        <v>819</v>
      </c>
      <c r="C44" s="690"/>
      <c r="D44" s="690"/>
    </row>
    <row r="45" spans="1:7" x14ac:dyDescent="0.25">
      <c r="B45" s="688"/>
      <c r="C45" s="665" t="s">
        <v>316</v>
      </c>
      <c r="D45" s="665" t="s">
        <v>315</v>
      </c>
      <c r="E45" s="665" t="s">
        <v>314</v>
      </c>
    </row>
    <row r="46" spans="1:7" x14ac:dyDescent="0.25">
      <c r="B46" s="689" t="s">
        <v>101</v>
      </c>
      <c r="C46" s="597">
        <f>C26/C25</f>
        <v>0.16271186440677965</v>
      </c>
      <c r="D46" s="597">
        <f>D26/D25</f>
        <v>0.26640926640926643</v>
      </c>
      <c r="E46" s="597">
        <f>E26/E25</f>
        <v>0.33176100628930816</v>
      </c>
    </row>
    <row r="47" spans="1:7" x14ac:dyDescent="0.25">
      <c r="B47" s="689" t="s">
        <v>100</v>
      </c>
      <c r="C47" s="597">
        <f>C19/C18</f>
        <v>0.1466535165269891</v>
      </c>
      <c r="D47" s="597">
        <f>D19/D18</f>
        <v>0.2367771811005773</v>
      </c>
      <c r="E47" s="597">
        <f>E19/E18</f>
        <v>0.37533901898198185</v>
      </c>
    </row>
    <row r="48" spans="1:7" x14ac:dyDescent="0.25">
      <c r="B48" s="680" t="s">
        <v>820</v>
      </c>
    </row>
    <row r="49" spans="1:12" x14ac:dyDescent="0.25">
      <c r="B49" s="650" t="s">
        <v>347</v>
      </c>
    </row>
    <row r="51" spans="1:12" x14ac:dyDescent="0.25">
      <c r="A51" s="601" t="s">
        <v>821</v>
      </c>
      <c r="B51" s="619" t="s">
        <v>822</v>
      </c>
      <c r="C51" s="605"/>
      <c r="D51" s="605"/>
      <c r="E51" s="605"/>
      <c r="F51" s="605"/>
      <c r="G51" s="605"/>
      <c r="H51" s="605"/>
      <c r="I51" s="605"/>
      <c r="J51" s="605"/>
    </row>
    <row r="52" spans="1:12" ht="29.45" customHeight="1" x14ac:dyDescent="0.25">
      <c r="B52" s="622"/>
      <c r="C52" s="921" t="s">
        <v>823</v>
      </c>
      <c r="D52" s="921" t="s">
        <v>315</v>
      </c>
      <c r="E52" s="923" t="s">
        <v>314</v>
      </c>
      <c r="F52" s="924"/>
      <c r="G52" s="924"/>
      <c r="H52" s="925"/>
      <c r="I52" s="923" t="s">
        <v>824</v>
      </c>
      <c r="J52" s="925"/>
    </row>
    <row r="53" spans="1:12" ht="30" x14ac:dyDescent="0.25">
      <c r="B53" s="621"/>
      <c r="C53" s="922"/>
      <c r="D53" s="922"/>
      <c r="E53" s="664" t="s">
        <v>825</v>
      </c>
      <c r="F53" s="664" t="s">
        <v>826</v>
      </c>
      <c r="G53" s="664" t="s">
        <v>617</v>
      </c>
      <c r="H53" s="726" t="s">
        <v>827</v>
      </c>
      <c r="I53" s="664" t="s">
        <v>828</v>
      </c>
      <c r="J53" s="664" t="s">
        <v>829</v>
      </c>
    </row>
    <row r="54" spans="1:12" x14ac:dyDescent="0.25">
      <c r="B54" s="616" t="s">
        <v>830</v>
      </c>
      <c r="C54" s="707">
        <v>4361.27883604</v>
      </c>
      <c r="D54" s="707">
        <f>D18</f>
        <v>1129.0867761300001</v>
      </c>
      <c r="E54" s="707">
        <f>'5.3. Talent (LP)'!F24+'5.3. Talent (LP)'!F811</f>
        <v>299.02999999999997</v>
      </c>
      <c r="F54" s="707">
        <f>'5.3. Talent (LP)'!F289</f>
        <v>85.124072999999996</v>
      </c>
      <c r="G54" s="707">
        <f>'5.3. Talent (LP)'!F563</f>
        <v>64.715000000000003</v>
      </c>
      <c r="H54" s="707">
        <f>'5.4. LanddistriktsVP (LP)'!D6</f>
        <v>17.850000000000001</v>
      </c>
      <c r="I54" s="707" t="s">
        <v>546</v>
      </c>
      <c r="J54" s="708">
        <v>49</v>
      </c>
      <c r="K54" s="568"/>
      <c r="L54" s="568"/>
    </row>
    <row r="55" spans="1:12" x14ac:dyDescent="0.25">
      <c r="B55" s="616" t="s">
        <v>26</v>
      </c>
      <c r="C55" s="707">
        <v>639.59687785999995</v>
      </c>
      <c r="D55" s="707">
        <f>D19</f>
        <v>267.34198407000002</v>
      </c>
      <c r="E55" s="707">
        <f>'5.3. Talent (LP)'!F812+'5.3. Talent (LP)'!F25</f>
        <v>125.24</v>
      </c>
      <c r="F55" s="707">
        <f>'5.3. Talent (LP)'!F290</f>
        <v>30.837879000000001</v>
      </c>
      <c r="G55" s="707">
        <f>'5.3. Talent (LP)'!F564</f>
        <v>8.6</v>
      </c>
      <c r="H55" s="707">
        <f>'5.4. LanddistriktsVP (LP)'!D7</f>
        <v>10.5</v>
      </c>
      <c r="I55" s="707">
        <f>183-25.2</f>
        <v>157.80000000000001</v>
      </c>
      <c r="J55" s="709">
        <v>10.3</v>
      </c>
      <c r="K55" s="568"/>
      <c r="L55" s="568"/>
    </row>
    <row r="56" spans="1:12" x14ac:dyDescent="0.25">
      <c r="B56" s="616" t="s">
        <v>831</v>
      </c>
      <c r="C56" s="707">
        <v>4361.27883604</v>
      </c>
      <c r="D56" s="707">
        <v>1129.0867761300001</v>
      </c>
      <c r="E56" s="926">
        <f>SUM(E54:H54)</f>
        <v>466.71907299999998</v>
      </c>
      <c r="F56" s="927"/>
      <c r="G56" s="927"/>
      <c r="H56" s="928"/>
      <c r="I56" s="929" t="s">
        <v>546</v>
      </c>
      <c r="J56" s="929"/>
      <c r="K56" s="568"/>
    </row>
    <row r="57" spans="1:12" x14ac:dyDescent="0.25">
      <c r="B57" s="616" t="s">
        <v>832</v>
      </c>
      <c r="C57" s="707">
        <v>639.59687785999995</v>
      </c>
      <c r="D57" s="707">
        <v>267.34198407000002</v>
      </c>
      <c r="E57" s="926">
        <f>SUM(E55:H55)</f>
        <v>175.17787899999999</v>
      </c>
      <c r="F57" s="927"/>
      <c r="G57" s="927"/>
      <c r="H57" s="928"/>
      <c r="I57" s="929">
        <f>SUM(I55:J55)</f>
        <v>168.10000000000002</v>
      </c>
      <c r="J57" s="929"/>
    </row>
    <row r="58" spans="1:12" x14ac:dyDescent="0.25">
      <c r="B58" s="629" t="s">
        <v>833</v>
      </c>
      <c r="C58" s="630"/>
      <c r="D58" s="630"/>
      <c r="E58" s="630"/>
      <c r="F58" s="630"/>
      <c r="G58" s="630"/>
      <c r="H58" s="630"/>
      <c r="I58" s="630"/>
      <c r="J58" s="630"/>
    </row>
    <row r="59" spans="1:12" x14ac:dyDescent="0.25">
      <c r="B59" s="650" t="s">
        <v>347</v>
      </c>
      <c r="C59" s="605"/>
      <c r="D59" s="605"/>
      <c r="E59" s="605"/>
      <c r="F59" s="605"/>
      <c r="G59" s="605"/>
      <c r="H59" s="605"/>
      <c r="I59" s="605"/>
      <c r="J59" s="605"/>
    </row>
    <row r="60" spans="1:12" x14ac:dyDescent="0.25">
      <c r="B60" s="620"/>
      <c r="C60" s="605"/>
      <c r="D60" s="605"/>
      <c r="E60" s="605"/>
      <c r="F60" s="605"/>
      <c r="G60" s="605"/>
      <c r="H60" s="605"/>
      <c r="I60" s="605"/>
      <c r="J60" s="605"/>
    </row>
    <row r="61" spans="1:12" x14ac:dyDescent="0.25">
      <c r="A61" s="601" t="s">
        <v>834</v>
      </c>
      <c r="B61" s="619" t="s">
        <v>835</v>
      </c>
      <c r="C61" s="605"/>
      <c r="D61" s="605"/>
      <c r="E61" s="605"/>
      <c r="F61" s="605"/>
      <c r="G61" s="605"/>
      <c r="H61" s="605"/>
      <c r="I61" s="605"/>
      <c r="J61" s="605"/>
    </row>
    <row r="62" spans="1:12" ht="29.45" customHeight="1" x14ac:dyDescent="0.25">
      <c r="B62" s="624"/>
      <c r="C62" s="921" t="s">
        <v>823</v>
      </c>
      <c r="D62" s="921" t="s">
        <v>315</v>
      </c>
      <c r="E62" s="923" t="s">
        <v>314</v>
      </c>
      <c r="F62" s="924"/>
      <c r="G62" s="924"/>
      <c r="H62" s="925"/>
      <c r="I62" s="923" t="s">
        <v>824</v>
      </c>
      <c r="J62" s="925"/>
    </row>
    <row r="63" spans="1:12" ht="30" x14ac:dyDescent="0.25">
      <c r="B63" s="623"/>
      <c r="C63" s="922"/>
      <c r="D63" s="922"/>
      <c r="E63" s="664" t="s">
        <v>825</v>
      </c>
      <c r="F63" s="664" t="s">
        <v>826</v>
      </c>
      <c r="G63" s="664" t="s">
        <v>836</v>
      </c>
      <c r="H63" s="726" t="s">
        <v>827</v>
      </c>
      <c r="I63" s="664" t="s">
        <v>828</v>
      </c>
      <c r="J63" s="664" t="s">
        <v>829</v>
      </c>
    </row>
    <row r="64" spans="1:12" x14ac:dyDescent="0.25">
      <c r="B64" s="616" t="s">
        <v>837</v>
      </c>
      <c r="C64" s="707">
        <f>C25</f>
        <v>295</v>
      </c>
      <c r="D64" s="707">
        <f>D25</f>
        <v>1813</v>
      </c>
      <c r="E64" s="707">
        <f>'5.3. Talent (LP)'!J30+'5.3. Talent (LP)'!F817</f>
        <v>285</v>
      </c>
      <c r="F64" s="707">
        <f>'5.3. Talent (LP)'!F296</f>
        <v>79</v>
      </c>
      <c r="G64" s="707">
        <f>'5.3. Talent (LP)'!F570</f>
        <v>209</v>
      </c>
      <c r="H64" s="707">
        <f>'5.4. LanddistriktsVP (LP)'!D9</f>
        <v>63</v>
      </c>
      <c r="I64" s="710">
        <v>259</v>
      </c>
      <c r="J64" s="710">
        <v>16</v>
      </c>
    </row>
    <row r="65" spans="1:11" x14ac:dyDescent="0.25">
      <c r="B65" s="616" t="s">
        <v>34</v>
      </c>
      <c r="C65" s="707">
        <f>C26</f>
        <v>48</v>
      </c>
      <c r="D65" s="707">
        <f>D26</f>
        <v>483</v>
      </c>
      <c r="E65" s="707">
        <f>'5.3. Talent (LP)'!J31+'5.3. Talent (LP)'!F818</f>
        <v>120</v>
      </c>
      <c r="F65" s="707">
        <f>'5.3. Talent (LP)'!F297</f>
        <v>29</v>
      </c>
      <c r="G65" s="707">
        <f>'5.3. Talent (LP)'!F571</f>
        <v>25</v>
      </c>
      <c r="H65" s="707">
        <f>'5.4. LanddistriktsVP (LP)'!D10</f>
        <v>37</v>
      </c>
      <c r="I65" s="710">
        <f>85-2</f>
        <v>83</v>
      </c>
      <c r="J65" s="710">
        <v>3</v>
      </c>
    </row>
    <row r="66" spans="1:11" x14ac:dyDescent="0.25">
      <c r="B66" s="616" t="s">
        <v>838</v>
      </c>
      <c r="C66" s="710">
        <v>295</v>
      </c>
      <c r="D66" s="710">
        <v>1813</v>
      </c>
      <c r="E66" s="926">
        <f>SUM(E64:H64)</f>
        <v>636</v>
      </c>
      <c r="F66" s="930"/>
      <c r="G66" s="930"/>
      <c r="H66" s="931"/>
      <c r="I66" s="932">
        <f>SUM(I64:J64)</f>
        <v>275</v>
      </c>
      <c r="J66" s="932"/>
    </row>
    <row r="67" spans="1:11" x14ac:dyDescent="0.25">
      <c r="B67" s="616" t="s">
        <v>839</v>
      </c>
      <c r="C67" s="710">
        <v>48</v>
      </c>
      <c r="D67" s="710">
        <v>483</v>
      </c>
      <c r="E67" s="926">
        <f>SUM(E65:H65)</f>
        <v>211</v>
      </c>
      <c r="F67" s="930"/>
      <c r="G67" s="930"/>
      <c r="H67" s="931"/>
      <c r="I67" s="932">
        <f>+I65+J65</f>
        <v>86</v>
      </c>
      <c r="J67" s="932"/>
    </row>
    <row r="68" spans="1:11" x14ac:dyDescent="0.25">
      <c r="B68" s="650" t="s">
        <v>347</v>
      </c>
      <c r="C68" s="605"/>
      <c r="D68" s="605"/>
      <c r="E68" s="605"/>
      <c r="F68" s="605"/>
      <c r="G68" s="605"/>
      <c r="H68" s="605"/>
      <c r="I68" s="605"/>
      <c r="J68" s="605"/>
    </row>
    <row r="69" spans="1:11" x14ac:dyDescent="0.25">
      <c r="B69" s="620"/>
      <c r="C69" s="605"/>
      <c r="D69" s="605"/>
      <c r="E69" s="605"/>
      <c r="F69" s="605"/>
      <c r="G69" s="605"/>
      <c r="H69" s="605"/>
      <c r="I69" s="605"/>
      <c r="J69" s="605"/>
    </row>
    <row r="70" spans="1:11" x14ac:dyDescent="0.25">
      <c r="A70" s="601" t="s">
        <v>840</v>
      </c>
      <c r="B70" s="619" t="s">
        <v>841</v>
      </c>
      <c r="C70" s="605"/>
      <c r="D70" s="605"/>
      <c r="E70" s="605"/>
      <c r="F70" s="605"/>
      <c r="G70" s="605"/>
      <c r="H70" s="605"/>
      <c r="I70" s="605"/>
      <c r="J70" s="605"/>
    </row>
    <row r="71" spans="1:11" ht="31.9" customHeight="1" x14ac:dyDescent="0.25">
      <c r="B71" s="622"/>
      <c r="C71" s="921" t="s">
        <v>823</v>
      </c>
      <c r="D71" s="933" t="s">
        <v>315</v>
      </c>
      <c r="E71" s="935" t="s">
        <v>314</v>
      </c>
      <c r="F71" s="936"/>
      <c r="G71" s="936"/>
      <c r="H71" s="937"/>
      <c r="I71" s="923" t="s">
        <v>824</v>
      </c>
      <c r="J71" s="925"/>
      <c r="K71" s="655"/>
    </row>
    <row r="72" spans="1:11" ht="31.9" customHeight="1" x14ac:dyDescent="0.25">
      <c r="B72" s="621"/>
      <c r="C72" s="922"/>
      <c r="D72" s="934"/>
      <c r="E72" s="664" t="s">
        <v>825</v>
      </c>
      <c r="F72" s="664" t="s">
        <v>826</v>
      </c>
      <c r="G72" s="664" t="s">
        <v>836</v>
      </c>
      <c r="H72" s="726" t="s">
        <v>827</v>
      </c>
      <c r="I72" s="664" t="s">
        <v>828</v>
      </c>
      <c r="J72" s="664" t="s">
        <v>829</v>
      </c>
      <c r="K72" s="655"/>
    </row>
    <row r="73" spans="1:11" x14ac:dyDescent="0.25">
      <c r="B73" s="616" t="s">
        <v>256</v>
      </c>
      <c r="C73" s="938">
        <f>F32</f>
        <v>13.286704650000001</v>
      </c>
      <c r="D73" s="938">
        <f>F33</f>
        <v>0.55350306999999999</v>
      </c>
      <c r="E73" s="700">
        <v>1.0436666699999999</v>
      </c>
      <c r="F73" s="700">
        <v>1.06337514</v>
      </c>
      <c r="G73" s="700">
        <v>0.34399999999999997</v>
      </c>
      <c r="H73" s="700">
        <v>0.28378377999999999</v>
      </c>
      <c r="I73" s="838">
        <f>I55/I65</f>
        <v>1.9012048192771085</v>
      </c>
      <c r="J73" s="700">
        <f>10/3</f>
        <v>3.3333333333333335</v>
      </c>
    </row>
    <row r="74" spans="1:11" x14ac:dyDescent="0.25">
      <c r="B74" s="616" t="s">
        <v>842</v>
      </c>
      <c r="C74" s="939"/>
      <c r="D74" s="939"/>
      <c r="E74" s="940">
        <f>F34</f>
        <v>0.83022691000000004</v>
      </c>
      <c r="F74" s="941"/>
      <c r="G74" s="941"/>
      <c r="H74" s="942"/>
      <c r="I74" s="940">
        <f>I57/I67</f>
        <v>1.9546511627906979</v>
      </c>
      <c r="J74" s="942"/>
      <c r="K74" s="655"/>
    </row>
    <row r="75" spans="1:11" x14ac:dyDescent="0.25">
      <c r="B75" s="650" t="s">
        <v>347</v>
      </c>
      <c r="C75" s="605"/>
      <c r="D75" s="605"/>
      <c r="E75" s="605"/>
      <c r="F75" s="605"/>
      <c r="G75" s="605"/>
      <c r="H75" s="605"/>
      <c r="I75" s="605"/>
      <c r="J75" s="605"/>
      <c r="K75" s="655"/>
    </row>
    <row r="76" spans="1:11" x14ac:dyDescent="0.25">
      <c r="B76" s="620"/>
      <c r="C76" s="605"/>
      <c r="D76" s="605"/>
      <c r="E76" s="605"/>
      <c r="F76" s="605"/>
      <c r="G76" s="605"/>
      <c r="H76" s="605"/>
      <c r="I76" s="605"/>
      <c r="J76" s="605"/>
      <c r="K76" s="655"/>
    </row>
    <row r="77" spans="1:11" x14ac:dyDescent="0.25">
      <c r="A77" s="601" t="s">
        <v>843</v>
      </c>
      <c r="B77" s="619" t="s">
        <v>844</v>
      </c>
      <c r="C77" s="605"/>
      <c r="D77" s="605"/>
      <c r="E77" s="605"/>
      <c r="F77" s="605"/>
      <c r="G77" s="605"/>
      <c r="H77" s="605"/>
      <c r="I77" s="605"/>
      <c r="J77" s="605"/>
    </row>
    <row r="78" spans="1:11" ht="31.9" customHeight="1" x14ac:dyDescent="0.25">
      <c r="B78" s="618"/>
      <c r="C78" s="921" t="s">
        <v>823</v>
      </c>
      <c r="D78" s="933" t="s">
        <v>315</v>
      </c>
      <c r="E78" s="935" t="s">
        <v>314</v>
      </c>
      <c r="F78" s="936"/>
      <c r="G78" s="936"/>
      <c r="H78" s="937"/>
      <c r="I78" s="923" t="s">
        <v>824</v>
      </c>
      <c r="J78" s="925"/>
    </row>
    <row r="79" spans="1:11" ht="31.9" customHeight="1" x14ac:dyDescent="0.25">
      <c r="B79" s="617"/>
      <c r="C79" s="922"/>
      <c r="D79" s="934"/>
      <c r="E79" s="664" t="s">
        <v>825</v>
      </c>
      <c r="F79" s="664" t="s">
        <v>826</v>
      </c>
      <c r="G79" s="664" t="s">
        <v>836</v>
      </c>
      <c r="H79" s="726" t="s">
        <v>827</v>
      </c>
      <c r="I79" s="664" t="s">
        <v>828</v>
      </c>
      <c r="J79" s="664" t="s">
        <v>829</v>
      </c>
    </row>
    <row r="80" spans="1:11" x14ac:dyDescent="0.25">
      <c r="B80" s="607" t="s">
        <v>845</v>
      </c>
      <c r="C80" s="711">
        <f t="shared" ref="C80:H80" si="0">C65/C64</f>
        <v>0.16271186440677965</v>
      </c>
      <c r="D80" s="711">
        <f t="shared" si="0"/>
        <v>0.26640926640926643</v>
      </c>
      <c r="E80" s="711">
        <f t="shared" si="0"/>
        <v>0.42105263157894735</v>
      </c>
      <c r="F80" s="711">
        <f t="shared" si="0"/>
        <v>0.36708860759493672</v>
      </c>
      <c r="G80" s="711">
        <f t="shared" si="0"/>
        <v>0.11961722488038277</v>
      </c>
      <c r="H80" s="711">
        <f t="shared" si="0"/>
        <v>0.58730158730158732</v>
      </c>
      <c r="I80" s="711">
        <f>I65/I64</f>
        <v>0.32046332046332049</v>
      </c>
      <c r="J80" s="711">
        <f>J65/J64</f>
        <v>0.1875</v>
      </c>
    </row>
    <row r="81" spans="1:10" x14ac:dyDescent="0.25">
      <c r="B81" s="607" t="s">
        <v>846</v>
      </c>
      <c r="C81" s="711">
        <f t="shared" ref="C81:H81" si="1">C55/C54</f>
        <v>0.1466535165269891</v>
      </c>
      <c r="D81" s="711">
        <f t="shared" si="1"/>
        <v>0.2367771811005773</v>
      </c>
      <c r="E81" s="711">
        <f t="shared" si="1"/>
        <v>0.41882085409490688</v>
      </c>
      <c r="F81" s="711">
        <f t="shared" si="1"/>
        <v>0.36226977766912072</v>
      </c>
      <c r="G81" s="711">
        <f t="shared" si="1"/>
        <v>0.13289036544850497</v>
      </c>
      <c r="H81" s="711">
        <f t="shared" si="1"/>
        <v>0.58823529411764697</v>
      </c>
      <c r="I81" s="700" t="s">
        <v>546</v>
      </c>
      <c r="J81" s="711">
        <f>J55/J54</f>
        <v>0.21020408163265308</v>
      </c>
    </row>
    <row r="82" spans="1:10" x14ac:dyDescent="0.25">
      <c r="B82" s="616" t="s">
        <v>847</v>
      </c>
      <c r="C82" s="712">
        <v>0.26640926640926643</v>
      </c>
      <c r="D82" s="711">
        <f>D67/D66</f>
        <v>0.26640926640926643</v>
      </c>
      <c r="E82" s="943">
        <f>E67/E66</f>
        <v>0.33176100628930816</v>
      </c>
      <c r="F82" s="944"/>
      <c r="G82" s="944"/>
      <c r="H82" s="945"/>
      <c r="I82" s="943">
        <f>I67/I66</f>
        <v>0.31272727272727274</v>
      </c>
      <c r="J82" s="945"/>
    </row>
    <row r="83" spans="1:10" x14ac:dyDescent="0.25">
      <c r="B83" s="616" t="s">
        <v>848</v>
      </c>
      <c r="C83" s="712">
        <v>0.1466535165269891</v>
      </c>
      <c r="D83" s="711">
        <f>D57/D56</f>
        <v>0.2367771811005773</v>
      </c>
      <c r="E83" s="943">
        <f>E57/E56</f>
        <v>0.37533901898198191</v>
      </c>
      <c r="F83" s="944"/>
      <c r="G83" s="944"/>
      <c r="H83" s="945"/>
      <c r="I83" s="946" t="s">
        <v>546</v>
      </c>
      <c r="J83" s="947"/>
    </row>
    <row r="84" spans="1:10" x14ac:dyDescent="0.25">
      <c r="B84" s="629" t="s">
        <v>849</v>
      </c>
      <c r="C84" s="631"/>
      <c r="D84" s="631"/>
      <c r="E84" s="631"/>
      <c r="F84" s="631"/>
      <c r="G84" s="631"/>
      <c r="H84" s="631"/>
      <c r="I84" s="613"/>
      <c r="J84" s="613"/>
    </row>
    <row r="85" spans="1:10" x14ac:dyDescent="0.25">
      <c r="B85" s="650" t="s">
        <v>347</v>
      </c>
      <c r="C85" s="615"/>
      <c r="D85" s="615"/>
      <c r="E85" s="614"/>
      <c r="F85" s="614"/>
      <c r="G85" s="614"/>
      <c r="H85" s="614"/>
      <c r="I85" s="613"/>
      <c r="J85" s="613"/>
    </row>
    <row r="87" spans="1:10" x14ac:dyDescent="0.25">
      <c r="A87" s="658" t="s">
        <v>850</v>
      </c>
      <c r="B87" s="608" t="s">
        <v>851</v>
      </c>
    </row>
    <row r="88" spans="1:10" x14ac:dyDescent="0.25">
      <c r="B88" s="948" t="s">
        <v>370</v>
      </c>
      <c r="C88" s="950" t="s">
        <v>26</v>
      </c>
      <c r="D88" s="950" t="s">
        <v>197</v>
      </c>
    </row>
    <row r="89" spans="1:10" ht="15" customHeight="1" x14ac:dyDescent="0.25">
      <c r="B89" s="949"/>
      <c r="C89" s="951"/>
      <c r="D89" s="951"/>
    </row>
    <row r="90" spans="1:10" x14ac:dyDescent="0.25">
      <c r="B90" s="612" t="s">
        <v>172</v>
      </c>
      <c r="C90" s="713">
        <v>137</v>
      </c>
      <c r="D90" s="609">
        <f>+C90/$C$115</f>
        <v>0.12665929700009329</v>
      </c>
    </row>
    <row r="91" spans="1:10" x14ac:dyDescent="0.25">
      <c r="B91" s="612" t="s">
        <v>171</v>
      </c>
      <c r="C91" s="713">
        <v>0</v>
      </c>
      <c r="D91" s="609">
        <f t="shared" ref="D91:D115" si="2">+C91/$C$115</f>
        <v>0</v>
      </c>
    </row>
    <row r="92" spans="1:10" x14ac:dyDescent="0.25">
      <c r="B92" s="612" t="s">
        <v>170</v>
      </c>
      <c r="C92" s="713">
        <v>53</v>
      </c>
      <c r="D92" s="609">
        <f t="shared" si="2"/>
        <v>4.8999582051130981E-2</v>
      </c>
    </row>
    <row r="93" spans="1:10" x14ac:dyDescent="0.25">
      <c r="B93" s="612" t="s">
        <v>169</v>
      </c>
      <c r="C93" s="713">
        <v>68</v>
      </c>
      <c r="D93" s="609">
        <f t="shared" si="2"/>
        <v>6.2867388292017101E-2</v>
      </c>
    </row>
    <row r="94" spans="1:10" x14ac:dyDescent="0.25">
      <c r="B94" s="612" t="s">
        <v>168</v>
      </c>
      <c r="C94" s="713">
        <v>41</v>
      </c>
      <c r="D94" s="609">
        <f t="shared" si="2"/>
        <v>3.7905337058422077E-2</v>
      </c>
    </row>
    <row r="95" spans="1:10" x14ac:dyDescent="0.25">
      <c r="B95" s="612" t="s">
        <v>369</v>
      </c>
      <c r="C95" s="713">
        <v>6</v>
      </c>
      <c r="D95" s="609">
        <f t="shared" si="2"/>
        <v>5.5471224963544504E-3</v>
      </c>
    </row>
    <row r="96" spans="1:10" x14ac:dyDescent="0.25">
      <c r="B96" s="612" t="s">
        <v>166</v>
      </c>
      <c r="C96" s="713">
        <v>14</v>
      </c>
      <c r="D96" s="609">
        <f t="shared" si="2"/>
        <v>1.2943285824827051E-2</v>
      </c>
    </row>
    <row r="97" spans="2:8" x14ac:dyDescent="0.25">
      <c r="B97" s="612" t="s">
        <v>368</v>
      </c>
      <c r="C97" s="713">
        <v>0</v>
      </c>
      <c r="D97" s="609">
        <f t="shared" si="2"/>
        <v>0</v>
      </c>
    </row>
    <row r="98" spans="2:8" x14ac:dyDescent="0.25">
      <c r="B98" s="612" t="s">
        <v>367</v>
      </c>
      <c r="C98" s="713">
        <v>16</v>
      </c>
      <c r="D98" s="609">
        <f t="shared" si="2"/>
        <v>1.4792326656945201E-2</v>
      </c>
    </row>
    <row r="99" spans="2:8" x14ac:dyDescent="0.25">
      <c r="B99" s="612" t="s">
        <v>196</v>
      </c>
      <c r="C99" s="713">
        <v>0</v>
      </c>
      <c r="D99" s="609">
        <f t="shared" si="2"/>
        <v>0</v>
      </c>
    </row>
    <row r="100" spans="2:8" x14ac:dyDescent="0.25">
      <c r="B100" s="612" t="s">
        <v>366</v>
      </c>
      <c r="C100" s="713">
        <v>0.96399999999999997</v>
      </c>
      <c r="D100" s="609">
        <f t="shared" si="2"/>
        <v>8.9123768108094839E-4</v>
      </c>
    </row>
    <row r="101" spans="2:8" x14ac:dyDescent="0.25">
      <c r="B101" s="612" t="s">
        <v>365</v>
      </c>
      <c r="C101" s="713">
        <v>0</v>
      </c>
      <c r="D101" s="609">
        <f t="shared" si="2"/>
        <v>0</v>
      </c>
    </row>
    <row r="102" spans="2:8" x14ac:dyDescent="0.25">
      <c r="B102" s="612" t="s">
        <v>194</v>
      </c>
      <c r="C102" s="713">
        <v>0</v>
      </c>
      <c r="D102" s="609">
        <f t="shared" si="2"/>
        <v>0</v>
      </c>
    </row>
    <row r="103" spans="2:8" x14ac:dyDescent="0.25">
      <c r="B103" s="612" t="s">
        <v>193</v>
      </c>
      <c r="C103" s="713">
        <v>0</v>
      </c>
      <c r="D103" s="609">
        <f t="shared" si="2"/>
        <v>0</v>
      </c>
    </row>
    <row r="104" spans="2:8" x14ac:dyDescent="0.25">
      <c r="B104" s="612" t="s">
        <v>192</v>
      </c>
      <c r="C104" s="713">
        <v>19</v>
      </c>
      <c r="D104" s="609">
        <f t="shared" si="2"/>
        <v>1.7565887905122427E-2</v>
      </c>
    </row>
    <row r="105" spans="2:8" x14ac:dyDescent="0.25">
      <c r="B105" s="612" t="s">
        <v>364</v>
      </c>
      <c r="C105" s="713">
        <v>108.44200000000001</v>
      </c>
      <c r="D105" s="609">
        <f t="shared" si="2"/>
        <v>0.10025684295827823</v>
      </c>
    </row>
    <row r="106" spans="2:8" x14ac:dyDescent="0.25">
      <c r="B106" s="612" t="s">
        <v>363</v>
      </c>
      <c r="C106" s="713">
        <v>26</v>
      </c>
      <c r="D106" s="609">
        <f t="shared" si="2"/>
        <v>2.4037530817535954E-2</v>
      </c>
    </row>
    <row r="107" spans="2:8" x14ac:dyDescent="0.25">
      <c r="B107" s="612" t="s">
        <v>362</v>
      </c>
      <c r="C107" s="713">
        <v>0</v>
      </c>
      <c r="D107" s="609">
        <f t="shared" si="2"/>
        <v>0</v>
      </c>
      <c r="H107" s="38"/>
    </row>
    <row r="108" spans="2:8" x14ac:dyDescent="0.25">
      <c r="B108" s="612" t="s">
        <v>361</v>
      </c>
      <c r="C108" s="713">
        <v>57.403471000000003</v>
      </c>
      <c r="D108" s="609">
        <f t="shared" si="2"/>
        <v>5.3070680892155053E-2</v>
      </c>
    </row>
    <row r="109" spans="2:8" x14ac:dyDescent="0.25">
      <c r="B109" s="612" t="s">
        <v>360</v>
      </c>
      <c r="C109" s="713">
        <v>523.93640800000003</v>
      </c>
      <c r="D109" s="609">
        <f t="shared" si="2"/>
        <v>0.48438990591265735</v>
      </c>
    </row>
    <row r="110" spans="2:8" x14ac:dyDescent="0.25">
      <c r="B110" s="612" t="s">
        <v>181</v>
      </c>
      <c r="C110" s="713">
        <v>1.3320000000000001</v>
      </c>
      <c r="D110" s="609">
        <f t="shared" si="2"/>
        <v>1.2314611941906882E-3</v>
      </c>
    </row>
    <row r="111" spans="2:8" x14ac:dyDescent="0.25">
      <c r="B111" s="612" t="s">
        <v>359</v>
      </c>
      <c r="C111" s="713">
        <v>0</v>
      </c>
      <c r="D111" s="609">
        <f t="shared" si="2"/>
        <v>0</v>
      </c>
    </row>
    <row r="112" spans="2:8" x14ac:dyDescent="0.25">
      <c r="B112" s="612" t="s">
        <v>187</v>
      </c>
      <c r="C112" s="713">
        <v>0</v>
      </c>
      <c r="D112" s="609">
        <f t="shared" si="2"/>
        <v>0</v>
      </c>
    </row>
    <row r="113" spans="1:6" x14ac:dyDescent="0.25">
      <c r="B113" s="612" t="s">
        <v>186</v>
      </c>
      <c r="C113" s="713">
        <v>0</v>
      </c>
      <c r="D113" s="609">
        <f t="shared" si="2"/>
        <v>0</v>
      </c>
      <c r="F113" s="594"/>
    </row>
    <row r="114" spans="1:6" x14ac:dyDescent="0.25">
      <c r="B114" s="611" t="s">
        <v>175</v>
      </c>
      <c r="C114" s="713">
        <v>9.5640000000000001</v>
      </c>
      <c r="D114" s="609">
        <f t="shared" si="2"/>
        <v>8.8421132591889936E-3</v>
      </c>
      <c r="F114" s="594"/>
    </row>
    <row r="115" spans="1:6" x14ac:dyDescent="0.25">
      <c r="B115" s="610" t="s">
        <v>24</v>
      </c>
      <c r="C115" s="714">
        <f>SUM(C90:C114)</f>
        <v>1081.6418790000002</v>
      </c>
      <c r="D115" s="671">
        <f t="shared" si="2"/>
        <v>1</v>
      </c>
    </row>
    <row r="116" spans="1:6" x14ac:dyDescent="0.25">
      <c r="B116" s="650" t="s">
        <v>852</v>
      </c>
    </row>
    <row r="117" spans="1:6" x14ac:dyDescent="0.25">
      <c r="B117" s="650" t="s">
        <v>347</v>
      </c>
    </row>
    <row r="119" spans="1:6" x14ac:dyDescent="0.25">
      <c r="A119" s="658" t="s">
        <v>853</v>
      </c>
      <c r="B119" s="608" t="s">
        <v>854</v>
      </c>
    </row>
    <row r="120" spans="1:6" x14ac:dyDescent="0.25">
      <c r="B120" s="948" t="s">
        <v>370</v>
      </c>
      <c r="C120" s="950" t="s">
        <v>26</v>
      </c>
      <c r="D120" s="950" t="s">
        <v>197</v>
      </c>
    </row>
    <row r="121" spans="1:6" x14ac:dyDescent="0.25">
      <c r="B121" s="949"/>
      <c r="C121" s="951"/>
      <c r="D121" s="951"/>
    </row>
    <row r="122" spans="1:6" x14ac:dyDescent="0.25">
      <c r="B122" s="612" t="s">
        <v>172</v>
      </c>
      <c r="C122" s="713">
        <v>137.05774056999999</v>
      </c>
      <c r="D122" s="609">
        <f>C122/$C$147</f>
        <v>0.12665707452124436</v>
      </c>
    </row>
    <row r="123" spans="1:6" x14ac:dyDescent="0.25">
      <c r="B123" s="612" t="s">
        <v>171</v>
      </c>
      <c r="C123" s="713">
        <v>0</v>
      </c>
      <c r="D123" s="609">
        <f t="shared" ref="D123:D147" si="3">C123/$C$147</f>
        <v>0</v>
      </c>
    </row>
    <row r="124" spans="1:6" x14ac:dyDescent="0.25">
      <c r="B124" s="612" t="s">
        <v>170</v>
      </c>
      <c r="C124" s="713">
        <v>53.481350999999997</v>
      </c>
      <c r="D124" s="609">
        <f t="shared" si="3"/>
        <v>4.9422903302890973E-2</v>
      </c>
    </row>
    <row r="125" spans="1:6" x14ac:dyDescent="0.25">
      <c r="B125" s="612" t="s">
        <v>169</v>
      </c>
      <c r="C125" s="713">
        <v>68.468165479999996</v>
      </c>
      <c r="D125" s="609">
        <f t="shared" si="3"/>
        <v>6.3272439057202909E-2</v>
      </c>
    </row>
    <row r="126" spans="1:6" x14ac:dyDescent="0.25">
      <c r="B126" s="612" t="s">
        <v>168</v>
      </c>
      <c r="C126" s="713">
        <v>41.485261999999999</v>
      </c>
      <c r="D126" s="609">
        <f t="shared" si="3"/>
        <v>3.8337140965662916E-2</v>
      </c>
    </row>
    <row r="127" spans="1:6" x14ac:dyDescent="0.25">
      <c r="B127" s="612" t="s">
        <v>369</v>
      </c>
      <c r="C127" s="713">
        <v>5.9428511000000004</v>
      </c>
      <c r="D127" s="609">
        <f t="shared" si="3"/>
        <v>5.4918761356417363E-3</v>
      </c>
    </row>
    <row r="128" spans="1:6" x14ac:dyDescent="0.25">
      <c r="B128" s="612" t="s">
        <v>166</v>
      </c>
      <c r="C128" s="713">
        <v>14.008558000000001</v>
      </c>
      <c r="D128" s="609">
        <f t="shared" si="3"/>
        <v>1.2945514548556185E-2</v>
      </c>
    </row>
    <row r="129" spans="2:7" x14ac:dyDescent="0.25">
      <c r="B129" s="612" t="s">
        <v>368</v>
      </c>
      <c r="C129" s="713">
        <v>0</v>
      </c>
      <c r="D129" s="609">
        <f t="shared" si="3"/>
        <v>0</v>
      </c>
    </row>
    <row r="130" spans="2:7" x14ac:dyDescent="0.25">
      <c r="B130" s="612" t="s">
        <v>367</v>
      </c>
      <c r="C130" s="713">
        <v>16.265936830000001</v>
      </c>
      <c r="D130" s="609">
        <f t="shared" si="3"/>
        <v>1.5031591537020503E-2</v>
      </c>
    </row>
    <row r="131" spans="2:7" x14ac:dyDescent="0.25">
      <c r="B131" s="612" t="s">
        <v>196</v>
      </c>
      <c r="C131" s="713">
        <v>0</v>
      </c>
      <c r="D131" s="609">
        <f t="shared" si="3"/>
        <v>0</v>
      </c>
    </row>
    <row r="132" spans="2:7" x14ac:dyDescent="0.25">
      <c r="B132" s="612" t="s">
        <v>366</v>
      </c>
      <c r="C132" s="713">
        <v>0</v>
      </c>
      <c r="D132" s="609">
        <f t="shared" si="3"/>
        <v>0</v>
      </c>
    </row>
    <row r="133" spans="2:7" x14ac:dyDescent="0.25">
      <c r="B133" s="612" t="s">
        <v>365</v>
      </c>
      <c r="C133" s="713">
        <v>0</v>
      </c>
      <c r="D133" s="609">
        <f t="shared" si="3"/>
        <v>0</v>
      </c>
    </row>
    <row r="134" spans="2:7" x14ac:dyDescent="0.25">
      <c r="B134" s="612" t="s">
        <v>194</v>
      </c>
      <c r="C134" s="713">
        <v>0</v>
      </c>
      <c r="D134" s="609">
        <f t="shared" si="3"/>
        <v>0</v>
      </c>
    </row>
    <row r="135" spans="2:7" x14ac:dyDescent="0.25">
      <c r="B135" s="612" t="s">
        <v>193</v>
      </c>
      <c r="C135" s="713">
        <v>0</v>
      </c>
      <c r="D135" s="609">
        <f t="shared" si="3"/>
        <v>0</v>
      </c>
    </row>
    <row r="136" spans="2:7" x14ac:dyDescent="0.25">
      <c r="B136" s="612" t="s">
        <v>192</v>
      </c>
      <c r="C136" s="713">
        <v>18.998376289999999</v>
      </c>
      <c r="D136" s="609">
        <f t="shared" si="3"/>
        <v>1.7556679042992136E-2</v>
      </c>
    </row>
    <row r="137" spans="2:7" x14ac:dyDescent="0.25">
      <c r="B137" s="612" t="s">
        <v>364</v>
      </c>
      <c r="C137" s="713">
        <v>108.40206778000001</v>
      </c>
      <c r="D137" s="609">
        <f t="shared" si="3"/>
        <v>0.10017594569973323</v>
      </c>
      <c r="F137" s="38"/>
    </row>
    <row r="138" spans="2:7" x14ac:dyDescent="0.25">
      <c r="B138" s="612" t="s">
        <v>363</v>
      </c>
      <c r="C138" s="713">
        <v>25.702228810000001</v>
      </c>
      <c r="D138" s="609">
        <f t="shared" si="3"/>
        <v>2.3751807787080931E-2</v>
      </c>
    </row>
    <row r="139" spans="2:7" x14ac:dyDescent="0.25">
      <c r="B139" s="612" t="s">
        <v>362</v>
      </c>
      <c r="C139" s="713">
        <v>0</v>
      </c>
      <c r="D139" s="609">
        <f t="shared" si="3"/>
        <v>0</v>
      </c>
    </row>
    <row r="140" spans="2:7" x14ac:dyDescent="0.25">
      <c r="B140" s="612" t="s">
        <v>361</v>
      </c>
      <c r="C140" s="713">
        <v>56.228942760000002</v>
      </c>
      <c r="D140" s="609">
        <f t="shared" si="3"/>
        <v>5.1961993272220661E-2</v>
      </c>
      <c r="E140" s="650" t="s">
        <v>124</v>
      </c>
    </row>
    <row r="141" spans="2:7" x14ac:dyDescent="0.25">
      <c r="B141" s="612" t="s">
        <v>360</v>
      </c>
      <c r="C141" s="713">
        <v>527.47525930999996</v>
      </c>
      <c r="D141" s="609">
        <f t="shared" si="3"/>
        <v>0.48744764760234777</v>
      </c>
    </row>
    <row r="142" spans="2:7" x14ac:dyDescent="0.25">
      <c r="B142" s="612" t="s">
        <v>181</v>
      </c>
      <c r="C142" s="713">
        <v>0</v>
      </c>
      <c r="D142" s="609">
        <f t="shared" si="3"/>
        <v>0</v>
      </c>
      <c r="G142" s="38"/>
    </row>
    <row r="143" spans="2:7" x14ac:dyDescent="0.25">
      <c r="B143" s="612" t="s">
        <v>359</v>
      </c>
      <c r="C143" s="713">
        <v>0</v>
      </c>
      <c r="D143" s="609">
        <f t="shared" si="3"/>
        <v>0</v>
      </c>
    </row>
    <row r="144" spans="2:7" x14ac:dyDescent="0.25">
      <c r="B144" s="612" t="s">
        <v>187</v>
      </c>
      <c r="C144" s="713">
        <v>0</v>
      </c>
      <c r="D144" s="609">
        <f t="shared" si="3"/>
        <v>0</v>
      </c>
    </row>
    <row r="145" spans="1:16384" x14ac:dyDescent="0.25">
      <c r="B145" s="612" t="s">
        <v>186</v>
      </c>
      <c r="C145" s="713">
        <v>0</v>
      </c>
      <c r="D145" s="609">
        <f t="shared" si="3"/>
        <v>0</v>
      </c>
    </row>
    <row r="146" spans="1:16384" x14ac:dyDescent="0.25">
      <c r="B146" s="611" t="s">
        <v>175</v>
      </c>
      <c r="C146" s="713">
        <v>8.6</v>
      </c>
      <c r="D146" s="609">
        <f t="shared" si="3"/>
        <v>7.9473865274058315E-3</v>
      </c>
      <c r="E146" s="601"/>
      <c r="F146" s="601"/>
      <c r="G146" s="601"/>
      <c r="H146" s="601"/>
      <c r="I146" s="601"/>
      <c r="J146" s="601"/>
      <c r="K146" s="601"/>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c r="AK146" s="601"/>
      <c r="AL146" s="601"/>
      <c r="AM146" s="601"/>
      <c r="AN146" s="601"/>
      <c r="AO146" s="601"/>
      <c r="AP146" s="601"/>
      <c r="AQ146" s="601"/>
      <c r="AR146" s="601"/>
      <c r="AS146" s="601"/>
      <c r="AT146" s="601"/>
      <c r="AU146" s="601"/>
      <c r="AV146" s="601"/>
      <c r="AW146" s="601"/>
      <c r="AX146" s="601"/>
      <c r="AY146" s="601"/>
      <c r="AZ146" s="601"/>
      <c r="BA146" s="601"/>
      <c r="BB146" s="601"/>
      <c r="BC146" s="601"/>
      <c r="BD146" s="601"/>
      <c r="BE146" s="601"/>
      <c r="BF146" s="601"/>
      <c r="BG146" s="601"/>
      <c r="BH146" s="601"/>
      <c r="BI146" s="601"/>
      <c r="BJ146" s="601"/>
      <c r="BK146" s="601"/>
      <c r="BL146" s="601"/>
      <c r="BM146" s="601"/>
      <c r="BN146" s="601"/>
      <c r="BO146" s="601"/>
      <c r="BP146" s="601"/>
      <c r="BQ146" s="601"/>
      <c r="BR146" s="601"/>
      <c r="BS146" s="601"/>
      <c r="BT146" s="601"/>
      <c r="BU146" s="601"/>
      <c r="BV146" s="601"/>
      <c r="BW146" s="601"/>
      <c r="BX146" s="601"/>
      <c r="BY146" s="601"/>
      <c r="BZ146" s="601"/>
      <c r="CA146" s="601"/>
      <c r="CB146" s="601"/>
      <c r="CC146" s="601"/>
      <c r="CD146" s="601"/>
      <c r="CE146" s="601"/>
      <c r="CF146" s="601"/>
      <c r="CG146" s="601"/>
      <c r="CH146" s="601"/>
      <c r="CI146" s="601"/>
      <c r="CJ146" s="601"/>
      <c r="CK146" s="601"/>
      <c r="CL146" s="601"/>
      <c r="CM146" s="601"/>
      <c r="CN146" s="601"/>
      <c r="CO146" s="601"/>
      <c r="CP146" s="601"/>
      <c r="CQ146" s="601"/>
      <c r="CR146" s="601"/>
      <c r="CS146" s="601"/>
      <c r="CT146" s="601"/>
      <c r="CU146" s="601"/>
      <c r="CV146" s="601"/>
      <c r="CW146" s="601"/>
      <c r="CX146" s="601"/>
      <c r="CY146" s="601"/>
      <c r="CZ146" s="601"/>
      <c r="DA146" s="601"/>
      <c r="DB146" s="601"/>
      <c r="DC146" s="601"/>
      <c r="DD146" s="601"/>
      <c r="DE146" s="601"/>
      <c r="DF146" s="601"/>
      <c r="DG146" s="601"/>
      <c r="DH146" s="601"/>
      <c r="DI146" s="601"/>
      <c r="DJ146" s="601"/>
      <c r="DK146" s="601"/>
      <c r="DL146" s="601"/>
      <c r="DM146" s="601"/>
      <c r="DN146" s="601"/>
      <c r="DO146" s="601"/>
      <c r="DP146" s="601"/>
      <c r="DQ146" s="601"/>
      <c r="DR146" s="601"/>
      <c r="DS146" s="601"/>
      <c r="DT146" s="601"/>
      <c r="DU146" s="601"/>
      <c r="DV146" s="601"/>
      <c r="DW146" s="601"/>
      <c r="DX146" s="601"/>
      <c r="DY146" s="601"/>
      <c r="DZ146" s="601"/>
      <c r="EA146" s="601"/>
      <c r="EB146" s="601"/>
      <c r="EC146" s="601"/>
      <c r="ED146" s="601"/>
      <c r="EE146" s="601"/>
      <c r="EF146" s="601"/>
      <c r="EG146" s="601"/>
      <c r="EH146" s="601"/>
      <c r="EI146" s="601"/>
      <c r="EJ146" s="601"/>
      <c r="EK146" s="601"/>
      <c r="EL146" s="601"/>
      <c r="EM146" s="601"/>
      <c r="EN146" s="601"/>
      <c r="EO146" s="601"/>
      <c r="EP146" s="601"/>
      <c r="EQ146" s="601"/>
      <c r="ER146" s="601"/>
      <c r="ES146" s="601"/>
      <c r="ET146" s="601"/>
      <c r="EU146" s="601"/>
      <c r="EV146" s="601"/>
      <c r="EW146" s="601"/>
      <c r="EX146" s="601"/>
      <c r="EY146" s="601"/>
      <c r="EZ146" s="601"/>
      <c r="FA146" s="601"/>
      <c r="FB146" s="601"/>
      <c r="FC146" s="601"/>
      <c r="FD146" s="601"/>
      <c r="FE146" s="601"/>
      <c r="FF146" s="601"/>
      <c r="FG146" s="601"/>
      <c r="FH146" s="601"/>
      <c r="FI146" s="601"/>
      <c r="FJ146" s="601"/>
      <c r="FK146" s="601"/>
      <c r="FL146" s="601"/>
      <c r="FM146" s="601"/>
      <c r="FN146" s="601"/>
      <c r="FO146" s="601"/>
      <c r="FP146" s="601"/>
      <c r="FQ146" s="601"/>
      <c r="FR146" s="601"/>
      <c r="FS146" s="601"/>
      <c r="FT146" s="601"/>
      <c r="FU146" s="601"/>
      <c r="FV146" s="601"/>
      <c r="FW146" s="601"/>
      <c r="FX146" s="601"/>
      <c r="FY146" s="601"/>
      <c r="FZ146" s="601"/>
      <c r="GA146" s="601"/>
      <c r="GB146" s="601"/>
      <c r="GC146" s="601"/>
      <c r="GD146" s="601"/>
      <c r="GE146" s="601"/>
      <c r="GF146" s="601"/>
      <c r="GG146" s="601"/>
      <c r="GH146" s="601"/>
      <c r="GI146" s="601"/>
      <c r="GJ146" s="601"/>
      <c r="GK146" s="601"/>
      <c r="GL146" s="601"/>
      <c r="GM146" s="601"/>
      <c r="GN146" s="601"/>
      <c r="GO146" s="601"/>
      <c r="GP146" s="601"/>
      <c r="GQ146" s="601"/>
      <c r="GR146" s="601"/>
      <c r="GS146" s="601"/>
      <c r="GT146" s="601"/>
      <c r="GU146" s="601"/>
      <c r="GV146" s="601"/>
      <c r="GW146" s="601"/>
      <c r="GX146" s="601"/>
      <c r="GY146" s="601"/>
      <c r="GZ146" s="601"/>
      <c r="HA146" s="601"/>
      <c r="HB146" s="601"/>
      <c r="HC146" s="601"/>
      <c r="HD146" s="601"/>
      <c r="HE146" s="601"/>
      <c r="HF146" s="601"/>
      <c r="HG146" s="601"/>
      <c r="HH146" s="601"/>
      <c r="HI146" s="601"/>
      <c r="HJ146" s="601"/>
      <c r="HK146" s="601"/>
      <c r="HL146" s="601"/>
      <c r="HM146" s="601"/>
      <c r="HN146" s="601"/>
      <c r="HO146" s="601"/>
      <c r="HP146" s="601"/>
      <c r="HQ146" s="601"/>
      <c r="HR146" s="601"/>
      <c r="HS146" s="601"/>
      <c r="HT146" s="601"/>
      <c r="HU146" s="601"/>
      <c r="HV146" s="601"/>
      <c r="HW146" s="601"/>
      <c r="HX146" s="601"/>
      <c r="HY146" s="601"/>
      <c r="HZ146" s="601"/>
      <c r="IA146" s="601"/>
      <c r="IB146" s="601"/>
      <c r="IC146" s="601"/>
      <c r="ID146" s="601"/>
      <c r="IE146" s="601"/>
      <c r="IF146" s="601"/>
      <c r="IG146" s="601"/>
      <c r="IH146" s="601"/>
      <c r="II146" s="601"/>
      <c r="IJ146" s="601"/>
      <c r="IK146" s="601"/>
      <c r="IL146" s="601"/>
      <c r="IM146" s="601"/>
      <c r="IN146" s="601"/>
      <c r="IO146" s="601"/>
      <c r="IP146" s="601"/>
      <c r="IQ146" s="601"/>
      <c r="IR146" s="601"/>
      <c r="IS146" s="601"/>
      <c r="IT146" s="601"/>
      <c r="IU146" s="601"/>
      <c r="IV146" s="601"/>
      <c r="IW146" s="601"/>
      <c r="IX146" s="601"/>
      <c r="IY146" s="601"/>
      <c r="IZ146" s="601"/>
      <c r="JA146" s="601"/>
      <c r="JB146" s="601"/>
      <c r="JC146" s="601"/>
      <c r="JD146" s="601"/>
      <c r="JE146" s="601"/>
      <c r="JF146" s="601"/>
      <c r="JG146" s="601"/>
      <c r="JH146" s="601"/>
      <c r="JI146" s="601"/>
      <c r="JJ146" s="601"/>
      <c r="JK146" s="601"/>
      <c r="JL146" s="601"/>
      <c r="JM146" s="601"/>
      <c r="JN146" s="601"/>
      <c r="JO146" s="601"/>
      <c r="JP146" s="601"/>
      <c r="JQ146" s="601"/>
      <c r="JR146" s="601"/>
      <c r="JS146" s="601"/>
      <c r="JT146" s="601"/>
      <c r="JU146" s="601"/>
      <c r="JV146" s="601"/>
      <c r="JW146" s="601"/>
      <c r="JX146" s="601"/>
      <c r="JY146" s="601"/>
      <c r="JZ146" s="601"/>
      <c r="KA146" s="601"/>
      <c r="KB146" s="601"/>
      <c r="KC146" s="601"/>
      <c r="KD146" s="601"/>
      <c r="KE146" s="601"/>
      <c r="KF146" s="601"/>
      <c r="KG146" s="601"/>
      <c r="KH146" s="601"/>
      <c r="KI146" s="601"/>
      <c r="KJ146" s="601"/>
      <c r="KK146" s="601"/>
      <c r="KL146" s="601"/>
      <c r="KM146" s="601"/>
      <c r="KN146" s="601"/>
      <c r="KO146" s="601"/>
      <c r="KP146" s="601"/>
      <c r="KQ146" s="601"/>
      <c r="KR146" s="601"/>
      <c r="KS146" s="601"/>
      <c r="KT146" s="601"/>
      <c r="KU146" s="601"/>
      <c r="KV146" s="601"/>
      <c r="KW146" s="601"/>
      <c r="KX146" s="601"/>
      <c r="KY146" s="601"/>
      <c r="KZ146" s="601"/>
      <c r="LA146" s="601"/>
      <c r="LB146" s="601"/>
      <c r="LC146" s="601"/>
      <c r="LD146" s="601"/>
      <c r="LE146" s="601"/>
      <c r="LF146" s="601"/>
      <c r="LG146" s="601"/>
      <c r="LH146" s="601"/>
      <c r="LI146" s="601"/>
      <c r="LJ146" s="601"/>
      <c r="LK146" s="601"/>
      <c r="LL146" s="601"/>
      <c r="LM146" s="601"/>
      <c r="LN146" s="601"/>
      <c r="LO146" s="601"/>
      <c r="LP146" s="601"/>
      <c r="LQ146" s="601"/>
      <c r="LR146" s="601"/>
      <c r="LS146" s="601"/>
      <c r="LT146" s="601"/>
      <c r="LU146" s="601"/>
      <c r="LV146" s="601"/>
      <c r="LW146" s="601"/>
      <c r="LX146" s="601"/>
      <c r="LY146" s="601"/>
      <c r="LZ146" s="601"/>
      <c r="MA146" s="601"/>
      <c r="MB146" s="601"/>
      <c r="MC146" s="601"/>
      <c r="MD146" s="601"/>
      <c r="ME146" s="601"/>
      <c r="MF146" s="601"/>
      <c r="MG146" s="601"/>
      <c r="MH146" s="601"/>
      <c r="MI146" s="601"/>
      <c r="MJ146" s="601"/>
      <c r="MK146" s="601"/>
      <c r="ML146" s="601"/>
      <c r="MM146" s="601"/>
      <c r="MN146" s="601"/>
      <c r="MO146" s="601"/>
      <c r="MP146" s="601"/>
      <c r="MQ146" s="601"/>
      <c r="MR146" s="601"/>
      <c r="MS146" s="601"/>
      <c r="MT146" s="601"/>
      <c r="MU146" s="601"/>
      <c r="MV146" s="601"/>
      <c r="MW146" s="601"/>
      <c r="MX146" s="601"/>
      <c r="MY146" s="601"/>
      <c r="MZ146" s="601"/>
      <c r="NA146" s="601"/>
      <c r="NB146" s="601"/>
      <c r="NC146" s="601"/>
      <c r="ND146" s="601"/>
      <c r="NE146" s="601"/>
      <c r="NF146" s="601"/>
      <c r="NG146" s="601"/>
      <c r="NH146" s="601"/>
      <c r="NI146" s="601"/>
      <c r="NJ146" s="601"/>
      <c r="NK146" s="601"/>
      <c r="NL146" s="601"/>
      <c r="NM146" s="601"/>
      <c r="NN146" s="601"/>
      <c r="NO146" s="601"/>
      <c r="NP146" s="601"/>
      <c r="NQ146" s="601"/>
      <c r="NR146" s="601"/>
      <c r="NS146" s="601"/>
      <c r="NT146" s="601"/>
      <c r="NU146" s="601"/>
      <c r="NV146" s="601"/>
      <c r="NW146" s="601"/>
      <c r="NX146" s="601"/>
      <c r="NY146" s="601"/>
      <c r="NZ146" s="601"/>
      <c r="OA146" s="601"/>
      <c r="OB146" s="601"/>
      <c r="OC146" s="601"/>
      <c r="OD146" s="601"/>
      <c r="OE146" s="601"/>
      <c r="OF146" s="601"/>
      <c r="OG146" s="601"/>
      <c r="OH146" s="601"/>
      <c r="OI146" s="601"/>
      <c r="OJ146" s="601"/>
      <c r="OK146" s="601"/>
      <c r="OL146" s="601"/>
      <c r="OM146" s="601"/>
      <c r="ON146" s="601"/>
      <c r="OO146" s="601"/>
      <c r="OP146" s="601"/>
      <c r="OQ146" s="601"/>
      <c r="OR146" s="601"/>
      <c r="OS146" s="601"/>
      <c r="OT146" s="601"/>
      <c r="OU146" s="601"/>
      <c r="OV146" s="601"/>
      <c r="OW146" s="601"/>
      <c r="OX146" s="601"/>
      <c r="OY146" s="601"/>
      <c r="OZ146" s="601"/>
      <c r="PA146" s="601"/>
      <c r="PB146" s="601"/>
      <c r="PC146" s="601"/>
      <c r="PD146" s="601"/>
      <c r="PE146" s="601"/>
      <c r="PF146" s="601"/>
      <c r="PG146" s="601"/>
      <c r="PH146" s="601"/>
      <c r="PI146" s="601"/>
      <c r="PJ146" s="601"/>
      <c r="PK146" s="601"/>
      <c r="PL146" s="601"/>
      <c r="PM146" s="601"/>
      <c r="PN146" s="601"/>
      <c r="PO146" s="601"/>
      <c r="PP146" s="601"/>
      <c r="PQ146" s="601"/>
      <c r="PR146" s="601"/>
      <c r="PS146" s="601"/>
      <c r="PT146" s="601"/>
      <c r="PU146" s="601"/>
      <c r="PV146" s="601"/>
      <c r="PW146" s="601"/>
      <c r="PX146" s="601"/>
      <c r="PY146" s="601"/>
      <c r="PZ146" s="601"/>
      <c r="QA146" s="601"/>
      <c r="QB146" s="601"/>
      <c r="QC146" s="601"/>
      <c r="QD146" s="601"/>
      <c r="QE146" s="601"/>
      <c r="QF146" s="601"/>
      <c r="QG146" s="601"/>
      <c r="QH146" s="601"/>
      <c r="QI146" s="601"/>
      <c r="QJ146" s="601"/>
      <c r="QK146" s="601"/>
      <c r="QL146" s="601"/>
      <c r="QM146" s="601"/>
      <c r="QN146" s="601"/>
      <c r="QO146" s="601"/>
      <c r="QP146" s="601"/>
      <c r="QQ146" s="601"/>
      <c r="QR146" s="601"/>
      <c r="QS146" s="601"/>
      <c r="QT146" s="601"/>
      <c r="QU146" s="601"/>
      <c r="QV146" s="601"/>
      <c r="QW146" s="601"/>
      <c r="QX146" s="601"/>
      <c r="QY146" s="601"/>
      <c r="QZ146" s="601"/>
      <c r="RA146" s="601"/>
      <c r="RB146" s="601"/>
      <c r="RC146" s="601"/>
      <c r="RD146" s="601"/>
      <c r="RE146" s="601"/>
      <c r="RF146" s="601"/>
      <c r="RG146" s="601"/>
      <c r="RH146" s="601"/>
      <c r="RI146" s="601"/>
      <c r="RJ146" s="601"/>
      <c r="RK146" s="601"/>
      <c r="RL146" s="601"/>
      <c r="RM146" s="601"/>
      <c r="RN146" s="601"/>
      <c r="RO146" s="601"/>
      <c r="RP146" s="601"/>
      <c r="RQ146" s="601"/>
      <c r="RR146" s="601"/>
      <c r="RS146" s="601"/>
      <c r="RT146" s="601"/>
      <c r="RU146" s="601"/>
      <c r="RV146" s="601"/>
      <c r="RW146" s="601"/>
      <c r="RX146" s="601"/>
      <c r="RY146" s="601"/>
      <c r="RZ146" s="601"/>
      <c r="SA146" s="601"/>
      <c r="SB146" s="601"/>
      <c r="SC146" s="601"/>
      <c r="SD146" s="601"/>
      <c r="SE146" s="601"/>
      <c r="SF146" s="601"/>
      <c r="SG146" s="601"/>
      <c r="SH146" s="601"/>
      <c r="SI146" s="601"/>
      <c r="SJ146" s="601"/>
      <c r="SK146" s="601"/>
      <c r="SL146" s="601"/>
      <c r="SM146" s="601"/>
      <c r="SN146" s="601"/>
      <c r="SO146" s="601"/>
      <c r="SP146" s="601"/>
      <c r="SQ146" s="601"/>
      <c r="SR146" s="601"/>
      <c r="SS146" s="601"/>
      <c r="ST146" s="601"/>
      <c r="SU146" s="601"/>
      <c r="SV146" s="601"/>
      <c r="SW146" s="601"/>
      <c r="SX146" s="601"/>
      <c r="SY146" s="601"/>
      <c r="SZ146" s="601"/>
      <c r="TA146" s="601"/>
      <c r="TB146" s="601"/>
      <c r="TC146" s="601"/>
      <c r="TD146" s="601"/>
      <c r="TE146" s="601"/>
      <c r="TF146" s="601"/>
      <c r="TG146" s="601"/>
      <c r="TH146" s="601"/>
      <c r="TI146" s="601"/>
      <c r="TJ146" s="601"/>
      <c r="TK146" s="601"/>
      <c r="TL146" s="601"/>
      <c r="TM146" s="601"/>
      <c r="TN146" s="601"/>
      <c r="TO146" s="601"/>
      <c r="TP146" s="601"/>
      <c r="TQ146" s="601"/>
      <c r="TR146" s="601"/>
      <c r="TS146" s="601"/>
      <c r="TT146" s="601"/>
      <c r="TU146" s="601"/>
      <c r="TV146" s="601"/>
      <c r="TW146" s="601"/>
      <c r="TX146" s="601"/>
      <c r="TY146" s="601"/>
      <c r="TZ146" s="601"/>
      <c r="UA146" s="601"/>
      <c r="UB146" s="601"/>
      <c r="UC146" s="601"/>
      <c r="UD146" s="601"/>
      <c r="UE146" s="601"/>
      <c r="UF146" s="601"/>
      <c r="UG146" s="601"/>
      <c r="UH146" s="601"/>
      <c r="UI146" s="601"/>
      <c r="UJ146" s="601"/>
      <c r="UK146" s="601"/>
      <c r="UL146" s="601"/>
      <c r="UM146" s="601"/>
      <c r="UN146" s="601"/>
      <c r="UO146" s="601"/>
      <c r="UP146" s="601"/>
      <c r="UQ146" s="601"/>
      <c r="UR146" s="601"/>
      <c r="US146" s="601"/>
      <c r="UT146" s="601"/>
      <c r="UU146" s="601"/>
      <c r="UV146" s="601"/>
      <c r="UW146" s="601"/>
      <c r="UX146" s="601"/>
      <c r="UY146" s="601"/>
      <c r="UZ146" s="601"/>
      <c r="VA146" s="601"/>
      <c r="VB146" s="601"/>
      <c r="VC146" s="601"/>
      <c r="VD146" s="601"/>
      <c r="VE146" s="601"/>
      <c r="VF146" s="601"/>
      <c r="VG146" s="601"/>
      <c r="VH146" s="601"/>
      <c r="VI146" s="601"/>
      <c r="VJ146" s="601"/>
      <c r="VK146" s="601"/>
      <c r="VL146" s="601"/>
      <c r="VM146" s="601"/>
      <c r="VN146" s="601"/>
      <c r="VO146" s="601"/>
      <c r="VP146" s="601"/>
      <c r="VQ146" s="601"/>
      <c r="VR146" s="601"/>
      <c r="VS146" s="601"/>
      <c r="VT146" s="601"/>
      <c r="VU146" s="601"/>
      <c r="VV146" s="601"/>
      <c r="VW146" s="601"/>
      <c r="VX146" s="601"/>
      <c r="VY146" s="601"/>
      <c r="VZ146" s="601"/>
      <c r="WA146" s="601"/>
      <c r="WB146" s="601"/>
      <c r="WC146" s="601"/>
      <c r="WD146" s="601"/>
      <c r="WE146" s="601"/>
      <c r="WF146" s="601"/>
      <c r="WG146" s="601"/>
      <c r="WH146" s="601"/>
      <c r="WI146" s="601"/>
      <c r="WJ146" s="601"/>
      <c r="WK146" s="601"/>
      <c r="WL146" s="601"/>
      <c r="WM146" s="601"/>
      <c r="WN146" s="601"/>
      <c r="WO146" s="601"/>
      <c r="WP146" s="601"/>
      <c r="WQ146" s="601"/>
      <c r="WR146" s="601"/>
      <c r="WS146" s="601"/>
      <c r="WT146" s="601"/>
      <c r="WU146" s="601"/>
      <c r="WV146" s="601"/>
      <c r="WW146" s="601"/>
      <c r="WX146" s="601"/>
      <c r="WY146" s="601"/>
      <c r="WZ146" s="601"/>
      <c r="XA146" s="601"/>
      <c r="XB146" s="601"/>
      <c r="XC146" s="601"/>
      <c r="XD146" s="601"/>
      <c r="XE146" s="601"/>
      <c r="XF146" s="601"/>
      <c r="XG146" s="601"/>
      <c r="XH146" s="601"/>
      <c r="XI146" s="601"/>
      <c r="XJ146" s="601"/>
      <c r="XK146" s="601"/>
      <c r="XL146" s="601"/>
      <c r="XM146" s="601"/>
      <c r="XN146" s="601"/>
      <c r="XO146" s="601"/>
      <c r="XP146" s="601"/>
      <c r="XQ146" s="601"/>
      <c r="XR146" s="601"/>
      <c r="XS146" s="601"/>
      <c r="XT146" s="601"/>
      <c r="XU146" s="601"/>
      <c r="XV146" s="601"/>
      <c r="XW146" s="601"/>
      <c r="XX146" s="601"/>
      <c r="XY146" s="601"/>
      <c r="XZ146" s="601"/>
      <c r="YA146" s="601"/>
      <c r="YB146" s="601"/>
      <c r="YC146" s="601"/>
      <c r="YD146" s="601"/>
      <c r="YE146" s="601"/>
      <c r="YF146" s="601"/>
      <c r="YG146" s="601"/>
      <c r="YH146" s="601"/>
      <c r="YI146" s="601"/>
      <c r="YJ146" s="601"/>
      <c r="YK146" s="601"/>
      <c r="YL146" s="601"/>
      <c r="YM146" s="601"/>
      <c r="YN146" s="601"/>
      <c r="YO146" s="601"/>
      <c r="YP146" s="601"/>
      <c r="YQ146" s="601"/>
      <c r="YR146" s="601"/>
      <c r="YS146" s="601"/>
      <c r="YT146" s="601"/>
      <c r="YU146" s="601"/>
      <c r="YV146" s="601"/>
      <c r="YW146" s="601"/>
      <c r="YX146" s="601"/>
      <c r="YY146" s="601"/>
      <c r="YZ146" s="601"/>
      <c r="ZA146" s="601"/>
      <c r="ZB146" s="601"/>
      <c r="ZC146" s="601"/>
      <c r="ZD146" s="601"/>
      <c r="ZE146" s="601"/>
      <c r="ZF146" s="601"/>
      <c r="ZG146" s="601"/>
      <c r="ZH146" s="601"/>
      <c r="ZI146" s="601"/>
      <c r="ZJ146" s="601"/>
      <c r="ZK146" s="601"/>
      <c r="ZL146" s="601"/>
      <c r="ZM146" s="601"/>
      <c r="ZN146" s="601"/>
      <c r="ZO146" s="601"/>
      <c r="ZP146" s="601"/>
      <c r="ZQ146" s="601"/>
      <c r="ZR146" s="601"/>
      <c r="ZS146" s="601"/>
      <c r="ZT146" s="601"/>
      <c r="ZU146" s="601"/>
      <c r="ZV146" s="601"/>
      <c r="ZW146" s="601"/>
      <c r="ZX146" s="601"/>
      <c r="ZY146" s="601"/>
      <c r="ZZ146" s="601"/>
      <c r="AAA146" s="601"/>
      <c r="AAB146" s="601"/>
      <c r="AAC146" s="601"/>
      <c r="AAD146" s="601"/>
      <c r="AAE146" s="601"/>
      <c r="AAF146" s="601"/>
      <c r="AAG146" s="601"/>
      <c r="AAH146" s="601"/>
      <c r="AAI146" s="601"/>
      <c r="AAJ146" s="601"/>
      <c r="AAK146" s="601"/>
      <c r="AAL146" s="601"/>
      <c r="AAM146" s="601"/>
      <c r="AAN146" s="601"/>
      <c r="AAO146" s="601"/>
      <c r="AAP146" s="601"/>
      <c r="AAQ146" s="601"/>
      <c r="AAR146" s="601"/>
      <c r="AAS146" s="601"/>
      <c r="AAT146" s="601"/>
      <c r="AAU146" s="601"/>
      <c r="AAV146" s="601"/>
      <c r="AAW146" s="601"/>
      <c r="AAX146" s="601"/>
      <c r="AAY146" s="601"/>
      <c r="AAZ146" s="601"/>
      <c r="ABA146" s="601"/>
      <c r="ABB146" s="601"/>
      <c r="ABC146" s="601"/>
      <c r="ABD146" s="601"/>
      <c r="ABE146" s="601"/>
      <c r="ABF146" s="601"/>
      <c r="ABG146" s="601"/>
      <c r="ABH146" s="601"/>
      <c r="ABI146" s="601"/>
      <c r="ABJ146" s="601"/>
      <c r="ABK146" s="601"/>
      <c r="ABL146" s="601"/>
      <c r="ABM146" s="601"/>
      <c r="ABN146" s="601"/>
      <c r="ABO146" s="601"/>
      <c r="ABP146" s="601"/>
      <c r="ABQ146" s="601"/>
      <c r="ABR146" s="601"/>
      <c r="ABS146" s="601"/>
      <c r="ABT146" s="601"/>
      <c r="ABU146" s="601"/>
      <c r="ABV146" s="601"/>
      <c r="ABW146" s="601"/>
      <c r="ABX146" s="601"/>
      <c r="ABY146" s="601"/>
      <c r="ABZ146" s="601"/>
      <c r="ACA146" s="601"/>
      <c r="ACB146" s="601"/>
      <c r="ACC146" s="601"/>
      <c r="ACD146" s="601"/>
      <c r="ACE146" s="601"/>
      <c r="ACF146" s="601"/>
      <c r="ACG146" s="601"/>
      <c r="ACH146" s="601"/>
      <c r="ACI146" s="601"/>
      <c r="ACJ146" s="601"/>
      <c r="ACK146" s="601"/>
      <c r="ACL146" s="601"/>
      <c r="ACM146" s="601"/>
      <c r="ACN146" s="601"/>
      <c r="ACO146" s="601"/>
      <c r="ACP146" s="601"/>
      <c r="ACQ146" s="601"/>
      <c r="ACR146" s="601"/>
      <c r="ACS146" s="601"/>
      <c r="ACT146" s="601"/>
      <c r="ACU146" s="601"/>
      <c r="ACV146" s="601"/>
      <c r="ACW146" s="601"/>
      <c r="ACX146" s="601"/>
      <c r="ACY146" s="601"/>
      <c r="ACZ146" s="601"/>
      <c r="ADA146" s="601"/>
      <c r="ADB146" s="601"/>
      <c r="ADC146" s="601"/>
      <c r="ADD146" s="601"/>
      <c r="ADE146" s="601"/>
      <c r="ADF146" s="601"/>
      <c r="ADG146" s="601"/>
      <c r="ADH146" s="601"/>
      <c r="ADI146" s="601"/>
      <c r="ADJ146" s="601"/>
      <c r="ADK146" s="601"/>
      <c r="ADL146" s="601"/>
      <c r="ADM146" s="601"/>
      <c r="ADN146" s="601"/>
      <c r="ADO146" s="601"/>
      <c r="ADP146" s="601"/>
      <c r="ADQ146" s="601"/>
      <c r="ADR146" s="601"/>
      <c r="ADS146" s="601"/>
      <c r="ADT146" s="601"/>
      <c r="ADU146" s="601"/>
      <c r="ADV146" s="601"/>
      <c r="ADW146" s="601"/>
      <c r="ADX146" s="601"/>
      <c r="ADY146" s="601"/>
      <c r="ADZ146" s="601"/>
      <c r="AEA146" s="601"/>
      <c r="AEB146" s="601"/>
      <c r="AEC146" s="601"/>
      <c r="AED146" s="601"/>
      <c r="AEE146" s="601"/>
      <c r="AEF146" s="601"/>
      <c r="AEG146" s="601"/>
      <c r="AEH146" s="601"/>
      <c r="AEI146" s="601"/>
      <c r="AEJ146" s="601"/>
      <c r="AEK146" s="601"/>
      <c r="AEL146" s="601"/>
      <c r="AEM146" s="601"/>
      <c r="AEN146" s="601"/>
      <c r="AEO146" s="601"/>
      <c r="AEP146" s="601"/>
      <c r="AEQ146" s="601"/>
      <c r="AER146" s="601"/>
      <c r="AES146" s="601"/>
      <c r="AET146" s="601"/>
      <c r="AEU146" s="601"/>
      <c r="AEV146" s="601"/>
      <c r="AEW146" s="601"/>
      <c r="AEX146" s="601"/>
      <c r="AEY146" s="601"/>
      <c r="AEZ146" s="601"/>
      <c r="AFA146" s="601"/>
      <c r="AFB146" s="601"/>
      <c r="AFC146" s="601"/>
      <c r="AFD146" s="601"/>
      <c r="AFE146" s="601"/>
      <c r="AFF146" s="601"/>
      <c r="AFG146" s="601"/>
      <c r="AFH146" s="601"/>
      <c r="AFI146" s="601"/>
      <c r="AFJ146" s="601"/>
      <c r="AFK146" s="601"/>
      <c r="AFL146" s="601"/>
      <c r="AFM146" s="601"/>
      <c r="AFN146" s="601"/>
      <c r="AFO146" s="601"/>
      <c r="AFP146" s="601"/>
      <c r="AFQ146" s="601"/>
      <c r="AFR146" s="601"/>
      <c r="AFS146" s="601"/>
      <c r="AFT146" s="601"/>
      <c r="AFU146" s="601"/>
      <c r="AFV146" s="601"/>
      <c r="AFW146" s="601"/>
      <c r="AFX146" s="601"/>
      <c r="AFY146" s="601"/>
      <c r="AFZ146" s="601"/>
      <c r="AGA146" s="601"/>
      <c r="AGB146" s="601"/>
      <c r="AGC146" s="601"/>
      <c r="AGD146" s="601"/>
      <c r="AGE146" s="601"/>
      <c r="AGF146" s="601"/>
      <c r="AGG146" s="601"/>
      <c r="AGH146" s="601"/>
      <c r="AGI146" s="601"/>
      <c r="AGJ146" s="601"/>
      <c r="AGK146" s="601"/>
      <c r="AGL146" s="601"/>
      <c r="AGM146" s="601"/>
      <c r="AGN146" s="601"/>
      <c r="AGO146" s="601"/>
      <c r="AGP146" s="601"/>
      <c r="AGQ146" s="601"/>
      <c r="AGR146" s="601"/>
      <c r="AGS146" s="601"/>
      <c r="AGT146" s="601"/>
      <c r="AGU146" s="601"/>
      <c r="AGV146" s="601"/>
      <c r="AGW146" s="601"/>
      <c r="AGX146" s="601"/>
      <c r="AGY146" s="601"/>
      <c r="AGZ146" s="601"/>
      <c r="AHA146" s="601"/>
      <c r="AHB146" s="601"/>
      <c r="AHC146" s="601"/>
      <c r="AHD146" s="601"/>
      <c r="AHE146" s="601"/>
      <c r="AHF146" s="601"/>
      <c r="AHG146" s="601"/>
      <c r="AHH146" s="601"/>
      <c r="AHI146" s="601"/>
      <c r="AHJ146" s="601"/>
      <c r="AHK146" s="601"/>
      <c r="AHL146" s="601"/>
      <c r="AHM146" s="601"/>
      <c r="AHN146" s="601"/>
      <c r="AHO146" s="601"/>
      <c r="AHP146" s="601"/>
      <c r="AHQ146" s="601"/>
      <c r="AHR146" s="601"/>
      <c r="AHS146" s="601"/>
      <c r="AHT146" s="601"/>
      <c r="AHU146" s="601"/>
      <c r="AHV146" s="601"/>
      <c r="AHW146" s="601"/>
      <c r="AHX146" s="601"/>
      <c r="AHY146" s="601"/>
      <c r="AHZ146" s="601"/>
      <c r="AIA146" s="601"/>
      <c r="AIB146" s="601"/>
      <c r="AIC146" s="601"/>
      <c r="AID146" s="601"/>
      <c r="AIE146" s="601"/>
      <c r="AIF146" s="601"/>
      <c r="AIG146" s="601"/>
      <c r="AIH146" s="601"/>
      <c r="AII146" s="601"/>
      <c r="AIJ146" s="601"/>
      <c r="AIK146" s="601"/>
      <c r="AIL146" s="601"/>
      <c r="AIM146" s="601"/>
      <c r="AIN146" s="601"/>
      <c r="AIO146" s="601"/>
      <c r="AIP146" s="601"/>
      <c r="AIQ146" s="601"/>
      <c r="AIR146" s="601"/>
      <c r="AIS146" s="601"/>
      <c r="AIT146" s="601"/>
      <c r="AIU146" s="601"/>
      <c r="AIV146" s="601"/>
      <c r="AIW146" s="601"/>
      <c r="AIX146" s="601"/>
      <c r="AIY146" s="601"/>
      <c r="AIZ146" s="601"/>
      <c r="AJA146" s="601"/>
      <c r="AJB146" s="601"/>
      <c r="AJC146" s="601"/>
      <c r="AJD146" s="601"/>
      <c r="AJE146" s="601"/>
      <c r="AJF146" s="601"/>
      <c r="AJG146" s="601"/>
      <c r="AJH146" s="601"/>
      <c r="AJI146" s="601"/>
      <c r="AJJ146" s="601"/>
      <c r="AJK146" s="601"/>
      <c r="AJL146" s="601"/>
      <c r="AJM146" s="601"/>
      <c r="AJN146" s="601"/>
      <c r="AJO146" s="601"/>
      <c r="AJP146" s="601"/>
      <c r="AJQ146" s="601"/>
      <c r="AJR146" s="601"/>
      <c r="AJS146" s="601"/>
      <c r="AJT146" s="601"/>
      <c r="AJU146" s="601"/>
      <c r="AJV146" s="601"/>
      <c r="AJW146" s="601"/>
      <c r="AJX146" s="601"/>
      <c r="AJY146" s="601"/>
      <c r="AJZ146" s="601"/>
      <c r="AKA146" s="601"/>
      <c r="AKB146" s="601"/>
      <c r="AKC146" s="601"/>
      <c r="AKD146" s="601"/>
      <c r="AKE146" s="601"/>
      <c r="AKF146" s="601"/>
      <c r="AKG146" s="601"/>
      <c r="AKH146" s="601"/>
      <c r="AKI146" s="601"/>
      <c r="AKJ146" s="601"/>
      <c r="AKK146" s="601"/>
      <c r="AKL146" s="601"/>
      <c r="AKM146" s="601"/>
      <c r="AKN146" s="601"/>
      <c r="AKO146" s="601"/>
      <c r="AKP146" s="601"/>
      <c r="AKQ146" s="601"/>
      <c r="AKR146" s="601"/>
      <c r="AKS146" s="601"/>
      <c r="AKT146" s="601"/>
      <c r="AKU146" s="601"/>
      <c r="AKV146" s="601"/>
      <c r="AKW146" s="601"/>
      <c r="AKX146" s="601"/>
      <c r="AKY146" s="601"/>
      <c r="AKZ146" s="601"/>
      <c r="ALA146" s="601"/>
      <c r="ALB146" s="601"/>
      <c r="ALC146" s="601"/>
      <c r="ALD146" s="601"/>
      <c r="ALE146" s="601"/>
      <c r="ALF146" s="601"/>
      <c r="ALG146" s="601"/>
      <c r="ALH146" s="601"/>
      <c r="ALI146" s="601"/>
      <c r="ALJ146" s="601"/>
      <c r="ALK146" s="601"/>
      <c r="ALL146" s="601"/>
      <c r="ALM146" s="601"/>
      <c r="ALN146" s="601"/>
      <c r="ALO146" s="601"/>
      <c r="ALP146" s="601"/>
      <c r="ALQ146" s="601"/>
      <c r="ALR146" s="601"/>
      <c r="ALS146" s="601"/>
      <c r="ALT146" s="601"/>
      <c r="ALU146" s="601"/>
      <c r="ALV146" s="601"/>
      <c r="ALW146" s="601"/>
      <c r="ALX146" s="601"/>
      <c r="ALY146" s="601"/>
      <c r="ALZ146" s="601"/>
      <c r="AMA146" s="601"/>
      <c r="AMB146" s="601"/>
      <c r="AMC146" s="601"/>
      <c r="AMD146" s="601"/>
      <c r="AME146" s="601"/>
      <c r="AMF146" s="601"/>
      <c r="AMG146" s="601"/>
      <c r="AMH146" s="601"/>
      <c r="AMI146" s="601"/>
      <c r="AMJ146" s="601"/>
      <c r="AMK146" s="601"/>
      <c r="AML146" s="601"/>
      <c r="AMM146" s="601"/>
      <c r="AMN146" s="601"/>
      <c r="AMO146" s="601"/>
      <c r="AMP146" s="601"/>
      <c r="AMQ146" s="601"/>
      <c r="AMR146" s="601"/>
      <c r="AMS146" s="601"/>
      <c r="AMT146" s="601"/>
      <c r="AMU146" s="601"/>
      <c r="AMV146" s="601"/>
      <c r="AMW146" s="601"/>
      <c r="AMX146" s="601"/>
      <c r="AMY146" s="601"/>
      <c r="AMZ146" s="601"/>
      <c r="ANA146" s="601"/>
      <c r="ANB146" s="601"/>
      <c r="ANC146" s="601"/>
      <c r="AND146" s="601"/>
      <c r="ANE146" s="601"/>
      <c r="ANF146" s="601"/>
      <c r="ANG146" s="601"/>
      <c r="ANH146" s="601"/>
      <c r="ANI146" s="601"/>
      <c r="ANJ146" s="601"/>
      <c r="ANK146" s="601"/>
      <c r="ANL146" s="601"/>
      <c r="ANM146" s="601"/>
      <c r="ANN146" s="601"/>
      <c r="ANO146" s="601"/>
      <c r="ANP146" s="601"/>
      <c r="ANQ146" s="601"/>
      <c r="ANR146" s="601"/>
      <c r="ANS146" s="601"/>
      <c r="ANT146" s="601"/>
      <c r="ANU146" s="601"/>
      <c r="ANV146" s="601"/>
      <c r="ANW146" s="601"/>
      <c r="ANX146" s="601"/>
      <c r="ANY146" s="601"/>
      <c r="ANZ146" s="601"/>
      <c r="AOA146" s="601"/>
      <c r="AOB146" s="601"/>
      <c r="AOC146" s="601"/>
      <c r="AOD146" s="601"/>
      <c r="AOE146" s="601"/>
      <c r="AOF146" s="601"/>
      <c r="AOG146" s="601"/>
      <c r="AOH146" s="601"/>
      <c r="AOI146" s="601"/>
      <c r="AOJ146" s="601"/>
      <c r="AOK146" s="601"/>
      <c r="AOL146" s="601"/>
      <c r="AOM146" s="601"/>
      <c r="AON146" s="601"/>
      <c r="AOO146" s="601"/>
      <c r="AOP146" s="601"/>
      <c r="AOQ146" s="601"/>
      <c r="AOR146" s="601"/>
      <c r="AOS146" s="601"/>
      <c r="AOT146" s="601"/>
      <c r="AOU146" s="601"/>
      <c r="AOV146" s="601"/>
      <c r="AOW146" s="601"/>
      <c r="AOX146" s="601"/>
      <c r="AOY146" s="601"/>
      <c r="AOZ146" s="601"/>
      <c r="APA146" s="601"/>
      <c r="APB146" s="601"/>
      <c r="APC146" s="601"/>
      <c r="APD146" s="601"/>
      <c r="APE146" s="601"/>
      <c r="APF146" s="601"/>
      <c r="APG146" s="601"/>
      <c r="APH146" s="601"/>
      <c r="API146" s="601"/>
      <c r="APJ146" s="601"/>
      <c r="APK146" s="601"/>
      <c r="APL146" s="601"/>
      <c r="APM146" s="601"/>
      <c r="APN146" s="601"/>
      <c r="APO146" s="601"/>
      <c r="APP146" s="601"/>
      <c r="APQ146" s="601"/>
      <c r="APR146" s="601"/>
      <c r="APS146" s="601"/>
      <c r="APT146" s="601"/>
      <c r="APU146" s="601"/>
      <c r="APV146" s="601"/>
      <c r="APW146" s="601"/>
      <c r="APX146" s="601"/>
      <c r="APY146" s="601"/>
      <c r="APZ146" s="601"/>
      <c r="AQA146" s="601"/>
      <c r="AQB146" s="601"/>
      <c r="AQC146" s="601"/>
      <c r="AQD146" s="601"/>
      <c r="AQE146" s="601"/>
      <c r="AQF146" s="601"/>
      <c r="AQG146" s="601"/>
      <c r="AQH146" s="601"/>
      <c r="AQI146" s="601"/>
      <c r="AQJ146" s="601"/>
      <c r="AQK146" s="601"/>
      <c r="AQL146" s="601"/>
      <c r="AQM146" s="601"/>
      <c r="AQN146" s="601"/>
      <c r="AQO146" s="601"/>
      <c r="AQP146" s="601"/>
      <c r="AQQ146" s="601"/>
      <c r="AQR146" s="601"/>
      <c r="AQS146" s="601"/>
      <c r="AQT146" s="601"/>
      <c r="AQU146" s="601"/>
      <c r="AQV146" s="601"/>
      <c r="AQW146" s="601"/>
      <c r="AQX146" s="601"/>
      <c r="AQY146" s="601"/>
      <c r="AQZ146" s="601"/>
      <c r="ARA146" s="601"/>
      <c r="ARB146" s="601"/>
      <c r="ARC146" s="601"/>
      <c r="ARD146" s="601"/>
      <c r="ARE146" s="601"/>
      <c r="ARF146" s="601"/>
      <c r="ARG146" s="601"/>
      <c r="ARH146" s="601"/>
      <c r="ARI146" s="601"/>
      <c r="ARJ146" s="601"/>
      <c r="ARK146" s="601"/>
      <c r="ARL146" s="601"/>
      <c r="ARM146" s="601"/>
      <c r="ARN146" s="601"/>
      <c r="ARO146" s="601"/>
      <c r="ARP146" s="601"/>
      <c r="ARQ146" s="601"/>
      <c r="ARR146" s="601"/>
      <c r="ARS146" s="601"/>
      <c r="ART146" s="601"/>
      <c r="ARU146" s="601"/>
      <c r="ARV146" s="601"/>
      <c r="ARW146" s="601"/>
      <c r="ARX146" s="601"/>
      <c r="ARY146" s="601"/>
      <c r="ARZ146" s="601"/>
      <c r="ASA146" s="601"/>
      <c r="ASB146" s="601"/>
      <c r="ASC146" s="601"/>
      <c r="ASD146" s="601"/>
      <c r="ASE146" s="601"/>
      <c r="ASF146" s="601"/>
      <c r="ASG146" s="601"/>
      <c r="ASH146" s="601"/>
      <c r="ASI146" s="601"/>
      <c r="ASJ146" s="601"/>
      <c r="ASK146" s="601"/>
      <c r="ASL146" s="601"/>
      <c r="ASM146" s="601"/>
      <c r="ASN146" s="601"/>
      <c r="ASO146" s="601"/>
      <c r="ASP146" s="601"/>
      <c r="ASQ146" s="601"/>
      <c r="ASR146" s="601"/>
      <c r="ASS146" s="601"/>
      <c r="AST146" s="601"/>
      <c r="ASU146" s="601"/>
      <c r="ASV146" s="601"/>
      <c r="ASW146" s="601"/>
      <c r="ASX146" s="601"/>
      <c r="ASY146" s="601"/>
      <c r="ASZ146" s="601"/>
      <c r="ATA146" s="601"/>
      <c r="ATB146" s="601"/>
      <c r="ATC146" s="601"/>
      <c r="ATD146" s="601"/>
      <c r="ATE146" s="601"/>
      <c r="ATF146" s="601"/>
      <c r="ATG146" s="601"/>
      <c r="ATH146" s="601"/>
      <c r="ATI146" s="601"/>
      <c r="ATJ146" s="601"/>
      <c r="ATK146" s="601"/>
      <c r="ATL146" s="601"/>
      <c r="ATM146" s="601"/>
      <c r="ATN146" s="601"/>
      <c r="ATO146" s="601"/>
      <c r="ATP146" s="601"/>
      <c r="ATQ146" s="601"/>
      <c r="ATR146" s="601"/>
      <c r="ATS146" s="601"/>
      <c r="ATT146" s="601"/>
      <c r="ATU146" s="601"/>
      <c r="ATV146" s="601"/>
      <c r="ATW146" s="601"/>
      <c r="ATX146" s="601"/>
      <c r="ATY146" s="601"/>
      <c r="ATZ146" s="601"/>
      <c r="AUA146" s="601"/>
      <c r="AUB146" s="601"/>
      <c r="AUC146" s="601"/>
      <c r="AUD146" s="601"/>
      <c r="AUE146" s="601"/>
      <c r="AUF146" s="601"/>
      <c r="AUG146" s="601"/>
      <c r="AUH146" s="601"/>
      <c r="AUI146" s="601"/>
      <c r="AUJ146" s="601"/>
      <c r="AUK146" s="601"/>
      <c r="AUL146" s="601"/>
      <c r="AUM146" s="601"/>
      <c r="AUN146" s="601"/>
      <c r="AUO146" s="601"/>
      <c r="AUP146" s="601"/>
      <c r="AUQ146" s="601"/>
      <c r="AUR146" s="601"/>
      <c r="AUS146" s="601"/>
      <c r="AUT146" s="601"/>
      <c r="AUU146" s="601"/>
      <c r="AUV146" s="601"/>
      <c r="AUW146" s="601"/>
      <c r="AUX146" s="601"/>
      <c r="AUY146" s="601"/>
      <c r="AUZ146" s="601"/>
      <c r="AVA146" s="601"/>
      <c r="AVB146" s="601"/>
      <c r="AVC146" s="601"/>
      <c r="AVD146" s="601"/>
      <c r="AVE146" s="601"/>
      <c r="AVF146" s="601"/>
      <c r="AVG146" s="601"/>
      <c r="AVH146" s="601"/>
      <c r="AVI146" s="601"/>
      <c r="AVJ146" s="601"/>
      <c r="AVK146" s="601"/>
      <c r="AVL146" s="601"/>
      <c r="AVM146" s="601"/>
      <c r="AVN146" s="601"/>
      <c r="AVO146" s="601"/>
      <c r="AVP146" s="601"/>
      <c r="AVQ146" s="601"/>
      <c r="AVR146" s="601"/>
      <c r="AVS146" s="601"/>
      <c r="AVT146" s="601"/>
      <c r="AVU146" s="601"/>
      <c r="AVV146" s="601"/>
      <c r="AVW146" s="601"/>
      <c r="AVX146" s="601"/>
      <c r="AVY146" s="601"/>
      <c r="AVZ146" s="601"/>
      <c r="AWA146" s="601"/>
      <c r="AWB146" s="601"/>
      <c r="AWC146" s="601"/>
      <c r="AWD146" s="601"/>
      <c r="AWE146" s="601"/>
      <c r="AWF146" s="601"/>
      <c r="AWG146" s="601"/>
      <c r="AWH146" s="601"/>
      <c r="AWI146" s="601"/>
      <c r="AWJ146" s="601"/>
      <c r="AWK146" s="601"/>
      <c r="AWL146" s="601"/>
      <c r="AWM146" s="601"/>
      <c r="AWN146" s="601"/>
      <c r="AWO146" s="601"/>
      <c r="AWP146" s="601"/>
      <c r="AWQ146" s="601"/>
      <c r="AWR146" s="601"/>
      <c r="AWS146" s="601"/>
      <c r="AWT146" s="601"/>
      <c r="AWU146" s="601"/>
      <c r="AWV146" s="601"/>
      <c r="AWW146" s="601"/>
      <c r="AWX146" s="601"/>
      <c r="AWY146" s="601"/>
      <c r="AWZ146" s="601"/>
      <c r="AXA146" s="601"/>
      <c r="AXB146" s="601"/>
      <c r="AXC146" s="601"/>
      <c r="AXD146" s="601"/>
      <c r="AXE146" s="601"/>
      <c r="AXF146" s="601"/>
      <c r="AXG146" s="601"/>
      <c r="AXH146" s="601"/>
      <c r="AXI146" s="601"/>
      <c r="AXJ146" s="601"/>
      <c r="AXK146" s="601"/>
      <c r="AXL146" s="601"/>
      <c r="AXM146" s="601"/>
      <c r="AXN146" s="601"/>
      <c r="AXO146" s="601"/>
      <c r="AXP146" s="601"/>
      <c r="AXQ146" s="601"/>
      <c r="AXR146" s="601"/>
      <c r="AXS146" s="601"/>
      <c r="AXT146" s="601"/>
      <c r="AXU146" s="601"/>
      <c r="AXV146" s="601"/>
      <c r="AXW146" s="601"/>
      <c r="AXX146" s="601"/>
      <c r="AXY146" s="601"/>
      <c r="AXZ146" s="601"/>
      <c r="AYA146" s="601"/>
      <c r="AYB146" s="601"/>
      <c r="AYC146" s="601"/>
      <c r="AYD146" s="601"/>
      <c r="AYE146" s="601"/>
      <c r="AYF146" s="601"/>
      <c r="AYG146" s="601"/>
      <c r="AYH146" s="601"/>
      <c r="AYI146" s="601"/>
      <c r="AYJ146" s="601"/>
      <c r="AYK146" s="601"/>
      <c r="AYL146" s="601"/>
      <c r="AYM146" s="601"/>
      <c r="AYN146" s="601"/>
      <c r="AYO146" s="601"/>
      <c r="AYP146" s="601"/>
      <c r="AYQ146" s="601"/>
      <c r="AYR146" s="601"/>
      <c r="AYS146" s="601"/>
      <c r="AYT146" s="601"/>
      <c r="AYU146" s="601"/>
      <c r="AYV146" s="601"/>
      <c r="AYW146" s="601"/>
      <c r="AYX146" s="601"/>
      <c r="AYY146" s="601"/>
      <c r="AYZ146" s="601"/>
      <c r="AZA146" s="601"/>
      <c r="AZB146" s="601"/>
      <c r="AZC146" s="601"/>
      <c r="AZD146" s="601"/>
      <c r="AZE146" s="601"/>
      <c r="AZF146" s="601"/>
      <c r="AZG146" s="601"/>
      <c r="AZH146" s="601"/>
      <c r="AZI146" s="601"/>
      <c r="AZJ146" s="601"/>
      <c r="AZK146" s="601"/>
      <c r="AZL146" s="601"/>
      <c r="AZM146" s="601"/>
      <c r="AZN146" s="601"/>
      <c r="AZO146" s="601"/>
      <c r="AZP146" s="601"/>
      <c r="AZQ146" s="601"/>
      <c r="AZR146" s="601"/>
      <c r="AZS146" s="601"/>
      <c r="AZT146" s="601"/>
      <c r="AZU146" s="601"/>
      <c r="AZV146" s="601"/>
      <c r="AZW146" s="601"/>
      <c r="AZX146" s="601"/>
      <c r="AZY146" s="601"/>
      <c r="AZZ146" s="601"/>
      <c r="BAA146" s="601"/>
      <c r="BAB146" s="601"/>
      <c r="BAC146" s="601"/>
      <c r="BAD146" s="601"/>
      <c r="BAE146" s="601"/>
      <c r="BAF146" s="601"/>
      <c r="BAG146" s="601"/>
      <c r="BAH146" s="601"/>
      <c r="BAI146" s="601"/>
      <c r="BAJ146" s="601"/>
      <c r="BAK146" s="601"/>
      <c r="BAL146" s="601"/>
      <c r="BAM146" s="601"/>
      <c r="BAN146" s="601"/>
      <c r="BAO146" s="601"/>
      <c r="BAP146" s="601"/>
      <c r="BAQ146" s="601"/>
      <c r="BAR146" s="601"/>
      <c r="BAS146" s="601"/>
      <c r="BAT146" s="601"/>
      <c r="BAU146" s="601"/>
      <c r="BAV146" s="601"/>
      <c r="BAW146" s="601"/>
      <c r="BAX146" s="601"/>
      <c r="BAY146" s="601"/>
      <c r="BAZ146" s="601"/>
      <c r="BBA146" s="601"/>
      <c r="BBB146" s="601"/>
      <c r="BBC146" s="601"/>
      <c r="BBD146" s="601"/>
      <c r="BBE146" s="601"/>
      <c r="BBF146" s="601"/>
      <c r="BBG146" s="601"/>
      <c r="BBH146" s="601"/>
      <c r="BBI146" s="601"/>
      <c r="BBJ146" s="601"/>
      <c r="BBK146" s="601"/>
      <c r="BBL146" s="601"/>
      <c r="BBM146" s="601"/>
      <c r="BBN146" s="601"/>
      <c r="BBO146" s="601"/>
      <c r="BBP146" s="601"/>
      <c r="BBQ146" s="601"/>
      <c r="BBR146" s="601"/>
      <c r="BBS146" s="601"/>
      <c r="BBT146" s="601"/>
      <c r="BBU146" s="601"/>
      <c r="BBV146" s="601"/>
      <c r="BBW146" s="601"/>
      <c r="BBX146" s="601"/>
      <c r="BBY146" s="601"/>
      <c r="BBZ146" s="601"/>
      <c r="BCA146" s="601"/>
      <c r="BCB146" s="601"/>
      <c r="BCC146" s="601"/>
      <c r="BCD146" s="601"/>
      <c r="BCE146" s="601"/>
      <c r="BCF146" s="601"/>
      <c r="BCG146" s="601"/>
      <c r="BCH146" s="601"/>
      <c r="BCI146" s="601"/>
      <c r="BCJ146" s="601"/>
      <c r="BCK146" s="601"/>
      <c r="BCL146" s="601"/>
      <c r="BCM146" s="601"/>
      <c r="BCN146" s="601"/>
      <c r="BCO146" s="601"/>
      <c r="BCP146" s="601"/>
      <c r="BCQ146" s="601"/>
      <c r="BCR146" s="601"/>
      <c r="BCS146" s="601"/>
      <c r="BCT146" s="601"/>
      <c r="BCU146" s="601"/>
      <c r="BCV146" s="601"/>
      <c r="BCW146" s="601"/>
      <c r="BCX146" s="601"/>
      <c r="BCY146" s="601"/>
      <c r="BCZ146" s="601"/>
      <c r="BDA146" s="601"/>
      <c r="BDB146" s="601"/>
      <c r="BDC146" s="601"/>
      <c r="BDD146" s="601"/>
      <c r="BDE146" s="601"/>
      <c r="BDF146" s="601"/>
      <c r="BDG146" s="601"/>
      <c r="BDH146" s="601"/>
      <c r="BDI146" s="601"/>
      <c r="BDJ146" s="601"/>
      <c r="BDK146" s="601"/>
      <c r="BDL146" s="601"/>
      <c r="BDM146" s="601"/>
      <c r="BDN146" s="601"/>
      <c r="BDO146" s="601"/>
      <c r="BDP146" s="601"/>
      <c r="BDQ146" s="601"/>
      <c r="BDR146" s="601"/>
      <c r="BDS146" s="601"/>
      <c r="BDT146" s="601"/>
      <c r="BDU146" s="601"/>
      <c r="BDV146" s="601"/>
      <c r="BDW146" s="601"/>
      <c r="BDX146" s="601"/>
      <c r="BDY146" s="601"/>
      <c r="BDZ146" s="601"/>
      <c r="BEA146" s="601"/>
      <c r="BEB146" s="601"/>
      <c r="BEC146" s="601"/>
      <c r="BED146" s="601"/>
      <c r="BEE146" s="601"/>
      <c r="BEF146" s="601"/>
      <c r="BEG146" s="601"/>
      <c r="BEH146" s="601"/>
      <c r="BEI146" s="601"/>
      <c r="BEJ146" s="601"/>
      <c r="BEK146" s="601"/>
      <c r="BEL146" s="601"/>
      <c r="BEM146" s="601"/>
      <c r="BEN146" s="601"/>
      <c r="BEO146" s="601"/>
      <c r="BEP146" s="601"/>
      <c r="BEQ146" s="601"/>
      <c r="BER146" s="601"/>
      <c r="BES146" s="601"/>
      <c r="BET146" s="601"/>
      <c r="BEU146" s="601"/>
      <c r="BEV146" s="601"/>
      <c r="BEW146" s="601"/>
      <c r="BEX146" s="601"/>
      <c r="BEY146" s="601"/>
      <c r="BEZ146" s="601"/>
      <c r="BFA146" s="601"/>
      <c r="BFB146" s="601"/>
      <c r="BFC146" s="601"/>
      <c r="BFD146" s="601"/>
      <c r="BFE146" s="601"/>
      <c r="BFF146" s="601"/>
      <c r="BFG146" s="601"/>
      <c r="BFH146" s="601"/>
      <c r="BFI146" s="601"/>
      <c r="BFJ146" s="601"/>
      <c r="BFK146" s="601"/>
      <c r="BFL146" s="601"/>
      <c r="BFM146" s="601"/>
      <c r="BFN146" s="601"/>
      <c r="BFO146" s="601"/>
      <c r="BFP146" s="601"/>
      <c r="BFQ146" s="601"/>
      <c r="BFR146" s="601"/>
      <c r="BFS146" s="601"/>
      <c r="BFT146" s="601"/>
      <c r="BFU146" s="601"/>
      <c r="BFV146" s="601"/>
      <c r="BFW146" s="601"/>
      <c r="BFX146" s="601"/>
      <c r="BFY146" s="601"/>
      <c r="BFZ146" s="601"/>
      <c r="BGA146" s="601"/>
      <c r="BGB146" s="601"/>
      <c r="BGC146" s="601"/>
      <c r="BGD146" s="601"/>
      <c r="BGE146" s="601"/>
      <c r="BGF146" s="601"/>
      <c r="BGG146" s="601"/>
      <c r="BGH146" s="601"/>
      <c r="BGI146" s="601"/>
      <c r="BGJ146" s="601"/>
      <c r="BGK146" s="601"/>
      <c r="BGL146" s="601"/>
      <c r="BGM146" s="601"/>
      <c r="BGN146" s="601"/>
      <c r="BGO146" s="601"/>
      <c r="BGP146" s="601"/>
      <c r="BGQ146" s="601"/>
      <c r="BGR146" s="601"/>
      <c r="BGS146" s="601"/>
      <c r="BGT146" s="601"/>
      <c r="BGU146" s="601"/>
      <c r="BGV146" s="601"/>
      <c r="BGW146" s="601"/>
      <c r="BGX146" s="601"/>
      <c r="BGY146" s="601"/>
      <c r="BGZ146" s="601"/>
      <c r="BHA146" s="601"/>
      <c r="BHB146" s="601"/>
      <c r="BHC146" s="601"/>
      <c r="BHD146" s="601"/>
      <c r="BHE146" s="601"/>
      <c r="BHF146" s="601"/>
      <c r="BHG146" s="601"/>
      <c r="BHH146" s="601"/>
      <c r="BHI146" s="601"/>
      <c r="BHJ146" s="601"/>
      <c r="BHK146" s="601"/>
      <c r="BHL146" s="601"/>
      <c r="BHM146" s="601"/>
      <c r="BHN146" s="601"/>
      <c r="BHO146" s="601"/>
      <c r="BHP146" s="601"/>
      <c r="BHQ146" s="601"/>
      <c r="BHR146" s="601"/>
      <c r="BHS146" s="601"/>
      <c r="BHT146" s="601"/>
      <c r="BHU146" s="601"/>
      <c r="BHV146" s="601"/>
      <c r="BHW146" s="601"/>
      <c r="BHX146" s="601"/>
      <c r="BHY146" s="601"/>
      <c r="BHZ146" s="601"/>
      <c r="BIA146" s="601"/>
      <c r="BIB146" s="601"/>
      <c r="BIC146" s="601"/>
      <c r="BID146" s="601"/>
      <c r="BIE146" s="601"/>
      <c r="BIF146" s="601"/>
      <c r="BIG146" s="601"/>
      <c r="BIH146" s="601"/>
      <c r="BII146" s="601"/>
      <c r="BIJ146" s="601"/>
      <c r="BIK146" s="601"/>
      <c r="BIL146" s="601"/>
      <c r="BIM146" s="601"/>
      <c r="BIN146" s="601"/>
      <c r="BIO146" s="601"/>
      <c r="BIP146" s="601"/>
      <c r="BIQ146" s="601"/>
      <c r="BIR146" s="601"/>
      <c r="BIS146" s="601"/>
      <c r="BIT146" s="601"/>
      <c r="BIU146" s="601"/>
      <c r="BIV146" s="601"/>
      <c r="BIW146" s="601"/>
      <c r="BIX146" s="601"/>
      <c r="BIY146" s="601"/>
      <c r="BIZ146" s="601"/>
      <c r="BJA146" s="601"/>
      <c r="BJB146" s="601"/>
      <c r="BJC146" s="601"/>
      <c r="BJD146" s="601"/>
      <c r="BJE146" s="601"/>
      <c r="BJF146" s="601"/>
      <c r="BJG146" s="601"/>
      <c r="BJH146" s="601"/>
      <c r="BJI146" s="601"/>
      <c r="BJJ146" s="601"/>
      <c r="BJK146" s="601"/>
      <c r="BJL146" s="601"/>
      <c r="BJM146" s="601"/>
      <c r="BJN146" s="601"/>
      <c r="BJO146" s="601"/>
      <c r="BJP146" s="601"/>
      <c r="BJQ146" s="601"/>
      <c r="BJR146" s="601"/>
      <c r="BJS146" s="601"/>
      <c r="BJT146" s="601"/>
      <c r="BJU146" s="601"/>
      <c r="BJV146" s="601"/>
      <c r="BJW146" s="601"/>
      <c r="BJX146" s="601"/>
      <c r="BJY146" s="601"/>
      <c r="BJZ146" s="601"/>
      <c r="BKA146" s="601"/>
      <c r="BKB146" s="601"/>
      <c r="BKC146" s="601"/>
      <c r="BKD146" s="601"/>
      <c r="BKE146" s="601"/>
      <c r="BKF146" s="601"/>
      <c r="BKG146" s="601"/>
      <c r="BKH146" s="601"/>
      <c r="BKI146" s="601"/>
      <c r="BKJ146" s="601"/>
      <c r="BKK146" s="601"/>
      <c r="BKL146" s="601"/>
      <c r="BKM146" s="601"/>
      <c r="BKN146" s="601"/>
      <c r="BKO146" s="601"/>
      <c r="BKP146" s="601"/>
      <c r="BKQ146" s="601"/>
      <c r="BKR146" s="601"/>
      <c r="BKS146" s="601"/>
      <c r="BKT146" s="601"/>
      <c r="BKU146" s="601"/>
      <c r="BKV146" s="601"/>
      <c r="BKW146" s="601"/>
      <c r="BKX146" s="601"/>
      <c r="BKY146" s="601"/>
      <c r="BKZ146" s="601"/>
      <c r="BLA146" s="601"/>
      <c r="BLB146" s="601"/>
      <c r="BLC146" s="601"/>
      <c r="BLD146" s="601"/>
      <c r="BLE146" s="601"/>
      <c r="BLF146" s="601"/>
      <c r="BLG146" s="601"/>
      <c r="BLH146" s="601"/>
      <c r="BLI146" s="601"/>
      <c r="BLJ146" s="601"/>
      <c r="BLK146" s="601"/>
      <c r="BLL146" s="601"/>
      <c r="BLM146" s="601"/>
      <c r="BLN146" s="601"/>
      <c r="BLO146" s="601"/>
      <c r="BLP146" s="601"/>
      <c r="BLQ146" s="601"/>
      <c r="BLR146" s="601"/>
      <c r="BLS146" s="601"/>
      <c r="BLT146" s="601"/>
      <c r="BLU146" s="601"/>
      <c r="BLV146" s="601"/>
      <c r="BLW146" s="601"/>
      <c r="BLX146" s="601"/>
      <c r="BLY146" s="601"/>
      <c r="BLZ146" s="601"/>
      <c r="BMA146" s="601"/>
      <c r="BMB146" s="601"/>
      <c r="BMC146" s="601"/>
      <c r="BMD146" s="601"/>
      <c r="BME146" s="601"/>
      <c r="BMF146" s="601"/>
      <c r="BMG146" s="601"/>
      <c r="BMH146" s="601"/>
      <c r="BMI146" s="601"/>
      <c r="BMJ146" s="601"/>
      <c r="BMK146" s="601"/>
      <c r="BML146" s="601"/>
      <c r="BMM146" s="601"/>
      <c r="BMN146" s="601"/>
      <c r="BMO146" s="601"/>
      <c r="BMP146" s="601"/>
      <c r="BMQ146" s="601"/>
      <c r="BMR146" s="601"/>
      <c r="BMS146" s="601"/>
      <c r="BMT146" s="601"/>
      <c r="BMU146" s="601"/>
      <c r="BMV146" s="601"/>
      <c r="BMW146" s="601"/>
      <c r="BMX146" s="601"/>
      <c r="BMY146" s="601"/>
      <c r="BMZ146" s="601"/>
      <c r="BNA146" s="601"/>
      <c r="BNB146" s="601"/>
      <c r="BNC146" s="601"/>
      <c r="BND146" s="601"/>
      <c r="BNE146" s="601"/>
      <c r="BNF146" s="601"/>
      <c r="BNG146" s="601"/>
      <c r="BNH146" s="601"/>
      <c r="BNI146" s="601"/>
      <c r="BNJ146" s="601"/>
      <c r="BNK146" s="601"/>
      <c r="BNL146" s="601"/>
      <c r="BNM146" s="601"/>
      <c r="BNN146" s="601"/>
      <c r="BNO146" s="601"/>
      <c r="BNP146" s="601"/>
      <c r="BNQ146" s="601"/>
      <c r="BNR146" s="601"/>
      <c r="BNS146" s="601"/>
      <c r="BNT146" s="601"/>
      <c r="BNU146" s="601"/>
      <c r="BNV146" s="601"/>
      <c r="BNW146" s="601"/>
      <c r="BNX146" s="601"/>
      <c r="BNY146" s="601"/>
      <c r="BNZ146" s="601"/>
      <c r="BOA146" s="601"/>
      <c r="BOB146" s="601"/>
      <c r="BOC146" s="601"/>
      <c r="BOD146" s="601"/>
      <c r="BOE146" s="601"/>
      <c r="BOF146" s="601"/>
      <c r="BOG146" s="601"/>
      <c r="BOH146" s="601"/>
      <c r="BOI146" s="601"/>
      <c r="BOJ146" s="601"/>
      <c r="BOK146" s="601"/>
      <c r="BOL146" s="601"/>
      <c r="BOM146" s="601"/>
      <c r="BON146" s="601"/>
      <c r="BOO146" s="601"/>
      <c r="BOP146" s="601"/>
      <c r="BOQ146" s="601"/>
      <c r="BOR146" s="601"/>
      <c r="BOS146" s="601"/>
      <c r="BOT146" s="601"/>
      <c r="BOU146" s="601"/>
      <c r="BOV146" s="601"/>
      <c r="BOW146" s="601"/>
      <c r="BOX146" s="601"/>
      <c r="BOY146" s="601"/>
      <c r="BOZ146" s="601"/>
      <c r="BPA146" s="601"/>
      <c r="BPB146" s="601"/>
      <c r="BPC146" s="601"/>
      <c r="BPD146" s="601"/>
      <c r="BPE146" s="601"/>
      <c r="BPF146" s="601"/>
      <c r="BPG146" s="601"/>
      <c r="BPH146" s="601"/>
      <c r="BPI146" s="601"/>
      <c r="BPJ146" s="601"/>
      <c r="BPK146" s="601"/>
      <c r="BPL146" s="601"/>
      <c r="BPM146" s="601"/>
      <c r="BPN146" s="601"/>
      <c r="BPO146" s="601"/>
      <c r="BPP146" s="601"/>
      <c r="BPQ146" s="601"/>
      <c r="BPR146" s="601"/>
      <c r="BPS146" s="601"/>
      <c r="BPT146" s="601"/>
      <c r="BPU146" s="601"/>
      <c r="BPV146" s="601"/>
      <c r="BPW146" s="601"/>
      <c r="BPX146" s="601"/>
      <c r="BPY146" s="601"/>
      <c r="BPZ146" s="601"/>
      <c r="BQA146" s="601"/>
      <c r="BQB146" s="601"/>
      <c r="BQC146" s="601"/>
      <c r="BQD146" s="601"/>
      <c r="BQE146" s="601"/>
      <c r="BQF146" s="601"/>
      <c r="BQG146" s="601"/>
      <c r="BQH146" s="601"/>
      <c r="BQI146" s="601"/>
      <c r="BQJ146" s="601"/>
      <c r="BQK146" s="601"/>
      <c r="BQL146" s="601"/>
      <c r="BQM146" s="601"/>
      <c r="BQN146" s="601"/>
      <c r="BQO146" s="601"/>
      <c r="BQP146" s="601"/>
      <c r="BQQ146" s="601"/>
      <c r="BQR146" s="601"/>
      <c r="BQS146" s="601"/>
      <c r="BQT146" s="601"/>
      <c r="BQU146" s="601"/>
      <c r="BQV146" s="601"/>
      <c r="BQW146" s="601"/>
      <c r="BQX146" s="601"/>
      <c r="BQY146" s="601"/>
      <c r="BQZ146" s="601"/>
      <c r="BRA146" s="601"/>
      <c r="BRB146" s="601"/>
      <c r="BRC146" s="601"/>
      <c r="BRD146" s="601"/>
      <c r="BRE146" s="601"/>
      <c r="BRF146" s="601"/>
      <c r="BRG146" s="601"/>
      <c r="BRH146" s="601"/>
      <c r="BRI146" s="601"/>
      <c r="BRJ146" s="601"/>
      <c r="BRK146" s="601"/>
      <c r="BRL146" s="601"/>
      <c r="BRM146" s="601"/>
      <c r="BRN146" s="601"/>
      <c r="BRO146" s="601"/>
      <c r="BRP146" s="601"/>
      <c r="BRQ146" s="601"/>
      <c r="BRR146" s="601"/>
      <c r="BRS146" s="601"/>
      <c r="BRT146" s="601"/>
      <c r="BRU146" s="601"/>
      <c r="BRV146" s="601"/>
      <c r="BRW146" s="601"/>
      <c r="BRX146" s="601"/>
      <c r="BRY146" s="601"/>
      <c r="BRZ146" s="601"/>
      <c r="BSA146" s="601"/>
      <c r="BSB146" s="601"/>
      <c r="BSC146" s="601"/>
      <c r="BSD146" s="601"/>
      <c r="BSE146" s="601"/>
      <c r="BSF146" s="601"/>
      <c r="BSG146" s="601"/>
      <c r="BSH146" s="601"/>
      <c r="BSI146" s="601"/>
      <c r="BSJ146" s="601"/>
      <c r="BSK146" s="601"/>
      <c r="BSL146" s="601"/>
      <c r="BSM146" s="601"/>
      <c r="BSN146" s="601"/>
      <c r="BSO146" s="601"/>
      <c r="BSP146" s="601"/>
      <c r="BSQ146" s="601"/>
      <c r="BSR146" s="601"/>
      <c r="BSS146" s="601"/>
      <c r="BST146" s="601"/>
      <c r="BSU146" s="601"/>
      <c r="BSV146" s="601"/>
      <c r="BSW146" s="601"/>
      <c r="BSX146" s="601"/>
      <c r="BSY146" s="601"/>
      <c r="BSZ146" s="601"/>
      <c r="BTA146" s="601"/>
      <c r="BTB146" s="601"/>
      <c r="BTC146" s="601"/>
      <c r="BTD146" s="601"/>
      <c r="BTE146" s="601"/>
      <c r="BTF146" s="601"/>
      <c r="BTG146" s="601"/>
      <c r="BTH146" s="601"/>
      <c r="BTI146" s="601"/>
      <c r="BTJ146" s="601"/>
      <c r="BTK146" s="601"/>
      <c r="BTL146" s="601"/>
      <c r="BTM146" s="601"/>
      <c r="BTN146" s="601"/>
      <c r="BTO146" s="601"/>
      <c r="BTP146" s="601"/>
      <c r="BTQ146" s="601"/>
      <c r="BTR146" s="601"/>
      <c r="BTS146" s="601"/>
      <c r="BTT146" s="601"/>
      <c r="BTU146" s="601"/>
      <c r="BTV146" s="601"/>
      <c r="BTW146" s="601"/>
      <c r="BTX146" s="601"/>
      <c r="BTY146" s="601"/>
      <c r="BTZ146" s="601"/>
      <c r="BUA146" s="601"/>
      <c r="BUB146" s="601"/>
      <c r="BUC146" s="601"/>
      <c r="BUD146" s="601"/>
      <c r="BUE146" s="601"/>
      <c r="BUF146" s="601"/>
      <c r="BUG146" s="601"/>
      <c r="BUH146" s="601"/>
      <c r="BUI146" s="601"/>
      <c r="BUJ146" s="601"/>
      <c r="BUK146" s="601"/>
      <c r="BUL146" s="601"/>
      <c r="BUM146" s="601"/>
      <c r="BUN146" s="601"/>
      <c r="BUO146" s="601"/>
      <c r="BUP146" s="601"/>
      <c r="BUQ146" s="601"/>
      <c r="BUR146" s="601"/>
      <c r="BUS146" s="601"/>
      <c r="BUT146" s="601"/>
      <c r="BUU146" s="601"/>
      <c r="BUV146" s="601"/>
      <c r="BUW146" s="601"/>
      <c r="BUX146" s="601"/>
      <c r="BUY146" s="601"/>
      <c r="BUZ146" s="601"/>
      <c r="BVA146" s="601"/>
      <c r="BVB146" s="601"/>
      <c r="BVC146" s="601"/>
      <c r="BVD146" s="601"/>
      <c r="BVE146" s="601"/>
      <c r="BVF146" s="601"/>
      <c r="BVG146" s="601"/>
      <c r="BVH146" s="601"/>
      <c r="BVI146" s="601"/>
      <c r="BVJ146" s="601"/>
      <c r="BVK146" s="601"/>
      <c r="BVL146" s="601"/>
      <c r="BVM146" s="601"/>
      <c r="BVN146" s="601"/>
      <c r="BVO146" s="601"/>
      <c r="BVP146" s="601"/>
      <c r="BVQ146" s="601"/>
      <c r="BVR146" s="601"/>
      <c r="BVS146" s="601"/>
      <c r="BVT146" s="601"/>
      <c r="BVU146" s="601"/>
      <c r="BVV146" s="601"/>
      <c r="BVW146" s="601"/>
      <c r="BVX146" s="601"/>
      <c r="BVY146" s="601"/>
      <c r="BVZ146" s="601"/>
      <c r="BWA146" s="601"/>
      <c r="BWB146" s="601"/>
      <c r="BWC146" s="601"/>
      <c r="BWD146" s="601"/>
      <c r="BWE146" s="601"/>
      <c r="BWF146" s="601"/>
      <c r="BWG146" s="601"/>
      <c r="BWH146" s="601"/>
      <c r="BWI146" s="601"/>
      <c r="BWJ146" s="601"/>
      <c r="BWK146" s="601"/>
      <c r="BWL146" s="601"/>
      <c r="BWM146" s="601"/>
      <c r="BWN146" s="601"/>
      <c r="BWO146" s="601"/>
      <c r="BWP146" s="601"/>
      <c r="BWQ146" s="601"/>
      <c r="BWR146" s="601"/>
      <c r="BWS146" s="601"/>
      <c r="BWT146" s="601"/>
      <c r="BWU146" s="601"/>
      <c r="BWV146" s="601"/>
      <c r="BWW146" s="601"/>
      <c r="BWX146" s="601"/>
      <c r="BWY146" s="601"/>
      <c r="BWZ146" s="601"/>
      <c r="BXA146" s="601"/>
      <c r="BXB146" s="601"/>
      <c r="BXC146" s="601"/>
      <c r="BXD146" s="601"/>
      <c r="BXE146" s="601"/>
      <c r="BXF146" s="601"/>
      <c r="BXG146" s="601"/>
      <c r="BXH146" s="601"/>
      <c r="BXI146" s="601"/>
      <c r="BXJ146" s="601"/>
      <c r="BXK146" s="601"/>
      <c r="BXL146" s="601"/>
      <c r="BXM146" s="601"/>
      <c r="BXN146" s="601"/>
      <c r="BXO146" s="601"/>
      <c r="BXP146" s="601"/>
      <c r="BXQ146" s="601"/>
      <c r="BXR146" s="601"/>
      <c r="BXS146" s="601"/>
      <c r="BXT146" s="601"/>
      <c r="BXU146" s="601"/>
      <c r="BXV146" s="601"/>
      <c r="BXW146" s="601"/>
      <c r="BXX146" s="601"/>
      <c r="BXY146" s="601"/>
      <c r="BXZ146" s="601"/>
      <c r="BYA146" s="601"/>
      <c r="BYB146" s="601"/>
      <c r="BYC146" s="601"/>
      <c r="BYD146" s="601"/>
      <c r="BYE146" s="601"/>
      <c r="BYF146" s="601"/>
      <c r="BYG146" s="601"/>
      <c r="BYH146" s="601"/>
      <c r="BYI146" s="601"/>
      <c r="BYJ146" s="601"/>
      <c r="BYK146" s="601"/>
      <c r="BYL146" s="601"/>
      <c r="BYM146" s="601"/>
      <c r="BYN146" s="601"/>
      <c r="BYO146" s="601"/>
      <c r="BYP146" s="601"/>
      <c r="BYQ146" s="601"/>
      <c r="BYR146" s="601"/>
      <c r="BYS146" s="601"/>
      <c r="BYT146" s="601"/>
      <c r="BYU146" s="601"/>
      <c r="BYV146" s="601"/>
      <c r="BYW146" s="601"/>
      <c r="BYX146" s="601"/>
      <c r="BYY146" s="601"/>
      <c r="BYZ146" s="601"/>
      <c r="BZA146" s="601"/>
      <c r="BZB146" s="601"/>
      <c r="BZC146" s="601"/>
      <c r="BZD146" s="601"/>
      <c r="BZE146" s="601"/>
      <c r="BZF146" s="601"/>
      <c r="BZG146" s="601"/>
      <c r="BZH146" s="601"/>
      <c r="BZI146" s="601"/>
      <c r="BZJ146" s="601"/>
      <c r="BZK146" s="601"/>
      <c r="BZL146" s="601"/>
      <c r="BZM146" s="601"/>
      <c r="BZN146" s="601"/>
      <c r="BZO146" s="601"/>
      <c r="BZP146" s="601"/>
      <c r="BZQ146" s="601"/>
      <c r="BZR146" s="601"/>
      <c r="BZS146" s="601"/>
      <c r="BZT146" s="601"/>
      <c r="BZU146" s="601"/>
      <c r="BZV146" s="601"/>
      <c r="BZW146" s="601"/>
      <c r="BZX146" s="601"/>
      <c r="BZY146" s="601"/>
      <c r="BZZ146" s="601"/>
      <c r="CAA146" s="601"/>
      <c r="CAB146" s="601"/>
      <c r="CAC146" s="601"/>
      <c r="CAD146" s="601"/>
      <c r="CAE146" s="601"/>
      <c r="CAF146" s="601"/>
      <c r="CAG146" s="601"/>
      <c r="CAH146" s="601"/>
      <c r="CAI146" s="601"/>
      <c r="CAJ146" s="601"/>
      <c r="CAK146" s="601"/>
      <c r="CAL146" s="601"/>
      <c r="CAM146" s="601"/>
      <c r="CAN146" s="601"/>
      <c r="CAO146" s="601"/>
      <c r="CAP146" s="601"/>
      <c r="CAQ146" s="601"/>
      <c r="CAR146" s="601"/>
      <c r="CAS146" s="601"/>
      <c r="CAT146" s="601"/>
      <c r="CAU146" s="601"/>
      <c r="CAV146" s="601"/>
      <c r="CAW146" s="601"/>
      <c r="CAX146" s="601"/>
      <c r="CAY146" s="601"/>
      <c r="CAZ146" s="601"/>
      <c r="CBA146" s="601"/>
      <c r="CBB146" s="601"/>
      <c r="CBC146" s="601"/>
      <c r="CBD146" s="601"/>
      <c r="CBE146" s="601"/>
      <c r="CBF146" s="601"/>
      <c r="CBG146" s="601"/>
      <c r="CBH146" s="601"/>
      <c r="CBI146" s="601"/>
      <c r="CBJ146" s="601"/>
      <c r="CBK146" s="601"/>
      <c r="CBL146" s="601"/>
      <c r="CBM146" s="601"/>
      <c r="CBN146" s="601"/>
      <c r="CBO146" s="601"/>
      <c r="CBP146" s="601"/>
      <c r="CBQ146" s="601"/>
      <c r="CBR146" s="601"/>
      <c r="CBS146" s="601"/>
      <c r="CBT146" s="601"/>
      <c r="CBU146" s="601"/>
      <c r="CBV146" s="601"/>
      <c r="CBW146" s="601"/>
      <c r="CBX146" s="601"/>
      <c r="CBY146" s="601"/>
      <c r="CBZ146" s="601"/>
      <c r="CCA146" s="601"/>
      <c r="CCB146" s="601"/>
      <c r="CCC146" s="601"/>
      <c r="CCD146" s="601"/>
      <c r="CCE146" s="601"/>
      <c r="CCF146" s="601"/>
      <c r="CCG146" s="601"/>
      <c r="CCH146" s="601"/>
      <c r="CCI146" s="601"/>
      <c r="CCJ146" s="601"/>
      <c r="CCK146" s="601"/>
      <c r="CCL146" s="601"/>
      <c r="CCM146" s="601"/>
      <c r="CCN146" s="601"/>
      <c r="CCO146" s="601"/>
      <c r="CCP146" s="601"/>
      <c r="CCQ146" s="601"/>
      <c r="CCR146" s="601"/>
      <c r="CCS146" s="601"/>
      <c r="CCT146" s="601"/>
      <c r="CCU146" s="601"/>
      <c r="CCV146" s="601"/>
      <c r="CCW146" s="601"/>
      <c r="CCX146" s="601"/>
      <c r="CCY146" s="601"/>
      <c r="CCZ146" s="601"/>
      <c r="CDA146" s="601"/>
      <c r="CDB146" s="601"/>
      <c r="CDC146" s="601"/>
      <c r="CDD146" s="601"/>
      <c r="CDE146" s="601"/>
      <c r="CDF146" s="601"/>
      <c r="CDG146" s="601"/>
      <c r="CDH146" s="601"/>
      <c r="CDI146" s="601"/>
      <c r="CDJ146" s="601"/>
      <c r="CDK146" s="601"/>
      <c r="CDL146" s="601"/>
      <c r="CDM146" s="601"/>
      <c r="CDN146" s="601"/>
      <c r="CDO146" s="601"/>
      <c r="CDP146" s="601"/>
      <c r="CDQ146" s="601"/>
      <c r="CDR146" s="601"/>
      <c r="CDS146" s="601"/>
      <c r="CDT146" s="601"/>
      <c r="CDU146" s="601"/>
      <c r="CDV146" s="601"/>
      <c r="CDW146" s="601"/>
      <c r="CDX146" s="601"/>
      <c r="CDY146" s="601"/>
      <c r="CDZ146" s="601"/>
      <c r="CEA146" s="601"/>
      <c r="CEB146" s="601"/>
      <c r="CEC146" s="601"/>
      <c r="CED146" s="601"/>
      <c r="CEE146" s="601"/>
      <c r="CEF146" s="601"/>
      <c r="CEG146" s="601"/>
      <c r="CEH146" s="601"/>
      <c r="CEI146" s="601"/>
      <c r="CEJ146" s="601"/>
      <c r="CEK146" s="601"/>
      <c r="CEL146" s="601"/>
      <c r="CEM146" s="601"/>
      <c r="CEN146" s="601"/>
      <c r="CEO146" s="601"/>
      <c r="CEP146" s="601"/>
      <c r="CEQ146" s="601"/>
      <c r="CER146" s="601"/>
      <c r="CES146" s="601"/>
      <c r="CET146" s="601"/>
      <c r="CEU146" s="601"/>
      <c r="CEV146" s="601"/>
      <c r="CEW146" s="601"/>
      <c r="CEX146" s="601"/>
      <c r="CEY146" s="601"/>
      <c r="CEZ146" s="601"/>
      <c r="CFA146" s="601"/>
      <c r="CFB146" s="601"/>
      <c r="CFC146" s="601"/>
      <c r="CFD146" s="601"/>
      <c r="CFE146" s="601"/>
      <c r="CFF146" s="601"/>
      <c r="CFG146" s="601"/>
      <c r="CFH146" s="601"/>
      <c r="CFI146" s="601"/>
      <c r="CFJ146" s="601"/>
      <c r="CFK146" s="601"/>
      <c r="CFL146" s="601"/>
      <c r="CFM146" s="601"/>
      <c r="CFN146" s="601"/>
      <c r="CFO146" s="601"/>
      <c r="CFP146" s="601"/>
      <c r="CFQ146" s="601"/>
      <c r="CFR146" s="601"/>
      <c r="CFS146" s="601"/>
      <c r="CFT146" s="601"/>
      <c r="CFU146" s="601"/>
      <c r="CFV146" s="601"/>
      <c r="CFW146" s="601"/>
      <c r="CFX146" s="601"/>
      <c r="CFY146" s="601"/>
      <c r="CFZ146" s="601"/>
      <c r="CGA146" s="601"/>
      <c r="CGB146" s="601"/>
      <c r="CGC146" s="601"/>
      <c r="CGD146" s="601"/>
      <c r="CGE146" s="601"/>
      <c r="CGF146" s="601"/>
      <c r="CGG146" s="601"/>
      <c r="CGH146" s="601"/>
      <c r="CGI146" s="601"/>
      <c r="CGJ146" s="601"/>
      <c r="CGK146" s="601"/>
      <c r="CGL146" s="601"/>
      <c r="CGM146" s="601"/>
      <c r="CGN146" s="601"/>
      <c r="CGO146" s="601"/>
      <c r="CGP146" s="601"/>
      <c r="CGQ146" s="601"/>
      <c r="CGR146" s="601"/>
      <c r="CGS146" s="601"/>
      <c r="CGT146" s="601"/>
      <c r="CGU146" s="601"/>
      <c r="CGV146" s="601"/>
      <c r="CGW146" s="601"/>
      <c r="CGX146" s="601"/>
      <c r="CGY146" s="601"/>
      <c r="CGZ146" s="601"/>
      <c r="CHA146" s="601"/>
      <c r="CHB146" s="601"/>
      <c r="CHC146" s="601"/>
      <c r="CHD146" s="601"/>
      <c r="CHE146" s="601"/>
      <c r="CHF146" s="601"/>
      <c r="CHG146" s="601"/>
      <c r="CHH146" s="601"/>
      <c r="CHI146" s="601"/>
      <c r="CHJ146" s="601"/>
      <c r="CHK146" s="601"/>
      <c r="CHL146" s="601"/>
      <c r="CHM146" s="601"/>
      <c r="CHN146" s="601"/>
      <c r="CHO146" s="601"/>
      <c r="CHP146" s="601"/>
      <c r="CHQ146" s="601"/>
      <c r="CHR146" s="601"/>
      <c r="CHS146" s="601"/>
      <c r="CHT146" s="601"/>
      <c r="CHU146" s="601"/>
      <c r="CHV146" s="601"/>
      <c r="CHW146" s="601"/>
      <c r="CHX146" s="601"/>
      <c r="CHY146" s="601"/>
      <c r="CHZ146" s="601"/>
      <c r="CIA146" s="601"/>
      <c r="CIB146" s="601"/>
      <c r="CIC146" s="601"/>
      <c r="CID146" s="601"/>
      <c r="CIE146" s="601"/>
      <c r="CIF146" s="601"/>
      <c r="CIG146" s="601"/>
      <c r="CIH146" s="601"/>
      <c r="CII146" s="601"/>
      <c r="CIJ146" s="601"/>
      <c r="CIK146" s="601"/>
      <c r="CIL146" s="601"/>
      <c r="CIM146" s="601"/>
      <c r="CIN146" s="601"/>
      <c r="CIO146" s="601"/>
      <c r="CIP146" s="601"/>
      <c r="CIQ146" s="601"/>
      <c r="CIR146" s="601"/>
      <c r="CIS146" s="601"/>
      <c r="CIT146" s="601"/>
      <c r="CIU146" s="601"/>
      <c r="CIV146" s="601"/>
      <c r="CIW146" s="601"/>
      <c r="CIX146" s="601"/>
      <c r="CIY146" s="601"/>
      <c r="CIZ146" s="601"/>
      <c r="CJA146" s="601"/>
      <c r="CJB146" s="601"/>
      <c r="CJC146" s="601"/>
      <c r="CJD146" s="601"/>
      <c r="CJE146" s="601"/>
      <c r="CJF146" s="601"/>
      <c r="CJG146" s="601"/>
      <c r="CJH146" s="601"/>
      <c r="CJI146" s="601"/>
      <c r="CJJ146" s="601"/>
      <c r="CJK146" s="601"/>
      <c r="CJL146" s="601"/>
      <c r="CJM146" s="601"/>
      <c r="CJN146" s="601"/>
      <c r="CJO146" s="601"/>
      <c r="CJP146" s="601"/>
      <c r="CJQ146" s="601"/>
      <c r="CJR146" s="601"/>
      <c r="CJS146" s="601"/>
      <c r="CJT146" s="601"/>
      <c r="CJU146" s="601"/>
      <c r="CJV146" s="601"/>
      <c r="CJW146" s="601"/>
      <c r="CJX146" s="601"/>
      <c r="CJY146" s="601"/>
      <c r="CJZ146" s="601"/>
      <c r="CKA146" s="601"/>
      <c r="CKB146" s="601"/>
      <c r="CKC146" s="601"/>
      <c r="CKD146" s="601"/>
      <c r="CKE146" s="601"/>
      <c r="CKF146" s="601"/>
      <c r="CKG146" s="601"/>
      <c r="CKH146" s="601"/>
      <c r="CKI146" s="601"/>
      <c r="CKJ146" s="601"/>
      <c r="CKK146" s="601"/>
      <c r="CKL146" s="601"/>
      <c r="CKM146" s="601"/>
      <c r="CKN146" s="601"/>
      <c r="CKO146" s="601"/>
      <c r="CKP146" s="601"/>
      <c r="CKQ146" s="601"/>
      <c r="CKR146" s="601"/>
      <c r="CKS146" s="601"/>
      <c r="CKT146" s="601"/>
      <c r="CKU146" s="601"/>
      <c r="CKV146" s="601"/>
      <c r="CKW146" s="601"/>
      <c r="CKX146" s="601"/>
      <c r="CKY146" s="601"/>
      <c r="CKZ146" s="601"/>
      <c r="CLA146" s="601"/>
      <c r="CLB146" s="601"/>
      <c r="CLC146" s="601"/>
      <c r="CLD146" s="601"/>
      <c r="CLE146" s="601"/>
      <c r="CLF146" s="601"/>
      <c r="CLG146" s="601"/>
      <c r="CLH146" s="601"/>
      <c r="CLI146" s="601"/>
      <c r="CLJ146" s="601"/>
      <c r="CLK146" s="601"/>
      <c r="CLL146" s="601"/>
      <c r="CLM146" s="601"/>
      <c r="CLN146" s="601"/>
      <c r="CLO146" s="601"/>
      <c r="CLP146" s="601"/>
      <c r="CLQ146" s="601"/>
      <c r="CLR146" s="601"/>
      <c r="CLS146" s="601"/>
      <c r="CLT146" s="601"/>
      <c r="CLU146" s="601"/>
      <c r="CLV146" s="601"/>
      <c r="CLW146" s="601"/>
      <c r="CLX146" s="601"/>
      <c r="CLY146" s="601"/>
      <c r="CLZ146" s="601"/>
      <c r="CMA146" s="601"/>
      <c r="CMB146" s="601"/>
      <c r="CMC146" s="601"/>
      <c r="CMD146" s="601"/>
      <c r="CME146" s="601"/>
      <c r="CMF146" s="601"/>
      <c r="CMG146" s="601"/>
      <c r="CMH146" s="601"/>
      <c r="CMI146" s="601"/>
      <c r="CMJ146" s="601"/>
      <c r="CMK146" s="601"/>
      <c r="CML146" s="601"/>
      <c r="CMM146" s="601"/>
      <c r="CMN146" s="601"/>
      <c r="CMO146" s="601"/>
      <c r="CMP146" s="601"/>
      <c r="CMQ146" s="601"/>
      <c r="CMR146" s="601"/>
      <c r="CMS146" s="601"/>
      <c r="CMT146" s="601"/>
      <c r="CMU146" s="601"/>
      <c r="CMV146" s="601"/>
      <c r="CMW146" s="601"/>
      <c r="CMX146" s="601"/>
      <c r="CMY146" s="601"/>
      <c r="CMZ146" s="601"/>
      <c r="CNA146" s="601"/>
      <c r="CNB146" s="601"/>
      <c r="CNC146" s="601"/>
      <c r="CND146" s="601"/>
      <c r="CNE146" s="601"/>
      <c r="CNF146" s="601"/>
      <c r="CNG146" s="601"/>
      <c r="CNH146" s="601"/>
      <c r="CNI146" s="601"/>
      <c r="CNJ146" s="601"/>
      <c r="CNK146" s="601"/>
      <c r="CNL146" s="601"/>
      <c r="CNM146" s="601"/>
      <c r="CNN146" s="601"/>
      <c r="CNO146" s="601"/>
      <c r="CNP146" s="601"/>
      <c r="CNQ146" s="601"/>
      <c r="CNR146" s="601"/>
      <c r="CNS146" s="601"/>
      <c r="CNT146" s="601"/>
      <c r="CNU146" s="601"/>
      <c r="CNV146" s="601"/>
      <c r="CNW146" s="601"/>
      <c r="CNX146" s="601"/>
      <c r="CNY146" s="601"/>
      <c r="CNZ146" s="601"/>
      <c r="COA146" s="601"/>
      <c r="COB146" s="601"/>
      <c r="COC146" s="601"/>
      <c r="COD146" s="601"/>
      <c r="COE146" s="601"/>
      <c r="COF146" s="601"/>
      <c r="COG146" s="601"/>
      <c r="COH146" s="601"/>
      <c r="COI146" s="601"/>
      <c r="COJ146" s="601"/>
      <c r="COK146" s="601"/>
      <c r="COL146" s="601"/>
      <c r="COM146" s="601"/>
      <c r="CON146" s="601"/>
      <c r="COO146" s="601"/>
      <c r="COP146" s="601"/>
      <c r="COQ146" s="601"/>
      <c r="COR146" s="601"/>
      <c r="COS146" s="601"/>
      <c r="COT146" s="601"/>
      <c r="COU146" s="601"/>
      <c r="COV146" s="601"/>
      <c r="COW146" s="601"/>
      <c r="COX146" s="601"/>
      <c r="COY146" s="601"/>
      <c r="COZ146" s="601"/>
      <c r="CPA146" s="601"/>
      <c r="CPB146" s="601"/>
      <c r="CPC146" s="601"/>
      <c r="CPD146" s="601"/>
      <c r="CPE146" s="601"/>
      <c r="CPF146" s="601"/>
      <c r="CPG146" s="601"/>
      <c r="CPH146" s="601"/>
      <c r="CPI146" s="601"/>
      <c r="CPJ146" s="601"/>
      <c r="CPK146" s="601"/>
      <c r="CPL146" s="601"/>
      <c r="CPM146" s="601"/>
      <c r="CPN146" s="601"/>
      <c r="CPO146" s="601"/>
      <c r="CPP146" s="601"/>
      <c r="CPQ146" s="601"/>
      <c r="CPR146" s="601"/>
      <c r="CPS146" s="601"/>
      <c r="CPT146" s="601"/>
      <c r="CPU146" s="601"/>
      <c r="CPV146" s="601"/>
      <c r="CPW146" s="601"/>
      <c r="CPX146" s="601"/>
      <c r="CPY146" s="601"/>
      <c r="CPZ146" s="601"/>
      <c r="CQA146" s="601"/>
      <c r="CQB146" s="601"/>
      <c r="CQC146" s="601"/>
      <c r="CQD146" s="601"/>
      <c r="CQE146" s="601"/>
      <c r="CQF146" s="601"/>
      <c r="CQG146" s="601"/>
      <c r="CQH146" s="601"/>
      <c r="CQI146" s="601"/>
      <c r="CQJ146" s="601"/>
      <c r="CQK146" s="601"/>
      <c r="CQL146" s="601"/>
      <c r="CQM146" s="601"/>
      <c r="CQN146" s="601"/>
      <c r="CQO146" s="601"/>
      <c r="CQP146" s="601"/>
      <c r="CQQ146" s="601"/>
      <c r="CQR146" s="601"/>
      <c r="CQS146" s="601"/>
      <c r="CQT146" s="601"/>
      <c r="CQU146" s="601"/>
      <c r="CQV146" s="601"/>
      <c r="CQW146" s="601"/>
      <c r="CQX146" s="601"/>
      <c r="CQY146" s="601"/>
      <c r="CQZ146" s="601"/>
      <c r="CRA146" s="601"/>
      <c r="CRB146" s="601"/>
      <c r="CRC146" s="601"/>
      <c r="CRD146" s="601"/>
      <c r="CRE146" s="601"/>
      <c r="CRF146" s="601"/>
      <c r="CRG146" s="601"/>
      <c r="CRH146" s="601"/>
      <c r="CRI146" s="601"/>
      <c r="CRJ146" s="601"/>
      <c r="CRK146" s="601"/>
      <c r="CRL146" s="601"/>
      <c r="CRM146" s="601"/>
      <c r="CRN146" s="601"/>
      <c r="CRO146" s="601"/>
      <c r="CRP146" s="601"/>
      <c r="CRQ146" s="601"/>
      <c r="CRR146" s="601"/>
      <c r="CRS146" s="601"/>
      <c r="CRT146" s="601"/>
      <c r="CRU146" s="601"/>
      <c r="CRV146" s="601"/>
      <c r="CRW146" s="601"/>
      <c r="CRX146" s="601"/>
      <c r="CRY146" s="601"/>
      <c r="CRZ146" s="601"/>
      <c r="CSA146" s="601"/>
      <c r="CSB146" s="601"/>
      <c r="CSC146" s="601"/>
      <c r="CSD146" s="601"/>
      <c r="CSE146" s="601"/>
      <c r="CSF146" s="601"/>
      <c r="CSG146" s="601"/>
      <c r="CSH146" s="601"/>
      <c r="CSI146" s="601"/>
      <c r="CSJ146" s="601"/>
      <c r="CSK146" s="601"/>
      <c r="CSL146" s="601"/>
      <c r="CSM146" s="601"/>
      <c r="CSN146" s="601"/>
      <c r="CSO146" s="601"/>
      <c r="CSP146" s="601"/>
      <c r="CSQ146" s="601"/>
      <c r="CSR146" s="601"/>
      <c r="CSS146" s="601"/>
      <c r="CST146" s="601"/>
      <c r="CSU146" s="601"/>
      <c r="CSV146" s="601"/>
      <c r="CSW146" s="601"/>
      <c r="CSX146" s="601"/>
      <c r="CSY146" s="601"/>
      <c r="CSZ146" s="601"/>
      <c r="CTA146" s="601"/>
      <c r="CTB146" s="601"/>
      <c r="CTC146" s="601"/>
      <c r="CTD146" s="601"/>
      <c r="CTE146" s="601"/>
      <c r="CTF146" s="601"/>
      <c r="CTG146" s="601"/>
      <c r="CTH146" s="601"/>
      <c r="CTI146" s="601"/>
      <c r="CTJ146" s="601"/>
      <c r="CTK146" s="601"/>
      <c r="CTL146" s="601"/>
      <c r="CTM146" s="601"/>
      <c r="CTN146" s="601"/>
      <c r="CTO146" s="601"/>
      <c r="CTP146" s="601"/>
      <c r="CTQ146" s="601"/>
      <c r="CTR146" s="601"/>
      <c r="CTS146" s="601"/>
      <c r="CTT146" s="601"/>
      <c r="CTU146" s="601"/>
      <c r="CTV146" s="601"/>
      <c r="CTW146" s="601"/>
      <c r="CTX146" s="601"/>
      <c r="CTY146" s="601"/>
      <c r="CTZ146" s="601"/>
      <c r="CUA146" s="601"/>
      <c r="CUB146" s="601"/>
      <c r="CUC146" s="601"/>
      <c r="CUD146" s="601"/>
      <c r="CUE146" s="601"/>
      <c r="CUF146" s="601"/>
      <c r="CUG146" s="601"/>
      <c r="CUH146" s="601"/>
      <c r="CUI146" s="601"/>
      <c r="CUJ146" s="601"/>
      <c r="CUK146" s="601"/>
      <c r="CUL146" s="601"/>
      <c r="CUM146" s="601"/>
      <c r="CUN146" s="601"/>
      <c r="CUO146" s="601"/>
      <c r="CUP146" s="601"/>
      <c r="CUQ146" s="601"/>
      <c r="CUR146" s="601"/>
      <c r="CUS146" s="601"/>
      <c r="CUT146" s="601"/>
      <c r="CUU146" s="601"/>
      <c r="CUV146" s="601"/>
      <c r="CUW146" s="601"/>
      <c r="CUX146" s="601"/>
      <c r="CUY146" s="601"/>
      <c r="CUZ146" s="601"/>
      <c r="CVA146" s="601"/>
      <c r="CVB146" s="601"/>
      <c r="CVC146" s="601"/>
      <c r="CVD146" s="601"/>
      <c r="CVE146" s="601"/>
      <c r="CVF146" s="601"/>
      <c r="CVG146" s="601"/>
      <c r="CVH146" s="601"/>
      <c r="CVI146" s="601"/>
      <c r="CVJ146" s="601"/>
      <c r="CVK146" s="601"/>
      <c r="CVL146" s="601"/>
      <c r="CVM146" s="601"/>
      <c r="CVN146" s="601"/>
      <c r="CVO146" s="601"/>
      <c r="CVP146" s="601"/>
      <c r="CVQ146" s="601"/>
      <c r="CVR146" s="601"/>
      <c r="CVS146" s="601"/>
      <c r="CVT146" s="601"/>
      <c r="CVU146" s="601"/>
      <c r="CVV146" s="601"/>
      <c r="CVW146" s="601"/>
      <c r="CVX146" s="601"/>
      <c r="CVY146" s="601"/>
      <c r="CVZ146" s="601"/>
      <c r="CWA146" s="601"/>
      <c r="CWB146" s="601"/>
      <c r="CWC146" s="601"/>
      <c r="CWD146" s="601"/>
      <c r="CWE146" s="601"/>
      <c r="CWF146" s="601"/>
      <c r="CWG146" s="601"/>
      <c r="CWH146" s="601"/>
      <c r="CWI146" s="601"/>
      <c r="CWJ146" s="601"/>
      <c r="CWK146" s="601"/>
      <c r="CWL146" s="601"/>
      <c r="CWM146" s="601"/>
      <c r="CWN146" s="601"/>
      <c r="CWO146" s="601"/>
      <c r="CWP146" s="601"/>
      <c r="CWQ146" s="601"/>
      <c r="CWR146" s="601"/>
      <c r="CWS146" s="601"/>
      <c r="CWT146" s="601"/>
      <c r="CWU146" s="601"/>
      <c r="CWV146" s="601"/>
      <c r="CWW146" s="601"/>
      <c r="CWX146" s="601"/>
      <c r="CWY146" s="601"/>
      <c r="CWZ146" s="601"/>
      <c r="CXA146" s="601"/>
      <c r="CXB146" s="601"/>
      <c r="CXC146" s="601"/>
      <c r="CXD146" s="601"/>
      <c r="CXE146" s="601"/>
      <c r="CXF146" s="601"/>
      <c r="CXG146" s="601"/>
      <c r="CXH146" s="601"/>
      <c r="CXI146" s="601"/>
      <c r="CXJ146" s="601"/>
      <c r="CXK146" s="601"/>
      <c r="CXL146" s="601"/>
      <c r="CXM146" s="601"/>
      <c r="CXN146" s="601"/>
      <c r="CXO146" s="601"/>
      <c r="CXP146" s="601"/>
      <c r="CXQ146" s="601"/>
      <c r="CXR146" s="601"/>
      <c r="CXS146" s="601"/>
      <c r="CXT146" s="601"/>
      <c r="CXU146" s="601"/>
      <c r="CXV146" s="601"/>
      <c r="CXW146" s="601"/>
      <c r="CXX146" s="601"/>
      <c r="CXY146" s="601"/>
      <c r="CXZ146" s="601"/>
      <c r="CYA146" s="601"/>
      <c r="CYB146" s="601"/>
      <c r="CYC146" s="601"/>
      <c r="CYD146" s="601"/>
      <c r="CYE146" s="601"/>
      <c r="CYF146" s="601"/>
      <c r="CYG146" s="601"/>
      <c r="CYH146" s="601"/>
      <c r="CYI146" s="601"/>
      <c r="CYJ146" s="601"/>
      <c r="CYK146" s="601"/>
      <c r="CYL146" s="601"/>
      <c r="CYM146" s="601"/>
      <c r="CYN146" s="601"/>
      <c r="CYO146" s="601"/>
      <c r="CYP146" s="601"/>
      <c r="CYQ146" s="601"/>
      <c r="CYR146" s="601"/>
      <c r="CYS146" s="601"/>
      <c r="CYT146" s="601"/>
      <c r="CYU146" s="601"/>
      <c r="CYV146" s="601"/>
      <c r="CYW146" s="601"/>
      <c r="CYX146" s="601"/>
      <c r="CYY146" s="601"/>
      <c r="CYZ146" s="601"/>
      <c r="CZA146" s="601"/>
      <c r="CZB146" s="601"/>
      <c r="CZC146" s="601"/>
      <c r="CZD146" s="601"/>
      <c r="CZE146" s="601"/>
      <c r="CZF146" s="601"/>
      <c r="CZG146" s="601"/>
      <c r="CZH146" s="601"/>
      <c r="CZI146" s="601"/>
      <c r="CZJ146" s="601"/>
      <c r="CZK146" s="601"/>
      <c r="CZL146" s="601"/>
      <c r="CZM146" s="601"/>
      <c r="CZN146" s="601"/>
      <c r="CZO146" s="601"/>
      <c r="CZP146" s="601"/>
      <c r="CZQ146" s="601"/>
      <c r="CZR146" s="601"/>
      <c r="CZS146" s="601"/>
      <c r="CZT146" s="601"/>
      <c r="CZU146" s="601"/>
      <c r="CZV146" s="601"/>
      <c r="CZW146" s="601"/>
      <c r="CZX146" s="601"/>
      <c r="CZY146" s="601"/>
      <c r="CZZ146" s="601"/>
      <c r="DAA146" s="601"/>
      <c r="DAB146" s="601"/>
      <c r="DAC146" s="601"/>
      <c r="DAD146" s="601"/>
      <c r="DAE146" s="601"/>
      <c r="DAF146" s="601"/>
      <c r="DAG146" s="601"/>
      <c r="DAH146" s="601"/>
      <c r="DAI146" s="601"/>
      <c r="DAJ146" s="601"/>
      <c r="DAK146" s="601"/>
      <c r="DAL146" s="601"/>
      <c r="DAM146" s="601"/>
      <c r="DAN146" s="601"/>
      <c r="DAO146" s="601"/>
      <c r="DAP146" s="601"/>
      <c r="DAQ146" s="601"/>
      <c r="DAR146" s="601"/>
      <c r="DAS146" s="601"/>
      <c r="DAT146" s="601"/>
      <c r="DAU146" s="601"/>
      <c r="DAV146" s="601"/>
      <c r="DAW146" s="601"/>
      <c r="DAX146" s="601"/>
      <c r="DAY146" s="601"/>
      <c r="DAZ146" s="601"/>
      <c r="DBA146" s="601"/>
      <c r="DBB146" s="601"/>
      <c r="DBC146" s="601"/>
      <c r="DBD146" s="601"/>
      <c r="DBE146" s="601"/>
      <c r="DBF146" s="601"/>
      <c r="DBG146" s="601"/>
      <c r="DBH146" s="601"/>
      <c r="DBI146" s="601"/>
      <c r="DBJ146" s="601"/>
      <c r="DBK146" s="601"/>
      <c r="DBL146" s="601"/>
      <c r="DBM146" s="601"/>
      <c r="DBN146" s="601"/>
      <c r="DBO146" s="601"/>
      <c r="DBP146" s="601"/>
      <c r="DBQ146" s="601"/>
      <c r="DBR146" s="601"/>
      <c r="DBS146" s="601"/>
      <c r="DBT146" s="601"/>
      <c r="DBU146" s="601"/>
      <c r="DBV146" s="601"/>
      <c r="DBW146" s="601"/>
      <c r="DBX146" s="601"/>
      <c r="DBY146" s="601"/>
      <c r="DBZ146" s="601"/>
      <c r="DCA146" s="601"/>
      <c r="DCB146" s="601"/>
      <c r="DCC146" s="601"/>
      <c r="DCD146" s="601"/>
      <c r="DCE146" s="601"/>
      <c r="DCF146" s="601"/>
      <c r="DCG146" s="601"/>
      <c r="DCH146" s="601"/>
      <c r="DCI146" s="601"/>
      <c r="DCJ146" s="601"/>
      <c r="DCK146" s="601"/>
      <c r="DCL146" s="601"/>
      <c r="DCM146" s="601"/>
      <c r="DCN146" s="601"/>
      <c r="DCO146" s="601"/>
      <c r="DCP146" s="601"/>
      <c r="DCQ146" s="601"/>
      <c r="DCR146" s="601"/>
      <c r="DCS146" s="601"/>
      <c r="DCT146" s="601"/>
      <c r="DCU146" s="601"/>
      <c r="DCV146" s="601"/>
      <c r="DCW146" s="601"/>
      <c r="DCX146" s="601"/>
      <c r="DCY146" s="601"/>
      <c r="DCZ146" s="601"/>
      <c r="DDA146" s="601"/>
      <c r="DDB146" s="601"/>
      <c r="DDC146" s="601"/>
      <c r="DDD146" s="601"/>
      <c r="DDE146" s="601"/>
      <c r="DDF146" s="601"/>
      <c r="DDG146" s="601"/>
      <c r="DDH146" s="601"/>
      <c r="DDI146" s="601"/>
      <c r="DDJ146" s="601"/>
      <c r="DDK146" s="601"/>
      <c r="DDL146" s="601"/>
      <c r="DDM146" s="601"/>
      <c r="DDN146" s="601"/>
      <c r="DDO146" s="601"/>
      <c r="DDP146" s="601"/>
      <c r="DDQ146" s="601"/>
      <c r="DDR146" s="601"/>
      <c r="DDS146" s="601"/>
      <c r="DDT146" s="601"/>
      <c r="DDU146" s="601"/>
      <c r="DDV146" s="601"/>
      <c r="DDW146" s="601"/>
      <c r="DDX146" s="601"/>
      <c r="DDY146" s="601"/>
      <c r="DDZ146" s="601"/>
      <c r="DEA146" s="601"/>
      <c r="DEB146" s="601"/>
      <c r="DEC146" s="601"/>
      <c r="DED146" s="601"/>
      <c r="DEE146" s="601"/>
      <c r="DEF146" s="601"/>
      <c r="DEG146" s="601"/>
      <c r="DEH146" s="601"/>
      <c r="DEI146" s="601"/>
      <c r="DEJ146" s="601"/>
      <c r="DEK146" s="601"/>
      <c r="DEL146" s="601"/>
      <c r="DEM146" s="601"/>
      <c r="DEN146" s="601"/>
      <c r="DEO146" s="601"/>
      <c r="DEP146" s="601"/>
      <c r="DEQ146" s="601"/>
      <c r="DER146" s="601"/>
      <c r="DES146" s="601"/>
      <c r="DET146" s="601"/>
      <c r="DEU146" s="601"/>
      <c r="DEV146" s="601"/>
      <c r="DEW146" s="601"/>
      <c r="DEX146" s="601"/>
      <c r="DEY146" s="601"/>
      <c r="DEZ146" s="601"/>
      <c r="DFA146" s="601"/>
      <c r="DFB146" s="601"/>
      <c r="DFC146" s="601"/>
      <c r="DFD146" s="601"/>
      <c r="DFE146" s="601"/>
      <c r="DFF146" s="601"/>
      <c r="DFG146" s="601"/>
      <c r="DFH146" s="601"/>
      <c r="DFI146" s="601"/>
      <c r="DFJ146" s="601"/>
      <c r="DFK146" s="601"/>
      <c r="DFL146" s="601"/>
      <c r="DFM146" s="601"/>
      <c r="DFN146" s="601"/>
      <c r="DFO146" s="601"/>
      <c r="DFP146" s="601"/>
      <c r="DFQ146" s="601"/>
      <c r="DFR146" s="601"/>
      <c r="DFS146" s="601"/>
      <c r="DFT146" s="601"/>
      <c r="DFU146" s="601"/>
      <c r="DFV146" s="601"/>
      <c r="DFW146" s="601"/>
      <c r="DFX146" s="601"/>
      <c r="DFY146" s="601"/>
      <c r="DFZ146" s="601"/>
      <c r="DGA146" s="601"/>
      <c r="DGB146" s="601"/>
      <c r="DGC146" s="601"/>
      <c r="DGD146" s="601"/>
      <c r="DGE146" s="601"/>
      <c r="DGF146" s="601"/>
      <c r="DGG146" s="601"/>
      <c r="DGH146" s="601"/>
      <c r="DGI146" s="601"/>
      <c r="DGJ146" s="601"/>
      <c r="DGK146" s="601"/>
      <c r="DGL146" s="601"/>
      <c r="DGM146" s="601"/>
      <c r="DGN146" s="601"/>
      <c r="DGO146" s="601"/>
      <c r="DGP146" s="601"/>
      <c r="DGQ146" s="601"/>
      <c r="DGR146" s="601"/>
      <c r="DGS146" s="601"/>
      <c r="DGT146" s="601"/>
      <c r="DGU146" s="601"/>
      <c r="DGV146" s="601"/>
      <c r="DGW146" s="601"/>
      <c r="DGX146" s="601"/>
      <c r="DGY146" s="601"/>
      <c r="DGZ146" s="601"/>
      <c r="DHA146" s="601"/>
      <c r="DHB146" s="601"/>
      <c r="DHC146" s="601"/>
      <c r="DHD146" s="601"/>
      <c r="DHE146" s="601"/>
      <c r="DHF146" s="601"/>
      <c r="DHG146" s="601"/>
      <c r="DHH146" s="601"/>
      <c r="DHI146" s="601"/>
      <c r="DHJ146" s="601"/>
      <c r="DHK146" s="601"/>
      <c r="DHL146" s="601"/>
      <c r="DHM146" s="601"/>
      <c r="DHN146" s="601"/>
      <c r="DHO146" s="601"/>
      <c r="DHP146" s="601"/>
      <c r="DHQ146" s="601"/>
      <c r="DHR146" s="601"/>
      <c r="DHS146" s="601"/>
      <c r="DHT146" s="601"/>
      <c r="DHU146" s="601"/>
      <c r="DHV146" s="601"/>
      <c r="DHW146" s="601"/>
      <c r="DHX146" s="601"/>
      <c r="DHY146" s="601"/>
      <c r="DHZ146" s="601"/>
      <c r="DIA146" s="601"/>
      <c r="DIB146" s="601"/>
      <c r="DIC146" s="601"/>
      <c r="DID146" s="601"/>
      <c r="DIE146" s="601"/>
      <c r="DIF146" s="601"/>
      <c r="DIG146" s="601"/>
      <c r="DIH146" s="601"/>
      <c r="DII146" s="601"/>
      <c r="DIJ146" s="601"/>
      <c r="DIK146" s="601"/>
      <c r="DIL146" s="601"/>
      <c r="DIM146" s="601"/>
      <c r="DIN146" s="601"/>
      <c r="DIO146" s="601"/>
      <c r="DIP146" s="601"/>
      <c r="DIQ146" s="601"/>
      <c r="DIR146" s="601"/>
      <c r="DIS146" s="601"/>
      <c r="DIT146" s="601"/>
      <c r="DIU146" s="601"/>
      <c r="DIV146" s="601"/>
      <c r="DIW146" s="601"/>
      <c r="DIX146" s="601"/>
      <c r="DIY146" s="601"/>
      <c r="DIZ146" s="601"/>
      <c r="DJA146" s="601"/>
      <c r="DJB146" s="601"/>
      <c r="DJC146" s="601"/>
      <c r="DJD146" s="601"/>
      <c r="DJE146" s="601"/>
      <c r="DJF146" s="601"/>
      <c r="DJG146" s="601"/>
      <c r="DJH146" s="601"/>
      <c r="DJI146" s="601"/>
      <c r="DJJ146" s="601"/>
      <c r="DJK146" s="601"/>
      <c r="DJL146" s="601"/>
      <c r="DJM146" s="601"/>
      <c r="DJN146" s="601"/>
      <c r="DJO146" s="601"/>
      <c r="DJP146" s="601"/>
      <c r="DJQ146" s="601"/>
      <c r="DJR146" s="601"/>
      <c r="DJS146" s="601"/>
      <c r="DJT146" s="601"/>
      <c r="DJU146" s="601"/>
      <c r="DJV146" s="601"/>
      <c r="DJW146" s="601"/>
      <c r="DJX146" s="601"/>
      <c r="DJY146" s="601"/>
      <c r="DJZ146" s="601"/>
      <c r="DKA146" s="601"/>
      <c r="DKB146" s="601"/>
      <c r="DKC146" s="601"/>
      <c r="DKD146" s="601"/>
      <c r="DKE146" s="601"/>
      <c r="DKF146" s="601"/>
      <c r="DKG146" s="601"/>
      <c r="DKH146" s="601"/>
      <c r="DKI146" s="601"/>
      <c r="DKJ146" s="601"/>
      <c r="DKK146" s="601"/>
      <c r="DKL146" s="601"/>
      <c r="DKM146" s="601"/>
      <c r="DKN146" s="601"/>
      <c r="DKO146" s="601"/>
      <c r="DKP146" s="601"/>
      <c r="DKQ146" s="601"/>
      <c r="DKR146" s="601"/>
      <c r="DKS146" s="601"/>
      <c r="DKT146" s="601"/>
      <c r="DKU146" s="601"/>
      <c r="DKV146" s="601"/>
      <c r="DKW146" s="601"/>
      <c r="DKX146" s="601"/>
      <c r="DKY146" s="601"/>
      <c r="DKZ146" s="601"/>
      <c r="DLA146" s="601"/>
      <c r="DLB146" s="601"/>
      <c r="DLC146" s="601"/>
      <c r="DLD146" s="601"/>
      <c r="DLE146" s="601"/>
      <c r="DLF146" s="601"/>
      <c r="DLG146" s="601"/>
      <c r="DLH146" s="601"/>
      <c r="DLI146" s="601"/>
      <c r="DLJ146" s="601"/>
      <c r="DLK146" s="601"/>
      <c r="DLL146" s="601"/>
      <c r="DLM146" s="601"/>
      <c r="DLN146" s="601"/>
      <c r="DLO146" s="601"/>
      <c r="DLP146" s="601"/>
      <c r="DLQ146" s="601"/>
      <c r="DLR146" s="601"/>
      <c r="DLS146" s="601"/>
      <c r="DLT146" s="601"/>
      <c r="DLU146" s="601"/>
      <c r="DLV146" s="601"/>
      <c r="DLW146" s="601"/>
      <c r="DLX146" s="601"/>
      <c r="DLY146" s="601"/>
      <c r="DLZ146" s="601"/>
      <c r="DMA146" s="601"/>
      <c r="DMB146" s="601"/>
      <c r="DMC146" s="601"/>
      <c r="DMD146" s="601"/>
      <c r="DME146" s="601"/>
      <c r="DMF146" s="601"/>
      <c r="DMG146" s="601"/>
      <c r="DMH146" s="601"/>
      <c r="DMI146" s="601"/>
      <c r="DMJ146" s="601"/>
      <c r="DMK146" s="601"/>
      <c r="DML146" s="601"/>
      <c r="DMM146" s="601"/>
      <c r="DMN146" s="601"/>
      <c r="DMO146" s="601"/>
      <c r="DMP146" s="601"/>
      <c r="DMQ146" s="601"/>
      <c r="DMR146" s="601"/>
      <c r="DMS146" s="601"/>
      <c r="DMT146" s="601"/>
      <c r="DMU146" s="601"/>
      <c r="DMV146" s="601"/>
      <c r="DMW146" s="601"/>
      <c r="DMX146" s="601"/>
      <c r="DMY146" s="601"/>
      <c r="DMZ146" s="601"/>
      <c r="DNA146" s="601"/>
      <c r="DNB146" s="601"/>
      <c r="DNC146" s="601"/>
      <c r="DND146" s="601"/>
      <c r="DNE146" s="601"/>
      <c r="DNF146" s="601"/>
      <c r="DNG146" s="601"/>
      <c r="DNH146" s="601"/>
      <c r="DNI146" s="601"/>
      <c r="DNJ146" s="601"/>
      <c r="DNK146" s="601"/>
      <c r="DNL146" s="601"/>
      <c r="DNM146" s="601"/>
      <c r="DNN146" s="601"/>
      <c r="DNO146" s="601"/>
      <c r="DNP146" s="601"/>
      <c r="DNQ146" s="601"/>
      <c r="DNR146" s="601"/>
      <c r="DNS146" s="601"/>
      <c r="DNT146" s="601"/>
      <c r="DNU146" s="601"/>
      <c r="DNV146" s="601"/>
      <c r="DNW146" s="601"/>
      <c r="DNX146" s="601"/>
      <c r="DNY146" s="601"/>
      <c r="DNZ146" s="601"/>
      <c r="DOA146" s="601"/>
      <c r="DOB146" s="601"/>
      <c r="DOC146" s="601"/>
      <c r="DOD146" s="601"/>
      <c r="DOE146" s="601"/>
      <c r="DOF146" s="601"/>
      <c r="DOG146" s="601"/>
      <c r="DOH146" s="601"/>
      <c r="DOI146" s="601"/>
      <c r="DOJ146" s="601"/>
      <c r="DOK146" s="601"/>
      <c r="DOL146" s="601"/>
      <c r="DOM146" s="601"/>
      <c r="DON146" s="601"/>
      <c r="DOO146" s="601"/>
      <c r="DOP146" s="601"/>
      <c r="DOQ146" s="601"/>
      <c r="DOR146" s="601"/>
      <c r="DOS146" s="601"/>
      <c r="DOT146" s="601"/>
      <c r="DOU146" s="601"/>
      <c r="DOV146" s="601"/>
      <c r="DOW146" s="601"/>
      <c r="DOX146" s="601"/>
      <c r="DOY146" s="601"/>
      <c r="DOZ146" s="601"/>
      <c r="DPA146" s="601"/>
      <c r="DPB146" s="601"/>
      <c r="DPC146" s="601"/>
      <c r="DPD146" s="601"/>
      <c r="DPE146" s="601"/>
      <c r="DPF146" s="601"/>
      <c r="DPG146" s="601"/>
      <c r="DPH146" s="601"/>
      <c r="DPI146" s="601"/>
      <c r="DPJ146" s="601"/>
      <c r="DPK146" s="601"/>
      <c r="DPL146" s="601"/>
      <c r="DPM146" s="601"/>
      <c r="DPN146" s="601"/>
      <c r="DPO146" s="601"/>
      <c r="DPP146" s="601"/>
      <c r="DPQ146" s="601"/>
      <c r="DPR146" s="601"/>
      <c r="DPS146" s="601"/>
      <c r="DPT146" s="601"/>
      <c r="DPU146" s="601"/>
      <c r="DPV146" s="601"/>
      <c r="DPW146" s="601"/>
      <c r="DPX146" s="601"/>
      <c r="DPY146" s="601"/>
      <c r="DPZ146" s="601"/>
      <c r="DQA146" s="601"/>
      <c r="DQB146" s="601"/>
      <c r="DQC146" s="601"/>
      <c r="DQD146" s="601"/>
      <c r="DQE146" s="601"/>
      <c r="DQF146" s="601"/>
      <c r="DQG146" s="601"/>
      <c r="DQH146" s="601"/>
      <c r="DQI146" s="601"/>
      <c r="DQJ146" s="601"/>
      <c r="DQK146" s="601"/>
      <c r="DQL146" s="601"/>
      <c r="DQM146" s="601"/>
      <c r="DQN146" s="601"/>
      <c r="DQO146" s="601"/>
      <c r="DQP146" s="601"/>
      <c r="DQQ146" s="601"/>
      <c r="DQR146" s="601"/>
      <c r="DQS146" s="601"/>
      <c r="DQT146" s="601"/>
      <c r="DQU146" s="601"/>
      <c r="DQV146" s="601"/>
      <c r="DQW146" s="601"/>
      <c r="DQX146" s="601"/>
      <c r="DQY146" s="601"/>
      <c r="DQZ146" s="601"/>
      <c r="DRA146" s="601"/>
      <c r="DRB146" s="601"/>
      <c r="DRC146" s="601"/>
      <c r="DRD146" s="601"/>
      <c r="DRE146" s="601"/>
      <c r="DRF146" s="601"/>
      <c r="DRG146" s="601"/>
      <c r="DRH146" s="601"/>
      <c r="DRI146" s="601"/>
      <c r="DRJ146" s="601"/>
      <c r="DRK146" s="601"/>
      <c r="DRL146" s="601"/>
      <c r="DRM146" s="601"/>
      <c r="DRN146" s="601"/>
      <c r="DRO146" s="601"/>
      <c r="DRP146" s="601"/>
      <c r="DRQ146" s="601"/>
      <c r="DRR146" s="601"/>
      <c r="DRS146" s="601"/>
      <c r="DRT146" s="601"/>
      <c r="DRU146" s="601"/>
      <c r="DRV146" s="601"/>
      <c r="DRW146" s="601"/>
      <c r="DRX146" s="601"/>
      <c r="DRY146" s="601"/>
      <c r="DRZ146" s="601"/>
      <c r="DSA146" s="601"/>
      <c r="DSB146" s="601"/>
      <c r="DSC146" s="601"/>
      <c r="DSD146" s="601"/>
      <c r="DSE146" s="601"/>
      <c r="DSF146" s="601"/>
      <c r="DSG146" s="601"/>
      <c r="DSH146" s="601"/>
      <c r="DSI146" s="601"/>
      <c r="DSJ146" s="601"/>
      <c r="DSK146" s="601"/>
      <c r="DSL146" s="601"/>
      <c r="DSM146" s="601"/>
      <c r="DSN146" s="601"/>
      <c r="DSO146" s="601"/>
      <c r="DSP146" s="601"/>
      <c r="DSQ146" s="601"/>
      <c r="DSR146" s="601"/>
      <c r="DSS146" s="601"/>
      <c r="DST146" s="601"/>
      <c r="DSU146" s="601"/>
      <c r="DSV146" s="601"/>
      <c r="DSW146" s="601"/>
      <c r="DSX146" s="601"/>
      <c r="DSY146" s="601"/>
      <c r="DSZ146" s="601"/>
      <c r="DTA146" s="601"/>
      <c r="DTB146" s="601"/>
      <c r="DTC146" s="601"/>
      <c r="DTD146" s="601"/>
      <c r="DTE146" s="601"/>
      <c r="DTF146" s="601"/>
      <c r="DTG146" s="601"/>
      <c r="DTH146" s="601"/>
      <c r="DTI146" s="601"/>
      <c r="DTJ146" s="601"/>
      <c r="DTK146" s="601"/>
      <c r="DTL146" s="601"/>
      <c r="DTM146" s="601"/>
      <c r="DTN146" s="601"/>
      <c r="DTO146" s="601"/>
      <c r="DTP146" s="601"/>
      <c r="DTQ146" s="601"/>
      <c r="DTR146" s="601"/>
      <c r="DTS146" s="601"/>
      <c r="DTT146" s="601"/>
      <c r="DTU146" s="601"/>
      <c r="DTV146" s="601"/>
      <c r="DTW146" s="601"/>
      <c r="DTX146" s="601"/>
      <c r="DTY146" s="601"/>
      <c r="DTZ146" s="601"/>
      <c r="DUA146" s="601"/>
      <c r="DUB146" s="601"/>
      <c r="DUC146" s="601"/>
      <c r="DUD146" s="601"/>
      <c r="DUE146" s="601"/>
      <c r="DUF146" s="601"/>
      <c r="DUG146" s="601"/>
      <c r="DUH146" s="601"/>
      <c r="DUI146" s="601"/>
      <c r="DUJ146" s="601"/>
      <c r="DUK146" s="601"/>
      <c r="DUL146" s="601"/>
      <c r="DUM146" s="601"/>
      <c r="DUN146" s="601"/>
      <c r="DUO146" s="601"/>
      <c r="DUP146" s="601"/>
      <c r="DUQ146" s="601"/>
      <c r="DUR146" s="601"/>
      <c r="DUS146" s="601"/>
      <c r="DUT146" s="601"/>
      <c r="DUU146" s="601"/>
      <c r="DUV146" s="601"/>
      <c r="DUW146" s="601"/>
      <c r="DUX146" s="601"/>
      <c r="DUY146" s="601"/>
      <c r="DUZ146" s="601"/>
      <c r="DVA146" s="601"/>
      <c r="DVB146" s="601"/>
      <c r="DVC146" s="601"/>
      <c r="DVD146" s="601"/>
      <c r="DVE146" s="601"/>
      <c r="DVF146" s="601"/>
      <c r="DVG146" s="601"/>
      <c r="DVH146" s="601"/>
      <c r="DVI146" s="601"/>
      <c r="DVJ146" s="601"/>
      <c r="DVK146" s="601"/>
      <c r="DVL146" s="601"/>
      <c r="DVM146" s="601"/>
      <c r="DVN146" s="601"/>
      <c r="DVO146" s="601"/>
      <c r="DVP146" s="601"/>
      <c r="DVQ146" s="601"/>
      <c r="DVR146" s="601"/>
      <c r="DVS146" s="601"/>
      <c r="DVT146" s="601"/>
      <c r="DVU146" s="601"/>
      <c r="DVV146" s="601"/>
      <c r="DVW146" s="601"/>
      <c r="DVX146" s="601"/>
      <c r="DVY146" s="601"/>
      <c r="DVZ146" s="601"/>
      <c r="DWA146" s="601"/>
      <c r="DWB146" s="601"/>
      <c r="DWC146" s="601"/>
      <c r="DWD146" s="601"/>
      <c r="DWE146" s="601"/>
      <c r="DWF146" s="601"/>
      <c r="DWG146" s="601"/>
      <c r="DWH146" s="601"/>
      <c r="DWI146" s="601"/>
      <c r="DWJ146" s="601"/>
      <c r="DWK146" s="601"/>
      <c r="DWL146" s="601"/>
      <c r="DWM146" s="601"/>
      <c r="DWN146" s="601"/>
      <c r="DWO146" s="601"/>
      <c r="DWP146" s="601"/>
      <c r="DWQ146" s="601"/>
      <c r="DWR146" s="601"/>
      <c r="DWS146" s="601"/>
      <c r="DWT146" s="601"/>
      <c r="DWU146" s="601"/>
      <c r="DWV146" s="601"/>
      <c r="DWW146" s="601"/>
      <c r="DWX146" s="601"/>
      <c r="DWY146" s="601"/>
      <c r="DWZ146" s="601"/>
      <c r="DXA146" s="601"/>
      <c r="DXB146" s="601"/>
      <c r="DXC146" s="601"/>
      <c r="DXD146" s="601"/>
      <c r="DXE146" s="601"/>
      <c r="DXF146" s="601"/>
      <c r="DXG146" s="601"/>
      <c r="DXH146" s="601"/>
      <c r="DXI146" s="601"/>
      <c r="DXJ146" s="601"/>
      <c r="DXK146" s="601"/>
      <c r="DXL146" s="601"/>
      <c r="DXM146" s="601"/>
      <c r="DXN146" s="601"/>
      <c r="DXO146" s="601"/>
      <c r="DXP146" s="601"/>
      <c r="DXQ146" s="601"/>
      <c r="DXR146" s="601"/>
      <c r="DXS146" s="601"/>
      <c r="DXT146" s="601"/>
      <c r="DXU146" s="601"/>
      <c r="DXV146" s="601"/>
      <c r="DXW146" s="601"/>
      <c r="DXX146" s="601"/>
      <c r="DXY146" s="601"/>
      <c r="DXZ146" s="601"/>
      <c r="DYA146" s="601"/>
      <c r="DYB146" s="601"/>
      <c r="DYC146" s="601"/>
      <c r="DYD146" s="601"/>
      <c r="DYE146" s="601"/>
      <c r="DYF146" s="601"/>
      <c r="DYG146" s="601"/>
      <c r="DYH146" s="601"/>
      <c r="DYI146" s="601"/>
      <c r="DYJ146" s="601"/>
      <c r="DYK146" s="601"/>
      <c r="DYL146" s="601"/>
      <c r="DYM146" s="601"/>
      <c r="DYN146" s="601"/>
      <c r="DYO146" s="601"/>
      <c r="DYP146" s="601"/>
      <c r="DYQ146" s="601"/>
      <c r="DYR146" s="601"/>
      <c r="DYS146" s="601"/>
      <c r="DYT146" s="601"/>
      <c r="DYU146" s="601"/>
      <c r="DYV146" s="601"/>
      <c r="DYW146" s="601"/>
      <c r="DYX146" s="601"/>
      <c r="DYY146" s="601"/>
      <c r="DYZ146" s="601"/>
      <c r="DZA146" s="601"/>
      <c r="DZB146" s="601"/>
      <c r="DZC146" s="601"/>
      <c r="DZD146" s="601"/>
      <c r="DZE146" s="601"/>
      <c r="DZF146" s="601"/>
      <c r="DZG146" s="601"/>
      <c r="DZH146" s="601"/>
      <c r="DZI146" s="601"/>
      <c r="DZJ146" s="601"/>
      <c r="DZK146" s="601"/>
      <c r="DZL146" s="601"/>
      <c r="DZM146" s="601"/>
      <c r="DZN146" s="601"/>
      <c r="DZO146" s="601"/>
      <c r="DZP146" s="601"/>
      <c r="DZQ146" s="601"/>
      <c r="DZR146" s="601"/>
      <c r="DZS146" s="601"/>
      <c r="DZT146" s="601"/>
      <c r="DZU146" s="601"/>
      <c r="DZV146" s="601"/>
      <c r="DZW146" s="601"/>
      <c r="DZX146" s="601"/>
      <c r="DZY146" s="601"/>
      <c r="DZZ146" s="601"/>
      <c r="EAA146" s="601"/>
      <c r="EAB146" s="601"/>
      <c r="EAC146" s="601"/>
      <c r="EAD146" s="601"/>
      <c r="EAE146" s="601"/>
      <c r="EAF146" s="601"/>
      <c r="EAG146" s="601"/>
      <c r="EAH146" s="601"/>
      <c r="EAI146" s="601"/>
      <c r="EAJ146" s="601"/>
      <c r="EAK146" s="601"/>
      <c r="EAL146" s="601"/>
      <c r="EAM146" s="601"/>
      <c r="EAN146" s="601"/>
      <c r="EAO146" s="601"/>
      <c r="EAP146" s="601"/>
      <c r="EAQ146" s="601"/>
      <c r="EAR146" s="601"/>
      <c r="EAS146" s="601"/>
      <c r="EAT146" s="601"/>
      <c r="EAU146" s="601"/>
      <c r="EAV146" s="601"/>
      <c r="EAW146" s="601"/>
      <c r="EAX146" s="601"/>
      <c r="EAY146" s="601"/>
      <c r="EAZ146" s="601"/>
      <c r="EBA146" s="601"/>
      <c r="EBB146" s="601"/>
      <c r="EBC146" s="601"/>
      <c r="EBD146" s="601"/>
      <c r="EBE146" s="601"/>
      <c r="EBF146" s="601"/>
      <c r="EBG146" s="601"/>
      <c r="EBH146" s="601"/>
      <c r="EBI146" s="601"/>
      <c r="EBJ146" s="601"/>
      <c r="EBK146" s="601"/>
      <c r="EBL146" s="601"/>
      <c r="EBM146" s="601"/>
      <c r="EBN146" s="601"/>
      <c r="EBO146" s="601"/>
      <c r="EBP146" s="601"/>
      <c r="EBQ146" s="601"/>
      <c r="EBR146" s="601"/>
      <c r="EBS146" s="601"/>
      <c r="EBT146" s="601"/>
      <c r="EBU146" s="601"/>
      <c r="EBV146" s="601"/>
      <c r="EBW146" s="601"/>
      <c r="EBX146" s="601"/>
      <c r="EBY146" s="601"/>
      <c r="EBZ146" s="601"/>
      <c r="ECA146" s="601"/>
      <c r="ECB146" s="601"/>
      <c r="ECC146" s="601"/>
      <c r="ECD146" s="601"/>
      <c r="ECE146" s="601"/>
      <c r="ECF146" s="601"/>
      <c r="ECG146" s="601"/>
      <c r="ECH146" s="601"/>
      <c r="ECI146" s="601"/>
      <c r="ECJ146" s="601"/>
      <c r="ECK146" s="601"/>
      <c r="ECL146" s="601"/>
      <c r="ECM146" s="601"/>
      <c r="ECN146" s="601"/>
      <c r="ECO146" s="601"/>
      <c r="ECP146" s="601"/>
      <c r="ECQ146" s="601"/>
      <c r="ECR146" s="601"/>
      <c r="ECS146" s="601"/>
      <c r="ECT146" s="601"/>
      <c r="ECU146" s="601"/>
      <c r="ECV146" s="601"/>
      <c r="ECW146" s="601"/>
      <c r="ECX146" s="601"/>
      <c r="ECY146" s="601"/>
      <c r="ECZ146" s="601"/>
      <c r="EDA146" s="601"/>
      <c r="EDB146" s="601"/>
      <c r="EDC146" s="601"/>
      <c r="EDD146" s="601"/>
      <c r="EDE146" s="601"/>
      <c r="EDF146" s="601"/>
      <c r="EDG146" s="601"/>
      <c r="EDH146" s="601"/>
      <c r="EDI146" s="601"/>
      <c r="EDJ146" s="601"/>
      <c r="EDK146" s="601"/>
      <c r="EDL146" s="601"/>
      <c r="EDM146" s="601"/>
      <c r="EDN146" s="601"/>
      <c r="EDO146" s="601"/>
      <c r="EDP146" s="601"/>
      <c r="EDQ146" s="601"/>
      <c r="EDR146" s="601"/>
      <c r="EDS146" s="601"/>
      <c r="EDT146" s="601"/>
      <c r="EDU146" s="601"/>
      <c r="EDV146" s="601"/>
      <c r="EDW146" s="601"/>
      <c r="EDX146" s="601"/>
      <c r="EDY146" s="601"/>
      <c r="EDZ146" s="601"/>
      <c r="EEA146" s="601"/>
      <c r="EEB146" s="601"/>
      <c r="EEC146" s="601"/>
      <c r="EED146" s="601"/>
      <c r="EEE146" s="601"/>
      <c r="EEF146" s="601"/>
      <c r="EEG146" s="601"/>
      <c r="EEH146" s="601"/>
      <c r="EEI146" s="601"/>
      <c r="EEJ146" s="601"/>
      <c r="EEK146" s="601"/>
      <c r="EEL146" s="601"/>
      <c r="EEM146" s="601"/>
      <c r="EEN146" s="601"/>
      <c r="EEO146" s="601"/>
      <c r="EEP146" s="601"/>
      <c r="EEQ146" s="601"/>
      <c r="EER146" s="601"/>
      <c r="EES146" s="601"/>
      <c r="EET146" s="601"/>
      <c r="EEU146" s="601"/>
      <c r="EEV146" s="601"/>
      <c r="EEW146" s="601"/>
      <c r="EEX146" s="601"/>
      <c r="EEY146" s="601"/>
      <c r="EEZ146" s="601"/>
      <c r="EFA146" s="601"/>
      <c r="EFB146" s="601"/>
      <c r="EFC146" s="601"/>
      <c r="EFD146" s="601"/>
      <c r="EFE146" s="601"/>
      <c r="EFF146" s="601"/>
      <c r="EFG146" s="601"/>
      <c r="EFH146" s="601"/>
      <c r="EFI146" s="601"/>
      <c r="EFJ146" s="601"/>
      <c r="EFK146" s="601"/>
      <c r="EFL146" s="601"/>
      <c r="EFM146" s="601"/>
      <c r="EFN146" s="601"/>
      <c r="EFO146" s="601"/>
      <c r="EFP146" s="601"/>
      <c r="EFQ146" s="601"/>
      <c r="EFR146" s="601"/>
      <c r="EFS146" s="601"/>
      <c r="EFT146" s="601"/>
      <c r="EFU146" s="601"/>
      <c r="EFV146" s="601"/>
      <c r="EFW146" s="601"/>
      <c r="EFX146" s="601"/>
      <c r="EFY146" s="601"/>
      <c r="EFZ146" s="601"/>
      <c r="EGA146" s="601"/>
      <c r="EGB146" s="601"/>
      <c r="EGC146" s="601"/>
      <c r="EGD146" s="601"/>
      <c r="EGE146" s="601"/>
      <c r="EGF146" s="601"/>
      <c r="EGG146" s="601"/>
      <c r="EGH146" s="601"/>
      <c r="EGI146" s="601"/>
      <c r="EGJ146" s="601"/>
      <c r="EGK146" s="601"/>
      <c r="EGL146" s="601"/>
      <c r="EGM146" s="601"/>
      <c r="EGN146" s="601"/>
      <c r="EGO146" s="601"/>
      <c r="EGP146" s="601"/>
      <c r="EGQ146" s="601"/>
      <c r="EGR146" s="601"/>
      <c r="EGS146" s="601"/>
      <c r="EGT146" s="601"/>
      <c r="EGU146" s="601"/>
      <c r="EGV146" s="601"/>
      <c r="EGW146" s="601"/>
      <c r="EGX146" s="601"/>
      <c r="EGY146" s="601"/>
      <c r="EGZ146" s="601"/>
      <c r="EHA146" s="601"/>
      <c r="EHB146" s="601"/>
      <c r="EHC146" s="601"/>
      <c r="EHD146" s="601"/>
      <c r="EHE146" s="601"/>
      <c r="EHF146" s="601"/>
      <c r="EHG146" s="601"/>
      <c r="EHH146" s="601"/>
      <c r="EHI146" s="601"/>
      <c r="EHJ146" s="601"/>
      <c r="EHK146" s="601"/>
      <c r="EHL146" s="601"/>
      <c r="EHM146" s="601"/>
      <c r="EHN146" s="601"/>
      <c r="EHO146" s="601"/>
      <c r="EHP146" s="601"/>
      <c r="EHQ146" s="601"/>
      <c r="EHR146" s="601"/>
      <c r="EHS146" s="601"/>
      <c r="EHT146" s="601"/>
      <c r="EHU146" s="601"/>
      <c r="EHV146" s="601"/>
      <c r="EHW146" s="601"/>
      <c r="EHX146" s="601"/>
      <c r="EHY146" s="601"/>
      <c r="EHZ146" s="601"/>
      <c r="EIA146" s="601"/>
      <c r="EIB146" s="601"/>
      <c r="EIC146" s="601"/>
      <c r="EID146" s="601"/>
      <c r="EIE146" s="601"/>
      <c r="EIF146" s="601"/>
      <c r="EIG146" s="601"/>
      <c r="EIH146" s="601"/>
      <c r="EII146" s="601"/>
      <c r="EIJ146" s="601"/>
      <c r="EIK146" s="601"/>
      <c r="EIL146" s="601"/>
      <c r="EIM146" s="601"/>
      <c r="EIN146" s="601"/>
      <c r="EIO146" s="601"/>
      <c r="EIP146" s="601"/>
      <c r="EIQ146" s="601"/>
      <c r="EIR146" s="601"/>
      <c r="EIS146" s="601"/>
      <c r="EIT146" s="601"/>
      <c r="EIU146" s="601"/>
      <c r="EIV146" s="601"/>
      <c r="EIW146" s="601"/>
      <c r="EIX146" s="601"/>
      <c r="EIY146" s="601"/>
      <c r="EIZ146" s="601"/>
      <c r="EJA146" s="601"/>
      <c r="EJB146" s="601"/>
      <c r="EJC146" s="601"/>
      <c r="EJD146" s="601"/>
      <c r="EJE146" s="601"/>
      <c r="EJF146" s="601"/>
      <c r="EJG146" s="601"/>
      <c r="EJH146" s="601"/>
      <c r="EJI146" s="601"/>
      <c r="EJJ146" s="601"/>
      <c r="EJK146" s="601"/>
      <c r="EJL146" s="601"/>
      <c r="EJM146" s="601"/>
      <c r="EJN146" s="601"/>
      <c r="EJO146" s="601"/>
      <c r="EJP146" s="601"/>
      <c r="EJQ146" s="601"/>
      <c r="EJR146" s="601"/>
      <c r="EJS146" s="601"/>
      <c r="EJT146" s="601"/>
      <c r="EJU146" s="601"/>
      <c r="EJV146" s="601"/>
      <c r="EJW146" s="601"/>
      <c r="EJX146" s="601"/>
      <c r="EJY146" s="601"/>
      <c r="EJZ146" s="601"/>
      <c r="EKA146" s="601"/>
      <c r="EKB146" s="601"/>
      <c r="EKC146" s="601"/>
      <c r="EKD146" s="601"/>
      <c r="EKE146" s="601"/>
      <c r="EKF146" s="601"/>
      <c r="EKG146" s="601"/>
      <c r="EKH146" s="601"/>
      <c r="EKI146" s="601"/>
      <c r="EKJ146" s="601"/>
      <c r="EKK146" s="601"/>
      <c r="EKL146" s="601"/>
      <c r="EKM146" s="601"/>
      <c r="EKN146" s="601"/>
      <c r="EKO146" s="601"/>
      <c r="EKP146" s="601"/>
      <c r="EKQ146" s="601"/>
      <c r="EKR146" s="601"/>
      <c r="EKS146" s="601"/>
      <c r="EKT146" s="601"/>
      <c r="EKU146" s="601"/>
      <c r="EKV146" s="601"/>
      <c r="EKW146" s="601"/>
      <c r="EKX146" s="601"/>
      <c r="EKY146" s="601"/>
      <c r="EKZ146" s="601"/>
      <c r="ELA146" s="601"/>
      <c r="ELB146" s="601"/>
      <c r="ELC146" s="601"/>
      <c r="ELD146" s="601"/>
      <c r="ELE146" s="601"/>
      <c r="ELF146" s="601"/>
      <c r="ELG146" s="601"/>
      <c r="ELH146" s="601"/>
      <c r="ELI146" s="601"/>
      <c r="ELJ146" s="601"/>
      <c r="ELK146" s="601"/>
      <c r="ELL146" s="601"/>
      <c r="ELM146" s="601"/>
      <c r="ELN146" s="601"/>
      <c r="ELO146" s="601"/>
      <c r="ELP146" s="601"/>
      <c r="ELQ146" s="601"/>
      <c r="ELR146" s="601"/>
      <c r="ELS146" s="601"/>
      <c r="ELT146" s="601"/>
      <c r="ELU146" s="601"/>
      <c r="ELV146" s="601"/>
      <c r="ELW146" s="601"/>
      <c r="ELX146" s="601"/>
      <c r="ELY146" s="601"/>
      <c r="ELZ146" s="601"/>
      <c r="EMA146" s="601"/>
      <c r="EMB146" s="601"/>
      <c r="EMC146" s="601"/>
      <c r="EMD146" s="601"/>
      <c r="EME146" s="601"/>
      <c r="EMF146" s="601"/>
      <c r="EMG146" s="601"/>
      <c r="EMH146" s="601"/>
      <c r="EMI146" s="601"/>
      <c r="EMJ146" s="601"/>
      <c r="EMK146" s="601"/>
      <c r="EML146" s="601"/>
      <c r="EMM146" s="601"/>
      <c r="EMN146" s="601"/>
      <c r="EMO146" s="601"/>
      <c r="EMP146" s="601"/>
      <c r="EMQ146" s="601"/>
      <c r="EMR146" s="601"/>
      <c r="EMS146" s="601"/>
      <c r="EMT146" s="601"/>
      <c r="EMU146" s="601"/>
      <c r="EMV146" s="601"/>
      <c r="EMW146" s="601"/>
      <c r="EMX146" s="601"/>
      <c r="EMY146" s="601"/>
      <c r="EMZ146" s="601"/>
      <c r="ENA146" s="601"/>
      <c r="ENB146" s="601"/>
      <c r="ENC146" s="601"/>
      <c r="END146" s="601"/>
      <c r="ENE146" s="601"/>
      <c r="ENF146" s="601"/>
      <c r="ENG146" s="601"/>
      <c r="ENH146" s="601"/>
      <c r="ENI146" s="601"/>
      <c r="ENJ146" s="601"/>
      <c r="ENK146" s="601"/>
      <c r="ENL146" s="601"/>
      <c r="ENM146" s="601"/>
      <c r="ENN146" s="601"/>
      <c r="ENO146" s="601"/>
      <c r="ENP146" s="601"/>
      <c r="ENQ146" s="601"/>
      <c r="ENR146" s="601"/>
      <c r="ENS146" s="601"/>
      <c r="ENT146" s="601"/>
      <c r="ENU146" s="601"/>
      <c r="ENV146" s="601"/>
      <c r="ENW146" s="601"/>
      <c r="ENX146" s="601"/>
      <c r="ENY146" s="601"/>
      <c r="ENZ146" s="601"/>
      <c r="EOA146" s="601"/>
      <c r="EOB146" s="601"/>
      <c r="EOC146" s="601"/>
      <c r="EOD146" s="601"/>
      <c r="EOE146" s="601"/>
      <c r="EOF146" s="601"/>
      <c r="EOG146" s="601"/>
      <c r="EOH146" s="601"/>
      <c r="EOI146" s="601"/>
      <c r="EOJ146" s="601"/>
      <c r="EOK146" s="601"/>
      <c r="EOL146" s="601"/>
      <c r="EOM146" s="601"/>
      <c r="EON146" s="601"/>
      <c r="EOO146" s="601"/>
      <c r="EOP146" s="601"/>
      <c r="EOQ146" s="601"/>
      <c r="EOR146" s="601"/>
      <c r="EOS146" s="601"/>
      <c r="EOT146" s="601"/>
      <c r="EOU146" s="601"/>
      <c r="EOV146" s="601"/>
      <c r="EOW146" s="601"/>
      <c r="EOX146" s="601"/>
      <c r="EOY146" s="601"/>
      <c r="EOZ146" s="601"/>
      <c r="EPA146" s="601"/>
      <c r="EPB146" s="601"/>
      <c r="EPC146" s="601"/>
      <c r="EPD146" s="601"/>
      <c r="EPE146" s="601"/>
      <c r="EPF146" s="601"/>
      <c r="EPG146" s="601"/>
      <c r="EPH146" s="601"/>
      <c r="EPI146" s="601"/>
      <c r="EPJ146" s="601"/>
      <c r="EPK146" s="601"/>
      <c r="EPL146" s="601"/>
      <c r="EPM146" s="601"/>
      <c r="EPN146" s="601"/>
      <c r="EPO146" s="601"/>
      <c r="EPP146" s="601"/>
      <c r="EPQ146" s="601"/>
      <c r="EPR146" s="601"/>
      <c r="EPS146" s="601"/>
      <c r="EPT146" s="601"/>
      <c r="EPU146" s="601"/>
      <c r="EPV146" s="601"/>
      <c r="EPW146" s="601"/>
      <c r="EPX146" s="601"/>
      <c r="EPY146" s="601"/>
      <c r="EPZ146" s="601"/>
      <c r="EQA146" s="601"/>
      <c r="EQB146" s="601"/>
      <c r="EQC146" s="601"/>
      <c r="EQD146" s="601"/>
      <c r="EQE146" s="601"/>
      <c r="EQF146" s="601"/>
      <c r="EQG146" s="601"/>
      <c r="EQH146" s="601"/>
      <c r="EQI146" s="601"/>
      <c r="EQJ146" s="601"/>
      <c r="EQK146" s="601"/>
      <c r="EQL146" s="601"/>
      <c r="EQM146" s="601"/>
      <c r="EQN146" s="601"/>
      <c r="EQO146" s="601"/>
      <c r="EQP146" s="601"/>
      <c r="EQQ146" s="601"/>
      <c r="EQR146" s="601"/>
      <c r="EQS146" s="601"/>
      <c r="EQT146" s="601"/>
      <c r="EQU146" s="601"/>
      <c r="EQV146" s="601"/>
      <c r="EQW146" s="601"/>
      <c r="EQX146" s="601"/>
      <c r="EQY146" s="601"/>
      <c r="EQZ146" s="601"/>
      <c r="ERA146" s="601"/>
      <c r="ERB146" s="601"/>
      <c r="ERC146" s="601"/>
      <c r="ERD146" s="601"/>
      <c r="ERE146" s="601"/>
      <c r="ERF146" s="601"/>
      <c r="ERG146" s="601"/>
      <c r="ERH146" s="601"/>
      <c r="ERI146" s="601"/>
      <c r="ERJ146" s="601"/>
      <c r="ERK146" s="601"/>
      <c r="ERL146" s="601"/>
      <c r="ERM146" s="601"/>
      <c r="ERN146" s="601"/>
      <c r="ERO146" s="601"/>
      <c r="ERP146" s="601"/>
      <c r="ERQ146" s="601"/>
      <c r="ERR146" s="601"/>
      <c r="ERS146" s="601"/>
      <c r="ERT146" s="601"/>
      <c r="ERU146" s="601"/>
      <c r="ERV146" s="601"/>
      <c r="ERW146" s="601"/>
      <c r="ERX146" s="601"/>
      <c r="ERY146" s="601"/>
      <c r="ERZ146" s="601"/>
      <c r="ESA146" s="601"/>
      <c r="ESB146" s="601"/>
      <c r="ESC146" s="601"/>
      <c r="ESD146" s="601"/>
      <c r="ESE146" s="601"/>
      <c r="ESF146" s="601"/>
      <c r="ESG146" s="601"/>
      <c r="ESH146" s="601"/>
      <c r="ESI146" s="601"/>
      <c r="ESJ146" s="601"/>
      <c r="ESK146" s="601"/>
      <c r="ESL146" s="601"/>
      <c r="ESM146" s="601"/>
      <c r="ESN146" s="601"/>
      <c r="ESO146" s="601"/>
      <c r="ESP146" s="601"/>
      <c r="ESQ146" s="601"/>
      <c r="ESR146" s="601"/>
      <c r="ESS146" s="601"/>
      <c r="EST146" s="601"/>
      <c r="ESU146" s="601"/>
      <c r="ESV146" s="601"/>
      <c r="ESW146" s="601"/>
      <c r="ESX146" s="601"/>
      <c r="ESY146" s="601"/>
      <c r="ESZ146" s="601"/>
      <c r="ETA146" s="601"/>
      <c r="ETB146" s="601"/>
      <c r="ETC146" s="601"/>
      <c r="ETD146" s="601"/>
      <c r="ETE146" s="601"/>
      <c r="ETF146" s="601"/>
      <c r="ETG146" s="601"/>
      <c r="ETH146" s="601"/>
      <c r="ETI146" s="601"/>
      <c r="ETJ146" s="601"/>
      <c r="ETK146" s="601"/>
      <c r="ETL146" s="601"/>
      <c r="ETM146" s="601"/>
      <c r="ETN146" s="601"/>
      <c r="ETO146" s="601"/>
      <c r="ETP146" s="601"/>
      <c r="ETQ146" s="601"/>
      <c r="ETR146" s="601"/>
      <c r="ETS146" s="601"/>
      <c r="ETT146" s="601"/>
      <c r="ETU146" s="601"/>
      <c r="ETV146" s="601"/>
      <c r="ETW146" s="601"/>
      <c r="ETX146" s="601"/>
      <c r="ETY146" s="601"/>
      <c r="ETZ146" s="601"/>
      <c r="EUA146" s="601"/>
      <c r="EUB146" s="601"/>
      <c r="EUC146" s="601"/>
      <c r="EUD146" s="601"/>
      <c r="EUE146" s="601"/>
      <c r="EUF146" s="601"/>
      <c r="EUG146" s="601"/>
      <c r="EUH146" s="601"/>
      <c r="EUI146" s="601"/>
      <c r="EUJ146" s="601"/>
      <c r="EUK146" s="601"/>
      <c r="EUL146" s="601"/>
      <c r="EUM146" s="601"/>
      <c r="EUN146" s="601"/>
      <c r="EUO146" s="601"/>
      <c r="EUP146" s="601"/>
      <c r="EUQ146" s="601"/>
      <c r="EUR146" s="601"/>
      <c r="EUS146" s="601"/>
      <c r="EUT146" s="601"/>
      <c r="EUU146" s="601"/>
      <c r="EUV146" s="601"/>
      <c r="EUW146" s="601"/>
      <c r="EUX146" s="601"/>
      <c r="EUY146" s="601"/>
      <c r="EUZ146" s="601"/>
      <c r="EVA146" s="601"/>
      <c r="EVB146" s="601"/>
      <c r="EVC146" s="601"/>
      <c r="EVD146" s="601"/>
      <c r="EVE146" s="601"/>
      <c r="EVF146" s="601"/>
      <c r="EVG146" s="601"/>
      <c r="EVH146" s="601"/>
      <c r="EVI146" s="601"/>
      <c r="EVJ146" s="601"/>
      <c r="EVK146" s="601"/>
      <c r="EVL146" s="601"/>
      <c r="EVM146" s="601"/>
      <c r="EVN146" s="601"/>
      <c r="EVO146" s="601"/>
      <c r="EVP146" s="601"/>
      <c r="EVQ146" s="601"/>
      <c r="EVR146" s="601"/>
      <c r="EVS146" s="601"/>
      <c r="EVT146" s="601"/>
      <c r="EVU146" s="601"/>
      <c r="EVV146" s="601"/>
      <c r="EVW146" s="601"/>
      <c r="EVX146" s="601"/>
      <c r="EVY146" s="601"/>
      <c r="EVZ146" s="601"/>
      <c r="EWA146" s="601"/>
      <c r="EWB146" s="601"/>
      <c r="EWC146" s="601"/>
      <c r="EWD146" s="601"/>
      <c r="EWE146" s="601"/>
      <c r="EWF146" s="601"/>
      <c r="EWG146" s="601"/>
      <c r="EWH146" s="601"/>
      <c r="EWI146" s="601"/>
      <c r="EWJ146" s="601"/>
      <c r="EWK146" s="601"/>
      <c r="EWL146" s="601"/>
      <c r="EWM146" s="601"/>
      <c r="EWN146" s="601"/>
      <c r="EWO146" s="601"/>
      <c r="EWP146" s="601"/>
      <c r="EWQ146" s="601"/>
      <c r="EWR146" s="601"/>
      <c r="EWS146" s="601"/>
      <c r="EWT146" s="601"/>
      <c r="EWU146" s="601"/>
      <c r="EWV146" s="601"/>
      <c r="EWW146" s="601"/>
      <c r="EWX146" s="601"/>
      <c r="EWY146" s="601"/>
      <c r="EWZ146" s="601"/>
      <c r="EXA146" s="601"/>
      <c r="EXB146" s="601"/>
      <c r="EXC146" s="601"/>
      <c r="EXD146" s="601"/>
      <c r="EXE146" s="601"/>
      <c r="EXF146" s="601"/>
      <c r="EXG146" s="601"/>
      <c r="EXH146" s="601"/>
      <c r="EXI146" s="601"/>
      <c r="EXJ146" s="601"/>
      <c r="EXK146" s="601"/>
      <c r="EXL146" s="601"/>
      <c r="EXM146" s="601"/>
      <c r="EXN146" s="601"/>
      <c r="EXO146" s="601"/>
      <c r="EXP146" s="601"/>
      <c r="EXQ146" s="601"/>
      <c r="EXR146" s="601"/>
      <c r="EXS146" s="601"/>
      <c r="EXT146" s="601"/>
      <c r="EXU146" s="601"/>
      <c r="EXV146" s="601"/>
      <c r="EXW146" s="601"/>
      <c r="EXX146" s="601"/>
      <c r="EXY146" s="601"/>
      <c r="EXZ146" s="601"/>
      <c r="EYA146" s="601"/>
      <c r="EYB146" s="601"/>
      <c r="EYC146" s="601"/>
      <c r="EYD146" s="601"/>
      <c r="EYE146" s="601"/>
      <c r="EYF146" s="601"/>
      <c r="EYG146" s="601"/>
      <c r="EYH146" s="601"/>
      <c r="EYI146" s="601"/>
      <c r="EYJ146" s="601"/>
      <c r="EYK146" s="601"/>
      <c r="EYL146" s="601"/>
      <c r="EYM146" s="601"/>
      <c r="EYN146" s="601"/>
      <c r="EYO146" s="601"/>
      <c r="EYP146" s="601"/>
      <c r="EYQ146" s="601"/>
      <c r="EYR146" s="601"/>
      <c r="EYS146" s="601"/>
      <c r="EYT146" s="601"/>
      <c r="EYU146" s="601"/>
      <c r="EYV146" s="601"/>
      <c r="EYW146" s="601"/>
      <c r="EYX146" s="601"/>
      <c r="EYY146" s="601"/>
      <c r="EYZ146" s="601"/>
      <c r="EZA146" s="601"/>
      <c r="EZB146" s="601"/>
      <c r="EZC146" s="601"/>
      <c r="EZD146" s="601"/>
      <c r="EZE146" s="601"/>
      <c r="EZF146" s="601"/>
      <c r="EZG146" s="601"/>
      <c r="EZH146" s="601"/>
      <c r="EZI146" s="601"/>
      <c r="EZJ146" s="601"/>
      <c r="EZK146" s="601"/>
      <c r="EZL146" s="601"/>
      <c r="EZM146" s="601"/>
      <c r="EZN146" s="601"/>
      <c r="EZO146" s="601"/>
      <c r="EZP146" s="601"/>
      <c r="EZQ146" s="601"/>
      <c r="EZR146" s="601"/>
      <c r="EZS146" s="601"/>
      <c r="EZT146" s="601"/>
      <c r="EZU146" s="601"/>
      <c r="EZV146" s="601"/>
      <c r="EZW146" s="601"/>
      <c r="EZX146" s="601"/>
      <c r="EZY146" s="601"/>
      <c r="EZZ146" s="601"/>
      <c r="FAA146" s="601"/>
      <c r="FAB146" s="601"/>
      <c r="FAC146" s="601"/>
      <c r="FAD146" s="601"/>
      <c r="FAE146" s="601"/>
      <c r="FAF146" s="601"/>
      <c r="FAG146" s="601"/>
      <c r="FAH146" s="601"/>
      <c r="FAI146" s="601"/>
      <c r="FAJ146" s="601"/>
      <c r="FAK146" s="601"/>
      <c r="FAL146" s="601"/>
      <c r="FAM146" s="601"/>
      <c r="FAN146" s="601"/>
      <c r="FAO146" s="601"/>
      <c r="FAP146" s="601"/>
      <c r="FAQ146" s="601"/>
      <c r="FAR146" s="601"/>
      <c r="FAS146" s="601"/>
      <c r="FAT146" s="601"/>
      <c r="FAU146" s="601"/>
      <c r="FAV146" s="601"/>
      <c r="FAW146" s="601"/>
      <c r="FAX146" s="601"/>
      <c r="FAY146" s="601"/>
      <c r="FAZ146" s="601"/>
      <c r="FBA146" s="601"/>
      <c r="FBB146" s="601"/>
      <c r="FBC146" s="601"/>
      <c r="FBD146" s="601"/>
      <c r="FBE146" s="601"/>
      <c r="FBF146" s="601"/>
      <c r="FBG146" s="601"/>
      <c r="FBH146" s="601"/>
      <c r="FBI146" s="601"/>
      <c r="FBJ146" s="601"/>
      <c r="FBK146" s="601"/>
      <c r="FBL146" s="601"/>
      <c r="FBM146" s="601"/>
      <c r="FBN146" s="601"/>
      <c r="FBO146" s="601"/>
      <c r="FBP146" s="601"/>
      <c r="FBQ146" s="601"/>
      <c r="FBR146" s="601"/>
      <c r="FBS146" s="601"/>
      <c r="FBT146" s="601"/>
      <c r="FBU146" s="601"/>
      <c r="FBV146" s="601"/>
      <c r="FBW146" s="601"/>
      <c r="FBX146" s="601"/>
      <c r="FBY146" s="601"/>
      <c r="FBZ146" s="601"/>
      <c r="FCA146" s="601"/>
      <c r="FCB146" s="601"/>
      <c r="FCC146" s="601"/>
      <c r="FCD146" s="601"/>
      <c r="FCE146" s="601"/>
      <c r="FCF146" s="601"/>
      <c r="FCG146" s="601"/>
      <c r="FCH146" s="601"/>
      <c r="FCI146" s="601"/>
      <c r="FCJ146" s="601"/>
      <c r="FCK146" s="601"/>
      <c r="FCL146" s="601"/>
      <c r="FCM146" s="601"/>
      <c r="FCN146" s="601"/>
      <c r="FCO146" s="601"/>
      <c r="FCP146" s="601"/>
      <c r="FCQ146" s="601"/>
      <c r="FCR146" s="601"/>
      <c r="FCS146" s="601"/>
      <c r="FCT146" s="601"/>
      <c r="FCU146" s="601"/>
      <c r="FCV146" s="601"/>
      <c r="FCW146" s="601"/>
      <c r="FCX146" s="601"/>
      <c r="FCY146" s="601"/>
      <c r="FCZ146" s="601"/>
      <c r="FDA146" s="601"/>
      <c r="FDB146" s="601"/>
      <c r="FDC146" s="601"/>
      <c r="FDD146" s="601"/>
      <c r="FDE146" s="601"/>
      <c r="FDF146" s="601"/>
      <c r="FDG146" s="601"/>
      <c r="FDH146" s="601"/>
      <c r="FDI146" s="601"/>
      <c r="FDJ146" s="601"/>
      <c r="FDK146" s="601"/>
      <c r="FDL146" s="601"/>
      <c r="FDM146" s="601"/>
      <c r="FDN146" s="601"/>
      <c r="FDO146" s="601"/>
      <c r="FDP146" s="601"/>
      <c r="FDQ146" s="601"/>
      <c r="FDR146" s="601"/>
      <c r="FDS146" s="601"/>
      <c r="FDT146" s="601"/>
      <c r="FDU146" s="601"/>
      <c r="FDV146" s="601"/>
      <c r="FDW146" s="601"/>
      <c r="FDX146" s="601"/>
      <c r="FDY146" s="601"/>
      <c r="FDZ146" s="601"/>
      <c r="FEA146" s="601"/>
      <c r="FEB146" s="601"/>
      <c r="FEC146" s="601"/>
      <c r="FED146" s="601"/>
      <c r="FEE146" s="601"/>
      <c r="FEF146" s="601"/>
      <c r="FEG146" s="601"/>
      <c r="FEH146" s="601"/>
      <c r="FEI146" s="601"/>
      <c r="FEJ146" s="601"/>
      <c r="FEK146" s="601"/>
      <c r="FEL146" s="601"/>
      <c r="FEM146" s="601"/>
      <c r="FEN146" s="601"/>
      <c r="FEO146" s="601"/>
      <c r="FEP146" s="601"/>
      <c r="FEQ146" s="601"/>
      <c r="FER146" s="601"/>
      <c r="FES146" s="601"/>
      <c r="FET146" s="601"/>
      <c r="FEU146" s="601"/>
      <c r="FEV146" s="601"/>
      <c r="FEW146" s="601"/>
      <c r="FEX146" s="601"/>
      <c r="FEY146" s="601"/>
      <c r="FEZ146" s="601"/>
      <c r="FFA146" s="601"/>
      <c r="FFB146" s="601"/>
      <c r="FFC146" s="601"/>
      <c r="FFD146" s="601"/>
      <c r="FFE146" s="601"/>
      <c r="FFF146" s="601"/>
      <c r="FFG146" s="601"/>
      <c r="FFH146" s="601"/>
      <c r="FFI146" s="601"/>
      <c r="FFJ146" s="601"/>
      <c r="FFK146" s="601"/>
      <c r="FFL146" s="601"/>
      <c r="FFM146" s="601"/>
      <c r="FFN146" s="601"/>
      <c r="FFO146" s="601"/>
      <c r="FFP146" s="601"/>
      <c r="FFQ146" s="601"/>
      <c r="FFR146" s="601"/>
      <c r="FFS146" s="601"/>
      <c r="FFT146" s="601"/>
      <c r="FFU146" s="601"/>
      <c r="FFV146" s="601"/>
      <c r="FFW146" s="601"/>
      <c r="FFX146" s="601"/>
      <c r="FFY146" s="601"/>
      <c r="FFZ146" s="601"/>
      <c r="FGA146" s="601"/>
      <c r="FGB146" s="601"/>
      <c r="FGC146" s="601"/>
      <c r="FGD146" s="601"/>
      <c r="FGE146" s="601"/>
      <c r="FGF146" s="601"/>
      <c r="FGG146" s="601"/>
      <c r="FGH146" s="601"/>
      <c r="FGI146" s="601"/>
      <c r="FGJ146" s="601"/>
      <c r="FGK146" s="601"/>
      <c r="FGL146" s="601"/>
      <c r="FGM146" s="601"/>
      <c r="FGN146" s="601"/>
      <c r="FGO146" s="601"/>
      <c r="FGP146" s="601"/>
      <c r="FGQ146" s="601"/>
      <c r="FGR146" s="601"/>
      <c r="FGS146" s="601"/>
      <c r="FGT146" s="601"/>
      <c r="FGU146" s="601"/>
      <c r="FGV146" s="601"/>
      <c r="FGW146" s="601"/>
      <c r="FGX146" s="601"/>
      <c r="FGY146" s="601"/>
      <c r="FGZ146" s="601"/>
      <c r="FHA146" s="601"/>
      <c r="FHB146" s="601"/>
      <c r="FHC146" s="601"/>
      <c r="FHD146" s="601"/>
      <c r="FHE146" s="601"/>
      <c r="FHF146" s="601"/>
      <c r="FHG146" s="601"/>
      <c r="FHH146" s="601"/>
      <c r="FHI146" s="601"/>
      <c r="FHJ146" s="601"/>
      <c r="FHK146" s="601"/>
      <c r="FHL146" s="601"/>
      <c r="FHM146" s="601"/>
      <c r="FHN146" s="601"/>
      <c r="FHO146" s="601"/>
      <c r="FHP146" s="601"/>
      <c r="FHQ146" s="601"/>
      <c r="FHR146" s="601"/>
      <c r="FHS146" s="601"/>
      <c r="FHT146" s="601"/>
      <c r="FHU146" s="601"/>
      <c r="FHV146" s="601"/>
      <c r="FHW146" s="601"/>
      <c r="FHX146" s="601"/>
      <c r="FHY146" s="601"/>
      <c r="FHZ146" s="601"/>
      <c r="FIA146" s="601"/>
      <c r="FIB146" s="601"/>
      <c r="FIC146" s="601"/>
      <c r="FID146" s="601"/>
      <c r="FIE146" s="601"/>
      <c r="FIF146" s="601"/>
      <c r="FIG146" s="601"/>
      <c r="FIH146" s="601"/>
      <c r="FII146" s="601"/>
      <c r="FIJ146" s="601"/>
      <c r="FIK146" s="601"/>
      <c r="FIL146" s="601"/>
      <c r="FIM146" s="601"/>
      <c r="FIN146" s="601"/>
      <c r="FIO146" s="601"/>
      <c r="FIP146" s="601"/>
      <c r="FIQ146" s="601"/>
      <c r="FIR146" s="601"/>
      <c r="FIS146" s="601"/>
      <c r="FIT146" s="601"/>
      <c r="FIU146" s="601"/>
      <c r="FIV146" s="601"/>
      <c r="FIW146" s="601"/>
      <c r="FIX146" s="601"/>
      <c r="FIY146" s="601"/>
      <c r="FIZ146" s="601"/>
      <c r="FJA146" s="601"/>
      <c r="FJB146" s="601"/>
      <c r="FJC146" s="601"/>
      <c r="FJD146" s="601"/>
      <c r="FJE146" s="601"/>
      <c r="FJF146" s="601"/>
      <c r="FJG146" s="601"/>
      <c r="FJH146" s="601"/>
      <c r="FJI146" s="601"/>
      <c r="FJJ146" s="601"/>
      <c r="FJK146" s="601"/>
      <c r="FJL146" s="601"/>
      <c r="FJM146" s="601"/>
      <c r="FJN146" s="601"/>
      <c r="FJO146" s="601"/>
      <c r="FJP146" s="601"/>
      <c r="FJQ146" s="601"/>
      <c r="FJR146" s="601"/>
      <c r="FJS146" s="601"/>
      <c r="FJT146" s="601"/>
      <c r="FJU146" s="601"/>
      <c r="FJV146" s="601"/>
      <c r="FJW146" s="601"/>
      <c r="FJX146" s="601"/>
      <c r="FJY146" s="601"/>
      <c r="FJZ146" s="601"/>
      <c r="FKA146" s="601"/>
      <c r="FKB146" s="601"/>
      <c r="FKC146" s="601"/>
      <c r="FKD146" s="601"/>
      <c r="FKE146" s="601"/>
      <c r="FKF146" s="601"/>
      <c r="FKG146" s="601"/>
      <c r="FKH146" s="601"/>
      <c r="FKI146" s="601"/>
      <c r="FKJ146" s="601"/>
      <c r="FKK146" s="601"/>
      <c r="FKL146" s="601"/>
      <c r="FKM146" s="601"/>
      <c r="FKN146" s="601"/>
      <c r="FKO146" s="601"/>
      <c r="FKP146" s="601"/>
      <c r="FKQ146" s="601"/>
      <c r="FKR146" s="601"/>
      <c r="FKS146" s="601"/>
      <c r="FKT146" s="601"/>
      <c r="FKU146" s="601"/>
      <c r="FKV146" s="601"/>
      <c r="FKW146" s="601"/>
      <c r="FKX146" s="601"/>
      <c r="FKY146" s="601"/>
      <c r="FKZ146" s="601"/>
      <c r="FLA146" s="601"/>
      <c r="FLB146" s="601"/>
      <c r="FLC146" s="601"/>
      <c r="FLD146" s="601"/>
      <c r="FLE146" s="601"/>
      <c r="FLF146" s="601"/>
      <c r="FLG146" s="601"/>
      <c r="FLH146" s="601"/>
      <c r="FLI146" s="601"/>
      <c r="FLJ146" s="601"/>
      <c r="FLK146" s="601"/>
      <c r="FLL146" s="601"/>
      <c r="FLM146" s="601"/>
      <c r="FLN146" s="601"/>
      <c r="FLO146" s="601"/>
      <c r="FLP146" s="601"/>
      <c r="FLQ146" s="601"/>
      <c r="FLR146" s="601"/>
      <c r="FLS146" s="601"/>
      <c r="FLT146" s="601"/>
      <c r="FLU146" s="601"/>
      <c r="FLV146" s="601"/>
      <c r="FLW146" s="601"/>
      <c r="FLX146" s="601"/>
      <c r="FLY146" s="601"/>
      <c r="FLZ146" s="601"/>
      <c r="FMA146" s="601"/>
      <c r="FMB146" s="601"/>
      <c r="FMC146" s="601"/>
      <c r="FMD146" s="601"/>
      <c r="FME146" s="601"/>
      <c r="FMF146" s="601"/>
      <c r="FMG146" s="601"/>
      <c r="FMH146" s="601"/>
      <c r="FMI146" s="601"/>
      <c r="FMJ146" s="601"/>
      <c r="FMK146" s="601"/>
      <c r="FML146" s="601"/>
      <c r="FMM146" s="601"/>
      <c r="FMN146" s="601"/>
      <c r="FMO146" s="601"/>
      <c r="FMP146" s="601"/>
      <c r="FMQ146" s="601"/>
      <c r="FMR146" s="601"/>
      <c r="FMS146" s="601"/>
      <c r="FMT146" s="601"/>
      <c r="FMU146" s="601"/>
      <c r="FMV146" s="601"/>
      <c r="FMW146" s="601"/>
      <c r="FMX146" s="601"/>
      <c r="FMY146" s="601"/>
      <c r="FMZ146" s="601"/>
      <c r="FNA146" s="601"/>
      <c r="FNB146" s="601"/>
      <c r="FNC146" s="601"/>
      <c r="FND146" s="601"/>
      <c r="FNE146" s="601"/>
      <c r="FNF146" s="601"/>
      <c r="FNG146" s="601"/>
      <c r="FNH146" s="601"/>
      <c r="FNI146" s="601"/>
      <c r="FNJ146" s="601"/>
      <c r="FNK146" s="601"/>
      <c r="FNL146" s="601"/>
      <c r="FNM146" s="601"/>
      <c r="FNN146" s="601"/>
      <c r="FNO146" s="601"/>
      <c r="FNP146" s="601"/>
      <c r="FNQ146" s="601"/>
      <c r="FNR146" s="601"/>
      <c r="FNS146" s="601"/>
      <c r="FNT146" s="601"/>
      <c r="FNU146" s="601"/>
      <c r="FNV146" s="601"/>
      <c r="FNW146" s="601"/>
      <c r="FNX146" s="601"/>
      <c r="FNY146" s="601"/>
      <c r="FNZ146" s="601"/>
      <c r="FOA146" s="601"/>
      <c r="FOB146" s="601"/>
      <c r="FOC146" s="601"/>
      <c r="FOD146" s="601"/>
      <c r="FOE146" s="601"/>
      <c r="FOF146" s="601"/>
      <c r="FOG146" s="601"/>
      <c r="FOH146" s="601"/>
      <c r="FOI146" s="601"/>
      <c r="FOJ146" s="601"/>
      <c r="FOK146" s="601"/>
      <c r="FOL146" s="601"/>
      <c r="FOM146" s="601"/>
      <c r="FON146" s="601"/>
      <c r="FOO146" s="601"/>
      <c r="FOP146" s="601"/>
      <c r="FOQ146" s="601"/>
      <c r="FOR146" s="601"/>
      <c r="FOS146" s="601"/>
      <c r="FOT146" s="601"/>
      <c r="FOU146" s="601"/>
      <c r="FOV146" s="601"/>
      <c r="FOW146" s="601"/>
      <c r="FOX146" s="601"/>
      <c r="FOY146" s="601"/>
      <c r="FOZ146" s="601"/>
      <c r="FPA146" s="601"/>
      <c r="FPB146" s="601"/>
      <c r="FPC146" s="601"/>
      <c r="FPD146" s="601"/>
      <c r="FPE146" s="601"/>
      <c r="FPF146" s="601"/>
      <c r="FPG146" s="601"/>
      <c r="FPH146" s="601"/>
      <c r="FPI146" s="601"/>
      <c r="FPJ146" s="601"/>
      <c r="FPK146" s="601"/>
      <c r="FPL146" s="601"/>
      <c r="FPM146" s="601"/>
      <c r="FPN146" s="601"/>
      <c r="FPO146" s="601"/>
      <c r="FPP146" s="601"/>
      <c r="FPQ146" s="601"/>
      <c r="FPR146" s="601"/>
      <c r="FPS146" s="601"/>
      <c r="FPT146" s="601"/>
      <c r="FPU146" s="601"/>
      <c r="FPV146" s="601"/>
      <c r="FPW146" s="601"/>
      <c r="FPX146" s="601"/>
      <c r="FPY146" s="601"/>
      <c r="FPZ146" s="601"/>
      <c r="FQA146" s="601"/>
      <c r="FQB146" s="601"/>
      <c r="FQC146" s="601"/>
      <c r="FQD146" s="601"/>
      <c r="FQE146" s="601"/>
      <c r="FQF146" s="601"/>
      <c r="FQG146" s="601"/>
      <c r="FQH146" s="601"/>
      <c r="FQI146" s="601"/>
      <c r="FQJ146" s="601"/>
      <c r="FQK146" s="601"/>
      <c r="FQL146" s="601"/>
      <c r="FQM146" s="601"/>
      <c r="FQN146" s="601"/>
      <c r="FQO146" s="601"/>
      <c r="FQP146" s="601"/>
      <c r="FQQ146" s="601"/>
      <c r="FQR146" s="601"/>
      <c r="FQS146" s="601"/>
      <c r="FQT146" s="601"/>
      <c r="FQU146" s="601"/>
      <c r="FQV146" s="601"/>
      <c r="FQW146" s="601"/>
      <c r="FQX146" s="601"/>
      <c r="FQY146" s="601"/>
      <c r="FQZ146" s="601"/>
      <c r="FRA146" s="601"/>
      <c r="FRB146" s="601"/>
      <c r="FRC146" s="601"/>
      <c r="FRD146" s="601"/>
      <c r="FRE146" s="601"/>
      <c r="FRF146" s="601"/>
      <c r="FRG146" s="601"/>
      <c r="FRH146" s="601"/>
      <c r="FRI146" s="601"/>
      <c r="FRJ146" s="601"/>
      <c r="FRK146" s="601"/>
      <c r="FRL146" s="601"/>
      <c r="FRM146" s="601"/>
      <c r="FRN146" s="601"/>
      <c r="FRO146" s="601"/>
      <c r="FRP146" s="601"/>
      <c r="FRQ146" s="601"/>
      <c r="FRR146" s="601"/>
      <c r="FRS146" s="601"/>
      <c r="FRT146" s="601"/>
      <c r="FRU146" s="601"/>
      <c r="FRV146" s="601"/>
      <c r="FRW146" s="601"/>
      <c r="FRX146" s="601"/>
      <c r="FRY146" s="601"/>
      <c r="FRZ146" s="601"/>
      <c r="FSA146" s="601"/>
      <c r="FSB146" s="601"/>
      <c r="FSC146" s="601"/>
      <c r="FSD146" s="601"/>
      <c r="FSE146" s="601"/>
      <c r="FSF146" s="601"/>
      <c r="FSG146" s="601"/>
      <c r="FSH146" s="601"/>
      <c r="FSI146" s="601"/>
      <c r="FSJ146" s="601"/>
      <c r="FSK146" s="601"/>
      <c r="FSL146" s="601"/>
      <c r="FSM146" s="601"/>
      <c r="FSN146" s="601"/>
      <c r="FSO146" s="601"/>
      <c r="FSP146" s="601"/>
      <c r="FSQ146" s="601"/>
      <c r="FSR146" s="601"/>
      <c r="FSS146" s="601"/>
      <c r="FST146" s="601"/>
      <c r="FSU146" s="601"/>
      <c r="FSV146" s="601"/>
      <c r="FSW146" s="601"/>
      <c r="FSX146" s="601"/>
      <c r="FSY146" s="601"/>
      <c r="FSZ146" s="601"/>
      <c r="FTA146" s="601"/>
      <c r="FTB146" s="601"/>
      <c r="FTC146" s="601"/>
      <c r="FTD146" s="601"/>
      <c r="FTE146" s="601"/>
      <c r="FTF146" s="601"/>
      <c r="FTG146" s="601"/>
      <c r="FTH146" s="601"/>
      <c r="FTI146" s="601"/>
      <c r="FTJ146" s="601"/>
      <c r="FTK146" s="601"/>
      <c r="FTL146" s="601"/>
      <c r="FTM146" s="601"/>
      <c r="FTN146" s="601"/>
      <c r="FTO146" s="601"/>
      <c r="FTP146" s="601"/>
      <c r="FTQ146" s="601"/>
      <c r="FTR146" s="601"/>
      <c r="FTS146" s="601"/>
      <c r="FTT146" s="601"/>
      <c r="FTU146" s="601"/>
      <c r="FTV146" s="601"/>
      <c r="FTW146" s="601"/>
      <c r="FTX146" s="601"/>
      <c r="FTY146" s="601"/>
      <c r="FTZ146" s="601"/>
      <c r="FUA146" s="601"/>
      <c r="FUB146" s="601"/>
      <c r="FUC146" s="601"/>
      <c r="FUD146" s="601"/>
      <c r="FUE146" s="601"/>
      <c r="FUF146" s="601"/>
      <c r="FUG146" s="601"/>
      <c r="FUH146" s="601"/>
      <c r="FUI146" s="601"/>
      <c r="FUJ146" s="601"/>
      <c r="FUK146" s="601"/>
      <c r="FUL146" s="601"/>
      <c r="FUM146" s="601"/>
      <c r="FUN146" s="601"/>
      <c r="FUO146" s="601"/>
      <c r="FUP146" s="601"/>
      <c r="FUQ146" s="601"/>
      <c r="FUR146" s="601"/>
      <c r="FUS146" s="601"/>
      <c r="FUT146" s="601"/>
      <c r="FUU146" s="601"/>
      <c r="FUV146" s="601"/>
      <c r="FUW146" s="601"/>
      <c r="FUX146" s="601"/>
      <c r="FUY146" s="601"/>
      <c r="FUZ146" s="601"/>
      <c r="FVA146" s="601"/>
      <c r="FVB146" s="601"/>
      <c r="FVC146" s="601"/>
      <c r="FVD146" s="601"/>
      <c r="FVE146" s="601"/>
      <c r="FVF146" s="601"/>
      <c r="FVG146" s="601"/>
      <c r="FVH146" s="601"/>
      <c r="FVI146" s="601"/>
      <c r="FVJ146" s="601"/>
      <c r="FVK146" s="601"/>
      <c r="FVL146" s="601"/>
      <c r="FVM146" s="601"/>
      <c r="FVN146" s="601"/>
      <c r="FVO146" s="601"/>
      <c r="FVP146" s="601"/>
      <c r="FVQ146" s="601"/>
      <c r="FVR146" s="601"/>
      <c r="FVS146" s="601"/>
      <c r="FVT146" s="601"/>
      <c r="FVU146" s="601"/>
      <c r="FVV146" s="601"/>
      <c r="FVW146" s="601"/>
      <c r="FVX146" s="601"/>
      <c r="FVY146" s="601"/>
      <c r="FVZ146" s="601"/>
      <c r="FWA146" s="601"/>
      <c r="FWB146" s="601"/>
      <c r="FWC146" s="601"/>
      <c r="FWD146" s="601"/>
      <c r="FWE146" s="601"/>
      <c r="FWF146" s="601"/>
      <c r="FWG146" s="601"/>
      <c r="FWH146" s="601"/>
      <c r="FWI146" s="601"/>
      <c r="FWJ146" s="601"/>
      <c r="FWK146" s="601"/>
      <c r="FWL146" s="601"/>
      <c r="FWM146" s="601"/>
      <c r="FWN146" s="601"/>
      <c r="FWO146" s="601"/>
      <c r="FWP146" s="601"/>
      <c r="FWQ146" s="601"/>
      <c r="FWR146" s="601"/>
      <c r="FWS146" s="601"/>
      <c r="FWT146" s="601"/>
      <c r="FWU146" s="601"/>
      <c r="FWV146" s="601"/>
      <c r="FWW146" s="601"/>
      <c r="FWX146" s="601"/>
      <c r="FWY146" s="601"/>
      <c r="FWZ146" s="601"/>
      <c r="FXA146" s="601"/>
      <c r="FXB146" s="601"/>
      <c r="FXC146" s="601"/>
      <c r="FXD146" s="601"/>
      <c r="FXE146" s="601"/>
      <c r="FXF146" s="601"/>
      <c r="FXG146" s="601"/>
      <c r="FXH146" s="601"/>
      <c r="FXI146" s="601"/>
      <c r="FXJ146" s="601"/>
      <c r="FXK146" s="601"/>
      <c r="FXL146" s="601"/>
      <c r="FXM146" s="601"/>
      <c r="FXN146" s="601"/>
      <c r="FXO146" s="601"/>
      <c r="FXP146" s="601"/>
      <c r="FXQ146" s="601"/>
      <c r="FXR146" s="601"/>
      <c r="FXS146" s="601"/>
      <c r="FXT146" s="601"/>
      <c r="FXU146" s="601"/>
      <c r="FXV146" s="601"/>
      <c r="FXW146" s="601"/>
      <c r="FXX146" s="601"/>
      <c r="FXY146" s="601"/>
      <c r="FXZ146" s="601"/>
      <c r="FYA146" s="601"/>
      <c r="FYB146" s="601"/>
      <c r="FYC146" s="601"/>
      <c r="FYD146" s="601"/>
      <c r="FYE146" s="601"/>
      <c r="FYF146" s="601"/>
      <c r="FYG146" s="601"/>
      <c r="FYH146" s="601"/>
      <c r="FYI146" s="601"/>
      <c r="FYJ146" s="601"/>
      <c r="FYK146" s="601"/>
      <c r="FYL146" s="601"/>
      <c r="FYM146" s="601"/>
      <c r="FYN146" s="601"/>
      <c r="FYO146" s="601"/>
      <c r="FYP146" s="601"/>
      <c r="FYQ146" s="601"/>
      <c r="FYR146" s="601"/>
      <c r="FYS146" s="601"/>
      <c r="FYT146" s="601"/>
      <c r="FYU146" s="601"/>
      <c r="FYV146" s="601"/>
      <c r="FYW146" s="601"/>
      <c r="FYX146" s="601"/>
      <c r="FYY146" s="601"/>
      <c r="FYZ146" s="601"/>
      <c r="FZA146" s="601"/>
      <c r="FZB146" s="601"/>
      <c r="FZC146" s="601"/>
      <c r="FZD146" s="601"/>
      <c r="FZE146" s="601"/>
      <c r="FZF146" s="601"/>
      <c r="FZG146" s="601"/>
      <c r="FZH146" s="601"/>
      <c r="FZI146" s="601"/>
      <c r="FZJ146" s="601"/>
      <c r="FZK146" s="601"/>
      <c r="FZL146" s="601"/>
      <c r="FZM146" s="601"/>
      <c r="FZN146" s="601"/>
      <c r="FZO146" s="601"/>
      <c r="FZP146" s="601"/>
      <c r="FZQ146" s="601"/>
      <c r="FZR146" s="601"/>
      <c r="FZS146" s="601"/>
      <c r="FZT146" s="601"/>
      <c r="FZU146" s="601"/>
      <c r="FZV146" s="601"/>
      <c r="FZW146" s="601"/>
      <c r="FZX146" s="601"/>
      <c r="FZY146" s="601"/>
      <c r="FZZ146" s="601"/>
      <c r="GAA146" s="601"/>
      <c r="GAB146" s="601"/>
      <c r="GAC146" s="601"/>
      <c r="GAD146" s="601"/>
      <c r="GAE146" s="601"/>
      <c r="GAF146" s="601"/>
      <c r="GAG146" s="601"/>
      <c r="GAH146" s="601"/>
      <c r="GAI146" s="601"/>
      <c r="GAJ146" s="601"/>
      <c r="GAK146" s="601"/>
      <c r="GAL146" s="601"/>
      <c r="GAM146" s="601"/>
      <c r="GAN146" s="601"/>
      <c r="GAO146" s="601"/>
      <c r="GAP146" s="601"/>
      <c r="GAQ146" s="601"/>
      <c r="GAR146" s="601"/>
      <c r="GAS146" s="601"/>
      <c r="GAT146" s="601"/>
      <c r="GAU146" s="601"/>
      <c r="GAV146" s="601"/>
      <c r="GAW146" s="601"/>
      <c r="GAX146" s="601"/>
      <c r="GAY146" s="601"/>
      <c r="GAZ146" s="601"/>
      <c r="GBA146" s="601"/>
      <c r="GBB146" s="601"/>
      <c r="GBC146" s="601"/>
      <c r="GBD146" s="601"/>
      <c r="GBE146" s="601"/>
      <c r="GBF146" s="601"/>
      <c r="GBG146" s="601"/>
      <c r="GBH146" s="601"/>
      <c r="GBI146" s="601"/>
      <c r="GBJ146" s="601"/>
      <c r="GBK146" s="601"/>
      <c r="GBL146" s="601"/>
      <c r="GBM146" s="601"/>
      <c r="GBN146" s="601"/>
      <c r="GBO146" s="601"/>
      <c r="GBP146" s="601"/>
      <c r="GBQ146" s="601"/>
      <c r="GBR146" s="601"/>
      <c r="GBS146" s="601"/>
      <c r="GBT146" s="601"/>
      <c r="GBU146" s="601"/>
      <c r="GBV146" s="601"/>
      <c r="GBW146" s="601"/>
      <c r="GBX146" s="601"/>
      <c r="GBY146" s="601"/>
      <c r="GBZ146" s="601"/>
      <c r="GCA146" s="601"/>
      <c r="GCB146" s="601"/>
      <c r="GCC146" s="601"/>
      <c r="GCD146" s="601"/>
      <c r="GCE146" s="601"/>
      <c r="GCF146" s="601"/>
      <c r="GCG146" s="601"/>
      <c r="GCH146" s="601"/>
      <c r="GCI146" s="601"/>
      <c r="GCJ146" s="601"/>
      <c r="GCK146" s="601"/>
      <c r="GCL146" s="601"/>
      <c r="GCM146" s="601"/>
      <c r="GCN146" s="601"/>
      <c r="GCO146" s="601"/>
      <c r="GCP146" s="601"/>
      <c r="GCQ146" s="601"/>
      <c r="GCR146" s="601"/>
      <c r="GCS146" s="601"/>
      <c r="GCT146" s="601"/>
      <c r="GCU146" s="601"/>
      <c r="GCV146" s="601"/>
      <c r="GCW146" s="601"/>
      <c r="GCX146" s="601"/>
      <c r="GCY146" s="601"/>
      <c r="GCZ146" s="601"/>
      <c r="GDA146" s="601"/>
      <c r="GDB146" s="601"/>
      <c r="GDC146" s="601"/>
      <c r="GDD146" s="601"/>
      <c r="GDE146" s="601"/>
      <c r="GDF146" s="601"/>
      <c r="GDG146" s="601"/>
      <c r="GDH146" s="601"/>
      <c r="GDI146" s="601"/>
      <c r="GDJ146" s="601"/>
      <c r="GDK146" s="601"/>
      <c r="GDL146" s="601"/>
      <c r="GDM146" s="601"/>
      <c r="GDN146" s="601"/>
      <c r="GDO146" s="601"/>
      <c r="GDP146" s="601"/>
      <c r="GDQ146" s="601"/>
      <c r="GDR146" s="601"/>
      <c r="GDS146" s="601"/>
      <c r="GDT146" s="601"/>
      <c r="GDU146" s="601"/>
      <c r="GDV146" s="601"/>
      <c r="GDW146" s="601"/>
      <c r="GDX146" s="601"/>
      <c r="GDY146" s="601"/>
      <c r="GDZ146" s="601"/>
      <c r="GEA146" s="601"/>
      <c r="GEB146" s="601"/>
      <c r="GEC146" s="601"/>
      <c r="GED146" s="601"/>
      <c r="GEE146" s="601"/>
      <c r="GEF146" s="601"/>
      <c r="GEG146" s="601"/>
      <c r="GEH146" s="601"/>
      <c r="GEI146" s="601"/>
      <c r="GEJ146" s="601"/>
      <c r="GEK146" s="601"/>
      <c r="GEL146" s="601"/>
      <c r="GEM146" s="601"/>
      <c r="GEN146" s="601"/>
      <c r="GEO146" s="601"/>
      <c r="GEP146" s="601"/>
      <c r="GEQ146" s="601"/>
      <c r="GER146" s="601"/>
      <c r="GES146" s="601"/>
      <c r="GET146" s="601"/>
      <c r="GEU146" s="601"/>
      <c r="GEV146" s="601"/>
      <c r="GEW146" s="601"/>
      <c r="GEX146" s="601"/>
      <c r="GEY146" s="601"/>
      <c r="GEZ146" s="601"/>
      <c r="GFA146" s="601"/>
      <c r="GFB146" s="601"/>
      <c r="GFC146" s="601"/>
      <c r="GFD146" s="601"/>
      <c r="GFE146" s="601"/>
      <c r="GFF146" s="601"/>
      <c r="GFG146" s="601"/>
      <c r="GFH146" s="601"/>
      <c r="GFI146" s="601"/>
      <c r="GFJ146" s="601"/>
      <c r="GFK146" s="601"/>
      <c r="GFL146" s="601"/>
      <c r="GFM146" s="601"/>
      <c r="GFN146" s="601"/>
      <c r="GFO146" s="601"/>
      <c r="GFP146" s="601"/>
      <c r="GFQ146" s="601"/>
      <c r="GFR146" s="601"/>
      <c r="GFS146" s="601"/>
      <c r="GFT146" s="601"/>
      <c r="GFU146" s="601"/>
      <c r="GFV146" s="601"/>
      <c r="GFW146" s="601"/>
      <c r="GFX146" s="601"/>
      <c r="GFY146" s="601"/>
      <c r="GFZ146" s="601"/>
      <c r="GGA146" s="601"/>
      <c r="GGB146" s="601"/>
      <c r="GGC146" s="601"/>
      <c r="GGD146" s="601"/>
      <c r="GGE146" s="601"/>
      <c r="GGF146" s="601"/>
      <c r="GGG146" s="601"/>
      <c r="GGH146" s="601"/>
      <c r="GGI146" s="601"/>
      <c r="GGJ146" s="601"/>
      <c r="GGK146" s="601"/>
      <c r="GGL146" s="601"/>
      <c r="GGM146" s="601"/>
      <c r="GGN146" s="601"/>
      <c r="GGO146" s="601"/>
      <c r="GGP146" s="601"/>
      <c r="GGQ146" s="601"/>
      <c r="GGR146" s="601"/>
      <c r="GGS146" s="601"/>
      <c r="GGT146" s="601"/>
      <c r="GGU146" s="601"/>
      <c r="GGV146" s="601"/>
      <c r="GGW146" s="601"/>
      <c r="GGX146" s="601"/>
      <c r="GGY146" s="601"/>
      <c r="GGZ146" s="601"/>
      <c r="GHA146" s="601"/>
      <c r="GHB146" s="601"/>
      <c r="GHC146" s="601"/>
      <c r="GHD146" s="601"/>
      <c r="GHE146" s="601"/>
      <c r="GHF146" s="601"/>
      <c r="GHG146" s="601"/>
      <c r="GHH146" s="601"/>
      <c r="GHI146" s="601"/>
      <c r="GHJ146" s="601"/>
      <c r="GHK146" s="601"/>
      <c r="GHL146" s="601"/>
      <c r="GHM146" s="601"/>
      <c r="GHN146" s="601"/>
      <c r="GHO146" s="601"/>
      <c r="GHP146" s="601"/>
      <c r="GHQ146" s="601"/>
      <c r="GHR146" s="601"/>
      <c r="GHS146" s="601"/>
      <c r="GHT146" s="601"/>
      <c r="GHU146" s="601"/>
      <c r="GHV146" s="601"/>
      <c r="GHW146" s="601"/>
      <c r="GHX146" s="601"/>
      <c r="GHY146" s="601"/>
      <c r="GHZ146" s="601"/>
      <c r="GIA146" s="601"/>
      <c r="GIB146" s="601"/>
      <c r="GIC146" s="601"/>
      <c r="GID146" s="601"/>
      <c r="GIE146" s="601"/>
      <c r="GIF146" s="601"/>
      <c r="GIG146" s="601"/>
      <c r="GIH146" s="601"/>
      <c r="GII146" s="601"/>
      <c r="GIJ146" s="601"/>
      <c r="GIK146" s="601"/>
      <c r="GIL146" s="601"/>
      <c r="GIM146" s="601"/>
      <c r="GIN146" s="601"/>
      <c r="GIO146" s="601"/>
      <c r="GIP146" s="601"/>
      <c r="GIQ146" s="601"/>
      <c r="GIR146" s="601"/>
      <c r="GIS146" s="601"/>
      <c r="GIT146" s="601"/>
      <c r="GIU146" s="601"/>
      <c r="GIV146" s="601"/>
      <c r="GIW146" s="601"/>
      <c r="GIX146" s="601"/>
      <c r="GIY146" s="601"/>
      <c r="GIZ146" s="601"/>
      <c r="GJA146" s="601"/>
      <c r="GJB146" s="601"/>
      <c r="GJC146" s="601"/>
      <c r="GJD146" s="601"/>
      <c r="GJE146" s="601"/>
      <c r="GJF146" s="601"/>
      <c r="GJG146" s="601"/>
      <c r="GJH146" s="601"/>
      <c r="GJI146" s="601"/>
      <c r="GJJ146" s="601"/>
      <c r="GJK146" s="601"/>
      <c r="GJL146" s="601"/>
      <c r="GJM146" s="601"/>
      <c r="GJN146" s="601"/>
      <c r="GJO146" s="601"/>
      <c r="GJP146" s="601"/>
      <c r="GJQ146" s="601"/>
      <c r="GJR146" s="601"/>
      <c r="GJS146" s="601"/>
      <c r="GJT146" s="601"/>
      <c r="GJU146" s="601"/>
      <c r="GJV146" s="601"/>
      <c r="GJW146" s="601"/>
      <c r="GJX146" s="601"/>
      <c r="GJY146" s="601"/>
      <c r="GJZ146" s="601"/>
      <c r="GKA146" s="601"/>
      <c r="GKB146" s="601"/>
      <c r="GKC146" s="601"/>
      <c r="GKD146" s="601"/>
      <c r="GKE146" s="601"/>
      <c r="GKF146" s="601"/>
      <c r="GKG146" s="601"/>
      <c r="GKH146" s="601"/>
      <c r="GKI146" s="601"/>
      <c r="GKJ146" s="601"/>
      <c r="GKK146" s="601"/>
      <c r="GKL146" s="601"/>
      <c r="GKM146" s="601"/>
      <c r="GKN146" s="601"/>
      <c r="GKO146" s="601"/>
      <c r="GKP146" s="601"/>
      <c r="GKQ146" s="601"/>
      <c r="GKR146" s="601"/>
      <c r="GKS146" s="601"/>
      <c r="GKT146" s="601"/>
      <c r="GKU146" s="601"/>
      <c r="GKV146" s="601"/>
      <c r="GKW146" s="601"/>
      <c r="GKX146" s="601"/>
      <c r="GKY146" s="601"/>
      <c r="GKZ146" s="601"/>
      <c r="GLA146" s="601"/>
      <c r="GLB146" s="601"/>
      <c r="GLC146" s="601"/>
      <c r="GLD146" s="601"/>
      <c r="GLE146" s="601"/>
      <c r="GLF146" s="601"/>
      <c r="GLG146" s="601"/>
      <c r="GLH146" s="601"/>
      <c r="GLI146" s="601"/>
      <c r="GLJ146" s="601"/>
      <c r="GLK146" s="601"/>
      <c r="GLL146" s="601"/>
      <c r="GLM146" s="601"/>
      <c r="GLN146" s="601"/>
      <c r="GLO146" s="601"/>
      <c r="GLP146" s="601"/>
      <c r="GLQ146" s="601"/>
      <c r="GLR146" s="601"/>
      <c r="GLS146" s="601"/>
      <c r="GLT146" s="601"/>
      <c r="GLU146" s="601"/>
      <c r="GLV146" s="601"/>
      <c r="GLW146" s="601"/>
      <c r="GLX146" s="601"/>
      <c r="GLY146" s="601"/>
      <c r="GLZ146" s="601"/>
      <c r="GMA146" s="601"/>
      <c r="GMB146" s="601"/>
      <c r="GMC146" s="601"/>
      <c r="GMD146" s="601"/>
      <c r="GME146" s="601"/>
      <c r="GMF146" s="601"/>
      <c r="GMG146" s="601"/>
      <c r="GMH146" s="601"/>
      <c r="GMI146" s="601"/>
      <c r="GMJ146" s="601"/>
      <c r="GMK146" s="601"/>
      <c r="GML146" s="601"/>
      <c r="GMM146" s="601"/>
      <c r="GMN146" s="601"/>
      <c r="GMO146" s="601"/>
      <c r="GMP146" s="601"/>
      <c r="GMQ146" s="601"/>
      <c r="GMR146" s="601"/>
      <c r="GMS146" s="601"/>
      <c r="GMT146" s="601"/>
      <c r="GMU146" s="601"/>
      <c r="GMV146" s="601"/>
      <c r="GMW146" s="601"/>
      <c r="GMX146" s="601"/>
      <c r="GMY146" s="601"/>
      <c r="GMZ146" s="601"/>
      <c r="GNA146" s="601"/>
      <c r="GNB146" s="601"/>
      <c r="GNC146" s="601"/>
      <c r="GND146" s="601"/>
      <c r="GNE146" s="601"/>
      <c r="GNF146" s="601"/>
      <c r="GNG146" s="601"/>
      <c r="GNH146" s="601"/>
      <c r="GNI146" s="601"/>
      <c r="GNJ146" s="601"/>
      <c r="GNK146" s="601"/>
      <c r="GNL146" s="601"/>
      <c r="GNM146" s="601"/>
      <c r="GNN146" s="601"/>
      <c r="GNO146" s="601"/>
      <c r="GNP146" s="601"/>
      <c r="GNQ146" s="601"/>
      <c r="GNR146" s="601"/>
      <c r="GNS146" s="601"/>
      <c r="GNT146" s="601"/>
      <c r="GNU146" s="601"/>
      <c r="GNV146" s="601"/>
      <c r="GNW146" s="601"/>
      <c r="GNX146" s="601"/>
      <c r="GNY146" s="601"/>
      <c r="GNZ146" s="601"/>
      <c r="GOA146" s="601"/>
      <c r="GOB146" s="601"/>
      <c r="GOC146" s="601"/>
      <c r="GOD146" s="601"/>
      <c r="GOE146" s="601"/>
      <c r="GOF146" s="601"/>
      <c r="GOG146" s="601"/>
      <c r="GOH146" s="601"/>
      <c r="GOI146" s="601"/>
      <c r="GOJ146" s="601"/>
      <c r="GOK146" s="601"/>
      <c r="GOL146" s="601"/>
      <c r="GOM146" s="601"/>
      <c r="GON146" s="601"/>
      <c r="GOO146" s="601"/>
      <c r="GOP146" s="601"/>
      <c r="GOQ146" s="601"/>
      <c r="GOR146" s="601"/>
      <c r="GOS146" s="601"/>
      <c r="GOT146" s="601"/>
      <c r="GOU146" s="601"/>
      <c r="GOV146" s="601"/>
      <c r="GOW146" s="601"/>
      <c r="GOX146" s="601"/>
      <c r="GOY146" s="601"/>
      <c r="GOZ146" s="601"/>
      <c r="GPA146" s="601"/>
      <c r="GPB146" s="601"/>
      <c r="GPC146" s="601"/>
      <c r="GPD146" s="601"/>
      <c r="GPE146" s="601"/>
      <c r="GPF146" s="601"/>
      <c r="GPG146" s="601"/>
      <c r="GPH146" s="601"/>
      <c r="GPI146" s="601"/>
      <c r="GPJ146" s="601"/>
      <c r="GPK146" s="601"/>
      <c r="GPL146" s="601"/>
      <c r="GPM146" s="601"/>
      <c r="GPN146" s="601"/>
      <c r="GPO146" s="601"/>
      <c r="GPP146" s="601"/>
      <c r="GPQ146" s="601"/>
      <c r="GPR146" s="601"/>
      <c r="GPS146" s="601"/>
      <c r="GPT146" s="601"/>
      <c r="GPU146" s="601"/>
      <c r="GPV146" s="601"/>
      <c r="GPW146" s="601"/>
      <c r="GPX146" s="601"/>
      <c r="GPY146" s="601"/>
      <c r="GPZ146" s="601"/>
      <c r="GQA146" s="601"/>
      <c r="GQB146" s="601"/>
      <c r="GQC146" s="601"/>
      <c r="GQD146" s="601"/>
      <c r="GQE146" s="601"/>
      <c r="GQF146" s="601"/>
      <c r="GQG146" s="601"/>
      <c r="GQH146" s="601"/>
      <c r="GQI146" s="601"/>
      <c r="GQJ146" s="601"/>
      <c r="GQK146" s="601"/>
      <c r="GQL146" s="601"/>
      <c r="GQM146" s="601"/>
      <c r="GQN146" s="601"/>
      <c r="GQO146" s="601"/>
      <c r="GQP146" s="601"/>
      <c r="GQQ146" s="601"/>
      <c r="GQR146" s="601"/>
      <c r="GQS146" s="601"/>
      <c r="GQT146" s="601"/>
      <c r="GQU146" s="601"/>
      <c r="GQV146" s="601"/>
      <c r="GQW146" s="601"/>
      <c r="GQX146" s="601"/>
      <c r="GQY146" s="601"/>
      <c r="GQZ146" s="601"/>
      <c r="GRA146" s="601"/>
      <c r="GRB146" s="601"/>
      <c r="GRC146" s="601"/>
      <c r="GRD146" s="601"/>
      <c r="GRE146" s="601"/>
      <c r="GRF146" s="601"/>
      <c r="GRG146" s="601"/>
      <c r="GRH146" s="601"/>
      <c r="GRI146" s="601"/>
      <c r="GRJ146" s="601"/>
      <c r="GRK146" s="601"/>
      <c r="GRL146" s="601"/>
      <c r="GRM146" s="601"/>
      <c r="GRN146" s="601"/>
      <c r="GRO146" s="601"/>
      <c r="GRP146" s="601"/>
      <c r="GRQ146" s="601"/>
      <c r="GRR146" s="601"/>
      <c r="GRS146" s="601"/>
      <c r="GRT146" s="601"/>
      <c r="GRU146" s="601"/>
      <c r="GRV146" s="601"/>
      <c r="GRW146" s="601"/>
      <c r="GRX146" s="601"/>
      <c r="GRY146" s="601"/>
      <c r="GRZ146" s="601"/>
      <c r="GSA146" s="601"/>
      <c r="GSB146" s="601"/>
      <c r="GSC146" s="601"/>
      <c r="GSD146" s="601"/>
      <c r="GSE146" s="601"/>
      <c r="GSF146" s="601"/>
      <c r="GSG146" s="601"/>
      <c r="GSH146" s="601"/>
      <c r="GSI146" s="601"/>
      <c r="GSJ146" s="601"/>
      <c r="GSK146" s="601"/>
      <c r="GSL146" s="601"/>
      <c r="GSM146" s="601"/>
      <c r="GSN146" s="601"/>
      <c r="GSO146" s="601"/>
      <c r="GSP146" s="601"/>
      <c r="GSQ146" s="601"/>
      <c r="GSR146" s="601"/>
      <c r="GSS146" s="601"/>
      <c r="GST146" s="601"/>
      <c r="GSU146" s="601"/>
      <c r="GSV146" s="601"/>
      <c r="GSW146" s="601"/>
      <c r="GSX146" s="601"/>
      <c r="GSY146" s="601"/>
      <c r="GSZ146" s="601"/>
      <c r="GTA146" s="601"/>
      <c r="GTB146" s="601"/>
      <c r="GTC146" s="601"/>
      <c r="GTD146" s="601"/>
      <c r="GTE146" s="601"/>
      <c r="GTF146" s="601"/>
      <c r="GTG146" s="601"/>
      <c r="GTH146" s="601"/>
      <c r="GTI146" s="601"/>
      <c r="GTJ146" s="601"/>
      <c r="GTK146" s="601"/>
      <c r="GTL146" s="601"/>
      <c r="GTM146" s="601"/>
      <c r="GTN146" s="601"/>
      <c r="GTO146" s="601"/>
      <c r="GTP146" s="601"/>
      <c r="GTQ146" s="601"/>
      <c r="GTR146" s="601"/>
      <c r="GTS146" s="601"/>
      <c r="GTT146" s="601"/>
      <c r="GTU146" s="601"/>
      <c r="GTV146" s="601"/>
      <c r="GTW146" s="601"/>
      <c r="GTX146" s="601"/>
      <c r="GTY146" s="601"/>
      <c r="GTZ146" s="601"/>
      <c r="GUA146" s="601"/>
      <c r="GUB146" s="601"/>
      <c r="GUC146" s="601"/>
      <c r="GUD146" s="601"/>
      <c r="GUE146" s="601"/>
      <c r="GUF146" s="601"/>
      <c r="GUG146" s="601"/>
      <c r="GUH146" s="601"/>
      <c r="GUI146" s="601"/>
      <c r="GUJ146" s="601"/>
      <c r="GUK146" s="601"/>
      <c r="GUL146" s="601"/>
      <c r="GUM146" s="601"/>
      <c r="GUN146" s="601"/>
      <c r="GUO146" s="601"/>
      <c r="GUP146" s="601"/>
      <c r="GUQ146" s="601"/>
      <c r="GUR146" s="601"/>
      <c r="GUS146" s="601"/>
      <c r="GUT146" s="601"/>
      <c r="GUU146" s="601"/>
      <c r="GUV146" s="601"/>
      <c r="GUW146" s="601"/>
      <c r="GUX146" s="601"/>
      <c r="GUY146" s="601"/>
      <c r="GUZ146" s="601"/>
      <c r="GVA146" s="601"/>
      <c r="GVB146" s="601"/>
      <c r="GVC146" s="601"/>
      <c r="GVD146" s="601"/>
      <c r="GVE146" s="601"/>
      <c r="GVF146" s="601"/>
      <c r="GVG146" s="601"/>
      <c r="GVH146" s="601"/>
      <c r="GVI146" s="601"/>
      <c r="GVJ146" s="601"/>
      <c r="GVK146" s="601"/>
      <c r="GVL146" s="601"/>
      <c r="GVM146" s="601"/>
      <c r="GVN146" s="601"/>
      <c r="GVO146" s="601"/>
      <c r="GVP146" s="601"/>
      <c r="GVQ146" s="601"/>
      <c r="GVR146" s="601"/>
      <c r="GVS146" s="601"/>
      <c r="GVT146" s="601"/>
      <c r="GVU146" s="601"/>
      <c r="GVV146" s="601"/>
      <c r="GVW146" s="601"/>
      <c r="GVX146" s="601"/>
      <c r="GVY146" s="601"/>
      <c r="GVZ146" s="601"/>
      <c r="GWA146" s="601"/>
      <c r="GWB146" s="601"/>
      <c r="GWC146" s="601"/>
      <c r="GWD146" s="601"/>
      <c r="GWE146" s="601"/>
      <c r="GWF146" s="601"/>
      <c r="GWG146" s="601"/>
      <c r="GWH146" s="601"/>
      <c r="GWI146" s="601"/>
      <c r="GWJ146" s="601"/>
      <c r="GWK146" s="601"/>
      <c r="GWL146" s="601"/>
      <c r="GWM146" s="601"/>
      <c r="GWN146" s="601"/>
      <c r="GWO146" s="601"/>
      <c r="GWP146" s="601"/>
      <c r="GWQ146" s="601"/>
      <c r="GWR146" s="601"/>
      <c r="GWS146" s="601"/>
      <c r="GWT146" s="601"/>
      <c r="GWU146" s="601"/>
      <c r="GWV146" s="601"/>
      <c r="GWW146" s="601"/>
      <c r="GWX146" s="601"/>
      <c r="GWY146" s="601"/>
      <c r="GWZ146" s="601"/>
      <c r="GXA146" s="601"/>
      <c r="GXB146" s="601"/>
      <c r="GXC146" s="601"/>
      <c r="GXD146" s="601"/>
      <c r="GXE146" s="601"/>
      <c r="GXF146" s="601"/>
      <c r="GXG146" s="601"/>
      <c r="GXH146" s="601"/>
      <c r="GXI146" s="601"/>
      <c r="GXJ146" s="601"/>
      <c r="GXK146" s="601"/>
      <c r="GXL146" s="601"/>
      <c r="GXM146" s="601"/>
      <c r="GXN146" s="601"/>
      <c r="GXO146" s="601"/>
      <c r="GXP146" s="601"/>
      <c r="GXQ146" s="601"/>
      <c r="GXR146" s="601"/>
      <c r="GXS146" s="601"/>
      <c r="GXT146" s="601"/>
      <c r="GXU146" s="601"/>
      <c r="GXV146" s="601"/>
      <c r="GXW146" s="601"/>
      <c r="GXX146" s="601"/>
      <c r="GXY146" s="601"/>
      <c r="GXZ146" s="601"/>
      <c r="GYA146" s="601"/>
      <c r="GYB146" s="601"/>
      <c r="GYC146" s="601"/>
      <c r="GYD146" s="601"/>
      <c r="GYE146" s="601"/>
      <c r="GYF146" s="601"/>
      <c r="GYG146" s="601"/>
      <c r="GYH146" s="601"/>
      <c r="GYI146" s="601"/>
      <c r="GYJ146" s="601"/>
      <c r="GYK146" s="601"/>
      <c r="GYL146" s="601"/>
      <c r="GYM146" s="601"/>
      <c r="GYN146" s="601"/>
      <c r="GYO146" s="601"/>
      <c r="GYP146" s="601"/>
      <c r="GYQ146" s="601"/>
      <c r="GYR146" s="601"/>
      <c r="GYS146" s="601"/>
      <c r="GYT146" s="601"/>
      <c r="GYU146" s="601"/>
      <c r="GYV146" s="601"/>
      <c r="GYW146" s="601"/>
      <c r="GYX146" s="601"/>
      <c r="GYY146" s="601"/>
      <c r="GYZ146" s="601"/>
      <c r="GZA146" s="601"/>
      <c r="GZB146" s="601"/>
      <c r="GZC146" s="601"/>
      <c r="GZD146" s="601"/>
      <c r="GZE146" s="601"/>
      <c r="GZF146" s="601"/>
      <c r="GZG146" s="601"/>
      <c r="GZH146" s="601"/>
      <c r="GZI146" s="601"/>
      <c r="GZJ146" s="601"/>
      <c r="GZK146" s="601"/>
      <c r="GZL146" s="601"/>
      <c r="GZM146" s="601"/>
      <c r="GZN146" s="601"/>
      <c r="GZO146" s="601"/>
      <c r="GZP146" s="601"/>
      <c r="GZQ146" s="601"/>
      <c r="GZR146" s="601"/>
      <c r="GZS146" s="601"/>
      <c r="GZT146" s="601"/>
      <c r="GZU146" s="601"/>
      <c r="GZV146" s="601"/>
      <c r="GZW146" s="601"/>
      <c r="GZX146" s="601"/>
      <c r="GZY146" s="601"/>
      <c r="GZZ146" s="601"/>
      <c r="HAA146" s="601"/>
      <c r="HAB146" s="601"/>
      <c r="HAC146" s="601"/>
      <c r="HAD146" s="601"/>
      <c r="HAE146" s="601"/>
      <c r="HAF146" s="601"/>
      <c r="HAG146" s="601"/>
      <c r="HAH146" s="601"/>
      <c r="HAI146" s="601"/>
      <c r="HAJ146" s="601"/>
      <c r="HAK146" s="601"/>
      <c r="HAL146" s="601"/>
      <c r="HAM146" s="601"/>
      <c r="HAN146" s="601"/>
      <c r="HAO146" s="601"/>
      <c r="HAP146" s="601"/>
      <c r="HAQ146" s="601"/>
      <c r="HAR146" s="601"/>
      <c r="HAS146" s="601"/>
      <c r="HAT146" s="601"/>
      <c r="HAU146" s="601"/>
      <c r="HAV146" s="601"/>
      <c r="HAW146" s="601"/>
      <c r="HAX146" s="601"/>
      <c r="HAY146" s="601"/>
      <c r="HAZ146" s="601"/>
      <c r="HBA146" s="601"/>
      <c r="HBB146" s="601"/>
      <c r="HBC146" s="601"/>
      <c r="HBD146" s="601"/>
      <c r="HBE146" s="601"/>
      <c r="HBF146" s="601"/>
      <c r="HBG146" s="601"/>
      <c r="HBH146" s="601"/>
      <c r="HBI146" s="601"/>
      <c r="HBJ146" s="601"/>
      <c r="HBK146" s="601"/>
      <c r="HBL146" s="601"/>
      <c r="HBM146" s="601"/>
      <c r="HBN146" s="601"/>
      <c r="HBO146" s="601"/>
      <c r="HBP146" s="601"/>
      <c r="HBQ146" s="601"/>
      <c r="HBR146" s="601"/>
      <c r="HBS146" s="601"/>
      <c r="HBT146" s="601"/>
      <c r="HBU146" s="601"/>
      <c r="HBV146" s="601"/>
      <c r="HBW146" s="601"/>
      <c r="HBX146" s="601"/>
      <c r="HBY146" s="601"/>
      <c r="HBZ146" s="601"/>
      <c r="HCA146" s="601"/>
      <c r="HCB146" s="601"/>
      <c r="HCC146" s="601"/>
      <c r="HCD146" s="601"/>
      <c r="HCE146" s="601"/>
      <c r="HCF146" s="601"/>
      <c r="HCG146" s="601"/>
      <c r="HCH146" s="601"/>
      <c r="HCI146" s="601"/>
      <c r="HCJ146" s="601"/>
      <c r="HCK146" s="601"/>
      <c r="HCL146" s="601"/>
      <c r="HCM146" s="601"/>
      <c r="HCN146" s="601"/>
      <c r="HCO146" s="601"/>
      <c r="HCP146" s="601"/>
      <c r="HCQ146" s="601"/>
      <c r="HCR146" s="601"/>
      <c r="HCS146" s="601"/>
      <c r="HCT146" s="601"/>
      <c r="HCU146" s="601"/>
      <c r="HCV146" s="601"/>
      <c r="HCW146" s="601"/>
      <c r="HCX146" s="601"/>
      <c r="HCY146" s="601"/>
      <c r="HCZ146" s="601"/>
      <c r="HDA146" s="601"/>
      <c r="HDB146" s="601"/>
      <c r="HDC146" s="601"/>
      <c r="HDD146" s="601"/>
      <c r="HDE146" s="601"/>
      <c r="HDF146" s="601"/>
      <c r="HDG146" s="601"/>
      <c r="HDH146" s="601"/>
      <c r="HDI146" s="601"/>
      <c r="HDJ146" s="601"/>
      <c r="HDK146" s="601"/>
      <c r="HDL146" s="601"/>
      <c r="HDM146" s="601"/>
      <c r="HDN146" s="601"/>
      <c r="HDO146" s="601"/>
      <c r="HDP146" s="601"/>
      <c r="HDQ146" s="601"/>
      <c r="HDR146" s="601"/>
      <c r="HDS146" s="601"/>
      <c r="HDT146" s="601"/>
      <c r="HDU146" s="601"/>
      <c r="HDV146" s="601"/>
      <c r="HDW146" s="601"/>
      <c r="HDX146" s="601"/>
      <c r="HDY146" s="601"/>
      <c r="HDZ146" s="601"/>
      <c r="HEA146" s="601"/>
      <c r="HEB146" s="601"/>
      <c r="HEC146" s="601"/>
      <c r="HED146" s="601"/>
      <c r="HEE146" s="601"/>
      <c r="HEF146" s="601"/>
      <c r="HEG146" s="601"/>
      <c r="HEH146" s="601"/>
      <c r="HEI146" s="601"/>
      <c r="HEJ146" s="601"/>
      <c r="HEK146" s="601"/>
      <c r="HEL146" s="601"/>
      <c r="HEM146" s="601"/>
      <c r="HEN146" s="601"/>
      <c r="HEO146" s="601"/>
      <c r="HEP146" s="601"/>
      <c r="HEQ146" s="601"/>
      <c r="HER146" s="601"/>
      <c r="HES146" s="601"/>
      <c r="HET146" s="601"/>
      <c r="HEU146" s="601"/>
      <c r="HEV146" s="601"/>
      <c r="HEW146" s="601"/>
      <c r="HEX146" s="601"/>
      <c r="HEY146" s="601"/>
      <c r="HEZ146" s="601"/>
      <c r="HFA146" s="601"/>
      <c r="HFB146" s="601"/>
      <c r="HFC146" s="601"/>
      <c r="HFD146" s="601"/>
      <c r="HFE146" s="601"/>
      <c r="HFF146" s="601"/>
      <c r="HFG146" s="601"/>
      <c r="HFH146" s="601"/>
      <c r="HFI146" s="601"/>
      <c r="HFJ146" s="601"/>
      <c r="HFK146" s="601"/>
      <c r="HFL146" s="601"/>
      <c r="HFM146" s="601"/>
      <c r="HFN146" s="601"/>
      <c r="HFO146" s="601"/>
      <c r="HFP146" s="601"/>
      <c r="HFQ146" s="601"/>
      <c r="HFR146" s="601"/>
      <c r="HFS146" s="601"/>
      <c r="HFT146" s="601"/>
      <c r="HFU146" s="601"/>
      <c r="HFV146" s="601"/>
      <c r="HFW146" s="601"/>
      <c r="HFX146" s="601"/>
      <c r="HFY146" s="601"/>
      <c r="HFZ146" s="601"/>
      <c r="HGA146" s="601"/>
      <c r="HGB146" s="601"/>
      <c r="HGC146" s="601"/>
      <c r="HGD146" s="601"/>
      <c r="HGE146" s="601"/>
      <c r="HGF146" s="601"/>
      <c r="HGG146" s="601"/>
      <c r="HGH146" s="601"/>
      <c r="HGI146" s="601"/>
      <c r="HGJ146" s="601"/>
      <c r="HGK146" s="601"/>
      <c r="HGL146" s="601"/>
      <c r="HGM146" s="601"/>
      <c r="HGN146" s="601"/>
      <c r="HGO146" s="601"/>
      <c r="HGP146" s="601"/>
      <c r="HGQ146" s="601"/>
      <c r="HGR146" s="601"/>
      <c r="HGS146" s="601"/>
      <c r="HGT146" s="601"/>
      <c r="HGU146" s="601"/>
      <c r="HGV146" s="601"/>
      <c r="HGW146" s="601"/>
      <c r="HGX146" s="601"/>
      <c r="HGY146" s="601"/>
      <c r="HGZ146" s="601"/>
      <c r="HHA146" s="601"/>
      <c r="HHB146" s="601"/>
      <c r="HHC146" s="601"/>
      <c r="HHD146" s="601"/>
      <c r="HHE146" s="601"/>
      <c r="HHF146" s="601"/>
      <c r="HHG146" s="601"/>
      <c r="HHH146" s="601"/>
      <c r="HHI146" s="601"/>
      <c r="HHJ146" s="601"/>
      <c r="HHK146" s="601"/>
      <c r="HHL146" s="601"/>
      <c r="HHM146" s="601"/>
      <c r="HHN146" s="601"/>
      <c r="HHO146" s="601"/>
      <c r="HHP146" s="601"/>
      <c r="HHQ146" s="601"/>
      <c r="HHR146" s="601"/>
      <c r="HHS146" s="601"/>
      <c r="HHT146" s="601"/>
      <c r="HHU146" s="601"/>
      <c r="HHV146" s="601"/>
      <c r="HHW146" s="601"/>
      <c r="HHX146" s="601"/>
      <c r="HHY146" s="601"/>
      <c r="HHZ146" s="601"/>
      <c r="HIA146" s="601"/>
      <c r="HIB146" s="601"/>
      <c r="HIC146" s="601"/>
      <c r="HID146" s="601"/>
      <c r="HIE146" s="601"/>
      <c r="HIF146" s="601"/>
      <c r="HIG146" s="601"/>
      <c r="HIH146" s="601"/>
      <c r="HII146" s="601"/>
      <c r="HIJ146" s="601"/>
      <c r="HIK146" s="601"/>
      <c r="HIL146" s="601"/>
      <c r="HIM146" s="601"/>
      <c r="HIN146" s="601"/>
      <c r="HIO146" s="601"/>
      <c r="HIP146" s="601"/>
      <c r="HIQ146" s="601"/>
      <c r="HIR146" s="601"/>
      <c r="HIS146" s="601"/>
      <c r="HIT146" s="601"/>
      <c r="HIU146" s="601"/>
      <c r="HIV146" s="601"/>
      <c r="HIW146" s="601"/>
      <c r="HIX146" s="601"/>
      <c r="HIY146" s="601"/>
      <c r="HIZ146" s="601"/>
      <c r="HJA146" s="601"/>
      <c r="HJB146" s="601"/>
      <c r="HJC146" s="601"/>
      <c r="HJD146" s="601"/>
      <c r="HJE146" s="601"/>
      <c r="HJF146" s="601"/>
      <c r="HJG146" s="601"/>
      <c r="HJH146" s="601"/>
      <c r="HJI146" s="601"/>
      <c r="HJJ146" s="601"/>
      <c r="HJK146" s="601"/>
      <c r="HJL146" s="601"/>
      <c r="HJM146" s="601"/>
      <c r="HJN146" s="601"/>
      <c r="HJO146" s="601"/>
      <c r="HJP146" s="601"/>
      <c r="HJQ146" s="601"/>
      <c r="HJR146" s="601"/>
      <c r="HJS146" s="601"/>
      <c r="HJT146" s="601"/>
      <c r="HJU146" s="601"/>
      <c r="HJV146" s="601"/>
      <c r="HJW146" s="601"/>
      <c r="HJX146" s="601"/>
      <c r="HJY146" s="601"/>
      <c r="HJZ146" s="601"/>
      <c r="HKA146" s="601"/>
      <c r="HKB146" s="601"/>
      <c r="HKC146" s="601"/>
      <c r="HKD146" s="601"/>
      <c r="HKE146" s="601"/>
      <c r="HKF146" s="601"/>
      <c r="HKG146" s="601"/>
      <c r="HKH146" s="601"/>
      <c r="HKI146" s="601"/>
      <c r="HKJ146" s="601"/>
      <c r="HKK146" s="601"/>
      <c r="HKL146" s="601"/>
      <c r="HKM146" s="601"/>
      <c r="HKN146" s="601"/>
      <c r="HKO146" s="601"/>
      <c r="HKP146" s="601"/>
      <c r="HKQ146" s="601"/>
      <c r="HKR146" s="601"/>
      <c r="HKS146" s="601"/>
      <c r="HKT146" s="601"/>
      <c r="HKU146" s="601"/>
      <c r="HKV146" s="601"/>
      <c r="HKW146" s="601"/>
      <c r="HKX146" s="601"/>
      <c r="HKY146" s="601"/>
      <c r="HKZ146" s="601"/>
      <c r="HLA146" s="601"/>
      <c r="HLB146" s="601"/>
      <c r="HLC146" s="601"/>
      <c r="HLD146" s="601"/>
      <c r="HLE146" s="601"/>
      <c r="HLF146" s="601"/>
      <c r="HLG146" s="601"/>
      <c r="HLH146" s="601"/>
      <c r="HLI146" s="601"/>
      <c r="HLJ146" s="601"/>
      <c r="HLK146" s="601"/>
      <c r="HLL146" s="601"/>
      <c r="HLM146" s="601"/>
      <c r="HLN146" s="601"/>
      <c r="HLO146" s="601"/>
      <c r="HLP146" s="601"/>
      <c r="HLQ146" s="601"/>
      <c r="HLR146" s="601"/>
      <c r="HLS146" s="601"/>
      <c r="HLT146" s="601"/>
      <c r="HLU146" s="601"/>
      <c r="HLV146" s="601"/>
      <c r="HLW146" s="601"/>
      <c r="HLX146" s="601"/>
      <c r="HLY146" s="601"/>
      <c r="HLZ146" s="601"/>
      <c r="HMA146" s="601"/>
      <c r="HMB146" s="601"/>
      <c r="HMC146" s="601"/>
      <c r="HMD146" s="601"/>
      <c r="HME146" s="601"/>
      <c r="HMF146" s="601"/>
      <c r="HMG146" s="601"/>
      <c r="HMH146" s="601"/>
      <c r="HMI146" s="601"/>
      <c r="HMJ146" s="601"/>
      <c r="HMK146" s="601"/>
      <c r="HML146" s="601"/>
      <c r="HMM146" s="601"/>
      <c r="HMN146" s="601"/>
      <c r="HMO146" s="601"/>
      <c r="HMP146" s="601"/>
      <c r="HMQ146" s="601"/>
      <c r="HMR146" s="601"/>
      <c r="HMS146" s="601"/>
      <c r="HMT146" s="601"/>
      <c r="HMU146" s="601"/>
      <c r="HMV146" s="601"/>
      <c r="HMW146" s="601"/>
      <c r="HMX146" s="601"/>
      <c r="HMY146" s="601"/>
      <c r="HMZ146" s="601"/>
      <c r="HNA146" s="601"/>
      <c r="HNB146" s="601"/>
      <c r="HNC146" s="601"/>
      <c r="HND146" s="601"/>
      <c r="HNE146" s="601"/>
      <c r="HNF146" s="601"/>
      <c r="HNG146" s="601"/>
      <c r="HNH146" s="601"/>
      <c r="HNI146" s="601"/>
      <c r="HNJ146" s="601"/>
      <c r="HNK146" s="601"/>
      <c r="HNL146" s="601"/>
      <c r="HNM146" s="601"/>
      <c r="HNN146" s="601"/>
      <c r="HNO146" s="601"/>
      <c r="HNP146" s="601"/>
      <c r="HNQ146" s="601"/>
      <c r="HNR146" s="601"/>
      <c r="HNS146" s="601"/>
      <c r="HNT146" s="601"/>
      <c r="HNU146" s="601"/>
      <c r="HNV146" s="601"/>
      <c r="HNW146" s="601"/>
      <c r="HNX146" s="601"/>
      <c r="HNY146" s="601"/>
      <c r="HNZ146" s="601"/>
      <c r="HOA146" s="601"/>
      <c r="HOB146" s="601"/>
      <c r="HOC146" s="601"/>
      <c r="HOD146" s="601"/>
      <c r="HOE146" s="601"/>
      <c r="HOF146" s="601"/>
      <c r="HOG146" s="601"/>
      <c r="HOH146" s="601"/>
      <c r="HOI146" s="601"/>
      <c r="HOJ146" s="601"/>
      <c r="HOK146" s="601"/>
      <c r="HOL146" s="601"/>
      <c r="HOM146" s="601"/>
      <c r="HON146" s="601"/>
      <c r="HOO146" s="601"/>
      <c r="HOP146" s="601"/>
      <c r="HOQ146" s="601"/>
      <c r="HOR146" s="601"/>
      <c r="HOS146" s="601"/>
      <c r="HOT146" s="601"/>
      <c r="HOU146" s="601"/>
      <c r="HOV146" s="601"/>
      <c r="HOW146" s="601"/>
      <c r="HOX146" s="601"/>
      <c r="HOY146" s="601"/>
      <c r="HOZ146" s="601"/>
      <c r="HPA146" s="601"/>
      <c r="HPB146" s="601"/>
      <c r="HPC146" s="601"/>
      <c r="HPD146" s="601"/>
      <c r="HPE146" s="601"/>
      <c r="HPF146" s="601"/>
      <c r="HPG146" s="601"/>
      <c r="HPH146" s="601"/>
      <c r="HPI146" s="601"/>
      <c r="HPJ146" s="601"/>
      <c r="HPK146" s="601"/>
      <c r="HPL146" s="601"/>
      <c r="HPM146" s="601"/>
      <c r="HPN146" s="601"/>
      <c r="HPO146" s="601"/>
      <c r="HPP146" s="601"/>
      <c r="HPQ146" s="601"/>
      <c r="HPR146" s="601"/>
      <c r="HPS146" s="601"/>
      <c r="HPT146" s="601"/>
      <c r="HPU146" s="601"/>
      <c r="HPV146" s="601"/>
      <c r="HPW146" s="601"/>
      <c r="HPX146" s="601"/>
      <c r="HPY146" s="601"/>
      <c r="HPZ146" s="601"/>
      <c r="HQA146" s="601"/>
      <c r="HQB146" s="601"/>
      <c r="HQC146" s="601"/>
      <c r="HQD146" s="601"/>
      <c r="HQE146" s="601"/>
      <c r="HQF146" s="601"/>
      <c r="HQG146" s="601"/>
      <c r="HQH146" s="601"/>
      <c r="HQI146" s="601"/>
      <c r="HQJ146" s="601"/>
      <c r="HQK146" s="601"/>
      <c r="HQL146" s="601"/>
      <c r="HQM146" s="601"/>
      <c r="HQN146" s="601"/>
      <c r="HQO146" s="601"/>
      <c r="HQP146" s="601"/>
      <c r="HQQ146" s="601"/>
      <c r="HQR146" s="601"/>
      <c r="HQS146" s="601"/>
      <c r="HQT146" s="601"/>
      <c r="HQU146" s="601"/>
      <c r="HQV146" s="601"/>
      <c r="HQW146" s="601"/>
      <c r="HQX146" s="601"/>
      <c r="HQY146" s="601"/>
      <c r="HQZ146" s="601"/>
      <c r="HRA146" s="601"/>
      <c r="HRB146" s="601"/>
      <c r="HRC146" s="601"/>
      <c r="HRD146" s="601"/>
      <c r="HRE146" s="601"/>
      <c r="HRF146" s="601"/>
      <c r="HRG146" s="601"/>
      <c r="HRH146" s="601"/>
      <c r="HRI146" s="601"/>
      <c r="HRJ146" s="601"/>
      <c r="HRK146" s="601"/>
      <c r="HRL146" s="601"/>
      <c r="HRM146" s="601"/>
      <c r="HRN146" s="601"/>
      <c r="HRO146" s="601"/>
      <c r="HRP146" s="601"/>
      <c r="HRQ146" s="601"/>
      <c r="HRR146" s="601"/>
      <c r="HRS146" s="601"/>
      <c r="HRT146" s="601"/>
      <c r="HRU146" s="601"/>
      <c r="HRV146" s="601"/>
      <c r="HRW146" s="601"/>
      <c r="HRX146" s="601"/>
      <c r="HRY146" s="601"/>
      <c r="HRZ146" s="601"/>
      <c r="HSA146" s="601"/>
      <c r="HSB146" s="601"/>
      <c r="HSC146" s="601"/>
      <c r="HSD146" s="601"/>
      <c r="HSE146" s="601"/>
      <c r="HSF146" s="601"/>
      <c r="HSG146" s="601"/>
      <c r="HSH146" s="601"/>
      <c r="HSI146" s="601"/>
      <c r="HSJ146" s="601"/>
      <c r="HSK146" s="601"/>
      <c r="HSL146" s="601"/>
      <c r="HSM146" s="601"/>
      <c r="HSN146" s="601"/>
      <c r="HSO146" s="601"/>
      <c r="HSP146" s="601"/>
      <c r="HSQ146" s="601"/>
      <c r="HSR146" s="601"/>
      <c r="HSS146" s="601"/>
      <c r="HST146" s="601"/>
      <c r="HSU146" s="601"/>
      <c r="HSV146" s="601"/>
      <c r="HSW146" s="601"/>
      <c r="HSX146" s="601"/>
      <c r="HSY146" s="601"/>
      <c r="HSZ146" s="601"/>
      <c r="HTA146" s="601"/>
      <c r="HTB146" s="601"/>
      <c r="HTC146" s="601"/>
      <c r="HTD146" s="601"/>
      <c r="HTE146" s="601"/>
      <c r="HTF146" s="601"/>
      <c r="HTG146" s="601"/>
      <c r="HTH146" s="601"/>
      <c r="HTI146" s="601"/>
      <c r="HTJ146" s="601"/>
      <c r="HTK146" s="601"/>
      <c r="HTL146" s="601"/>
      <c r="HTM146" s="601"/>
      <c r="HTN146" s="601"/>
      <c r="HTO146" s="601"/>
      <c r="HTP146" s="601"/>
      <c r="HTQ146" s="601"/>
      <c r="HTR146" s="601"/>
      <c r="HTS146" s="601"/>
      <c r="HTT146" s="601"/>
      <c r="HTU146" s="601"/>
      <c r="HTV146" s="601"/>
      <c r="HTW146" s="601"/>
      <c r="HTX146" s="601"/>
      <c r="HTY146" s="601"/>
      <c r="HTZ146" s="601"/>
      <c r="HUA146" s="601"/>
      <c r="HUB146" s="601"/>
      <c r="HUC146" s="601"/>
      <c r="HUD146" s="601"/>
      <c r="HUE146" s="601"/>
      <c r="HUF146" s="601"/>
      <c r="HUG146" s="601"/>
      <c r="HUH146" s="601"/>
      <c r="HUI146" s="601"/>
      <c r="HUJ146" s="601"/>
      <c r="HUK146" s="601"/>
      <c r="HUL146" s="601"/>
      <c r="HUM146" s="601"/>
      <c r="HUN146" s="601"/>
      <c r="HUO146" s="601"/>
      <c r="HUP146" s="601"/>
      <c r="HUQ146" s="601"/>
      <c r="HUR146" s="601"/>
      <c r="HUS146" s="601"/>
      <c r="HUT146" s="601"/>
      <c r="HUU146" s="601"/>
      <c r="HUV146" s="601"/>
      <c r="HUW146" s="601"/>
      <c r="HUX146" s="601"/>
      <c r="HUY146" s="601"/>
      <c r="HUZ146" s="601"/>
      <c r="HVA146" s="601"/>
      <c r="HVB146" s="601"/>
      <c r="HVC146" s="601"/>
      <c r="HVD146" s="601"/>
      <c r="HVE146" s="601"/>
      <c r="HVF146" s="601"/>
      <c r="HVG146" s="601"/>
      <c r="HVH146" s="601"/>
      <c r="HVI146" s="601"/>
      <c r="HVJ146" s="601"/>
      <c r="HVK146" s="601"/>
      <c r="HVL146" s="601"/>
      <c r="HVM146" s="601"/>
      <c r="HVN146" s="601"/>
      <c r="HVO146" s="601"/>
      <c r="HVP146" s="601"/>
      <c r="HVQ146" s="601"/>
      <c r="HVR146" s="601"/>
      <c r="HVS146" s="601"/>
      <c r="HVT146" s="601"/>
      <c r="HVU146" s="601"/>
      <c r="HVV146" s="601"/>
      <c r="HVW146" s="601"/>
      <c r="HVX146" s="601"/>
      <c r="HVY146" s="601"/>
      <c r="HVZ146" s="601"/>
      <c r="HWA146" s="601"/>
      <c r="HWB146" s="601"/>
      <c r="HWC146" s="601"/>
      <c r="HWD146" s="601"/>
      <c r="HWE146" s="601"/>
      <c r="HWF146" s="601"/>
      <c r="HWG146" s="601"/>
      <c r="HWH146" s="601"/>
      <c r="HWI146" s="601"/>
      <c r="HWJ146" s="601"/>
      <c r="HWK146" s="601"/>
      <c r="HWL146" s="601"/>
      <c r="HWM146" s="601"/>
      <c r="HWN146" s="601"/>
      <c r="HWO146" s="601"/>
      <c r="HWP146" s="601"/>
      <c r="HWQ146" s="601"/>
      <c r="HWR146" s="601"/>
      <c r="HWS146" s="601"/>
      <c r="HWT146" s="601"/>
      <c r="HWU146" s="601"/>
      <c r="HWV146" s="601"/>
      <c r="HWW146" s="601"/>
      <c r="HWX146" s="601"/>
      <c r="HWY146" s="601"/>
      <c r="HWZ146" s="601"/>
      <c r="HXA146" s="601"/>
      <c r="HXB146" s="601"/>
      <c r="HXC146" s="601"/>
      <c r="HXD146" s="601"/>
      <c r="HXE146" s="601"/>
      <c r="HXF146" s="601"/>
      <c r="HXG146" s="601"/>
      <c r="HXH146" s="601"/>
      <c r="HXI146" s="601"/>
      <c r="HXJ146" s="601"/>
      <c r="HXK146" s="601"/>
      <c r="HXL146" s="601"/>
      <c r="HXM146" s="601"/>
      <c r="HXN146" s="601"/>
      <c r="HXO146" s="601"/>
      <c r="HXP146" s="601"/>
      <c r="HXQ146" s="601"/>
      <c r="HXR146" s="601"/>
      <c r="HXS146" s="601"/>
      <c r="HXT146" s="601"/>
      <c r="HXU146" s="601"/>
      <c r="HXV146" s="601"/>
      <c r="HXW146" s="601"/>
      <c r="HXX146" s="601"/>
      <c r="HXY146" s="601"/>
      <c r="HXZ146" s="601"/>
      <c r="HYA146" s="601"/>
      <c r="HYB146" s="601"/>
      <c r="HYC146" s="601"/>
      <c r="HYD146" s="601"/>
      <c r="HYE146" s="601"/>
      <c r="HYF146" s="601"/>
      <c r="HYG146" s="601"/>
      <c r="HYH146" s="601"/>
      <c r="HYI146" s="601"/>
      <c r="HYJ146" s="601"/>
      <c r="HYK146" s="601"/>
      <c r="HYL146" s="601"/>
      <c r="HYM146" s="601"/>
      <c r="HYN146" s="601"/>
      <c r="HYO146" s="601"/>
      <c r="HYP146" s="601"/>
      <c r="HYQ146" s="601"/>
      <c r="HYR146" s="601"/>
      <c r="HYS146" s="601"/>
      <c r="HYT146" s="601"/>
      <c r="HYU146" s="601"/>
      <c r="HYV146" s="601"/>
      <c r="HYW146" s="601"/>
      <c r="HYX146" s="601"/>
      <c r="HYY146" s="601"/>
      <c r="HYZ146" s="601"/>
      <c r="HZA146" s="601"/>
      <c r="HZB146" s="601"/>
      <c r="HZC146" s="601"/>
      <c r="HZD146" s="601"/>
      <c r="HZE146" s="601"/>
      <c r="HZF146" s="601"/>
      <c r="HZG146" s="601"/>
      <c r="HZH146" s="601"/>
      <c r="HZI146" s="601"/>
      <c r="HZJ146" s="601"/>
      <c r="HZK146" s="601"/>
      <c r="HZL146" s="601"/>
      <c r="HZM146" s="601"/>
      <c r="HZN146" s="601"/>
      <c r="HZO146" s="601"/>
      <c r="HZP146" s="601"/>
      <c r="HZQ146" s="601"/>
      <c r="HZR146" s="601"/>
      <c r="HZS146" s="601"/>
      <c r="HZT146" s="601"/>
      <c r="HZU146" s="601"/>
      <c r="HZV146" s="601"/>
      <c r="HZW146" s="601"/>
      <c r="HZX146" s="601"/>
      <c r="HZY146" s="601"/>
      <c r="HZZ146" s="601"/>
      <c r="IAA146" s="601"/>
      <c r="IAB146" s="601"/>
      <c r="IAC146" s="601"/>
      <c r="IAD146" s="601"/>
      <c r="IAE146" s="601"/>
      <c r="IAF146" s="601"/>
      <c r="IAG146" s="601"/>
      <c r="IAH146" s="601"/>
      <c r="IAI146" s="601"/>
      <c r="IAJ146" s="601"/>
      <c r="IAK146" s="601"/>
      <c r="IAL146" s="601"/>
      <c r="IAM146" s="601"/>
      <c r="IAN146" s="601"/>
      <c r="IAO146" s="601"/>
      <c r="IAP146" s="601"/>
      <c r="IAQ146" s="601"/>
      <c r="IAR146" s="601"/>
      <c r="IAS146" s="601"/>
      <c r="IAT146" s="601"/>
      <c r="IAU146" s="601"/>
      <c r="IAV146" s="601"/>
      <c r="IAW146" s="601"/>
      <c r="IAX146" s="601"/>
      <c r="IAY146" s="601"/>
      <c r="IAZ146" s="601"/>
      <c r="IBA146" s="601"/>
      <c r="IBB146" s="601"/>
      <c r="IBC146" s="601"/>
      <c r="IBD146" s="601"/>
      <c r="IBE146" s="601"/>
      <c r="IBF146" s="601"/>
      <c r="IBG146" s="601"/>
      <c r="IBH146" s="601"/>
      <c r="IBI146" s="601"/>
      <c r="IBJ146" s="601"/>
      <c r="IBK146" s="601"/>
      <c r="IBL146" s="601"/>
      <c r="IBM146" s="601"/>
      <c r="IBN146" s="601"/>
      <c r="IBO146" s="601"/>
      <c r="IBP146" s="601"/>
      <c r="IBQ146" s="601"/>
      <c r="IBR146" s="601"/>
      <c r="IBS146" s="601"/>
      <c r="IBT146" s="601"/>
      <c r="IBU146" s="601"/>
      <c r="IBV146" s="601"/>
      <c r="IBW146" s="601"/>
      <c r="IBX146" s="601"/>
      <c r="IBY146" s="601"/>
      <c r="IBZ146" s="601"/>
      <c r="ICA146" s="601"/>
      <c r="ICB146" s="601"/>
      <c r="ICC146" s="601"/>
      <c r="ICD146" s="601"/>
      <c r="ICE146" s="601"/>
      <c r="ICF146" s="601"/>
      <c r="ICG146" s="601"/>
      <c r="ICH146" s="601"/>
      <c r="ICI146" s="601"/>
      <c r="ICJ146" s="601"/>
      <c r="ICK146" s="601"/>
      <c r="ICL146" s="601"/>
      <c r="ICM146" s="601"/>
      <c r="ICN146" s="601"/>
      <c r="ICO146" s="601"/>
      <c r="ICP146" s="601"/>
      <c r="ICQ146" s="601"/>
      <c r="ICR146" s="601"/>
      <c r="ICS146" s="601"/>
      <c r="ICT146" s="601"/>
      <c r="ICU146" s="601"/>
      <c r="ICV146" s="601"/>
      <c r="ICW146" s="601"/>
      <c r="ICX146" s="601"/>
      <c r="ICY146" s="601"/>
      <c r="ICZ146" s="601"/>
      <c r="IDA146" s="601"/>
      <c r="IDB146" s="601"/>
      <c r="IDC146" s="601"/>
      <c r="IDD146" s="601"/>
      <c r="IDE146" s="601"/>
      <c r="IDF146" s="601"/>
      <c r="IDG146" s="601"/>
      <c r="IDH146" s="601"/>
      <c r="IDI146" s="601"/>
      <c r="IDJ146" s="601"/>
      <c r="IDK146" s="601"/>
      <c r="IDL146" s="601"/>
      <c r="IDM146" s="601"/>
      <c r="IDN146" s="601"/>
      <c r="IDO146" s="601"/>
      <c r="IDP146" s="601"/>
      <c r="IDQ146" s="601"/>
      <c r="IDR146" s="601"/>
      <c r="IDS146" s="601"/>
      <c r="IDT146" s="601"/>
      <c r="IDU146" s="601"/>
      <c r="IDV146" s="601"/>
      <c r="IDW146" s="601"/>
      <c r="IDX146" s="601"/>
      <c r="IDY146" s="601"/>
      <c r="IDZ146" s="601"/>
      <c r="IEA146" s="601"/>
      <c r="IEB146" s="601"/>
      <c r="IEC146" s="601"/>
      <c r="IED146" s="601"/>
      <c r="IEE146" s="601"/>
      <c r="IEF146" s="601"/>
      <c r="IEG146" s="601"/>
      <c r="IEH146" s="601"/>
      <c r="IEI146" s="601"/>
      <c r="IEJ146" s="601"/>
      <c r="IEK146" s="601"/>
      <c r="IEL146" s="601"/>
      <c r="IEM146" s="601"/>
      <c r="IEN146" s="601"/>
      <c r="IEO146" s="601"/>
      <c r="IEP146" s="601"/>
      <c r="IEQ146" s="601"/>
      <c r="IER146" s="601"/>
      <c r="IES146" s="601"/>
      <c r="IET146" s="601"/>
      <c r="IEU146" s="601"/>
      <c r="IEV146" s="601"/>
      <c r="IEW146" s="601"/>
      <c r="IEX146" s="601"/>
      <c r="IEY146" s="601"/>
      <c r="IEZ146" s="601"/>
      <c r="IFA146" s="601"/>
      <c r="IFB146" s="601"/>
      <c r="IFC146" s="601"/>
      <c r="IFD146" s="601"/>
      <c r="IFE146" s="601"/>
      <c r="IFF146" s="601"/>
      <c r="IFG146" s="601"/>
      <c r="IFH146" s="601"/>
      <c r="IFI146" s="601"/>
      <c r="IFJ146" s="601"/>
      <c r="IFK146" s="601"/>
      <c r="IFL146" s="601"/>
      <c r="IFM146" s="601"/>
      <c r="IFN146" s="601"/>
      <c r="IFO146" s="601"/>
      <c r="IFP146" s="601"/>
      <c r="IFQ146" s="601"/>
      <c r="IFR146" s="601"/>
      <c r="IFS146" s="601"/>
      <c r="IFT146" s="601"/>
      <c r="IFU146" s="601"/>
      <c r="IFV146" s="601"/>
      <c r="IFW146" s="601"/>
      <c r="IFX146" s="601"/>
      <c r="IFY146" s="601"/>
      <c r="IFZ146" s="601"/>
      <c r="IGA146" s="601"/>
      <c r="IGB146" s="601"/>
      <c r="IGC146" s="601"/>
      <c r="IGD146" s="601"/>
      <c r="IGE146" s="601"/>
      <c r="IGF146" s="601"/>
      <c r="IGG146" s="601"/>
      <c r="IGH146" s="601"/>
      <c r="IGI146" s="601"/>
      <c r="IGJ146" s="601"/>
      <c r="IGK146" s="601"/>
      <c r="IGL146" s="601"/>
      <c r="IGM146" s="601"/>
      <c r="IGN146" s="601"/>
      <c r="IGO146" s="601"/>
      <c r="IGP146" s="601"/>
      <c r="IGQ146" s="601"/>
      <c r="IGR146" s="601"/>
      <c r="IGS146" s="601"/>
      <c r="IGT146" s="601"/>
      <c r="IGU146" s="601"/>
      <c r="IGV146" s="601"/>
      <c r="IGW146" s="601"/>
      <c r="IGX146" s="601"/>
      <c r="IGY146" s="601"/>
      <c r="IGZ146" s="601"/>
      <c r="IHA146" s="601"/>
      <c r="IHB146" s="601"/>
      <c r="IHC146" s="601"/>
      <c r="IHD146" s="601"/>
      <c r="IHE146" s="601"/>
      <c r="IHF146" s="601"/>
      <c r="IHG146" s="601"/>
      <c r="IHH146" s="601"/>
      <c r="IHI146" s="601"/>
      <c r="IHJ146" s="601"/>
      <c r="IHK146" s="601"/>
      <c r="IHL146" s="601"/>
      <c r="IHM146" s="601"/>
      <c r="IHN146" s="601"/>
      <c r="IHO146" s="601"/>
      <c r="IHP146" s="601"/>
      <c r="IHQ146" s="601"/>
      <c r="IHR146" s="601"/>
      <c r="IHS146" s="601"/>
      <c r="IHT146" s="601"/>
      <c r="IHU146" s="601"/>
      <c r="IHV146" s="601"/>
      <c r="IHW146" s="601"/>
      <c r="IHX146" s="601"/>
      <c r="IHY146" s="601"/>
      <c r="IHZ146" s="601"/>
      <c r="IIA146" s="601"/>
      <c r="IIB146" s="601"/>
      <c r="IIC146" s="601"/>
      <c r="IID146" s="601"/>
      <c r="IIE146" s="601"/>
      <c r="IIF146" s="601"/>
      <c r="IIG146" s="601"/>
      <c r="IIH146" s="601"/>
      <c r="III146" s="601"/>
      <c r="IIJ146" s="601"/>
      <c r="IIK146" s="601"/>
      <c r="IIL146" s="601"/>
      <c r="IIM146" s="601"/>
      <c r="IIN146" s="601"/>
      <c r="IIO146" s="601"/>
      <c r="IIP146" s="601"/>
      <c r="IIQ146" s="601"/>
      <c r="IIR146" s="601"/>
      <c r="IIS146" s="601"/>
      <c r="IIT146" s="601"/>
      <c r="IIU146" s="601"/>
      <c r="IIV146" s="601"/>
      <c r="IIW146" s="601"/>
      <c r="IIX146" s="601"/>
      <c r="IIY146" s="601"/>
      <c r="IIZ146" s="601"/>
      <c r="IJA146" s="601"/>
      <c r="IJB146" s="601"/>
      <c r="IJC146" s="601"/>
      <c r="IJD146" s="601"/>
      <c r="IJE146" s="601"/>
      <c r="IJF146" s="601"/>
      <c r="IJG146" s="601"/>
      <c r="IJH146" s="601"/>
      <c r="IJI146" s="601"/>
      <c r="IJJ146" s="601"/>
      <c r="IJK146" s="601"/>
      <c r="IJL146" s="601"/>
      <c r="IJM146" s="601"/>
      <c r="IJN146" s="601"/>
      <c r="IJO146" s="601"/>
      <c r="IJP146" s="601"/>
      <c r="IJQ146" s="601"/>
      <c r="IJR146" s="601"/>
      <c r="IJS146" s="601"/>
      <c r="IJT146" s="601"/>
      <c r="IJU146" s="601"/>
      <c r="IJV146" s="601"/>
      <c r="IJW146" s="601"/>
      <c r="IJX146" s="601"/>
      <c r="IJY146" s="601"/>
      <c r="IJZ146" s="601"/>
      <c r="IKA146" s="601"/>
      <c r="IKB146" s="601"/>
      <c r="IKC146" s="601"/>
      <c r="IKD146" s="601"/>
      <c r="IKE146" s="601"/>
      <c r="IKF146" s="601"/>
      <c r="IKG146" s="601"/>
      <c r="IKH146" s="601"/>
      <c r="IKI146" s="601"/>
      <c r="IKJ146" s="601"/>
      <c r="IKK146" s="601"/>
      <c r="IKL146" s="601"/>
      <c r="IKM146" s="601"/>
      <c r="IKN146" s="601"/>
      <c r="IKO146" s="601"/>
      <c r="IKP146" s="601"/>
      <c r="IKQ146" s="601"/>
      <c r="IKR146" s="601"/>
      <c r="IKS146" s="601"/>
      <c r="IKT146" s="601"/>
      <c r="IKU146" s="601"/>
      <c r="IKV146" s="601"/>
      <c r="IKW146" s="601"/>
      <c r="IKX146" s="601"/>
      <c r="IKY146" s="601"/>
      <c r="IKZ146" s="601"/>
      <c r="ILA146" s="601"/>
      <c r="ILB146" s="601"/>
      <c r="ILC146" s="601"/>
      <c r="ILD146" s="601"/>
      <c r="ILE146" s="601"/>
      <c r="ILF146" s="601"/>
      <c r="ILG146" s="601"/>
      <c r="ILH146" s="601"/>
      <c r="ILI146" s="601"/>
      <c r="ILJ146" s="601"/>
      <c r="ILK146" s="601"/>
      <c r="ILL146" s="601"/>
      <c r="ILM146" s="601"/>
      <c r="ILN146" s="601"/>
      <c r="ILO146" s="601"/>
      <c r="ILP146" s="601"/>
      <c r="ILQ146" s="601"/>
      <c r="ILR146" s="601"/>
      <c r="ILS146" s="601"/>
      <c r="ILT146" s="601"/>
      <c r="ILU146" s="601"/>
      <c r="ILV146" s="601"/>
      <c r="ILW146" s="601"/>
      <c r="ILX146" s="601"/>
      <c r="ILY146" s="601"/>
      <c r="ILZ146" s="601"/>
      <c r="IMA146" s="601"/>
      <c r="IMB146" s="601"/>
      <c r="IMC146" s="601"/>
      <c r="IMD146" s="601"/>
      <c r="IME146" s="601"/>
      <c r="IMF146" s="601"/>
      <c r="IMG146" s="601"/>
      <c r="IMH146" s="601"/>
      <c r="IMI146" s="601"/>
      <c r="IMJ146" s="601"/>
      <c r="IMK146" s="601"/>
      <c r="IML146" s="601"/>
      <c r="IMM146" s="601"/>
      <c r="IMN146" s="601"/>
      <c r="IMO146" s="601"/>
      <c r="IMP146" s="601"/>
      <c r="IMQ146" s="601"/>
      <c r="IMR146" s="601"/>
      <c r="IMS146" s="601"/>
      <c r="IMT146" s="601"/>
      <c r="IMU146" s="601"/>
      <c r="IMV146" s="601"/>
      <c r="IMW146" s="601"/>
      <c r="IMX146" s="601"/>
      <c r="IMY146" s="601"/>
      <c r="IMZ146" s="601"/>
      <c r="INA146" s="601"/>
      <c r="INB146" s="601"/>
      <c r="INC146" s="601"/>
      <c r="IND146" s="601"/>
      <c r="INE146" s="601"/>
      <c r="INF146" s="601"/>
      <c r="ING146" s="601"/>
      <c r="INH146" s="601"/>
      <c r="INI146" s="601"/>
      <c r="INJ146" s="601"/>
      <c r="INK146" s="601"/>
      <c r="INL146" s="601"/>
      <c r="INM146" s="601"/>
      <c r="INN146" s="601"/>
      <c r="INO146" s="601"/>
      <c r="INP146" s="601"/>
      <c r="INQ146" s="601"/>
      <c r="INR146" s="601"/>
      <c r="INS146" s="601"/>
      <c r="INT146" s="601"/>
      <c r="INU146" s="601"/>
      <c r="INV146" s="601"/>
      <c r="INW146" s="601"/>
      <c r="INX146" s="601"/>
      <c r="INY146" s="601"/>
      <c r="INZ146" s="601"/>
      <c r="IOA146" s="601"/>
      <c r="IOB146" s="601"/>
      <c r="IOC146" s="601"/>
      <c r="IOD146" s="601"/>
      <c r="IOE146" s="601"/>
      <c r="IOF146" s="601"/>
      <c r="IOG146" s="601"/>
      <c r="IOH146" s="601"/>
      <c r="IOI146" s="601"/>
      <c r="IOJ146" s="601"/>
      <c r="IOK146" s="601"/>
      <c r="IOL146" s="601"/>
      <c r="IOM146" s="601"/>
      <c r="ION146" s="601"/>
      <c r="IOO146" s="601"/>
      <c r="IOP146" s="601"/>
      <c r="IOQ146" s="601"/>
      <c r="IOR146" s="601"/>
      <c r="IOS146" s="601"/>
      <c r="IOT146" s="601"/>
      <c r="IOU146" s="601"/>
      <c r="IOV146" s="601"/>
      <c r="IOW146" s="601"/>
      <c r="IOX146" s="601"/>
      <c r="IOY146" s="601"/>
      <c r="IOZ146" s="601"/>
      <c r="IPA146" s="601"/>
      <c r="IPB146" s="601"/>
      <c r="IPC146" s="601"/>
      <c r="IPD146" s="601"/>
      <c r="IPE146" s="601"/>
      <c r="IPF146" s="601"/>
      <c r="IPG146" s="601"/>
      <c r="IPH146" s="601"/>
      <c r="IPI146" s="601"/>
      <c r="IPJ146" s="601"/>
      <c r="IPK146" s="601"/>
      <c r="IPL146" s="601"/>
      <c r="IPM146" s="601"/>
      <c r="IPN146" s="601"/>
      <c r="IPO146" s="601"/>
      <c r="IPP146" s="601"/>
      <c r="IPQ146" s="601"/>
      <c r="IPR146" s="601"/>
      <c r="IPS146" s="601"/>
      <c r="IPT146" s="601"/>
      <c r="IPU146" s="601"/>
      <c r="IPV146" s="601"/>
      <c r="IPW146" s="601"/>
      <c r="IPX146" s="601"/>
      <c r="IPY146" s="601"/>
      <c r="IPZ146" s="601"/>
      <c r="IQA146" s="601"/>
      <c r="IQB146" s="601"/>
      <c r="IQC146" s="601"/>
      <c r="IQD146" s="601"/>
      <c r="IQE146" s="601"/>
      <c r="IQF146" s="601"/>
      <c r="IQG146" s="601"/>
      <c r="IQH146" s="601"/>
      <c r="IQI146" s="601"/>
      <c r="IQJ146" s="601"/>
      <c r="IQK146" s="601"/>
      <c r="IQL146" s="601"/>
      <c r="IQM146" s="601"/>
      <c r="IQN146" s="601"/>
      <c r="IQO146" s="601"/>
      <c r="IQP146" s="601"/>
      <c r="IQQ146" s="601"/>
      <c r="IQR146" s="601"/>
      <c r="IQS146" s="601"/>
      <c r="IQT146" s="601"/>
      <c r="IQU146" s="601"/>
      <c r="IQV146" s="601"/>
      <c r="IQW146" s="601"/>
      <c r="IQX146" s="601"/>
      <c r="IQY146" s="601"/>
      <c r="IQZ146" s="601"/>
      <c r="IRA146" s="601"/>
      <c r="IRB146" s="601"/>
      <c r="IRC146" s="601"/>
      <c r="IRD146" s="601"/>
      <c r="IRE146" s="601"/>
      <c r="IRF146" s="601"/>
      <c r="IRG146" s="601"/>
      <c r="IRH146" s="601"/>
      <c r="IRI146" s="601"/>
      <c r="IRJ146" s="601"/>
      <c r="IRK146" s="601"/>
      <c r="IRL146" s="601"/>
      <c r="IRM146" s="601"/>
      <c r="IRN146" s="601"/>
      <c r="IRO146" s="601"/>
      <c r="IRP146" s="601"/>
      <c r="IRQ146" s="601"/>
      <c r="IRR146" s="601"/>
      <c r="IRS146" s="601"/>
      <c r="IRT146" s="601"/>
      <c r="IRU146" s="601"/>
      <c r="IRV146" s="601"/>
      <c r="IRW146" s="601"/>
      <c r="IRX146" s="601"/>
      <c r="IRY146" s="601"/>
      <c r="IRZ146" s="601"/>
      <c r="ISA146" s="601"/>
      <c r="ISB146" s="601"/>
      <c r="ISC146" s="601"/>
      <c r="ISD146" s="601"/>
      <c r="ISE146" s="601"/>
      <c r="ISF146" s="601"/>
      <c r="ISG146" s="601"/>
      <c r="ISH146" s="601"/>
      <c r="ISI146" s="601"/>
      <c r="ISJ146" s="601"/>
      <c r="ISK146" s="601"/>
      <c r="ISL146" s="601"/>
      <c r="ISM146" s="601"/>
      <c r="ISN146" s="601"/>
      <c r="ISO146" s="601"/>
      <c r="ISP146" s="601"/>
      <c r="ISQ146" s="601"/>
      <c r="ISR146" s="601"/>
      <c r="ISS146" s="601"/>
      <c r="IST146" s="601"/>
      <c r="ISU146" s="601"/>
      <c r="ISV146" s="601"/>
      <c r="ISW146" s="601"/>
      <c r="ISX146" s="601"/>
      <c r="ISY146" s="601"/>
      <c r="ISZ146" s="601"/>
      <c r="ITA146" s="601"/>
      <c r="ITB146" s="601"/>
      <c r="ITC146" s="601"/>
      <c r="ITD146" s="601"/>
      <c r="ITE146" s="601"/>
      <c r="ITF146" s="601"/>
      <c r="ITG146" s="601"/>
      <c r="ITH146" s="601"/>
      <c r="ITI146" s="601"/>
      <c r="ITJ146" s="601"/>
      <c r="ITK146" s="601"/>
      <c r="ITL146" s="601"/>
      <c r="ITM146" s="601"/>
      <c r="ITN146" s="601"/>
      <c r="ITO146" s="601"/>
      <c r="ITP146" s="601"/>
      <c r="ITQ146" s="601"/>
      <c r="ITR146" s="601"/>
      <c r="ITS146" s="601"/>
      <c r="ITT146" s="601"/>
      <c r="ITU146" s="601"/>
      <c r="ITV146" s="601"/>
      <c r="ITW146" s="601"/>
      <c r="ITX146" s="601"/>
      <c r="ITY146" s="601"/>
      <c r="ITZ146" s="601"/>
      <c r="IUA146" s="601"/>
      <c r="IUB146" s="601"/>
      <c r="IUC146" s="601"/>
      <c r="IUD146" s="601"/>
      <c r="IUE146" s="601"/>
      <c r="IUF146" s="601"/>
      <c r="IUG146" s="601"/>
      <c r="IUH146" s="601"/>
      <c r="IUI146" s="601"/>
      <c r="IUJ146" s="601"/>
      <c r="IUK146" s="601"/>
      <c r="IUL146" s="601"/>
      <c r="IUM146" s="601"/>
      <c r="IUN146" s="601"/>
      <c r="IUO146" s="601"/>
      <c r="IUP146" s="601"/>
      <c r="IUQ146" s="601"/>
      <c r="IUR146" s="601"/>
      <c r="IUS146" s="601"/>
      <c r="IUT146" s="601"/>
      <c r="IUU146" s="601"/>
      <c r="IUV146" s="601"/>
      <c r="IUW146" s="601"/>
      <c r="IUX146" s="601"/>
      <c r="IUY146" s="601"/>
      <c r="IUZ146" s="601"/>
      <c r="IVA146" s="601"/>
      <c r="IVB146" s="601"/>
      <c r="IVC146" s="601"/>
      <c r="IVD146" s="601"/>
      <c r="IVE146" s="601"/>
      <c r="IVF146" s="601"/>
      <c r="IVG146" s="601"/>
      <c r="IVH146" s="601"/>
      <c r="IVI146" s="601"/>
      <c r="IVJ146" s="601"/>
      <c r="IVK146" s="601"/>
      <c r="IVL146" s="601"/>
      <c r="IVM146" s="601"/>
      <c r="IVN146" s="601"/>
      <c r="IVO146" s="601"/>
      <c r="IVP146" s="601"/>
      <c r="IVQ146" s="601"/>
      <c r="IVR146" s="601"/>
      <c r="IVS146" s="601"/>
      <c r="IVT146" s="601"/>
      <c r="IVU146" s="601"/>
      <c r="IVV146" s="601"/>
      <c r="IVW146" s="601"/>
      <c r="IVX146" s="601"/>
      <c r="IVY146" s="601"/>
      <c r="IVZ146" s="601"/>
      <c r="IWA146" s="601"/>
      <c r="IWB146" s="601"/>
      <c r="IWC146" s="601"/>
      <c r="IWD146" s="601"/>
      <c r="IWE146" s="601"/>
      <c r="IWF146" s="601"/>
      <c r="IWG146" s="601"/>
      <c r="IWH146" s="601"/>
      <c r="IWI146" s="601"/>
      <c r="IWJ146" s="601"/>
      <c r="IWK146" s="601"/>
      <c r="IWL146" s="601"/>
      <c r="IWM146" s="601"/>
      <c r="IWN146" s="601"/>
      <c r="IWO146" s="601"/>
      <c r="IWP146" s="601"/>
      <c r="IWQ146" s="601"/>
      <c r="IWR146" s="601"/>
      <c r="IWS146" s="601"/>
      <c r="IWT146" s="601"/>
      <c r="IWU146" s="601"/>
      <c r="IWV146" s="601"/>
      <c r="IWW146" s="601"/>
      <c r="IWX146" s="601"/>
      <c r="IWY146" s="601"/>
      <c r="IWZ146" s="601"/>
      <c r="IXA146" s="601"/>
      <c r="IXB146" s="601"/>
      <c r="IXC146" s="601"/>
      <c r="IXD146" s="601"/>
      <c r="IXE146" s="601"/>
      <c r="IXF146" s="601"/>
      <c r="IXG146" s="601"/>
      <c r="IXH146" s="601"/>
      <c r="IXI146" s="601"/>
      <c r="IXJ146" s="601"/>
      <c r="IXK146" s="601"/>
      <c r="IXL146" s="601"/>
      <c r="IXM146" s="601"/>
      <c r="IXN146" s="601"/>
      <c r="IXO146" s="601"/>
      <c r="IXP146" s="601"/>
      <c r="IXQ146" s="601"/>
      <c r="IXR146" s="601"/>
      <c r="IXS146" s="601"/>
      <c r="IXT146" s="601"/>
      <c r="IXU146" s="601"/>
      <c r="IXV146" s="601"/>
      <c r="IXW146" s="601"/>
      <c r="IXX146" s="601"/>
      <c r="IXY146" s="601"/>
      <c r="IXZ146" s="601"/>
      <c r="IYA146" s="601"/>
      <c r="IYB146" s="601"/>
      <c r="IYC146" s="601"/>
      <c r="IYD146" s="601"/>
      <c r="IYE146" s="601"/>
      <c r="IYF146" s="601"/>
      <c r="IYG146" s="601"/>
      <c r="IYH146" s="601"/>
      <c r="IYI146" s="601"/>
      <c r="IYJ146" s="601"/>
      <c r="IYK146" s="601"/>
      <c r="IYL146" s="601"/>
      <c r="IYM146" s="601"/>
      <c r="IYN146" s="601"/>
      <c r="IYO146" s="601"/>
      <c r="IYP146" s="601"/>
      <c r="IYQ146" s="601"/>
      <c r="IYR146" s="601"/>
      <c r="IYS146" s="601"/>
      <c r="IYT146" s="601"/>
      <c r="IYU146" s="601"/>
      <c r="IYV146" s="601"/>
      <c r="IYW146" s="601"/>
      <c r="IYX146" s="601"/>
      <c r="IYY146" s="601"/>
      <c r="IYZ146" s="601"/>
      <c r="IZA146" s="601"/>
      <c r="IZB146" s="601"/>
      <c r="IZC146" s="601"/>
      <c r="IZD146" s="601"/>
      <c r="IZE146" s="601"/>
      <c r="IZF146" s="601"/>
      <c r="IZG146" s="601"/>
      <c r="IZH146" s="601"/>
      <c r="IZI146" s="601"/>
      <c r="IZJ146" s="601"/>
      <c r="IZK146" s="601"/>
      <c r="IZL146" s="601"/>
      <c r="IZM146" s="601"/>
      <c r="IZN146" s="601"/>
      <c r="IZO146" s="601"/>
      <c r="IZP146" s="601"/>
      <c r="IZQ146" s="601"/>
      <c r="IZR146" s="601"/>
      <c r="IZS146" s="601"/>
      <c r="IZT146" s="601"/>
      <c r="IZU146" s="601"/>
      <c r="IZV146" s="601"/>
      <c r="IZW146" s="601"/>
      <c r="IZX146" s="601"/>
      <c r="IZY146" s="601"/>
      <c r="IZZ146" s="601"/>
      <c r="JAA146" s="601"/>
      <c r="JAB146" s="601"/>
      <c r="JAC146" s="601"/>
      <c r="JAD146" s="601"/>
      <c r="JAE146" s="601"/>
      <c r="JAF146" s="601"/>
      <c r="JAG146" s="601"/>
      <c r="JAH146" s="601"/>
      <c r="JAI146" s="601"/>
      <c r="JAJ146" s="601"/>
      <c r="JAK146" s="601"/>
      <c r="JAL146" s="601"/>
      <c r="JAM146" s="601"/>
      <c r="JAN146" s="601"/>
      <c r="JAO146" s="601"/>
      <c r="JAP146" s="601"/>
      <c r="JAQ146" s="601"/>
      <c r="JAR146" s="601"/>
      <c r="JAS146" s="601"/>
      <c r="JAT146" s="601"/>
      <c r="JAU146" s="601"/>
      <c r="JAV146" s="601"/>
      <c r="JAW146" s="601"/>
      <c r="JAX146" s="601"/>
      <c r="JAY146" s="601"/>
      <c r="JAZ146" s="601"/>
      <c r="JBA146" s="601"/>
      <c r="JBB146" s="601"/>
      <c r="JBC146" s="601"/>
      <c r="JBD146" s="601"/>
      <c r="JBE146" s="601"/>
      <c r="JBF146" s="601"/>
      <c r="JBG146" s="601"/>
      <c r="JBH146" s="601"/>
      <c r="JBI146" s="601"/>
      <c r="JBJ146" s="601"/>
      <c r="JBK146" s="601"/>
      <c r="JBL146" s="601"/>
      <c r="JBM146" s="601"/>
      <c r="JBN146" s="601"/>
      <c r="JBO146" s="601"/>
      <c r="JBP146" s="601"/>
      <c r="JBQ146" s="601"/>
      <c r="JBR146" s="601"/>
      <c r="JBS146" s="601"/>
      <c r="JBT146" s="601"/>
      <c r="JBU146" s="601"/>
      <c r="JBV146" s="601"/>
      <c r="JBW146" s="601"/>
      <c r="JBX146" s="601"/>
      <c r="JBY146" s="601"/>
      <c r="JBZ146" s="601"/>
      <c r="JCA146" s="601"/>
      <c r="JCB146" s="601"/>
      <c r="JCC146" s="601"/>
      <c r="JCD146" s="601"/>
      <c r="JCE146" s="601"/>
      <c r="JCF146" s="601"/>
      <c r="JCG146" s="601"/>
      <c r="JCH146" s="601"/>
      <c r="JCI146" s="601"/>
      <c r="JCJ146" s="601"/>
      <c r="JCK146" s="601"/>
      <c r="JCL146" s="601"/>
      <c r="JCM146" s="601"/>
      <c r="JCN146" s="601"/>
      <c r="JCO146" s="601"/>
      <c r="JCP146" s="601"/>
      <c r="JCQ146" s="601"/>
      <c r="JCR146" s="601"/>
      <c r="JCS146" s="601"/>
      <c r="JCT146" s="601"/>
      <c r="JCU146" s="601"/>
      <c r="JCV146" s="601"/>
      <c r="JCW146" s="601"/>
      <c r="JCX146" s="601"/>
      <c r="JCY146" s="601"/>
      <c r="JCZ146" s="601"/>
      <c r="JDA146" s="601"/>
      <c r="JDB146" s="601"/>
      <c r="JDC146" s="601"/>
      <c r="JDD146" s="601"/>
      <c r="JDE146" s="601"/>
      <c r="JDF146" s="601"/>
      <c r="JDG146" s="601"/>
      <c r="JDH146" s="601"/>
      <c r="JDI146" s="601"/>
      <c r="JDJ146" s="601"/>
      <c r="JDK146" s="601"/>
      <c r="JDL146" s="601"/>
      <c r="JDM146" s="601"/>
      <c r="JDN146" s="601"/>
      <c r="JDO146" s="601"/>
      <c r="JDP146" s="601"/>
      <c r="JDQ146" s="601"/>
      <c r="JDR146" s="601"/>
      <c r="JDS146" s="601"/>
      <c r="JDT146" s="601"/>
      <c r="JDU146" s="601"/>
      <c r="JDV146" s="601"/>
      <c r="JDW146" s="601"/>
      <c r="JDX146" s="601"/>
      <c r="JDY146" s="601"/>
      <c r="JDZ146" s="601"/>
      <c r="JEA146" s="601"/>
      <c r="JEB146" s="601"/>
      <c r="JEC146" s="601"/>
      <c r="JED146" s="601"/>
      <c r="JEE146" s="601"/>
      <c r="JEF146" s="601"/>
      <c r="JEG146" s="601"/>
      <c r="JEH146" s="601"/>
      <c r="JEI146" s="601"/>
      <c r="JEJ146" s="601"/>
      <c r="JEK146" s="601"/>
      <c r="JEL146" s="601"/>
      <c r="JEM146" s="601"/>
      <c r="JEN146" s="601"/>
      <c r="JEO146" s="601"/>
      <c r="JEP146" s="601"/>
      <c r="JEQ146" s="601"/>
      <c r="JER146" s="601"/>
      <c r="JES146" s="601"/>
      <c r="JET146" s="601"/>
      <c r="JEU146" s="601"/>
      <c r="JEV146" s="601"/>
      <c r="JEW146" s="601"/>
      <c r="JEX146" s="601"/>
      <c r="JEY146" s="601"/>
      <c r="JEZ146" s="601"/>
      <c r="JFA146" s="601"/>
      <c r="JFB146" s="601"/>
      <c r="JFC146" s="601"/>
      <c r="JFD146" s="601"/>
      <c r="JFE146" s="601"/>
      <c r="JFF146" s="601"/>
      <c r="JFG146" s="601"/>
      <c r="JFH146" s="601"/>
      <c r="JFI146" s="601"/>
      <c r="JFJ146" s="601"/>
      <c r="JFK146" s="601"/>
      <c r="JFL146" s="601"/>
      <c r="JFM146" s="601"/>
      <c r="JFN146" s="601"/>
      <c r="JFO146" s="601"/>
      <c r="JFP146" s="601"/>
      <c r="JFQ146" s="601"/>
      <c r="JFR146" s="601"/>
      <c r="JFS146" s="601"/>
      <c r="JFT146" s="601"/>
      <c r="JFU146" s="601"/>
      <c r="JFV146" s="601"/>
      <c r="JFW146" s="601"/>
      <c r="JFX146" s="601"/>
      <c r="JFY146" s="601"/>
      <c r="JFZ146" s="601"/>
      <c r="JGA146" s="601"/>
      <c r="JGB146" s="601"/>
      <c r="JGC146" s="601"/>
      <c r="JGD146" s="601"/>
      <c r="JGE146" s="601"/>
      <c r="JGF146" s="601"/>
      <c r="JGG146" s="601"/>
      <c r="JGH146" s="601"/>
      <c r="JGI146" s="601"/>
      <c r="JGJ146" s="601"/>
      <c r="JGK146" s="601"/>
      <c r="JGL146" s="601"/>
      <c r="JGM146" s="601"/>
      <c r="JGN146" s="601"/>
      <c r="JGO146" s="601"/>
      <c r="JGP146" s="601"/>
      <c r="JGQ146" s="601"/>
      <c r="JGR146" s="601"/>
      <c r="JGS146" s="601"/>
      <c r="JGT146" s="601"/>
      <c r="JGU146" s="601"/>
      <c r="JGV146" s="601"/>
      <c r="JGW146" s="601"/>
      <c r="JGX146" s="601"/>
      <c r="JGY146" s="601"/>
      <c r="JGZ146" s="601"/>
      <c r="JHA146" s="601"/>
      <c r="JHB146" s="601"/>
      <c r="JHC146" s="601"/>
      <c r="JHD146" s="601"/>
      <c r="JHE146" s="601"/>
      <c r="JHF146" s="601"/>
      <c r="JHG146" s="601"/>
      <c r="JHH146" s="601"/>
      <c r="JHI146" s="601"/>
      <c r="JHJ146" s="601"/>
      <c r="JHK146" s="601"/>
      <c r="JHL146" s="601"/>
      <c r="JHM146" s="601"/>
      <c r="JHN146" s="601"/>
      <c r="JHO146" s="601"/>
      <c r="JHP146" s="601"/>
      <c r="JHQ146" s="601"/>
      <c r="JHR146" s="601"/>
      <c r="JHS146" s="601"/>
      <c r="JHT146" s="601"/>
      <c r="JHU146" s="601"/>
      <c r="JHV146" s="601"/>
      <c r="JHW146" s="601"/>
      <c r="JHX146" s="601"/>
      <c r="JHY146" s="601"/>
      <c r="JHZ146" s="601"/>
      <c r="JIA146" s="601"/>
      <c r="JIB146" s="601"/>
      <c r="JIC146" s="601"/>
      <c r="JID146" s="601"/>
      <c r="JIE146" s="601"/>
      <c r="JIF146" s="601"/>
      <c r="JIG146" s="601"/>
      <c r="JIH146" s="601"/>
      <c r="JII146" s="601"/>
      <c r="JIJ146" s="601"/>
      <c r="JIK146" s="601"/>
      <c r="JIL146" s="601"/>
      <c r="JIM146" s="601"/>
      <c r="JIN146" s="601"/>
      <c r="JIO146" s="601"/>
      <c r="JIP146" s="601"/>
      <c r="JIQ146" s="601"/>
      <c r="JIR146" s="601"/>
      <c r="JIS146" s="601"/>
      <c r="JIT146" s="601"/>
      <c r="JIU146" s="601"/>
      <c r="JIV146" s="601"/>
      <c r="JIW146" s="601"/>
      <c r="JIX146" s="601"/>
      <c r="JIY146" s="601"/>
      <c r="JIZ146" s="601"/>
      <c r="JJA146" s="601"/>
      <c r="JJB146" s="601"/>
      <c r="JJC146" s="601"/>
      <c r="JJD146" s="601"/>
      <c r="JJE146" s="601"/>
      <c r="JJF146" s="601"/>
      <c r="JJG146" s="601"/>
      <c r="JJH146" s="601"/>
      <c r="JJI146" s="601"/>
      <c r="JJJ146" s="601"/>
      <c r="JJK146" s="601"/>
      <c r="JJL146" s="601"/>
      <c r="JJM146" s="601"/>
      <c r="JJN146" s="601"/>
      <c r="JJO146" s="601"/>
      <c r="JJP146" s="601"/>
      <c r="JJQ146" s="601"/>
      <c r="JJR146" s="601"/>
      <c r="JJS146" s="601"/>
      <c r="JJT146" s="601"/>
      <c r="JJU146" s="601"/>
      <c r="JJV146" s="601"/>
      <c r="JJW146" s="601"/>
      <c r="JJX146" s="601"/>
      <c r="JJY146" s="601"/>
      <c r="JJZ146" s="601"/>
      <c r="JKA146" s="601"/>
      <c r="JKB146" s="601"/>
      <c r="JKC146" s="601"/>
      <c r="JKD146" s="601"/>
      <c r="JKE146" s="601"/>
      <c r="JKF146" s="601"/>
      <c r="JKG146" s="601"/>
      <c r="JKH146" s="601"/>
      <c r="JKI146" s="601"/>
      <c r="JKJ146" s="601"/>
      <c r="JKK146" s="601"/>
      <c r="JKL146" s="601"/>
      <c r="JKM146" s="601"/>
      <c r="JKN146" s="601"/>
      <c r="JKO146" s="601"/>
      <c r="JKP146" s="601"/>
      <c r="JKQ146" s="601"/>
      <c r="JKR146" s="601"/>
      <c r="JKS146" s="601"/>
      <c r="JKT146" s="601"/>
      <c r="JKU146" s="601"/>
      <c r="JKV146" s="601"/>
      <c r="JKW146" s="601"/>
      <c r="JKX146" s="601"/>
      <c r="JKY146" s="601"/>
      <c r="JKZ146" s="601"/>
      <c r="JLA146" s="601"/>
      <c r="JLB146" s="601"/>
      <c r="JLC146" s="601"/>
      <c r="JLD146" s="601"/>
      <c r="JLE146" s="601"/>
      <c r="JLF146" s="601"/>
      <c r="JLG146" s="601"/>
      <c r="JLH146" s="601"/>
      <c r="JLI146" s="601"/>
      <c r="JLJ146" s="601"/>
      <c r="JLK146" s="601"/>
      <c r="JLL146" s="601"/>
      <c r="JLM146" s="601"/>
      <c r="JLN146" s="601"/>
      <c r="JLO146" s="601"/>
      <c r="JLP146" s="601"/>
      <c r="JLQ146" s="601"/>
      <c r="JLR146" s="601"/>
      <c r="JLS146" s="601"/>
      <c r="JLT146" s="601"/>
      <c r="JLU146" s="601"/>
      <c r="JLV146" s="601"/>
      <c r="JLW146" s="601"/>
      <c r="JLX146" s="601"/>
      <c r="JLY146" s="601"/>
      <c r="JLZ146" s="601"/>
      <c r="JMA146" s="601"/>
      <c r="JMB146" s="601"/>
      <c r="JMC146" s="601"/>
      <c r="JMD146" s="601"/>
      <c r="JME146" s="601"/>
      <c r="JMF146" s="601"/>
      <c r="JMG146" s="601"/>
      <c r="JMH146" s="601"/>
      <c r="JMI146" s="601"/>
      <c r="JMJ146" s="601"/>
      <c r="JMK146" s="601"/>
      <c r="JML146" s="601"/>
      <c r="JMM146" s="601"/>
      <c r="JMN146" s="601"/>
      <c r="JMO146" s="601"/>
      <c r="JMP146" s="601"/>
      <c r="JMQ146" s="601"/>
      <c r="JMR146" s="601"/>
      <c r="JMS146" s="601"/>
      <c r="JMT146" s="601"/>
      <c r="JMU146" s="601"/>
      <c r="JMV146" s="601"/>
      <c r="JMW146" s="601"/>
      <c r="JMX146" s="601"/>
      <c r="JMY146" s="601"/>
      <c r="JMZ146" s="601"/>
      <c r="JNA146" s="601"/>
      <c r="JNB146" s="601"/>
      <c r="JNC146" s="601"/>
      <c r="JND146" s="601"/>
      <c r="JNE146" s="601"/>
      <c r="JNF146" s="601"/>
      <c r="JNG146" s="601"/>
      <c r="JNH146" s="601"/>
      <c r="JNI146" s="601"/>
      <c r="JNJ146" s="601"/>
      <c r="JNK146" s="601"/>
      <c r="JNL146" s="601"/>
      <c r="JNM146" s="601"/>
      <c r="JNN146" s="601"/>
      <c r="JNO146" s="601"/>
      <c r="JNP146" s="601"/>
      <c r="JNQ146" s="601"/>
      <c r="JNR146" s="601"/>
      <c r="JNS146" s="601"/>
      <c r="JNT146" s="601"/>
      <c r="JNU146" s="601"/>
      <c r="JNV146" s="601"/>
      <c r="JNW146" s="601"/>
      <c r="JNX146" s="601"/>
      <c r="JNY146" s="601"/>
      <c r="JNZ146" s="601"/>
      <c r="JOA146" s="601"/>
      <c r="JOB146" s="601"/>
      <c r="JOC146" s="601"/>
      <c r="JOD146" s="601"/>
      <c r="JOE146" s="601"/>
      <c r="JOF146" s="601"/>
      <c r="JOG146" s="601"/>
      <c r="JOH146" s="601"/>
      <c r="JOI146" s="601"/>
      <c r="JOJ146" s="601"/>
      <c r="JOK146" s="601"/>
      <c r="JOL146" s="601"/>
      <c r="JOM146" s="601"/>
      <c r="JON146" s="601"/>
      <c r="JOO146" s="601"/>
      <c r="JOP146" s="601"/>
      <c r="JOQ146" s="601"/>
      <c r="JOR146" s="601"/>
      <c r="JOS146" s="601"/>
      <c r="JOT146" s="601"/>
      <c r="JOU146" s="601"/>
      <c r="JOV146" s="601"/>
      <c r="JOW146" s="601"/>
      <c r="JOX146" s="601"/>
      <c r="JOY146" s="601"/>
      <c r="JOZ146" s="601"/>
      <c r="JPA146" s="601"/>
      <c r="JPB146" s="601"/>
      <c r="JPC146" s="601"/>
      <c r="JPD146" s="601"/>
      <c r="JPE146" s="601"/>
      <c r="JPF146" s="601"/>
      <c r="JPG146" s="601"/>
      <c r="JPH146" s="601"/>
      <c r="JPI146" s="601"/>
      <c r="JPJ146" s="601"/>
      <c r="JPK146" s="601"/>
      <c r="JPL146" s="601"/>
      <c r="JPM146" s="601"/>
      <c r="JPN146" s="601"/>
      <c r="JPO146" s="601"/>
      <c r="JPP146" s="601"/>
      <c r="JPQ146" s="601"/>
      <c r="JPR146" s="601"/>
      <c r="JPS146" s="601"/>
      <c r="JPT146" s="601"/>
      <c r="JPU146" s="601"/>
      <c r="JPV146" s="601"/>
      <c r="JPW146" s="601"/>
      <c r="JPX146" s="601"/>
      <c r="JPY146" s="601"/>
      <c r="JPZ146" s="601"/>
      <c r="JQA146" s="601"/>
      <c r="JQB146" s="601"/>
      <c r="JQC146" s="601"/>
      <c r="JQD146" s="601"/>
      <c r="JQE146" s="601"/>
      <c r="JQF146" s="601"/>
      <c r="JQG146" s="601"/>
      <c r="JQH146" s="601"/>
      <c r="JQI146" s="601"/>
      <c r="JQJ146" s="601"/>
      <c r="JQK146" s="601"/>
      <c r="JQL146" s="601"/>
      <c r="JQM146" s="601"/>
      <c r="JQN146" s="601"/>
      <c r="JQO146" s="601"/>
      <c r="JQP146" s="601"/>
      <c r="JQQ146" s="601"/>
      <c r="JQR146" s="601"/>
      <c r="JQS146" s="601"/>
      <c r="JQT146" s="601"/>
      <c r="JQU146" s="601"/>
      <c r="JQV146" s="601"/>
      <c r="JQW146" s="601"/>
      <c r="JQX146" s="601"/>
      <c r="JQY146" s="601"/>
      <c r="JQZ146" s="601"/>
      <c r="JRA146" s="601"/>
      <c r="JRB146" s="601"/>
      <c r="JRC146" s="601"/>
      <c r="JRD146" s="601"/>
      <c r="JRE146" s="601"/>
      <c r="JRF146" s="601"/>
      <c r="JRG146" s="601"/>
      <c r="JRH146" s="601"/>
      <c r="JRI146" s="601"/>
      <c r="JRJ146" s="601"/>
      <c r="JRK146" s="601"/>
      <c r="JRL146" s="601"/>
      <c r="JRM146" s="601"/>
      <c r="JRN146" s="601"/>
      <c r="JRO146" s="601"/>
      <c r="JRP146" s="601"/>
      <c r="JRQ146" s="601"/>
      <c r="JRR146" s="601"/>
      <c r="JRS146" s="601"/>
      <c r="JRT146" s="601"/>
      <c r="JRU146" s="601"/>
      <c r="JRV146" s="601"/>
      <c r="JRW146" s="601"/>
      <c r="JRX146" s="601"/>
      <c r="JRY146" s="601"/>
      <c r="JRZ146" s="601"/>
      <c r="JSA146" s="601"/>
      <c r="JSB146" s="601"/>
      <c r="JSC146" s="601"/>
      <c r="JSD146" s="601"/>
      <c r="JSE146" s="601"/>
      <c r="JSF146" s="601"/>
      <c r="JSG146" s="601"/>
      <c r="JSH146" s="601"/>
      <c r="JSI146" s="601"/>
      <c r="JSJ146" s="601"/>
      <c r="JSK146" s="601"/>
      <c r="JSL146" s="601"/>
      <c r="JSM146" s="601"/>
      <c r="JSN146" s="601"/>
      <c r="JSO146" s="601"/>
      <c r="JSP146" s="601"/>
      <c r="JSQ146" s="601"/>
      <c r="JSR146" s="601"/>
      <c r="JSS146" s="601"/>
      <c r="JST146" s="601"/>
      <c r="JSU146" s="601"/>
      <c r="JSV146" s="601"/>
      <c r="JSW146" s="601"/>
      <c r="JSX146" s="601"/>
      <c r="JSY146" s="601"/>
      <c r="JSZ146" s="601"/>
      <c r="JTA146" s="601"/>
      <c r="JTB146" s="601"/>
      <c r="JTC146" s="601"/>
      <c r="JTD146" s="601"/>
      <c r="JTE146" s="601"/>
      <c r="JTF146" s="601"/>
      <c r="JTG146" s="601"/>
      <c r="JTH146" s="601"/>
      <c r="JTI146" s="601"/>
      <c r="JTJ146" s="601"/>
      <c r="JTK146" s="601"/>
      <c r="JTL146" s="601"/>
      <c r="JTM146" s="601"/>
      <c r="JTN146" s="601"/>
      <c r="JTO146" s="601"/>
      <c r="JTP146" s="601"/>
      <c r="JTQ146" s="601"/>
      <c r="JTR146" s="601"/>
      <c r="JTS146" s="601"/>
      <c r="JTT146" s="601"/>
      <c r="JTU146" s="601"/>
      <c r="JTV146" s="601"/>
      <c r="JTW146" s="601"/>
      <c r="JTX146" s="601"/>
      <c r="JTY146" s="601"/>
      <c r="JTZ146" s="601"/>
      <c r="JUA146" s="601"/>
      <c r="JUB146" s="601"/>
      <c r="JUC146" s="601"/>
      <c r="JUD146" s="601"/>
      <c r="JUE146" s="601"/>
      <c r="JUF146" s="601"/>
      <c r="JUG146" s="601"/>
      <c r="JUH146" s="601"/>
      <c r="JUI146" s="601"/>
      <c r="JUJ146" s="601"/>
      <c r="JUK146" s="601"/>
      <c r="JUL146" s="601"/>
      <c r="JUM146" s="601"/>
      <c r="JUN146" s="601"/>
      <c r="JUO146" s="601"/>
      <c r="JUP146" s="601"/>
      <c r="JUQ146" s="601"/>
      <c r="JUR146" s="601"/>
      <c r="JUS146" s="601"/>
      <c r="JUT146" s="601"/>
      <c r="JUU146" s="601"/>
      <c r="JUV146" s="601"/>
      <c r="JUW146" s="601"/>
      <c r="JUX146" s="601"/>
      <c r="JUY146" s="601"/>
      <c r="JUZ146" s="601"/>
      <c r="JVA146" s="601"/>
      <c r="JVB146" s="601"/>
      <c r="JVC146" s="601"/>
      <c r="JVD146" s="601"/>
      <c r="JVE146" s="601"/>
      <c r="JVF146" s="601"/>
      <c r="JVG146" s="601"/>
      <c r="JVH146" s="601"/>
      <c r="JVI146" s="601"/>
      <c r="JVJ146" s="601"/>
      <c r="JVK146" s="601"/>
      <c r="JVL146" s="601"/>
      <c r="JVM146" s="601"/>
      <c r="JVN146" s="601"/>
      <c r="JVO146" s="601"/>
      <c r="JVP146" s="601"/>
      <c r="JVQ146" s="601"/>
      <c r="JVR146" s="601"/>
      <c r="JVS146" s="601"/>
      <c r="JVT146" s="601"/>
      <c r="JVU146" s="601"/>
      <c r="JVV146" s="601"/>
      <c r="JVW146" s="601"/>
      <c r="JVX146" s="601"/>
      <c r="JVY146" s="601"/>
      <c r="JVZ146" s="601"/>
      <c r="JWA146" s="601"/>
      <c r="JWB146" s="601"/>
      <c r="JWC146" s="601"/>
      <c r="JWD146" s="601"/>
      <c r="JWE146" s="601"/>
      <c r="JWF146" s="601"/>
      <c r="JWG146" s="601"/>
      <c r="JWH146" s="601"/>
      <c r="JWI146" s="601"/>
      <c r="JWJ146" s="601"/>
      <c r="JWK146" s="601"/>
      <c r="JWL146" s="601"/>
      <c r="JWM146" s="601"/>
      <c r="JWN146" s="601"/>
      <c r="JWO146" s="601"/>
      <c r="JWP146" s="601"/>
      <c r="JWQ146" s="601"/>
      <c r="JWR146" s="601"/>
      <c r="JWS146" s="601"/>
      <c r="JWT146" s="601"/>
      <c r="JWU146" s="601"/>
      <c r="JWV146" s="601"/>
      <c r="JWW146" s="601"/>
      <c r="JWX146" s="601"/>
      <c r="JWY146" s="601"/>
      <c r="JWZ146" s="601"/>
      <c r="JXA146" s="601"/>
      <c r="JXB146" s="601"/>
      <c r="JXC146" s="601"/>
      <c r="JXD146" s="601"/>
      <c r="JXE146" s="601"/>
      <c r="JXF146" s="601"/>
      <c r="JXG146" s="601"/>
      <c r="JXH146" s="601"/>
      <c r="JXI146" s="601"/>
      <c r="JXJ146" s="601"/>
      <c r="JXK146" s="601"/>
      <c r="JXL146" s="601"/>
      <c r="JXM146" s="601"/>
      <c r="JXN146" s="601"/>
      <c r="JXO146" s="601"/>
      <c r="JXP146" s="601"/>
      <c r="JXQ146" s="601"/>
      <c r="JXR146" s="601"/>
      <c r="JXS146" s="601"/>
      <c r="JXT146" s="601"/>
      <c r="JXU146" s="601"/>
      <c r="JXV146" s="601"/>
      <c r="JXW146" s="601"/>
      <c r="JXX146" s="601"/>
      <c r="JXY146" s="601"/>
      <c r="JXZ146" s="601"/>
      <c r="JYA146" s="601"/>
      <c r="JYB146" s="601"/>
      <c r="JYC146" s="601"/>
      <c r="JYD146" s="601"/>
      <c r="JYE146" s="601"/>
      <c r="JYF146" s="601"/>
      <c r="JYG146" s="601"/>
      <c r="JYH146" s="601"/>
      <c r="JYI146" s="601"/>
      <c r="JYJ146" s="601"/>
      <c r="JYK146" s="601"/>
      <c r="JYL146" s="601"/>
      <c r="JYM146" s="601"/>
      <c r="JYN146" s="601"/>
      <c r="JYO146" s="601"/>
      <c r="JYP146" s="601"/>
      <c r="JYQ146" s="601"/>
      <c r="JYR146" s="601"/>
      <c r="JYS146" s="601"/>
      <c r="JYT146" s="601"/>
      <c r="JYU146" s="601"/>
      <c r="JYV146" s="601"/>
      <c r="JYW146" s="601"/>
      <c r="JYX146" s="601"/>
      <c r="JYY146" s="601"/>
      <c r="JYZ146" s="601"/>
      <c r="JZA146" s="601"/>
      <c r="JZB146" s="601"/>
      <c r="JZC146" s="601"/>
      <c r="JZD146" s="601"/>
      <c r="JZE146" s="601"/>
      <c r="JZF146" s="601"/>
      <c r="JZG146" s="601"/>
      <c r="JZH146" s="601"/>
      <c r="JZI146" s="601"/>
      <c r="JZJ146" s="601"/>
      <c r="JZK146" s="601"/>
      <c r="JZL146" s="601"/>
      <c r="JZM146" s="601"/>
      <c r="JZN146" s="601"/>
      <c r="JZO146" s="601"/>
      <c r="JZP146" s="601"/>
      <c r="JZQ146" s="601"/>
      <c r="JZR146" s="601"/>
      <c r="JZS146" s="601"/>
      <c r="JZT146" s="601"/>
      <c r="JZU146" s="601"/>
      <c r="JZV146" s="601"/>
      <c r="JZW146" s="601"/>
      <c r="JZX146" s="601"/>
      <c r="JZY146" s="601"/>
      <c r="JZZ146" s="601"/>
      <c r="KAA146" s="601"/>
      <c r="KAB146" s="601"/>
      <c r="KAC146" s="601"/>
      <c r="KAD146" s="601"/>
      <c r="KAE146" s="601"/>
      <c r="KAF146" s="601"/>
      <c r="KAG146" s="601"/>
      <c r="KAH146" s="601"/>
      <c r="KAI146" s="601"/>
      <c r="KAJ146" s="601"/>
      <c r="KAK146" s="601"/>
      <c r="KAL146" s="601"/>
      <c r="KAM146" s="601"/>
      <c r="KAN146" s="601"/>
      <c r="KAO146" s="601"/>
      <c r="KAP146" s="601"/>
      <c r="KAQ146" s="601"/>
      <c r="KAR146" s="601"/>
      <c r="KAS146" s="601"/>
      <c r="KAT146" s="601"/>
      <c r="KAU146" s="601"/>
      <c r="KAV146" s="601"/>
      <c r="KAW146" s="601"/>
      <c r="KAX146" s="601"/>
      <c r="KAY146" s="601"/>
      <c r="KAZ146" s="601"/>
      <c r="KBA146" s="601"/>
      <c r="KBB146" s="601"/>
      <c r="KBC146" s="601"/>
      <c r="KBD146" s="601"/>
      <c r="KBE146" s="601"/>
      <c r="KBF146" s="601"/>
      <c r="KBG146" s="601"/>
      <c r="KBH146" s="601"/>
      <c r="KBI146" s="601"/>
      <c r="KBJ146" s="601"/>
      <c r="KBK146" s="601"/>
      <c r="KBL146" s="601"/>
      <c r="KBM146" s="601"/>
      <c r="KBN146" s="601"/>
      <c r="KBO146" s="601"/>
      <c r="KBP146" s="601"/>
      <c r="KBQ146" s="601"/>
      <c r="KBR146" s="601"/>
      <c r="KBS146" s="601"/>
      <c r="KBT146" s="601"/>
      <c r="KBU146" s="601"/>
      <c r="KBV146" s="601"/>
      <c r="KBW146" s="601"/>
      <c r="KBX146" s="601"/>
      <c r="KBY146" s="601"/>
      <c r="KBZ146" s="601"/>
      <c r="KCA146" s="601"/>
      <c r="KCB146" s="601"/>
      <c r="KCC146" s="601"/>
      <c r="KCD146" s="601"/>
      <c r="KCE146" s="601"/>
      <c r="KCF146" s="601"/>
      <c r="KCG146" s="601"/>
      <c r="KCH146" s="601"/>
      <c r="KCI146" s="601"/>
      <c r="KCJ146" s="601"/>
      <c r="KCK146" s="601"/>
      <c r="KCL146" s="601"/>
      <c r="KCM146" s="601"/>
      <c r="KCN146" s="601"/>
      <c r="KCO146" s="601"/>
      <c r="KCP146" s="601"/>
      <c r="KCQ146" s="601"/>
      <c r="KCR146" s="601"/>
      <c r="KCS146" s="601"/>
      <c r="KCT146" s="601"/>
      <c r="KCU146" s="601"/>
      <c r="KCV146" s="601"/>
      <c r="KCW146" s="601"/>
      <c r="KCX146" s="601"/>
      <c r="KCY146" s="601"/>
      <c r="KCZ146" s="601"/>
      <c r="KDA146" s="601"/>
      <c r="KDB146" s="601"/>
      <c r="KDC146" s="601"/>
      <c r="KDD146" s="601"/>
      <c r="KDE146" s="601"/>
      <c r="KDF146" s="601"/>
      <c r="KDG146" s="601"/>
      <c r="KDH146" s="601"/>
      <c r="KDI146" s="601"/>
      <c r="KDJ146" s="601"/>
      <c r="KDK146" s="601"/>
      <c r="KDL146" s="601"/>
      <c r="KDM146" s="601"/>
      <c r="KDN146" s="601"/>
      <c r="KDO146" s="601"/>
      <c r="KDP146" s="601"/>
      <c r="KDQ146" s="601"/>
      <c r="KDR146" s="601"/>
      <c r="KDS146" s="601"/>
      <c r="KDT146" s="601"/>
      <c r="KDU146" s="601"/>
      <c r="KDV146" s="601"/>
      <c r="KDW146" s="601"/>
      <c r="KDX146" s="601"/>
      <c r="KDY146" s="601"/>
      <c r="KDZ146" s="601"/>
      <c r="KEA146" s="601"/>
      <c r="KEB146" s="601"/>
      <c r="KEC146" s="601"/>
      <c r="KED146" s="601"/>
      <c r="KEE146" s="601"/>
      <c r="KEF146" s="601"/>
      <c r="KEG146" s="601"/>
      <c r="KEH146" s="601"/>
      <c r="KEI146" s="601"/>
      <c r="KEJ146" s="601"/>
      <c r="KEK146" s="601"/>
      <c r="KEL146" s="601"/>
      <c r="KEM146" s="601"/>
      <c r="KEN146" s="601"/>
      <c r="KEO146" s="601"/>
      <c r="KEP146" s="601"/>
      <c r="KEQ146" s="601"/>
      <c r="KER146" s="601"/>
      <c r="KES146" s="601"/>
      <c r="KET146" s="601"/>
      <c r="KEU146" s="601"/>
      <c r="KEV146" s="601"/>
      <c r="KEW146" s="601"/>
      <c r="KEX146" s="601"/>
      <c r="KEY146" s="601"/>
      <c r="KEZ146" s="601"/>
      <c r="KFA146" s="601"/>
      <c r="KFB146" s="601"/>
      <c r="KFC146" s="601"/>
      <c r="KFD146" s="601"/>
      <c r="KFE146" s="601"/>
      <c r="KFF146" s="601"/>
      <c r="KFG146" s="601"/>
      <c r="KFH146" s="601"/>
      <c r="KFI146" s="601"/>
      <c r="KFJ146" s="601"/>
      <c r="KFK146" s="601"/>
      <c r="KFL146" s="601"/>
      <c r="KFM146" s="601"/>
      <c r="KFN146" s="601"/>
      <c r="KFO146" s="601"/>
      <c r="KFP146" s="601"/>
      <c r="KFQ146" s="601"/>
      <c r="KFR146" s="601"/>
      <c r="KFS146" s="601"/>
      <c r="KFT146" s="601"/>
      <c r="KFU146" s="601"/>
      <c r="KFV146" s="601"/>
      <c r="KFW146" s="601"/>
      <c r="KFX146" s="601"/>
      <c r="KFY146" s="601"/>
      <c r="KFZ146" s="601"/>
      <c r="KGA146" s="601"/>
      <c r="KGB146" s="601"/>
      <c r="KGC146" s="601"/>
      <c r="KGD146" s="601"/>
      <c r="KGE146" s="601"/>
      <c r="KGF146" s="601"/>
      <c r="KGG146" s="601"/>
      <c r="KGH146" s="601"/>
      <c r="KGI146" s="601"/>
      <c r="KGJ146" s="601"/>
      <c r="KGK146" s="601"/>
      <c r="KGL146" s="601"/>
      <c r="KGM146" s="601"/>
      <c r="KGN146" s="601"/>
      <c r="KGO146" s="601"/>
      <c r="KGP146" s="601"/>
      <c r="KGQ146" s="601"/>
      <c r="KGR146" s="601"/>
      <c r="KGS146" s="601"/>
      <c r="KGT146" s="601"/>
      <c r="KGU146" s="601"/>
      <c r="KGV146" s="601"/>
      <c r="KGW146" s="601"/>
      <c r="KGX146" s="601"/>
      <c r="KGY146" s="601"/>
      <c r="KGZ146" s="601"/>
      <c r="KHA146" s="601"/>
      <c r="KHB146" s="601"/>
      <c r="KHC146" s="601"/>
      <c r="KHD146" s="601"/>
      <c r="KHE146" s="601"/>
      <c r="KHF146" s="601"/>
      <c r="KHG146" s="601"/>
      <c r="KHH146" s="601"/>
      <c r="KHI146" s="601"/>
      <c r="KHJ146" s="601"/>
      <c r="KHK146" s="601"/>
      <c r="KHL146" s="601"/>
      <c r="KHM146" s="601"/>
      <c r="KHN146" s="601"/>
      <c r="KHO146" s="601"/>
      <c r="KHP146" s="601"/>
      <c r="KHQ146" s="601"/>
      <c r="KHR146" s="601"/>
      <c r="KHS146" s="601"/>
      <c r="KHT146" s="601"/>
      <c r="KHU146" s="601"/>
      <c r="KHV146" s="601"/>
      <c r="KHW146" s="601"/>
      <c r="KHX146" s="601"/>
      <c r="KHY146" s="601"/>
      <c r="KHZ146" s="601"/>
      <c r="KIA146" s="601"/>
      <c r="KIB146" s="601"/>
      <c r="KIC146" s="601"/>
      <c r="KID146" s="601"/>
      <c r="KIE146" s="601"/>
      <c r="KIF146" s="601"/>
      <c r="KIG146" s="601"/>
      <c r="KIH146" s="601"/>
      <c r="KII146" s="601"/>
      <c r="KIJ146" s="601"/>
      <c r="KIK146" s="601"/>
      <c r="KIL146" s="601"/>
      <c r="KIM146" s="601"/>
      <c r="KIN146" s="601"/>
      <c r="KIO146" s="601"/>
      <c r="KIP146" s="601"/>
      <c r="KIQ146" s="601"/>
      <c r="KIR146" s="601"/>
      <c r="KIS146" s="601"/>
      <c r="KIT146" s="601"/>
      <c r="KIU146" s="601"/>
      <c r="KIV146" s="601"/>
      <c r="KIW146" s="601"/>
      <c r="KIX146" s="601"/>
      <c r="KIY146" s="601"/>
      <c r="KIZ146" s="601"/>
      <c r="KJA146" s="601"/>
      <c r="KJB146" s="601"/>
      <c r="KJC146" s="601"/>
      <c r="KJD146" s="601"/>
      <c r="KJE146" s="601"/>
      <c r="KJF146" s="601"/>
      <c r="KJG146" s="601"/>
      <c r="KJH146" s="601"/>
      <c r="KJI146" s="601"/>
      <c r="KJJ146" s="601"/>
      <c r="KJK146" s="601"/>
      <c r="KJL146" s="601"/>
      <c r="KJM146" s="601"/>
      <c r="KJN146" s="601"/>
      <c r="KJO146" s="601"/>
      <c r="KJP146" s="601"/>
      <c r="KJQ146" s="601"/>
      <c r="KJR146" s="601"/>
      <c r="KJS146" s="601"/>
      <c r="KJT146" s="601"/>
      <c r="KJU146" s="601"/>
      <c r="KJV146" s="601"/>
      <c r="KJW146" s="601"/>
      <c r="KJX146" s="601"/>
      <c r="KJY146" s="601"/>
      <c r="KJZ146" s="601"/>
      <c r="KKA146" s="601"/>
      <c r="KKB146" s="601"/>
      <c r="KKC146" s="601"/>
      <c r="KKD146" s="601"/>
      <c r="KKE146" s="601"/>
      <c r="KKF146" s="601"/>
      <c r="KKG146" s="601"/>
      <c r="KKH146" s="601"/>
      <c r="KKI146" s="601"/>
      <c r="KKJ146" s="601"/>
      <c r="KKK146" s="601"/>
      <c r="KKL146" s="601"/>
      <c r="KKM146" s="601"/>
      <c r="KKN146" s="601"/>
      <c r="KKO146" s="601"/>
      <c r="KKP146" s="601"/>
      <c r="KKQ146" s="601"/>
      <c r="KKR146" s="601"/>
      <c r="KKS146" s="601"/>
      <c r="KKT146" s="601"/>
      <c r="KKU146" s="601"/>
      <c r="KKV146" s="601"/>
      <c r="KKW146" s="601"/>
      <c r="KKX146" s="601"/>
      <c r="KKY146" s="601"/>
      <c r="KKZ146" s="601"/>
      <c r="KLA146" s="601"/>
      <c r="KLB146" s="601"/>
      <c r="KLC146" s="601"/>
      <c r="KLD146" s="601"/>
      <c r="KLE146" s="601"/>
      <c r="KLF146" s="601"/>
      <c r="KLG146" s="601"/>
      <c r="KLH146" s="601"/>
      <c r="KLI146" s="601"/>
      <c r="KLJ146" s="601"/>
      <c r="KLK146" s="601"/>
      <c r="KLL146" s="601"/>
      <c r="KLM146" s="601"/>
      <c r="KLN146" s="601"/>
      <c r="KLO146" s="601"/>
      <c r="KLP146" s="601"/>
      <c r="KLQ146" s="601"/>
      <c r="KLR146" s="601"/>
      <c r="KLS146" s="601"/>
      <c r="KLT146" s="601"/>
      <c r="KLU146" s="601"/>
      <c r="KLV146" s="601"/>
      <c r="KLW146" s="601"/>
      <c r="KLX146" s="601"/>
      <c r="KLY146" s="601"/>
      <c r="KLZ146" s="601"/>
      <c r="KMA146" s="601"/>
      <c r="KMB146" s="601"/>
      <c r="KMC146" s="601"/>
      <c r="KMD146" s="601"/>
      <c r="KME146" s="601"/>
      <c r="KMF146" s="601"/>
      <c r="KMG146" s="601"/>
      <c r="KMH146" s="601"/>
      <c r="KMI146" s="601"/>
      <c r="KMJ146" s="601"/>
      <c r="KMK146" s="601"/>
      <c r="KML146" s="601"/>
      <c r="KMM146" s="601"/>
      <c r="KMN146" s="601"/>
      <c r="KMO146" s="601"/>
      <c r="KMP146" s="601"/>
      <c r="KMQ146" s="601"/>
      <c r="KMR146" s="601"/>
      <c r="KMS146" s="601"/>
      <c r="KMT146" s="601"/>
      <c r="KMU146" s="601"/>
      <c r="KMV146" s="601"/>
      <c r="KMW146" s="601"/>
      <c r="KMX146" s="601"/>
      <c r="KMY146" s="601"/>
      <c r="KMZ146" s="601"/>
      <c r="KNA146" s="601"/>
      <c r="KNB146" s="601"/>
      <c r="KNC146" s="601"/>
      <c r="KND146" s="601"/>
      <c r="KNE146" s="601"/>
      <c r="KNF146" s="601"/>
      <c r="KNG146" s="601"/>
      <c r="KNH146" s="601"/>
      <c r="KNI146" s="601"/>
      <c r="KNJ146" s="601"/>
      <c r="KNK146" s="601"/>
      <c r="KNL146" s="601"/>
      <c r="KNM146" s="601"/>
      <c r="KNN146" s="601"/>
      <c r="KNO146" s="601"/>
      <c r="KNP146" s="601"/>
      <c r="KNQ146" s="601"/>
      <c r="KNR146" s="601"/>
      <c r="KNS146" s="601"/>
      <c r="KNT146" s="601"/>
      <c r="KNU146" s="601"/>
      <c r="KNV146" s="601"/>
      <c r="KNW146" s="601"/>
      <c r="KNX146" s="601"/>
      <c r="KNY146" s="601"/>
      <c r="KNZ146" s="601"/>
      <c r="KOA146" s="601"/>
      <c r="KOB146" s="601"/>
      <c r="KOC146" s="601"/>
      <c r="KOD146" s="601"/>
      <c r="KOE146" s="601"/>
      <c r="KOF146" s="601"/>
      <c r="KOG146" s="601"/>
      <c r="KOH146" s="601"/>
      <c r="KOI146" s="601"/>
      <c r="KOJ146" s="601"/>
      <c r="KOK146" s="601"/>
      <c r="KOL146" s="601"/>
      <c r="KOM146" s="601"/>
      <c r="KON146" s="601"/>
      <c r="KOO146" s="601"/>
      <c r="KOP146" s="601"/>
      <c r="KOQ146" s="601"/>
      <c r="KOR146" s="601"/>
      <c r="KOS146" s="601"/>
      <c r="KOT146" s="601"/>
      <c r="KOU146" s="601"/>
      <c r="KOV146" s="601"/>
      <c r="KOW146" s="601"/>
      <c r="KOX146" s="601"/>
      <c r="KOY146" s="601"/>
      <c r="KOZ146" s="601"/>
      <c r="KPA146" s="601"/>
      <c r="KPB146" s="601"/>
      <c r="KPC146" s="601"/>
      <c r="KPD146" s="601"/>
      <c r="KPE146" s="601"/>
      <c r="KPF146" s="601"/>
      <c r="KPG146" s="601"/>
      <c r="KPH146" s="601"/>
      <c r="KPI146" s="601"/>
      <c r="KPJ146" s="601"/>
      <c r="KPK146" s="601"/>
      <c r="KPL146" s="601"/>
      <c r="KPM146" s="601"/>
      <c r="KPN146" s="601"/>
      <c r="KPO146" s="601"/>
      <c r="KPP146" s="601"/>
      <c r="KPQ146" s="601"/>
      <c r="KPR146" s="601"/>
      <c r="KPS146" s="601"/>
      <c r="KPT146" s="601"/>
      <c r="KPU146" s="601"/>
      <c r="KPV146" s="601"/>
      <c r="KPW146" s="601"/>
      <c r="KPX146" s="601"/>
      <c r="KPY146" s="601"/>
      <c r="KPZ146" s="601"/>
      <c r="KQA146" s="601"/>
      <c r="KQB146" s="601"/>
      <c r="KQC146" s="601"/>
      <c r="KQD146" s="601"/>
      <c r="KQE146" s="601"/>
      <c r="KQF146" s="601"/>
      <c r="KQG146" s="601"/>
      <c r="KQH146" s="601"/>
      <c r="KQI146" s="601"/>
      <c r="KQJ146" s="601"/>
      <c r="KQK146" s="601"/>
      <c r="KQL146" s="601"/>
      <c r="KQM146" s="601"/>
      <c r="KQN146" s="601"/>
      <c r="KQO146" s="601"/>
      <c r="KQP146" s="601"/>
      <c r="KQQ146" s="601"/>
      <c r="KQR146" s="601"/>
      <c r="KQS146" s="601"/>
      <c r="KQT146" s="601"/>
      <c r="KQU146" s="601"/>
      <c r="KQV146" s="601"/>
      <c r="KQW146" s="601"/>
      <c r="KQX146" s="601"/>
      <c r="KQY146" s="601"/>
      <c r="KQZ146" s="601"/>
      <c r="KRA146" s="601"/>
      <c r="KRB146" s="601"/>
      <c r="KRC146" s="601"/>
      <c r="KRD146" s="601"/>
      <c r="KRE146" s="601"/>
      <c r="KRF146" s="601"/>
      <c r="KRG146" s="601"/>
      <c r="KRH146" s="601"/>
      <c r="KRI146" s="601"/>
      <c r="KRJ146" s="601"/>
      <c r="KRK146" s="601"/>
      <c r="KRL146" s="601"/>
      <c r="KRM146" s="601"/>
      <c r="KRN146" s="601"/>
      <c r="KRO146" s="601"/>
      <c r="KRP146" s="601"/>
      <c r="KRQ146" s="601"/>
      <c r="KRR146" s="601"/>
      <c r="KRS146" s="601"/>
      <c r="KRT146" s="601"/>
      <c r="KRU146" s="601"/>
      <c r="KRV146" s="601"/>
      <c r="KRW146" s="601"/>
      <c r="KRX146" s="601"/>
      <c r="KRY146" s="601"/>
      <c r="KRZ146" s="601"/>
      <c r="KSA146" s="601"/>
      <c r="KSB146" s="601"/>
      <c r="KSC146" s="601"/>
      <c r="KSD146" s="601"/>
      <c r="KSE146" s="601"/>
      <c r="KSF146" s="601"/>
      <c r="KSG146" s="601"/>
      <c r="KSH146" s="601"/>
      <c r="KSI146" s="601"/>
      <c r="KSJ146" s="601"/>
      <c r="KSK146" s="601"/>
      <c r="KSL146" s="601"/>
      <c r="KSM146" s="601"/>
      <c r="KSN146" s="601"/>
      <c r="KSO146" s="601"/>
      <c r="KSP146" s="601"/>
      <c r="KSQ146" s="601"/>
      <c r="KSR146" s="601"/>
      <c r="KSS146" s="601"/>
      <c r="KST146" s="601"/>
      <c r="KSU146" s="601"/>
      <c r="KSV146" s="601"/>
      <c r="KSW146" s="601"/>
      <c r="KSX146" s="601"/>
      <c r="KSY146" s="601"/>
      <c r="KSZ146" s="601"/>
      <c r="KTA146" s="601"/>
      <c r="KTB146" s="601"/>
      <c r="KTC146" s="601"/>
      <c r="KTD146" s="601"/>
      <c r="KTE146" s="601"/>
      <c r="KTF146" s="601"/>
      <c r="KTG146" s="601"/>
      <c r="KTH146" s="601"/>
      <c r="KTI146" s="601"/>
      <c r="KTJ146" s="601"/>
      <c r="KTK146" s="601"/>
      <c r="KTL146" s="601"/>
      <c r="KTM146" s="601"/>
      <c r="KTN146" s="601"/>
      <c r="KTO146" s="601"/>
      <c r="KTP146" s="601"/>
      <c r="KTQ146" s="601"/>
      <c r="KTR146" s="601"/>
      <c r="KTS146" s="601"/>
      <c r="KTT146" s="601"/>
      <c r="KTU146" s="601"/>
      <c r="KTV146" s="601"/>
      <c r="KTW146" s="601"/>
      <c r="KTX146" s="601"/>
      <c r="KTY146" s="601"/>
      <c r="KTZ146" s="601"/>
      <c r="KUA146" s="601"/>
      <c r="KUB146" s="601"/>
      <c r="KUC146" s="601"/>
      <c r="KUD146" s="601"/>
      <c r="KUE146" s="601"/>
      <c r="KUF146" s="601"/>
      <c r="KUG146" s="601"/>
      <c r="KUH146" s="601"/>
      <c r="KUI146" s="601"/>
      <c r="KUJ146" s="601"/>
      <c r="KUK146" s="601"/>
      <c r="KUL146" s="601"/>
      <c r="KUM146" s="601"/>
      <c r="KUN146" s="601"/>
      <c r="KUO146" s="601"/>
      <c r="KUP146" s="601"/>
      <c r="KUQ146" s="601"/>
      <c r="KUR146" s="601"/>
      <c r="KUS146" s="601"/>
      <c r="KUT146" s="601"/>
      <c r="KUU146" s="601"/>
      <c r="KUV146" s="601"/>
      <c r="KUW146" s="601"/>
      <c r="KUX146" s="601"/>
      <c r="KUY146" s="601"/>
      <c r="KUZ146" s="601"/>
      <c r="KVA146" s="601"/>
      <c r="KVB146" s="601"/>
      <c r="KVC146" s="601"/>
      <c r="KVD146" s="601"/>
      <c r="KVE146" s="601"/>
      <c r="KVF146" s="601"/>
      <c r="KVG146" s="601"/>
      <c r="KVH146" s="601"/>
      <c r="KVI146" s="601"/>
      <c r="KVJ146" s="601"/>
      <c r="KVK146" s="601"/>
      <c r="KVL146" s="601"/>
      <c r="KVM146" s="601"/>
      <c r="KVN146" s="601"/>
      <c r="KVO146" s="601"/>
      <c r="KVP146" s="601"/>
      <c r="KVQ146" s="601"/>
      <c r="KVR146" s="601"/>
      <c r="KVS146" s="601"/>
      <c r="KVT146" s="601"/>
      <c r="KVU146" s="601"/>
      <c r="KVV146" s="601"/>
      <c r="KVW146" s="601"/>
      <c r="KVX146" s="601"/>
      <c r="KVY146" s="601"/>
      <c r="KVZ146" s="601"/>
      <c r="KWA146" s="601"/>
      <c r="KWB146" s="601"/>
      <c r="KWC146" s="601"/>
      <c r="KWD146" s="601"/>
      <c r="KWE146" s="601"/>
      <c r="KWF146" s="601"/>
      <c r="KWG146" s="601"/>
      <c r="KWH146" s="601"/>
      <c r="KWI146" s="601"/>
      <c r="KWJ146" s="601"/>
      <c r="KWK146" s="601"/>
      <c r="KWL146" s="601"/>
      <c r="KWM146" s="601"/>
      <c r="KWN146" s="601"/>
      <c r="KWO146" s="601"/>
      <c r="KWP146" s="601"/>
      <c r="KWQ146" s="601"/>
      <c r="KWR146" s="601"/>
      <c r="KWS146" s="601"/>
      <c r="KWT146" s="601"/>
      <c r="KWU146" s="601"/>
      <c r="KWV146" s="601"/>
      <c r="KWW146" s="601"/>
      <c r="KWX146" s="601"/>
      <c r="KWY146" s="601"/>
      <c r="KWZ146" s="601"/>
      <c r="KXA146" s="601"/>
      <c r="KXB146" s="601"/>
      <c r="KXC146" s="601"/>
      <c r="KXD146" s="601"/>
      <c r="KXE146" s="601"/>
      <c r="KXF146" s="601"/>
      <c r="KXG146" s="601"/>
      <c r="KXH146" s="601"/>
      <c r="KXI146" s="601"/>
      <c r="KXJ146" s="601"/>
      <c r="KXK146" s="601"/>
      <c r="KXL146" s="601"/>
      <c r="KXM146" s="601"/>
      <c r="KXN146" s="601"/>
      <c r="KXO146" s="601"/>
      <c r="KXP146" s="601"/>
      <c r="KXQ146" s="601"/>
      <c r="KXR146" s="601"/>
      <c r="KXS146" s="601"/>
      <c r="KXT146" s="601"/>
      <c r="KXU146" s="601"/>
      <c r="KXV146" s="601"/>
      <c r="KXW146" s="601"/>
      <c r="KXX146" s="601"/>
      <c r="KXY146" s="601"/>
      <c r="KXZ146" s="601"/>
      <c r="KYA146" s="601"/>
      <c r="KYB146" s="601"/>
      <c r="KYC146" s="601"/>
      <c r="KYD146" s="601"/>
      <c r="KYE146" s="601"/>
      <c r="KYF146" s="601"/>
      <c r="KYG146" s="601"/>
      <c r="KYH146" s="601"/>
      <c r="KYI146" s="601"/>
      <c r="KYJ146" s="601"/>
      <c r="KYK146" s="601"/>
      <c r="KYL146" s="601"/>
      <c r="KYM146" s="601"/>
      <c r="KYN146" s="601"/>
      <c r="KYO146" s="601"/>
      <c r="KYP146" s="601"/>
      <c r="KYQ146" s="601"/>
      <c r="KYR146" s="601"/>
      <c r="KYS146" s="601"/>
      <c r="KYT146" s="601"/>
      <c r="KYU146" s="601"/>
      <c r="KYV146" s="601"/>
      <c r="KYW146" s="601"/>
      <c r="KYX146" s="601"/>
      <c r="KYY146" s="601"/>
      <c r="KYZ146" s="601"/>
      <c r="KZA146" s="601"/>
      <c r="KZB146" s="601"/>
      <c r="KZC146" s="601"/>
      <c r="KZD146" s="601"/>
      <c r="KZE146" s="601"/>
      <c r="KZF146" s="601"/>
      <c r="KZG146" s="601"/>
      <c r="KZH146" s="601"/>
      <c r="KZI146" s="601"/>
      <c r="KZJ146" s="601"/>
      <c r="KZK146" s="601"/>
      <c r="KZL146" s="601"/>
      <c r="KZM146" s="601"/>
      <c r="KZN146" s="601"/>
      <c r="KZO146" s="601"/>
      <c r="KZP146" s="601"/>
      <c r="KZQ146" s="601"/>
      <c r="KZR146" s="601"/>
      <c r="KZS146" s="601"/>
      <c r="KZT146" s="601"/>
      <c r="KZU146" s="601"/>
      <c r="KZV146" s="601"/>
      <c r="KZW146" s="601"/>
      <c r="KZX146" s="601"/>
      <c r="KZY146" s="601"/>
      <c r="KZZ146" s="601"/>
      <c r="LAA146" s="601"/>
      <c r="LAB146" s="601"/>
      <c r="LAC146" s="601"/>
      <c r="LAD146" s="601"/>
      <c r="LAE146" s="601"/>
      <c r="LAF146" s="601"/>
      <c r="LAG146" s="601"/>
      <c r="LAH146" s="601"/>
      <c r="LAI146" s="601"/>
      <c r="LAJ146" s="601"/>
      <c r="LAK146" s="601"/>
      <c r="LAL146" s="601"/>
      <c r="LAM146" s="601"/>
      <c r="LAN146" s="601"/>
      <c r="LAO146" s="601"/>
      <c r="LAP146" s="601"/>
      <c r="LAQ146" s="601"/>
      <c r="LAR146" s="601"/>
      <c r="LAS146" s="601"/>
      <c r="LAT146" s="601"/>
      <c r="LAU146" s="601"/>
      <c r="LAV146" s="601"/>
      <c r="LAW146" s="601"/>
      <c r="LAX146" s="601"/>
      <c r="LAY146" s="601"/>
      <c r="LAZ146" s="601"/>
      <c r="LBA146" s="601"/>
      <c r="LBB146" s="601"/>
      <c r="LBC146" s="601"/>
      <c r="LBD146" s="601"/>
      <c r="LBE146" s="601"/>
      <c r="LBF146" s="601"/>
      <c r="LBG146" s="601"/>
      <c r="LBH146" s="601"/>
      <c r="LBI146" s="601"/>
      <c r="LBJ146" s="601"/>
      <c r="LBK146" s="601"/>
      <c r="LBL146" s="601"/>
      <c r="LBM146" s="601"/>
      <c r="LBN146" s="601"/>
      <c r="LBO146" s="601"/>
      <c r="LBP146" s="601"/>
      <c r="LBQ146" s="601"/>
      <c r="LBR146" s="601"/>
      <c r="LBS146" s="601"/>
      <c r="LBT146" s="601"/>
      <c r="LBU146" s="601"/>
      <c r="LBV146" s="601"/>
      <c r="LBW146" s="601"/>
      <c r="LBX146" s="601"/>
      <c r="LBY146" s="601"/>
      <c r="LBZ146" s="601"/>
      <c r="LCA146" s="601"/>
      <c r="LCB146" s="601"/>
      <c r="LCC146" s="601"/>
      <c r="LCD146" s="601"/>
      <c r="LCE146" s="601"/>
      <c r="LCF146" s="601"/>
      <c r="LCG146" s="601"/>
      <c r="LCH146" s="601"/>
      <c r="LCI146" s="601"/>
      <c r="LCJ146" s="601"/>
      <c r="LCK146" s="601"/>
      <c r="LCL146" s="601"/>
      <c r="LCM146" s="601"/>
      <c r="LCN146" s="601"/>
      <c r="LCO146" s="601"/>
      <c r="LCP146" s="601"/>
      <c r="LCQ146" s="601"/>
      <c r="LCR146" s="601"/>
      <c r="LCS146" s="601"/>
      <c r="LCT146" s="601"/>
      <c r="LCU146" s="601"/>
      <c r="LCV146" s="601"/>
      <c r="LCW146" s="601"/>
      <c r="LCX146" s="601"/>
      <c r="LCY146" s="601"/>
      <c r="LCZ146" s="601"/>
      <c r="LDA146" s="601"/>
      <c r="LDB146" s="601"/>
      <c r="LDC146" s="601"/>
      <c r="LDD146" s="601"/>
      <c r="LDE146" s="601"/>
      <c r="LDF146" s="601"/>
      <c r="LDG146" s="601"/>
      <c r="LDH146" s="601"/>
      <c r="LDI146" s="601"/>
      <c r="LDJ146" s="601"/>
      <c r="LDK146" s="601"/>
      <c r="LDL146" s="601"/>
      <c r="LDM146" s="601"/>
      <c r="LDN146" s="601"/>
      <c r="LDO146" s="601"/>
      <c r="LDP146" s="601"/>
      <c r="LDQ146" s="601"/>
      <c r="LDR146" s="601"/>
      <c r="LDS146" s="601"/>
      <c r="LDT146" s="601"/>
      <c r="LDU146" s="601"/>
      <c r="LDV146" s="601"/>
      <c r="LDW146" s="601"/>
      <c r="LDX146" s="601"/>
      <c r="LDY146" s="601"/>
      <c r="LDZ146" s="601"/>
      <c r="LEA146" s="601"/>
      <c r="LEB146" s="601"/>
      <c r="LEC146" s="601"/>
      <c r="LED146" s="601"/>
      <c r="LEE146" s="601"/>
      <c r="LEF146" s="601"/>
      <c r="LEG146" s="601"/>
      <c r="LEH146" s="601"/>
      <c r="LEI146" s="601"/>
      <c r="LEJ146" s="601"/>
      <c r="LEK146" s="601"/>
      <c r="LEL146" s="601"/>
      <c r="LEM146" s="601"/>
      <c r="LEN146" s="601"/>
      <c r="LEO146" s="601"/>
      <c r="LEP146" s="601"/>
      <c r="LEQ146" s="601"/>
      <c r="LER146" s="601"/>
      <c r="LES146" s="601"/>
      <c r="LET146" s="601"/>
      <c r="LEU146" s="601"/>
      <c r="LEV146" s="601"/>
      <c r="LEW146" s="601"/>
      <c r="LEX146" s="601"/>
      <c r="LEY146" s="601"/>
      <c r="LEZ146" s="601"/>
      <c r="LFA146" s="601"/>
      <c r="LFB146" s="601"/>
      <c r="LFC146" s="601"/>
      <c r="LFD146" s="601"/>
      <c r="LFE146" s="601"/>
      <c r="LFF146" s="601"/>
      <c r="LFG146" s="601"/>
      <c r="LFH146" s="601"/>
      <c r="LFI146" s="601"/>
      <c r="LFJ146" s="601"/>
      <c r="LFK146" s="601"/>
      <c r="LFL146" s="601"/>
      <c r="LFM146" s="601"/>
      <c r="LFN146" s="601"/>
      <c r="LFO146" s="601"/>
      <c r="LFP146" s="601"/>
      <c r="LFQ146" s="601"/>
      <c r="LFR146" s="601"/>
      <c r="LFS146" s="601"/>
      <c r="LFT146" s="601"/>
      <c r="LFU146" s="601"/>
      <c r="LFV146" s="601"/>
      <c r="LFW146" s="601"/>
      <c r="LFX146" s="601"/>
      <c r="LFY146" s="601"/>
      <c r="LFZ146" s="601"/>
      <c r="LGA146" s="601"/>
      <c r="LGB146" s="601"/>
      <c r="LGC146" s="601"/>
      <c r="LGD146" s="601"/>
      <c r="LGE146" s="601"/>
      <c r="LGF146" s="601"/>
      <c r="LGG146" s="601"/>
      <c r="LGH146" s="601"/>
      <c r="LGI146" s="601"/>
      <c r="LGJ146" s="601"/>
      <c r="LGK146" s="601"/>
      <c r="LGL146" s="601"/>
      <c r="LGM146" s="601"/>
      <c r="LGN146" s="601"/>
      <c r="LGO146" s="601"/>
      <c r="LGP146" s="601"/>
      <c r="LGQ146" s="601"/>
      <c r="LGR146" s="601"/>
      <c r="LGS146" s="601"/>
      <c r="LGT146" s="601"/>
      <c r="LGU146" s="601"/>
      <c r="LGV146" s="601"/>
      <c r="LGW146" s="601"/>
      <c r="LGX146" s="601"/>
      <c r="LGY146" s="601"/>
      <c r="LGZ146" s="601"/>
      <c r="LHA146" s="601"/>
      <c r="LHB146" s="601"/>
      <c r="LHC146" s="601"/>
      <c r="LHD146" s="601"/>
      <c r="LHE146" s="601"/>
      <c r="LHF146" s="601"/>
      <c r="LHG146" s="601"/>
      <c r="LHH146" s="601"/>
      <c r="LHI146" s="601"/>
      <c r="LHJ146" s="601"/>
      <c r="LHK146" s="601"/>
      <c r="LHL146" s="601"/>
      <c r="LHM146" s="601"/>
      <c r="LHN146" s="601"/>
      <c r="LHO146" s="601"/>
      <c r="LHP146" s="601"/>
      <c r="LHQ146" s="601"/>
      <c r="LHR146" s="601"/>
      <c r="LHS146" s="601"/>
      <c r="LHT146" s="601"/>
      <c r="LHU146" s="601"/>
      <c r="LHV146" s="601"/>
      <c r="LHW146" s="601"/>
      <c r="LHX146" s="601"/>
      <c r="LHY146" s="601"/>
      <c r="LHZ146" s="601"/>
      <c r="LIA146" s="601"/>
      <c r="LIB146" s="601"/>
      <c r="LIC146" s="601"/>
      <c r="LID146" s="601"/>
      <c r="LIE146" s="601"/>
      <c r="LIF146" s="601"/>
      <c r="LIG146" s="601"/>
      <c r="LIH146" s="601"/>
      <c r="LII146" s="601"/>
      <c r="LIJ146" s="601"/>
      <c r="LIK146" s="601"/>
      <c r="LIL146" s="601"/>
      <c r="LIM146" s="601"/>
      <c r="LIN146" s="601"/>
      <c r="LIO146" s="601"/>
      <c r="LIP146" s="601"/>
      <c r="LIQ146" s="601"/>
      <c r="LIR146" s="601"/>
      <c r="LIS146" s="601"/>
      <c r="LIT146" s="601"/>
      <c r="LIU146" s="601"/>
      <c r="LIV146" s="601"/>
      <c r="LIW146" s="601"/>
      <c r="LIX146" s="601"/>
      <c r="LIY146" s="601"/>
      <c r="LIZ146" s="601"/>
      <c r="LJA146" s="601"/>
      <c r="LJB146" s="601"/>
      <c r="LJC146" s="601"/>
      <c r="LJD146" s="601"/>
      <c r="LJE146" s="601"/>
      <c r="LJF146" s="601"/>
      <c r="LJG146" s="601"/>
      <c r="LJH146" s="601"/>
      <c r="LJI146" s="601"/>
      <c r="LJJ146" s="601"/>
      <c r="LJK146" s="601"/>
      <c r="LJL146" s="601"/>
      <c r="LJM146" s="601"/>
      <c r="LJN146" s="601"/>
      <c r="LJO146" s="601"/>
      <c r="LJP146" s="601"/>
      <c r="LJQ146" s="601"/>
      <c r="LJR146" s="601"/>
      <c r="LJS146" s="601"/>
      <c r="LJT146" s="601"/>
      <c r="LJU146" s="601"/>
      <c r="LJV146" s="601"/>
      <c r="LJW146" s="601"/>
      <c r="LJX146" s="601"/>
      <c r="LJY146" s="601"/>
      <c r="LJZ146" s="601"/>
      <c r="LKA146" s="601"/>
      <c r="LKB146" s="601"/>
      <c r="LKC146" s="601"/>
      <c r="LKD146" s="601"/>
      <c r="LKE146" s="601"/>
      <c r="LKF146" s="601"/>
      <c r="LKG146" s="601"/>
      <c r="LKH146" s="601"/>
      <c r="LKI146" s="601"/>
      <c r="LKJ146" s="601"/>
      <c r="LKK146" s="601"/>
      <c r="LKL146" s="601"/>
      <c r="LKM146" s="601"/>
      <c r="LKN146" s="601"/>
      <c r="LKO146" s="601"/>
      <c r="LKP146" s="601"/>
      <c r="LKQ146" s="601"/>
      <c r="LKR146" s="601"/>
      <c r="LKS146" s="601"/>
      <c r="LKT146" s="601"/>
      <c r="LKU146" s="601"/>
      <c r="LKV146" s="601"/>
      <c r="LKW146" s="601"/>
      <c r="LKX146" s="601"/>
      <c r="LKY146" s="601"/>
      <c r="LKZ146" s="601"/>
      <c r="LLA146" s="601"/>
      <c r="LLB146" s="601"/>
      <c r="LLC146" s="601"/>
      <c r="LLD146" s="601"/>
      <c r="LLE146" s="601"/>
      <c r="LLF146" s="601"/>
      <c r="LLG146" s="601"/>
      <c r="LLH146" s="601"/>
      <c r="LLI146" s="601"/>
      <c r="LLJ146" s="601"/>
      <c r="LLK146" s="601"/>
      <c r="LLL146" s="601"/>
      <c r="LLM146" s="601"/>
      <c r="LLN146" s="601"/>
      <c r="LLO146" s="601"/>
      <c r="LLP146" s="601"/>
      <c r="LLQ146" s="601"/>
      <c r="LLR146" s="601"/>
      <c r="LLS146" s="601"/>
      <c r="LLT146" s="601"/>
      <c r="LLU146" s="601"/>
      <c r="LLV146" s="601"/>
      <c r="LLW146" s="601"/>
      <c r="LLX146" s="601"/>
      <c r="LLY146" s="601"/>
      <c r="LLZ146" s="601"/>
      <c r="LMA146" s="601"/>
      <c r="LMB146" s="601"/>
      <c r="LMC146" s="601"/>
      <c r="LMD146" s="601"/>
      <c r="LME146" s="601"/>
      <c r="LMF146" s="601"/>
      <c r="LMG146" s="601"/>
      <c r="LMH146" s="601"/>
      <c r="LMI146" s="601"/>
      <c r="LMJ146" s="601"/>
      <c r="LMK146" s="601"/>
      <c r="LML146" s="601"/>
      <c r="LMM146" s="601"/>
      <c r="LMN146" s="601"/>
      <c r="LMO146" s="601"/>
      <c r="LMP146" s="601"/>
      <c r="LMQ146" s="601"/>
      <c r="LMR146" s="601"/>
      <c r="LMS146" s="601"/>
      <c r="LMT146" s="601"/>
      <c r="LMU146" s="601"/>
      <c r="LMV146" s="601"/>
      <c r="LMW146" s="601"/>
      <c r="LMX146" s="601"/>
      <c r="LMY146" s="601"/>
      <c r="LMZ146" s="601"/>
      <c r="LNA146" s="601"/>
      <c r="LNB146" s="601"/>
      <c r="LNC146" s="601"/>
      <c r="LND146" s="601"/>
      <c r="LNE146" s="601"/>
      <c r="LNF146" s="601"/>
      <c r="LNG146" s="601"/>
      <c r="LNH146" s="601"/>
      <c r="LNI146" s="601"/>
      <c r="LNJ146" s="601"/>
      <c r="LNK146" s="601"/>
      <c r="LNL146" s="601"/>
      <c r="LNM146" s="601"/>
      <c r="LNN146" s="601"/>
      <c r="LNO146" s="601"/>
      <c r="LNP146" s="601"/>
      <c r="LNQ146" s="601"/>
      <c r="LNR146" s="601"/>
      <c r="LNS146" s="601"/>
      <c r="LNT146" s="601"/>
      <c r="LNU146" s="601"/>
      <c r="LNV146" s="601"/>
      <c r="LNW146" s="601"/>
      <c r="LNX146" s="601"/>
      <c r="LNY146" s="601"/>
      <c r="LNZ146" s="601"/>
      <c r="LOA146" s="601"/>
      <c r="LOB146" s="601"/>
      <c r="LOC146" s="601"/>
      <c r="LOD146" s="601"/>
      <c r="LOE146" s="601"/>
      <c r="LOF146" s="601"/>
      <c r="LOG146" s="601"/>
      <c r="LOH146" s="601"/>
      <c r="LOI146" s="601"/>
      <c r="LOJ146" s="601"/>
      <c r="LOK146" s="601"/>
      <c r="LOL146" s="601"/>
      <c r="LOM146" s="601"/>
      <c r="LON146" s="601"/>
      <c r="LOO146" s="601"/>
      <c r="LOP146" s="601"/>
      <c r="LOQ146" s="601"/>
      <c r="LOR146" s="601"/>
      <c r="LOS146" s="601"/>
      <c r="LOT146" s="601"/>
      <c r="LOU146" s="601"/>
      <c r="LOV146" s="601"/>
      <c r="LOW146" s="601"/>
      <c r="LOX146" s="601"/>
      <c r="LOY146" s="601"/>
      <c r="LOZ146" s="601"/>
      <c r="LPA146" s="601"/>
      <c r="LPB146" s="601"/>
      <c r="LPC146" s="601"/>
      <c r="LPD146" s="601"/>
      <c r="LPE146" s="601"/>
      <c r="LPF146" s="601"/>
      <c r="LPG146" s="601"/>
      <c r="LPH146" s="601"/>
      <c r="LPI146" s="601"/>
      <c r="LPJ146" s="601"/>
      <c r="LPK146" s="601"/>
      <c r="LPL146" s="601"/>
      <c r="LPM146" s="601"/>
      <c r="LPN146" s="601"/>
      <c r="LPO146" s="601"/>
      <c r="LPP146" s="601"/>
      <c r="LPQ146" s="601"/>
      <c r="LPR146" s="601"/>
      <c r="LPS146" s="601"/>
      <c r="LPT146" s="601"/>
      <c r="LPU146" s="601"/>
      <c r="LPV146" s="601"/>
      <c r="LPW146" s="601"/>
      <c r="LPX146" s="601"/>
      <c r="LPY146" s="601"/>
      <c r="LPZ146" s="601"/>
      <c r="LQA146" s="601"/>
      <c r="LQB146" s="601"/>
      <c r="LQC146" s="601"/>
      <c r="LQD146" s="601"/>
      <c r="LQE146" s="601"/>
      <c r="LQF146" s="601"/>
      <c r="LQG146" s="601"/>
      <c r="LQH146" s="601"/>
      <c r="LQI146" s="601"/>
      <c r="LQJ146" s="601"/>
      <c r="LQK146" s="601"/>
      <c r="LQL146" s="601"/>
      <c r="LQM146" s="601"/>
      <c r="LQN146" s="601"/>
      <c r="LQO146" s="601"/>
      <c r="LQP146" s="601"/>
      <c r="LQQ146" s="601"/>
      <c r="LQR146" s="601"/>
      <c r="LQS146" s="601"/>
      <c r="LQT146" s="601"/>
      <c r="LQU146" s="601"/>
      <c r="LQV146" s="601"/>
      <c r="LQW146" s="601"/>
      <c r="LQX146" s="601"/>
      <c r="LQY146" s="601"/>
      <c r="LQZ146" s="601"/>
      <c r="LRA146" s="601"/>
      <c r="LRB146" s="601"/>
      <c r="LRC146" s="601"/>
      <c r="LRD146" s="601"/>
      <c r="LRE146" s="601"/>
      <c r="LRF146" s="601"/>
      <c r="LRG146" s="601"/>
      <c r="LRH146" s="601"/>
      <c r="LRI146" s="601"/>
      <c r="LRJ146" s="601"/>
      <c r="LRK146" s="601"/>
      <c r="LRL146" s="601"/>
      <c r="LRM146" s="601"/>
      <c r="LRN146" s="601"/>
      <c r="LRO146" s="601"/>
      <c r="LRP146" s="601"/>
      <c r="LRQ146" s="601"/>
      <c r="LRR146" s="601"/>
      <c r="LRS146" s="601"/>
      <c r="LRT146" s="601"/>
      <c r="LRU146" s="601"/>
      <c r="LRV146" s="601"/>
      <c r="LRW146" s="601"/>
      <c r="LRX146" s="601"/>
      <c r="LRY146" s="601"/>
      <c r="LRZ146" s="601"/>
      <c r="LSA146" s="601"/>
      <c r="LSB146" s="601"/>
      <c r="LSC146" s="601"/>
      <c r="LSD146" s="601"/>
      <c r="LSE146" s="601"/>
      <c r="LSF146" s="601"/>
      <c r="LSG146" s="601"/>
      <c r="LSH146" s="601"/>
      <c r="LSI146" s="601"/>
      <c r="LSJ146" s="601"/>
      <c r="LSK146" s="601"/>
      <c r="LSL146" s="601"/>
      <c r="LSM146" s="601"/>
      <c r="LSN146" s="601"/>
      <c r="LSO146" s="601"/>
      <c r="LSP146" s="601"/>
      <c r="LSQ146" s="601"/>
      <c r="LSR146" s="601"/>
      <c r="LSS146" s="601"/>
      <c r="LST146" s="601"/>
      <c r="LSU146" s="601"/>
      <c r="LSV146" s="601"/>
      <c r="LSW146" s="601"/>
      <c r="LSX146" s="601"/>
      <c r="LSY146" s="601"/>
      <c r="LSZ146" s="601"/>
      <c r="LTA146" s="601"/>
      <c r="LTB146" s="601"/>
      <c r="LTC146" s="601"/>
      <c r="LTD146" s="601"/>
      <c r="LTE146" s="601"/>
      <c r="LTF146" s="601"/>
      <c r="LTG146" s="601"/>
      <c r="LTH146" s="601"/>
      <c r="LTI146" s="601"/>
      <c r="LTJ146" s="601"/>
      <c r="LTK146" s="601"/>
      <c r="LTL146" s="601"/>
      <c r="LTM146" s="601"/>
      <c r="LTN146" s="601"/>
      <c r="LTO146" s="601"/>
      <c r="LTP146" s="601"/>
      <c r="LTQ146" s="601"/>
      <c r="LTR146" s="601"/>
      <c r="LTS146" s="601"/>
      <c r="LTT146" s="601"/>
      <c r="LTU146" s="601"/>
      <c r="LTV146" s="601"/>
      <c r="LTW146" s="601"/>
      <c r="LTX146" s="601"/>
      <c r="LTY146" s="601"/>
      <c r="LTZ146" s="601"/>
      <c r="LUA146" s="601"/>
      <c r="LUB146" s="601"/>
      <c r="LUC146" s="601"/>
      <c r="LUD146" s="601"/>
      <c r="LUE146" s="601"/>
      <c r="LUF146" s="601"/>
      <c r="LUG146" s="601"/>
      <c r="LUH146" s="601"/>
      <c r="LUI146" s="601"/>
      <c r="LUJ146" s="601"/>
      <c r="LUK146" s="601"/>
      <c r="LUL146" s="601"/>
      <c r="LUM146" s="601"/>
      <c r="LUN146" s="601"/>
      <c r="LUO146" s="601"/>
      <c r="LUP146" s="601"/>
      <c r="LUQ146" s="601"/>
      <c r="LUR146" s="601"/>
      <c r="LUS146" s="601"/>
      <c r="LUT146" s="601"/>
      <c r="LUU146" s="601"/>
      <c r="LUV146" s="601"/>
      <c r="LUW146" s="601"/>
      <c r="LUX146" s="601"/>
      <c r="LUY146" s="601"/>
      <c r="LUZ146" s="601"/>
      <c r="LVA146" s="601"/>
      <c r="LVB146" s="601"/>
      <c r="LVC146" s="601"/>
      <c r="LVD146" s="601"/>
      <c r="LVE146" s="601"/>
      <c r="LVF146" s="601"/>
      <c r="LVG146" s="601"/>
      <c r="LVH146" s="601"/>
      <c r="LVI146" s="601"/>
      <c r="LVJ146" s="601"/>
      <c r="LVK146" s="601"/>
      <c r="LVL146" s="601"/>
      <c r="LVM146" s="601"/>
      <c r="LVN146" s="601"/>
      <c r="LVO146" s="601"/>
      <c r="LVP146" s="601"/>
      <c r="LVQ146" s="601"/>
      <c r="LVR146" s="601"/>
      <c r="LVS146" s="601"/>
      <c r="LVT146" s="601"/>
      <c r="LVU146" s="601"/>
      <c r="LVV146" s="601"/>
      <c r="LVW146" s="601"/>
      <c r="LVX146" s="601"/>
      <c r="LVY146" s="601"/>
      <c r="LVZ146" s="601"/>
      <c r="LWA146" s="601"/>
      <c r="LWB146" s="601"/>
      <c r="LWC146" s="601"/>
      <c r="LWD146" s="601"/>
      <c r="LWE146" s="601"/>
      <c r="LWF146" s="601"/>
      <c r="LWG146" s="601"/>
      <c r="LWH146" s="601"/>
      <c r="LWI146" s="601"/>
      <c r="LWJ146" s="601"/>
      <c r="LWK146" s="601"/>
      <c r="LWL146" s="601"/>
      <c r="LWM146" s="601"/>
      <c r="LWN146" s="601"/>
      <c r="LWO146" s="601"/>
      <c r="LWP146" s="601"/>
      <c r="LWQ146" s="601"/>
      <c r="LWR146" s="601"/>
      <c r="LWS146" s="601"/>
      <c r="LWT146" s="601"/>
      <c r="LWU146" s="601"/>
      <c r="LWV146" s="601"/>
      <c r="LWW146" s="601"/>
      <c r="LWX146" s="601"/>
      <c r="LWY146" s="601"/>
      <c r="LWZ146" s="601"/>
      <c r="LXA146" s="601"/>
      <c r="LXB146" s="601"/>
      <c r="LXC146" s="601"/>
      <c r="LXD146" s="601"/>
      <c r="LXE146" s="601"/>
      <c r="LXF146" s="601"/>
      <c r="LXG146" s="601"/>
      <c r="LXH146" s="601"/>
      <c r="LXI146" s="601"/>
      <c r="LXJ146" s="601"/>
      <c r="LXK146" s="601"/>
      <c r="LXL146" s="601"/>
      <c r="LXM146" s="601"/>
      <c r="LXN146" s="601"/>
      <c r="LXO146" s="601"/>
      <c r="LXP146" s="601"/>
      <c r="LXQ146" s="601"/>
      <c r="LXR146" s="601"/>
      <c r="LXS146" s="601"/>
      <c r="LXT146" s="601"/>
      <c r="LXU146" s="601"/>
      <c r="LXV146" s="601"/>
      <c r="LXW146" s="601"/>
      <c r="LXX146" s="601"/>
      <c r="LXY146" s="601"/>
      <c r="LXZ146" s="601"/>
      <c r="LYA146" s="601"/>
      <c r="LYB146" s="601"/>
      <c r="LYC146" s="601"/>
      <c r="LYD146" s="601"/>
      <c r="LYE146" s="601"/>
      <c r="LYF146" s="601"/>
      <c r="LYG146" s="601"/>
      <c r="LYH146" s="601"/>
      <c r="LYI146" s="601"/>
      <c r="LYJ146" s="601"/>
      <c r="LYK146" s="601"/>
      <c r="LYL146" s="601"/>
      <c r="LYM146" s="601"/>
      <c r="LYN146" s="601"/>
      <c r="LYO146" s="601"/>
      <c r="LYP146" s="601"/>
      <c r="LYQ146" s="601"/>
      <c r="LYR146" s="601"/>
      <c r="LYS146" s="601"/>
      <c r="LYT146" s="601"/>
      <c r="LYU146" s="601"/>
      <c r="LYV146" s="601"/>
      <c r="LYW146" s="601"/>
      <c r="LYX146" s="601"/>
      <c r="LYY146" s="601"/>
      <c r="LYZ146" s="601"/>
      <c r="LZA146" s="601"/>
      <c r="LZB146" s="601"/>
      <c r="LZC146" s="601"/>
      <c r="LZD146" s="601"/>
      <c r="LZE146" s="601"/>
      <c r="LZF146" s="601"/>
      <c r="LZG146" s="601"/>
      <c r="LZH146" s="601"/>
      <c r="LZI146" s="601"/>
      <c r="LZJ146" s="601"/>
      <c r="LZK146" s="601"/>
      <c r="LZL146" s="601"/>
      <c r="LZM146" s="601"/>
      <c r="LZN146" s="601"/>
      <c r="LZO146" s="601"/>
      <c r="LZP146" s="601"/>
      <c r="LZQ146" s="601"/>
      <c r="LZR146" s="601"/>
      <c r="LZS146" s="601"/>
      <c r="LZT146" s="601"/>
      <c r="LZU146" s="601"/>
      <c r="LZV146" s="601"/>
      <c r="LZW146" s="601"/>
      <c r="LZX146" s="601"/>
      <c r="LZY146" s="601"/>
      <c r="LZZ146" s="601"/>
      <c r="MAA146" s="601"/>
      <c r="MAB146" s="601"/>
      <c r="MAC146" s="601"/>
      <c r="MAD146" s="601"/>
      <c r="MAE146" s="601"/>
      <c r="MAF146" s="601"/>
      <c r="MAG146" s="601"/>
      <c r="MAH146" s="601"/>
      <c r="MAI146" s="601"/>
      <c r="MAJ146" s="601"/>
      <c r="MAK146" s="601"/>
      <c r="MAL146" s="601"/>
      <c r="MAM146" s="601"/>
      <c r="MAN146" s="601"/>
      <c r="MAO146" s="601"/>
      <c r="MAP146" s="601"/>
      <c r="MAQ146" s="601"/>
      <c r="MAR146" s="601"/>
      <c r="MAS146" s="601"/>
      <c r="MAT146" s="601"/>
      <c r="MAU146" s="601"/>
      <c r="MAV146" s="601"/>
      <c r="MAW146" s="601"/>
      <c r="MAX146" s="601"/>
      <c r="MAY146" s="601"/>
      <c r="MAZ146" s="601"/>
      <c r="MBA146" s="601"/>
      <c r="MBB146" s="601"/>
      <c r="MBC146" s="601"/>
      <c r="MBD146" s="601"/>
      <c r="MBE146" s="601"/>
      <c r="MBF146" s="601"/>
      <c r="MBG146" s="601"/>
      <c r="MBH146" s="601"/>
      <c r="MBI146" s="601"/>
      <c r="MBJ146" s="601"/>
      <c r="MBK146" s="601"/>
      <c r="MBL146" s="601"/>
      <c r="MBM146" s="601"/>
      <c r="MBN146" s="601"/>
      <c r="MBO146" s="601"/>
      <c r="MBP146" s="601"/>
      <c r="MBQ146" s="601"/>
      <c r="MBR146" s="601"/>
      <c r="MBS146" s="601"/>
      <c r="MBT146" s="601"/>
      <c r="MBU146" s="601"/>
      <c r="MBV146" s="601"/>
      <c r="MBW146" s="601"/>
      <c r="MBX146" s="601"/>
      <c r="MBY146" s="601"/>
      <c r="MBZ146" s="601"/>
      <c r="MCA146" s="601"/>
      <c r="MCB146" s="601"/>
      <c r="MCC146" s="601"/>
      <c r="MCD146" s="601"/>
      <c r="MCE146" s="601"/>
      <c r="MCF146" s="601"/>
      <c r="MCG146" s="601"/>
      <c r="MCH146" s="601"/>
      <c r="MCI146" s="601"/>
      <c r="MCJ146" s="601"/>
      <c r="MCK146" s="601"/>
      <c r="MCL146" s="601"/>
      <c r="MCM146" s="601"/>
      <c r="MCN146" s="601"/>
      <c r="MCO146" s="601"/>
      <c r="MCP146" s="601"/>
      <c r="MCQ146" s="601"/>
      <c r="MCR146" s="601"/>
      <c r="MCS146" s="601"/>
      <c r="MCT146" s="601"/>
      <c r="MCU146" s="601"/>
      <c r="MCV146" s="601"/>
      <c r="MCW146" s="601"/>
      <c r="MCX146" s="601"/>
      <c r="MCY146" s="601"/>
      <c r="MCZ146" s="601"/>
      <c r="MDA146" s="601"/>
      <c r="MDB146" s="601"/>
      <c r="MDC146" s="601"/>
      <c r="MDD146" s="601"/>
      <c r="MDE146" s="601"/>
      <c r="MDF146" s="601"/>
      <c r="MDG146" s="601"/>
      <c r="MDH146" s="601"/>
      <c r="MDI146" s="601"/>
      <c r="MDJ146" s="601"/>
      <c r="MDK146" s="601"/>
      <c r="MDL146" s="601"/>
      <c r="MDM146" s="601"/>
      <c r="MDN146" s="601"/>
      <c r="MDO146" s="601"/>
      <c r="MDP146" s="601"/>
      <c r="MDQ146" s="601"/>
      <c r="MDR146" s="601"/>
      <c r="MDS146" s="601"/>
      <c r="MDT146" s="601"/>
      <c r="MDU146" s="601"/>
      <c r="MDV146" s="601"/>
      <c r="MDW146" s="601"/>
      <c r="MDX146" s="601"/>
      <c r="MDY146" s="601"/>
      <c r="MDZ146" s="601"/>
      <c r="MEA146" s="601"/>
      <c r="MEB146" s="601"/>
      <c r="MEC146" s="601"/>
      <c r="MED146" s="601"/>
      <c r="MEE146" s="601"/>
      <c r="MEF146" s="601"/>
      <c r="MEG146" s="601"/>
      <c r="MEH146" s="601"/>
      <c r="MEI146" s="601"/>
      <c r="MEJ146" s="601"/>
      <c r="MEK146" s="601"/>
      <c r="MEL146" s="601"/>
      <c r="MEM146" s="601"/>
      <c r="MEN146" s="601"/>
      <c r="MEO146" s="601"/>
      <c r="MEP146" s="601"/>
      <c r="MEQ146" s="601"/>
      <c r="MER146" s="601"/>
      <c r="MES146" s="601"/>
      <c r="MET146" s="601"/>
      <c r="MEU146" s="601"/>
      <c r="MEV146" s="601"/>
      <c r="MEW146" s="601"/>
      <c r="MEX146" s="601"/>
      <c r="MEY146" s="601"/>
      <c r="MEZ146" s="601"/>
      <c r="MFA146" s="601"/>
      <c r="MFB146" s="601"/>
      <c r="MFC146" s="601"/>
      <c r="MFD146" s="601"/>
      <c r="MFE146" s="601"/>
      <c r="MFF146" s="601"/>
      <c r="MFG146" s="601"/>
      <c r="MFH146" s="601"/>
      <c r="MFI146" s="601"/>
      <c r="MFJ146" s="601"/>
      <c r="MFK146" s="601"/>
      <c r="MFL146" s="601"/>
      <c r="MFM146" s="601"/>
      <c r="MFN146" s="601"/>
      <c r="MFO146" s="601"/>
      <c r="MFP146" s="601"/>
      <c r="MFQ146" s="601"/>
      <c r="MFR146" s="601"/>
      <c r="MFS146" s="601"/>
      <c r="MFT146" s="601"/>
      <c r="MFU146" s="601"/>
      <c r="MFV146" s="601"/>
      <c r="MFW146" s="601"/>
      <c r="MFX146" s="601"/>
      <c r="MFY146" s="601"/>
      <c r="MFZ146" s="601"/>
      <c r="MGA146" s="601"/>
      <c r="MGB146" s="601"/>
      <c r="MGC146" s="601"/>
      <c r="MGD146" s="601"/>
      <c r="MGE146" s="601"/>
      <c r="MGF146" s="601"/>
      <c r="MGG146" s="601"/>
      <c r="MGH146" s="601"/>
      <c r="MGI146" s="601"/>
      <c r="MGJ146" s="601"/>
      <c r="MGK146" s="601"/>
      <c r="MGL146" s="601"/>
      <c r="MGM146" s="601"/>
      <c r="MGN146" s="601"/>
      <c r="MGO146" s="601"/>
      <c r="MGP146" s="601"/>
      <c r="MGQ146" s="601"/>
      <c r="MGR146" s="601"/>
      <c r="MGS146" s="601"/>
      <c r="MGT146" s="601"/>
      <c r="MGU146" s="601"/>
      <c r="MGV146" s="601"/>
      <c r="MGW146" s="601"/>
      <c r="MGX146" s="601"/>
      <c r="MGY146" s="601"/>
      <c r="MGZ146" s="601"/>
      <c r="MHA146" s="601"/>
      <c r="MHB146" s="601"/>
      <c r="MHC146" s="601"/>
      <c r="MHD146" s="601"/>
      <c r="MHE146" s="601"/>
      <c r="MHF146" s="601"/>
      <c r="MHG146" s="601"/>
      <c r="MHH146" s="601"/>
      <c r="MHI146" s="601"/>
      <c r="MHJ146" s="601"/>
      <c r="MHK146" s="601"/>
      <c r="MHL146" s="601"/>
      <c r="MHM146" s="601"/>
      <c r="MHN146" s="601"/>
      <c r="MHO146" s="601"/>
      <c r="MHP146" s="601"/>
      <c r="MHQ146" s="601"/>
      <c r="MHR146" s="601"/>
      <c r="MHS146" s="601"/>
      <c r="MHT146" s="601"/>
      <c r="MHU146" s="601"/>
      <c r="MHV146" s="601"/>
      <c r="MHW146" s="601"/>
      <c r="MHX146" s="601"/>
      <c r="MHY146" s="601"/>
      <c r="MHZ146" s="601"/>
      <c r="MIA146" s="601"/>
      <c r="MIB146" s="601"/>
      <c r="MIC146" s="601"/>
      <c r="MID146" s="601"/>
      <c r="MIE146" s="601"/>
      <c r="MIF146" s="601"/>
      <c r="MIG146" s="601"/>
      <c r="MIH146" s="601"/>
      <c r="MII146" s="601"/>
      <c r="MIJ146" s="601"/>
      <c r="MIK146" s="601"/>
      <c r="MIL146" s="601"/>
      <c r="MIM146" s="601"/>
      <c r="MIN146" s="601"/>
      <c r="MIO146" s="601"/>
      <c r="MIP146" s="601"/>
      <c r="MIQ146" s="601"/>
      <c r="MIR146" s="601"/>
      <c r="MIS146" s="601"/>
      <c r="MIT146" s="601"/>
      <c r="MIU146" s="601"/>
      <c r="MIV146" s="601"/>
      <c r="MIW146" s="601"/>
      <c r="MIX146" s="601"/>
      <c r="MIY146" s="601"/>
      <c r="MIZ146" s="601"/>
      <c r="MJA146" s="601"/>
      <c r="MJB146" s="601"/>
      <c r="MJC146" s="601"/>
      <c r="MJD146" s="601"/>
      <c r="MJE146" s="601"/>
      <c r="MJF146" s="601"/>
      <c r="MJG146" s="601"/>
      <c r="MJH146" s="601"/>
      <c r="MJI146" s="601"/>
      <c r="MJJ146" s="601"/>
      <c r="MJK146" s="601"/>
      <c r="MJL146" s="601"/>
      <c r="MJM146" s="601"/>
      <c r="MJN146" s="601"/>
      <c r="MJO146" s="601"/>
      <c r="MJP146" s="601"/>
      <c r="MJQ146" s="601"/>
      <c r="MJR146" s="601"/>
      <c r="MJS146" s="601"/>
      <c r="MJT146" s="601"/>
      <c r="MJU146" s="601"/>
      <c r="MJV146" s="601"/>
      <c r="MJW146" s="601"/>
      <c r="MJX146" s="601"/>
      <c r="MJY146" s="601"/>
      <c r="MJZ146" s="601"/>
      <c r="MKA146" s="601"/>
      <c r="MKB146" s="601"/>
      <c r="MKC146" s="601"/>
      <c r="MKD146" s="601"/>
      <c r="MKE146" s="601"/>
      <c r="MKF146" s="601"/>
      <c r="MKG146" s="601"/>
      <c r="MKH146" s="601"/>
      <c r="MKI146" s="601"/>
      <c r="MKJ146" s="601"/>
      <c r="MKK146" s="601"/>
      <c r="MKL146" s="601"/>
      <c r="MKM146" s="601"/>
      <c r="MKN146" s="601"/>
      <c r="MKO146" s="601"/>
      <c r="MKP146" s="601"/>
      <c r="MKQ146" s="601"/>
      <c r="MKR146" s="601"/>
      <c r="MKS146" s="601"/>
      <c r="MKT146" s="601"/>
      <c r="MKU146" s="601"/>
      <c r="MKV146" s="601"/>
      <c r="MKW146" s="601"/>
      <c r="MKX146" s="601"/>
      <c r="MKY146" s="601"/>
      <c r="MKZ146" s="601"/>
      <c r="MLA146" s="601"/>
      <c r="MLB146" s="601"/>
      <c r="MLC146" s="601"/>
      <c r="MLD146" s="601"/>
      <c r="MLE146" s="601"/>
      <c r="MLF146" s="601"/>
      <c r="MLG146" s="601"/>
      <c r="MLH146" s="601"/>
      <c r="MLI146" s="601"/>
      <c r="MLJ146" s="601"/>
      <c r="MLK146" s="601"/>
      <c r="MLL146" s="601"/>
      <c r="MLM146" s="601"/>
      <c r="MLN146" s="601"/>
      <c r="MLO146" s="601"/>
      <c r="MLP146" s="601"/>
      <c r="MLQ146" s="601"/>
      <c r="MLR146" s="601"/>
      <c r="MLS146" s="601"/>
      <c r="MLT146" s="601"/>
      <c r="MLU146" s="601"/>
      <c r="MLV146" s="601"/>
      <c r="MLW146" s="601"/>
      <c r="MLX146" s="601"/>
      <c r="MLY146" s="601"/>
      <c r="MLZ146" s="601"/>
      <c r="MMA146" s="601"/>
      <c r="MMB146" s="601"/>
      <c r="MMC146" s="601"/>
      <c r="MMD146" s="601"/>
      <c r="MME146" s="601"/>
      <c r="MMF146" s="601"/>
      <c r="MMG146" s="601"/>
      <c r="MMH146" s="601"/>
      <c r="MMI146" s="601"/>
      <c r="MMJ146" s="601"/>
      <c r="MMK146" s="601"/>
      <c r="MML146" s="601"/>
      <c r="MMM146" s="601"/>
      <c r="MMN146" s="601"/>
      <c r="MMO146" s="601"/>
      <c r="MMP146" s="601"/>
      <c r="MMQ146" s="601"/>
      <c r="MMR146" s="601"/>
      <c r="MMS146" s="601"/>
      <c r="MMT146" s="601"/>
      <c r="MMU146" s="601"/>
      <c r="MMV146" s="601"/>
      <c r="MMW146" s="601"/>
      <c r="MMX146" s="601"/>
      <c r="MMY146" s="601"/>
      <c r="MMZ146" s="601"/>
      <c r="MNA146" s="601"/>
      <c r="MNB146" s="601"/>
      <c r="MNC146" s="601"/>
      <c r="MND146" s="601"/>
      <c r="MNE146" s="601"/>
      <c r="MNF146" s="601"/>
      <c r="MNG146" s="601"/>
      <c r="MNH146" s="601"/>
      <c r="MNI146" s="601"/>
      <c r="MNJ146" s="601"/>
      <c r="MNK146" s="601"/>
      <c r="MNL146" s="601"/>
      <c r="MNM146" s="601"/>
      <c r="MNN146" s="601"/>
      <c r="MNO146" s="601"/>
      <c r="MNP146" s="601"/>
      <c r="MNQ146" s="601"/>
      <c r="MNR146" s="601"/>
      <c r="MNS146" s="601"/>
      <c r="MNT146" s="601"/>
      <c r="MNU146" s="601"/>
      <c r="MNV146" s="601"/>
      <c r="MNW146" s="601"/>
      <c r="MNX146" s="601"/>
      <c r="MNY146" s="601"/>
      <c r="MNZ146" s="601"/>
      <c r="MOA146" s="601"/>
      <c r="MOB146" s="601"/>
      <c r="MOC146" s="601"/>
      <c r="MOD146" s="601"/>
      <c r="MOE146" s="601"/>
      <c r="MOF146" s="601"/>
      <c r="MOG146" s="601"/>
      <c r="MOH146" s="601"/>
      <c r="MOI146" s="601"/>
      <c r="MOJ146" s="601"/>
      <c r="MOK146" s="601"/>
      <c r="MOL146" s="601"/>
      <c r="MOM146" s="601"/>
      <c r="MON146" s="601"/>
      <c r="MOO146" s="601"/>
      <c r="MOP146" s="601"/>
      <c r="MOQ146" s="601"/>
      <c r="MOR146" s="601"/>
      <c r="MOS146" s="601"/>
      <c r="MOT146" s="601"/>
      <c r="MOU146" s="601"/>
      <c r="MOV146" s="601"/>
      <c r="MOW146" s="601"/>
      <c r="MOX146" s="601"/>
      <c r="MOY146" s="601"/>
      <c r="MOZ146" s="601"/>
      <c r="MPA146" s="601"/>
      <c r="MPB146" s="601"/>
      <c r="MPC146" s="601"/>
      <c r="MPD146" s="601"/>
      <c r="MPE146" s="601"/>
      <c r="MPF146" s="601"/>
      <c r="MPG146" s="601"/>
      <c r="MPH146" s="601"/>
      <c r="MPI146" s="601"/>
      <c r="MPJ146" s="601"/>
      <c r="MPK146" s="601"/>
      <c r="MPL146" s="601"/>
      <c r="MPM146" s="601"/>
      <c r="MPN146" s="601"/>
      <c r="MPO146" s="601"/>
      <c r="MPP146" s="601"/>
      <c r="MPQ146" s="601"/>
      <c r="MPR146" s="601"/>
      <c r="MPS146" s="601"/>
      <c r="MPT146" s="601"/>
      <c r="MPU146" s="601"/>
      <c r="MPV146" s="601"/>
      <c r="MPW146" s="601"/>
      <c r="MPX146" s="601"/>
      <c r="MPY146" s="601"/>
      <c r="MPZ146" s="601"/>
      <c r="MQA146" s="601"/>
      <c r="MQB146" s="601"/>
      <c r="MQC146" s="601"/>
      <c r="MQD146" s="601"/>
      <c r="MQE146" s="601"/>
      <c r="MQF146" s="601"/>
      <c r="MQG146" s="601"/>
      <c r="MQH146" s="601"/>
      <c r="MQI146" s="601"/>
      <c r="MQJ146" s="601"/>
      <c r="MQK146" s="601"/>
      <c r="MQL146" s="601"/>
      <c r="MQM146" s="601"/>
      <c r="MQN146" s="601"/>
      <c r="MQO146" s="601"/>
      <c r="MQP146" s="601"/>
      <c r="MQQ146" s="601"/>
      <c r="MQR146" s="601"/>
      <c r="MQS146" s="601"/>
      <c r="MQT146" s="601"/>
      <c r="MQU146" s="601"/>
      <c r="MQV146" s="601"/>
      <c r="MQW146" s="601"/>
      <c r="MQX146" s="601"/>
      <c r="MQY146" s="601"/>
      <c r="MQZ146" s="601"/>
      <c r="MRA146" s="601"/>
      <c r="MRB146" s="601"/>
      <c r="MRC146" s="601"/>
      <c r="MRD146" s="601"/>
      <c r="MRE146" s="601"/>
      <c r="MRF146" s="601"/>
      <c r="MRG146" s="601"/>
      <c r="MRH146" s="601"/>
      <c r="MRI146" s="601"/>
      <c r="MRJ146" s="601"/>
      <c r="MRK146" s="601"/>
      <c r="MRL146" s="601"/>
      <c r="MRM146" s="601"/>
      <c r="MRN146" s="601"/>
      <c r="MRO146" s="601"/>
      <c r="MRP146" s="601"/>
      <c r="MRQ146" s="601"/>
      <c r="MRR146" s="601"/>
      <c r="MRS146" s="601"/>
      <c r="MRT146" s="601"/>
      <c r="MRU146" s="601"/>
      <c r="MRV146" s="601"/>
      <c r="MRW146" s="601"/>
      <c r="MRX146" s="601"/>
      <c r="MRY146" s="601"/>
      <c r="MRZ146" s="601"/>
      <c r="MSA146" s="601"/>
      <c r="MSB146" s="601"/>
      <c r="MSC146" s="601"/>
      <c r="MSD146" s="601"/>
      <c r="MSE146" s="601"/>
      <c r="MSF146" s="601"/>
      <c r="MSG146" s="601"/>
      <c r="MSH146" s="601"/>
      <c r="MSI146" s="601"/>
      <c r="MSJ146" s="601"/>
      <c r="MSK146" s="601"/>
      <c r="MSL146" s="601"/>
      <c r="MSM146" s="601"/>
      <c r="MSN146" s="601"/>
      <c r="MSO146" s="601"/>
      <c r="MSP146" s="601"/>
      <c r="MSQ146" s="601"/>
      <c r="MSR146" s="601"/>
      <c r="MSS146" s="601"/>
      <c r="MST146" s="601"/>
      <c r="MSU146" s="601"/>
      <c r="MSV146" s="601"/>
      <c r="MSW146" s="601"/>
      <c r="MSX146" s="601"/>
      <c r="MSY146" s="601"/>
      <c r="MSZ146" s="601"/>
      <c r="MTA146" s="601"/>
      <c r="MTB146" s="601"/>
      <c r="MTC146" s="601"/>
      <c r="MTD146" s="601"/>
      <c r="MTE146" s="601"/>
      <c r="MTF146" s="601"/>
      <c r="MTG146" s="601"/>
      <c r="MTH146" s="601"/>
      <c r="MTI146" s="601"/>
      <c r="MTJ146" s="601"/>
      <c r="MTK146" s="601"/>
      <c r="MTL146" s="601"/>
      <c r="MTM146" s="601"/>
      <c r="MTN146" s="601"/>
      <c r="MTO146" s="601"/>
      <c r="MTP146" s="601"/>
      <c r="MTQ146" s="601"/>
      <c r="MTR146" s="601"/>
      <c r="MTS146" s="601"/>
      <c r="MTT146" s="601"/>
      <c r="MTU146" s="601"/>
      <c r="MTV146" s="601"/>
      <c r="MTW146" s="601"/>
      <c r="MTX146" s="601"/>
      <c r="MTY146" s="601"/>
      <c r="MTZ146" s="601"/>
      <c r="MUA146" s="601"/>
      <c r="MUB146" s="601"/>
      <c r="MUC146" s="601"/>
      <c r="MUD146" s="601"/>
      <c r="MUE146" s="601"/>
      <c r="MUF146" s="601"/>
      <c r="MUG146" s="601"/>
      <c r="MUH146" s="601"/>
      <c r="MUI146" s="601"/>
      <c r="MUJ146" s="601"/>
      <c r="MUK146" s="601"/>
      <c r="MUL146" s="601"/>
      <c r="MUM146" s="601"/>
      <c r="MUN146" s="601"/>
      <c r="MUO146" s="601"/>
      <c r="MUP146" s="601"/>
      <c r="MUQ146" s="601"/>
      <c r="MUR146" s="601"/>
      <c r="MUS146" s="601"/>
      <c r="MUT146" s="601"/>
      <c r="MUU146" s="601"/>
      <c r="MUV146" s="601"/>
      <c r="MUW146" s="601"/>
      <c r="MUX146" s="601"/>
      <c r="MUY146" s="601"/>
      <c r="MUZ146" s="601"/>
      <c r="MVA146" s="601"/>
      <c r="MVB146" s="601"/>
      <c r="MVC146" s="601"/>
      <c r="MVD146" s="601"/>
      <c r="MVE146" s="601"/>
      <c r="MVF146" s="601"/>
      <c r="MVG146" s="601"/>
      <c r="MVH146" s="601"/>
      <c r="MVI146" s="601"/>
      <c r="MVJ146" s="601"/>
      <c r="MVK146" s="601"/>
      <c r="MVL146" s="601"/>
      <c r="MVM146" s="601"/>
      <c r="MVN146" s="601"/>
      <c r="MVO146" s="601"/>
      <c r="MVP146" s="601"/>
      <c r="MVQ146" s="601"/>
      <c r="MVR146" s="601"/>
      <c r="MVS146" s="601"/>
      <c r="MVT146" s="601"/>
      <c r="MVU146" s="601"/>
      <c r="MVV146" s="601"/>
      <c r="MVW146" s="601"/>
      <c r="MVX146" s="601"/>
      <c r="MVY146" s="601"/>
      <c r="MVZ146" s="601"/>
      <c r="MWA146" s="601"/>
      <c r="MWB146" s="601"/>
      <c r="MWC146" s="601"/>
      <c r="MWD146" s="601"/>
      <c r="MWE146" s="601"/>
      <c r="MWF146" s="601"/>
      <c r="MWG146" s="601"/>
      <c r="MWH146" s="601"/>
      <c r="MWI146" s="601"/>
      <c r="MWJ146" s="601"/>
      <c r="MWK146" s="601"/>
      <c r="MWL146" s="601"/>
      <c r="MWM146" s="601"/>
      <c r="MWN146" s="601"/>
      <c r="MWO146" s="601"/>
      <c r="MWP146" s="601"/>
      <c r="MWQ146" s="601"/>
      <c r="MWR146" s="601"/>
      <c r="MWS146" s="601"/>
      <c r="MWT146" s="601"/>
      <c r="MWU146" s="601"/>
      <c r="MWV146" s="601"/>
      <c r="MWW146" s="601"/>
      <c r="MWX146" s="601"/>
      <c r="MWY146" s="601"/>
      <c r="MWZ146" s="601"/>
      <c r="MXA146" s="601"/>
      <c r="MXB146" s="601"/>
      <c r="MXC146" s="601"/>
      <c r="MXD146" s="601"/>
      <c r="MXE146" s="601"/>
      <c r="MXF146" s="601"/>
      <c r="MXG146" s="601"/>
      <c r="MXH146" s="601"/>
      <c r="MXI146" s="601"/>
      <c r="MXJ146" s="601"/>
      <c r="MXK146" s="601"/>
      <c r="MXL146" s="601"/>
      <c r="MXM146" s="601"/>
      <c r="MXN146" s="601"/>
      <c r="MXO146" s="601"/>
      <c r="MXP146" s="601"/>
      <c r="MXQ146" s="601"/>
      <c r="MXR146" s="601"/>
      <c r="MXS146" s="601"/>
      <c r="MXT146" s="601"/>
      <c r="MXU146" s="601"/>
      <c r="MXV146" s="601"/>
      <c r="MXW146" s="601"/>
      <c r="MXX146" s="601"/>
      <c r="MXY146" s="601"/>
      <c r="MXZ146" s="601"/>
      <c r="MYA146" s="601"/>
      <c r="MYB146" s="601"/>
      <c r="MYC146" s="601"/>
      <c r="MYD146" s="601"/>
      <c r="MYE146" s="601"/>
      <c r="MYF146" s="601"/>
      <c r="MYG146" s="601"/>
      <c r="MYH146" s="601"/>
      <c r="MYI146" s="601"/>
      <c r="MYJ146" s="601"/>
      <c r="MYK146" s="601"/>
      <c r="MYL146" s="601"/>
      <c r="MYM146" s="601"/>
      <c r="MYN146" s="601"/>
      <c r="MYO146" s="601"/>
      <c r="MYP146" s="601"/>
      <c r="MYQ146" s="601"/>
      <c r="MYR146" s="601"/>
      <c r="MYS146" s="601"/>
      <c r="MYT146" s="601"/>
      <c r="MYU146" s="601"/>
      <c r="MYV146" s="601"/>
      <c r="MYW146" s="601"/>
      <c r="MYX146" s="601"/>
      <c r="MYY146" s="601"/>
      <c r="MYZ146" s="601"/>
      <c r="MZA146" s="601"/>
      <c r="MZB146" s="601"/>
      <c r="MZC146" s="601"/>
      <c r="MZD146" s="601"/>
      <c r="MZE146" s="601"/>
      <c r="MZF146" s="601"/>
      <c r="MZG146" s="601"/>
      <c r="MZH146" s="601"/>
      <c r="MZI146" s="601"/>
      <c r="MZJ146" s="601"/>
      <c r="MZK146" s="601"/>
      <c r="MZL146" s="601"/>
      <c r="MZM146" s="601"/>
      <c r="MZN146" s="601"/>
      <c r="MZO146" s="601"/>
      <c r="MZP146" s="601"/>
      <c r="MZQ146" s="601"/>
      <c r="MZR146" s="601"/>
      <c r="MZS146" s="601"/>
      <c r="MZT146" s="601"/>
      <c r="MZU146" s="601"/>
      <c r="MZV146" s="601"/>
      <c r="MZW146" s="601"/>
      <c r="MZX146" s="601"/>
      <c r="MZY146" s="601"/>
      <c r="MZZ146" s="601"/>
      <c r="NAA146" s="601"/>
      <c r="NAB146" s="601"/>
      <c r="NAC146" s="601"/>
      <c r="NAD146" s="601"/>
      <c r="NAE146" s="601"/>
      <c r="NAF146" s="601"/>
      <c r="NAG146" s="601"/>
      <c r="NAH146" s="601"/>
      <c r="NAI146" s="601"/>
      <c r="NAJ146" s="601"/>
      <c r="NAK146" s="601"/>
      <c r="NAL146" s="601"/>
      <c r="NAM146" s="601"/>
      <c r="NAN146" s="601"/>
      <c r="NAO146" s="601"/>
      <c r="NAP146" s="601"/>
      <c r="NAQ146" s="601"/>
      <c r="NAR146" s="601"/>
      <c r="NAS146" s="601"/>
      <c r="NAT146" s="601"/>
      <c r="NAU146" s="601"/>
      <c r="NAV146" s="601"/>
      <c r="NAW146" s="601"/>
      <c r="NAX146" s="601"/>
      <c r="NAY146" s="601"/>
      <c r="NAZ146" s="601"/>
      <c r="NBA146" s="601"/>
      <c r="NBB146" s="601"/>
      <c r="NBC146" s="601"/>
      <c r="NBD146" s="601"/>
      <c r="NBE146" s="601"/>
      <c r="NBF146" s="601"/>
      <c r="NBG146" s="601"/>
      <c r="NBH146" s="601"/>
      <c r="NBI146" s="601"/>
      <c r="NBJ146" s="601"/>
      <c r="NBK146" s="601"/>
      <c r="NBL146" s="601"/>
      <c r="NBM146" s="601"/>
      <c r="NBN146" s="601"/>
      <c r="NBO146" s="601"/>
      <c r="NBP146" s="601"/>
      <c r="NBQ146" s="601"/>
      <c r="NBR146" s="601"/>
      <c r="NBS146" s="601"/>
      <c r="NBT146" s="601"/>
      <c r="NBU146" s="601"/>
      <c r="NBV146" s="601"/>
      <c r="NBW146" s="601"/>
      <c r="NBX146" s="601"/>
      <c r="NBY146" s="601"/>
      <c r="NBZ146" s="601"/>
      <c r="NCA146" s="601"/>
      <c r="NCB146" s="601"/>
      <c r="NCC146" s="601"/>
      <c r="NCD146" s="601"/>
      <c r="NCE146" s="601"/>
      <c r="NCF146" s="601"/>
      <c r="NCG146" s="601"/>
      <c r="NCH146" s="601"/>
      <c r="NCI146" s="601"/>
      <c r="NCJ146" s="601"/>
      <c r="NCK146" s="601"/>
      <c r="NCL146" s="601"/>
      <c r="NCM146" s="601"/>
      <c r="NCN146" s="601"/>
      <c r="NCO146" s="601"/>
      <c r="NCP146" s="601"/>
      <c r="NCQ146" s="601"/>
      <c r="NCR146" s="601"/>
      <c r="NCS146" s="601"/>
      <c r="NCT146" s="601"/>
      <c r="NCU146" s="601"/>
      <c r="NCV146" s="601"/>
      <c r="NCW146" s="601"/>
      <c r="NCX146" s="601"/>
      <c r="NCY146" s="601"/>
      <c r="NCZ146" s="601"/>
      <c r="NDA146" s="601"/>
      <c r="NDB146" s="601"/>
      <c r="NDC146" s="601"/>
      <c r="NDD146" s="601"/>
      <c r="NDE146" s="601"/>
      <c r="NDF146" s="601"/>
      <c r="NDG146" s="601"/>
      <c r="NDH146" s="601"/>
      <c r="NDI146" s="601"/>
      <c r="NDJ146" s="601"/>
      <c r="NDK146" s="601"/>
      <c r="NDL146" s="601"/>
      <c r="NDM146" s="601"/>
      <c r="NDN146" s="601"/>
      <c r="NDO146" s="601"/>
      <c r="NDP146" s="601"/>
      <c r="NDQ146" s="601"/>
      <c r="NDR146" s="601"/>
      <c r="NDS146" s="601"/>
      <c r="NDT146" s="601"/>
      <c r="NDU146" s="601"/>
      <c r="NDV146" s="601"/>
      <c r="NDW146" s="601"/>
      <c r="NDX146" s="601"/>
      <c r="NDY146" s="601"/>
      <c r="NDZ146" s="601"/>
      <c r="NEA146" s="601"/>
      <c r="NEB146" s="601"/>
      <c r="NEC146" s="601"/>
      <c r="NED146" s="601"/>
      <c r="NEE146" s="601"/>
      <c r="NEF146" s="601"/>
      <c r="NEG146" s="601"/>
      <c r="NEH146" s="601"/>
      <c r="NEI146" s="601"/>
      <c r="NEJ146" s="601"/>
      <c r="NEK146" s="601"/>
      <c r="NEL146" s="601"/>
      <c r="NEM146" s="601"/>
      <c r="NEN146" s="601"/>
      <c r="NEO146" s="601"/>
      <c r="NEP146" s="601"/>
      <c r="NEQ146" s="601"/>
      <c r="NER146" s="601"/>
      <c r="NES146" s="601"/>
      <c r="NET146" s="601"/>
      <c r="NEU146" s="601"/>
      <c r="NEV146" s="601"/>
      <c r="NEW146" s="601"/>
      <c r="NEX146" s="601"/>
      <c r="NEY146" s="601"/>
      <c r="NEZ146" s="601"/>
      <c r="NFA146" s="601"/>
      <c r="NFB146" s="601"/>
      <c r="NFC146" s="601"/>
      <c r="NFD146" s="601"/>
      <c r="NFE146" s="601"/>
      <c r="NFF146" s="601"/>
      <c r="NFG146" s="601"/>
      <c r="NFH146" s="601"/>
      <c r="NFI146" s="601"/>
      <c r="NFJ146" s="601"/>
      <c r="NFK146" s="601"/>
      <c r="NFL146" s="601"/>
      <c r="NFM146" s="601"/>
      <c r="NFN146" s="601"/>
      <c r="NFO146" s="601"/>
      <c r="NFP146" s="601"/>
      <c r="NFQ146" s="601"/>
      <c r="NFR146" s="601"/>
      <c r="NFS146" s="601"/>
      <c r="NFT146" s="601"/>
      <c r="NFU146" s="601"/>
      <c r="NFV146" s="601"/>
      <c r="NFW146" s="601"/>
      <c r="NFX146" s="601"/>
      <c r="NFY146" s="601"/>
      <c r="NFZ146" s="601"/>
      <c r="NGA146" s="601"/>
      <c r="NGB146" s="601"/>
      <c r="NGC146" s="601"/>
      <c r="NGD146" s="601"/>
      <c r="NGE146" s="601"/>
      <c r="NGF146" s="601"/>
      <c r="NGG146" s="601"/>
      <c r="NGH146" s="601"/>
      <c r="NGI146" s="601"/>
      <c r="NGJ146" s="601"/>
      <c r="NGK146" s="601"/>
      <c r="NGL146" s="601"/>
      <c r="NGM146" s="601"/>
      <c r="NGN146" s="601"/>
      <c r="NGO146" s="601"/>
      <c r="NGP146" s="601"/>
      <c r="NGQ146" s="601"/>
      <c r="NGR146" s="601"/>
      <c r="NGS146" s="601"/>
      <c r="NGT146" s="601"/>
      <c r="NGU146" s="601"/>
      <c r="NGV146" s="601"/>
      <c r="NGW146" s="601"/>
      <c r="NGX146" s="601"/>
      <c r="NGY146" s="601"/>
      <c r="NGZ146" s="601"/>
      <c r="NHA146" s="601"/>
      <c r="NHB146" s="601"/>
      <c r="NHC146" s="601"/>
      <c r="NHD146" s="601"/>
      <c r="NHE146" s="601"/>
      <c r="NHF146" s="601"/>
      <c r="NHG146" s="601"/>
      <c r="NHH146" s="601"/>
      <c r="NHI146" s="601"/>
      <c r="NHJ146" s="601"/>
      <c r="NHK146" s="601"/>
      <c r="NHL146" s="601"/>
      <c r="NHM146" s="601"/>
      <c r="NHN146" s="601"/>
      <c r="NHO146" s="601"/>
      <c r="NHP146" s="601"/>
      <c r="NHQ146" s="601"/>
      <c r="NHR146" s="601"/>
      <c r="NHS146" s="601"/>
      <c r="NHT146" s="601"/>
      <c r="NHU146" s="601"/>
      <c r="NHV146" s="601"/>
      <c r="NHW146" s="601"/>
      <c r="NHX146" s="601"/>
      <c r="NHY146" s="601"/>
      <c r="NHZ146" s="601"/>
      <c r="NIA146" s="601"/>
      <c r="NIB146" s="601"/>
      <c r="NIC146" s="601"/>
      <c r="NID146" s="601"/>
      <c r="NIE146" s="601"/>
      <c r="NIF146" s="601"/>
      <c r="NIG146" s="601"/>
      <c r="NIH146" s="601"/>
      <c r="NII146" s="601"/>
      <c r="NIJ146" s="601"/>
      <c r="NIK146" s="601"/>
      <c r="NIL146" s="601"/>
      <c r="NIM146" s="601"/>
      <c r="NIN146" s="601"/>
      <c r="NIO146" s="601"/>
      <c r="NIP146" s="601"/>
      <c r="NIQ146" s="601"/>
      <c r="NIR146" s="601"/>
      <c r="NIS146" s="601"/>
      <c r="NIT146" s="601"/>
      <c r="NIU146" s="601"/>
      <c r="NIV146" s="601"/>
      <c r="NIW146" s="601"/>
      <c r="NIX146" s="601"/>
      <c r="NIY146" s="601"/>
      <c r="NIZ146" s="601"/>
      <c r="NJA146" s="601"/>
      <c r="NJB146" s="601"/>
      <c r="NJC146" s="601"/>
      <c r="NJD146" s="601"/>
      <c r="NJE146" s="601"/>
      <c r="NJF146" s="601"/>
      <c r="NJG146" s="601"/>
      <c r="NJH146" s="601"/>
      <c r="NJI146" s="601"/>
      <c r="NJJ146" s="601"/>
      <c r="NJK146" s="601"/>
      <c r="NJL146" s="601"/>
      <c r="NJM146" s="601"/>
      <c r="NJN146" s="601"/>
      <c r="NJO146" s="601"/>
      <c r="NJP146" s="601"/>
      <c r="NJQ146" s="601"/>
      <c r="NJR146" s="601"/>
      <c r="NJS146" s="601"/>
      <c r="NJT146" s="601"/>
      <c r="NJU146" s="601"/>
      <c r="NJV146" s="601"/>
      <c r="NJW146" s="601"/>
      <c r="NJX146" s="601"/>
      <c r="NJY146" s="601"/>
      <c r="NJZ146" s="601"/>
      <c r="NKA146" s="601"/>
      <c r="NKB146" s="601"/>
      <c r="NKC146" s="601"/>
      <c r="NKD146" s="601"/>
      <c r="NKE146" s="601"/>
      <c r="NKF146" s="601"/>
      <c r="NKG146" s="601"/>
      <c r="NKH146" s="601"/>
      <c r="NKI146" s="601"/>
      <c r="NKJ146" s="601"/>
      <c r="NKK146" s="601"/>
      <c r="NKL146" s="601"/>
      <c r="NKM146" s="601"/>
      <c r="NKN146" s="601"/>
      <c r="NKO146" s="601"/>
      <c r="NKP146" s="601"/>
      <c r="NKQ146" s="601"/>
      <c r="NKR146" s="601"/>
      <c r="NKS146" s="601"/>
      <c r="NKT146" s="601"/>
      <c r="NKU146" s="601"/>
      <c r="NKV146" s="601"/>
      <c r="NKW146" s="601"/>
      <c r="NKX146" s="601"/>
      <c r="NKY146" s="601"/>
      <c r="NKZ146" s="601"/>
      <c r="NLA146" s="601"/>
      <c r="NLB146" s="601"/>
      <c r="NLC146" s="601"/>
      <c r="NLD146" s="601"/>
      <c r="NLE146" s="601"/>
      <c r="NLF146" s="601"/>
      <c r="NLG146" s="601"/>
      <c r="NLH146" s="601"/>
      <c r="NLI146" s="601"/>
      <c r="NLJ146" s="601"/>
      <c r="NLK146" s="601"/>
      <c r="NLL146" s="601"/>
      <c r="NLM146" s="601"/>
      <c r="NLN146" s="601"/>
      <c r="NLO146" s="601"/>
      <c r="NLP146" s="601"/>
      <c r="NLQ146" s="601"/>
      <c r="NLR146" s="601"/>
      <c r="NLS146" s="601"/>
      <c r="NLT146" s="601"/>
      <c r="NLU146" s="601"/>
      <c r="NLV146" s="601"/>
      <c r="NLW146" s="601"/>
      <c r="NLX146" s="601"/>
      <c r="NLY146" s="601"/>
      <c r="NLZ146" s="601"/>
      <c r="NMA146" s="601"/>
      <c r="NMB146" s="601"/>
      <c r="NMC146" s="601"/>
      <c r="NMD146" s="601"/>
      <c r="NME146" s="601"/>
      <c r="NMF146" s="601"/>
      <c r="NMG146" s="601"/>
      <c r="NMH146" s="601"/>
      <c r="NMI146" s="601"/>
      <c r="NMJ146" s="601"/>
      <c r="NMK146" s="601"/>
      <c r="NML146" s="601"/>
      <c r="NMM146" s="601"/>
      <c r="NMN146" s="601"/>
      <c r="NMO146" s="601"/>
      <c r="NMP146" s="601"/>
      <c r="NMQ146" s="601"/>
      <c r="NMR146" s="601"/>
      <c r="NMS146" s="601"/>
      <c r="NMT146" s="601"/>
      <c r="NMU146" s="601"/>
      <c r="NMV146" s="601"/>
      <c r="NMW146" s="601"/>
      <c r="NMX146" s="601"/>
      <c r="NMY146" s="601"/>
      <c r="NMZ146" s="601"/>
      <c r="NNA146" s="601"/>
      <c r="NNB146" s="601"/>
      <c r="NNC146" s="601"/>
      <c r="NND146" s="601"/>
      <c r="NNE146" s="601"/>
      <c r="NNF146" s="601"/>
      <c r="NNG146" s="601"/>
      <c r="NNH146" s="601"/>
      <c r="NNI146" s="601"/>
      <c r="NNJ146" s="601"/>
      <c r="NNK146" s="601"/>
      <c r="NNL146" s="601"/>
      <c r="NNM146" s="601"/>
      <c r="NNN146" s="601"/>
      <c r="NNO146" s="601"/>
      <c r="NNP146" s="601"/>
      <c r="NNQ146" s="601"/>
      <c r="NNR146" s="601"/>
      <c r="NNS146" s="601"/>
      <c r="NNT146" s="601"/>
      <c r="NNU146" s="601"/>
      <c r="NNV146" s="601"/>
      <c r="NNW146" s="601"/>
      <c r="NNX146" s="601"/>
      <c r="NNY146" s="601"/>
      <c r="NNZ146" s="601"/>
      <c r="NOA146" s="601"/>
      <c r="NOB146" s="601"/>
      <c r="NOC146" s="601"/>
      <c r="NOD146" s="601"/>
      <c r="NOE146" s="601"/>
      <c r="NOF146" s="601"/>
      <c r="NOG146" s="601"/>
      <c r="NOH146" s="601"/>
      <c r="NOI146" s="601"/>
      <c r="NOJ146" s="601"/>
      <c r="NOK146" s="601"/>
      <c r="NOL146" s="601"/>
      <c r="NOM146" s="601"/>
      <c r="NON146" s="601"/>
      <c r="NOO146" s="601"/>
      <c r="NOP146" s="601"/>
      <c r="NOQ146" s="601"/>
      <c r="NOR146" s="601"/>
      <c r="NOS146" s="601"/>
      <c r="NOT146" s="601"/>
      <c r="NOU146" s="601"/>
      <c r="NOV146" s="601"/>
      <c r="NOW146" s="601"/>
      <c r="NOX146" s="601"/>
      <c r="NOY146" s="601"/>
      <c r="NOZ146" s="601"/>
      <c r="NPA146" s="601"/>
      <c r="NPB146" s="601"/>
      <c r="NPC146" s="601"/>
      <c r="NPD146" s="601"/>
      <c r="NPE146" s="601"/>
      <c r="NPF146" s="601"/>
      <c r="NPG146" s="601"/>
      <c r="NPH146" s="601"/>
      <c r="NPI146" s="601"/>
      <c r="NPJ146" s="601"/>
      <c r="NPK146" s="601"/>
      <c r="NPL146" s="601"/>
      <c r="NPM146" s="601"/>
      <c r="NPN146" s="601"/>
      <c r="NPO146" s="601"/>
      <c r="NPP146" s="601"/>
      <c r="NPQ146" s="601"/>
      <c r="NPR146" s="601"/>
      <c r="NPS146" s="601"/>
      <c r="NPT146" s="601"/>
      <c r="NPU146" s="601"/>
      <c r="NPV146" s="601"/>
      <c r="NPW146" s="601"/>
      <c r="NPX146" s="601"/>
      <c r="NPY146" s="601"/>
      <c r="NPZ146" s="601"/>
      <c r="NQA146" s="601"/>
      <c r="NQB146" s="601"/>
      <c r="NQC146" s="601"/>
      <c r="NQD146" s="601"/>
      <c r="NQE146" s="601"/>
      <c r="NQF146" s="601"/>
      <c r="NQG146" s="601"/>
      <c r="NQH146" s="601"/>
      <c r="NQI146" s="601"/>
      <c r="NQJ146" s="601"/>
      <c r="NQK146" s="601"/>
      <c r="NQL146" s="601"/>
      <c r="NQM146" s="601"/>
      <c r="NQN146" s="601"/>
      <c r="NQO146" s="601"/>
      <c r="NQP146" s="601"/>
      <c r="NQQ146" s="601"/>
      <c r="NQR146" s="601"/>
      <c r="NQS146" s="601"/>
      <c r="NQT146" s="601"/>
      <c r="NQU146" s="601"/>
      <c r="NQV146" s="601"/>
      <c r="NQW146" s="601"/>
      <c r="NQX146" s="601"/>
      <c r="NQY146" s="601"/>
      <c r="NQZ146" s="601"/>
      <c r="NRA146" s="601"/>
      <c r="NRB146" s="601"/>
      <c r="NRC146" s="601"/>
      <c r="NRD146" s="601"/>
      <c r="NRE146" s="601"/>
      <c r="NRF146" s="601"/>
      <c r="NRG146" s="601"/>
      <c r="NRH146" s="601"/>
      <c r="NRI146" s="601"/>
      <c r="NRJ146" s="601"/>
      <c r="NRK146" s="601"/>
      <c r="NRL146" s="601"/>
      <c r="NRM146" s="601"/>
      <c r="NRN146" s="601"/>
      <c r="NRO146" s="601"/>
      <c r="NRP146" s="601"/>
      <c r="NRQ146" s="601"/>
      <c r="NRR146" s="601"/>
      <c r="NRS146" s="601"/>
      <c r="NRT146" s="601"/>
      <c r="NRU146" s="601"/>
      <c r="NRV146" s="601"/>
      <c r="NRW146" s="601"/>
      <c r="NRX146" s="601"/>
      <c r="NRY146" s="601"/>
      <c r="NRZ146" s="601"/>
      <c r="NSA146" s="601"/>
      <c r="NSB146" s="601"/>
      <c r="NSC146" s="601"/>
      <c r="NSD146" s="601"/>
      <c r="NSE146" s="601"/>
      <c r="NSF146" s="601"/>
      <c r="NSG146" s="601"/>
      <c r="NSH146" s="601"/>
      <c r="NSI146" s="601"/>
      <c r="NSJ146" s="601"/>
      <c r="NSK146" s="601"/>
      <c r="NSL146" s="601"/>
      <c r="NSM146" s="601"/>
      <c r="NSN146" s="601"/>
      <c r="NSO146" s="601"/>
      <c r="NSP146" s="601"/>
      <c r="NSQ146" s="601"/>
      <c r="NSR146" s="601"/>
      <c r="NSS146" s="601"/>
      <c r="NST146" s="601"/>
      <c r="NSU146" s="601"/>
      <c r="NSV146" s="601"/>
      <c r="NSW146" s="601"/>
      <c r="NSX146" s="601"/>
      <c r="NSY146" s="601"/>
      <c r="NSZ146" s="601"/>
      <c r="NTA146" s="601"/>
      <c r="NTB146" s="601"/>
      <c r="NTC146" s="601"/>
      <c r="NTD146" s="601"/>
      <c r="NTE146" s="601"/>
      <c r="NTF146" s="601"/>
      <c r="NTG146" s="601"/>
      <c r="NTH146" s="601"/>
      <c r="NTI146" s="601"/>
      <c r="NTJ146" s="601"/>
      <c r="NTK146" s="601"/>
      <c r="NTL146" s="601"/>
      <c r="NTM146" s="601"/>
      <c r="NTN146" s="601"/>
      <c r="NTO146" s="601"/>
      <c r="NTP146" s="601"/>
      <c r="NTQ146" s="601"/>
      <c r="NTR146" s="601"/>
      <c r="NTS146" s="601"/>
      <c r="NTT146" s="601"/>
      <c r="NTU146" s="601"/>
      <c r="NTV146" s="601"/>
      <c r="NTW146" s="601"/>
      <c r="NTX146" s="601"/>
      <c r="NTY146" s="601"/>
      <c r="NTZ146" s="601"/>
      <c r="NUA146" s="601"/>
      <c r="NUB146" s="601"/>
      <c r="NUC146" s="601"/>
      <c r="NUD146" s="601"/>
      <c r="NUE146" s="601"/>
      <c r="NUF146" s="601"/>
      <c r="NUG146" s="601"/>
      <c r="NUH146" s="601"/>
      <c r="NUI146" s="601"/>
      <c r="NUJ146" s="601"/>
      <c r="NUK146" s="601"/>
      <c r="NUL146" s="601"/>
      <c r="NUM146" s="601"/>
      <c r="NUN146" s="601"/>
      <c r="NUO146" s="601"/>
      <c r="NUP146" s="601"/>
      <c r="NUQ146" s="601"/>
      <c r="NUR146" s="601"/>
      <c r="NUS146" s="601"/>
      <c r="NUT146" s="601"/>
      <c r="NUU146" s="601"/>
      <c r="NUV146" s="601"/>
      <c r="NUW146" s="601"/>
      <c r="NUX146" s="601"/>
      <c r="NUY146" s="601"/>
      <c r="NUZ146" s="601"/>
      <c r="NVA146" s="601"/>
      <c r="NVB146" s="601"/>
      <c r="NVC146" s="601"/>
      <c r="NVD146" s="601"/>
      <c r="NVE146" s="601"/>
      <c r="NVF146" s="601"/>
      <c r="NVG146" s="601"/>
      <c r="NVH146" s="601"/>
      <c r="NVI146" s="601"/>
      <c r="NVJ146" s="601"/>
      <c r="NVK146" s="601"/>
      <c r="NVL146" s="601"/>
      <c r="NVM146" s="601"/>
      <c r="NVN146" s="601"/>
      <c r="NVO146" s="601"/>
      <c r="NVP146" s="601"/>
      <c r="NVQ146" s="601"/>
      <c r="NVR146" s="601"/>
      <c r="NVS146" s="601"/>
      <c r="NVT146" s="601"/>
      <c r="NVU146" s="601"/>
      <c r="NVV146" s="601"/>
      <c r="NVW146" s="601"/>
      <c r="NVX146" s="601"/>
      <c r="NVY146" s="601"/>
      <c r="NVZ146" s="601"/>
      <c r="NWA146" s="601"/>
      <c r="NWB146" s="601"/>
      <c r="NWC146" s="601"/>
      <c r="NWD146" s="601"/>
      <c r="NWE146" s="601"/>
      <c r="NWF146" s="601"/>
      <c r="NWG146" s="601"/>
      <c r="NWH146" s="601"/>
      <c r="NWI146" s="601"/>
      <c r="NWJ146" s="601"/>
      <c r="NWK146" s="601"/>
      <c r="NWL146" s="601"/>
      <c r="NWM146" s="601"/>
      <c r="NWN146" s="601"/>
      <c r="NWO146" s="601"/>
      <c r="NWP146" s="601"/>
      <c r="NWQ146" s="601"/>
      <c r="NWR146" s="601"/>
      <c r="NWS146" s="601"/>
      <c r="NWT146" s="601"/>
      <c r="NWU146" s="601"/>
      <c r="NWV146" s="601"/>
      <c r="NWW146" s="601"/>
      <c r="NWX146" s="601"/>
      <c r="NWY146" s="601"/>
      <c r="NWZ146" s="601"/>
      <c r="NXA146" s="601"/>
      <c r="NXB146" s="601"/>
      <c r="NXC146" s="601"/>
      <c r="NXD146" s="601"/>
      <c r="NXE146" s="601"/>
      <c r="NXF146" s="601"/>
      <c r="NXG146" s="601"/>
      <c r="NXH146" s="601"/>
      <c r="NXI146" s="601"/>
      <c r="NXJ146" s="601"/>
      <c r="NXK146" s="601"/>
      <c r="NXL146" s="601"/>
      <c r="NXM146" s="601"/>
      <c r="NXN146" s="601"/>
      <c r="NXO146" s="601"/>
      <c r="NXP146" s="601"/>
      <c r="NXQ146" s="601"/>
      <c r="NXR146" s="601"/>
      <c r="NXS146" s="601"/>
      <c r="NXT146" s="601"/>
      <c r="NXU146" s="601"/>
      <c r="NXV146" s="601"/>
      <c r="NXW146" s="601"/>
      <c r="NXX146" s="601"/>
      <c r="NXY146" s="601"/>
      <c r="NXZ146" s="601"/>
      <c r="NYA146" s="601"/>
      <c r="NYB146" s="601"/>
      <c r="NYC146" s="601"/>
      <c r="NYD146" s="601"/>
      <c r="NYE146" s="601"/>
      <c r="NYF146" s="601"/>
      <c r="NYG146" s="601"/>
      <c r="NYH146" s="601"/>
      <c r="NYI146" s="601"/>
      <c r="NYJ146" s="601"/>
      <c r="NYK146" s="601"/>
      <c r="NYL146" s="601"/>
      <c r="NYM146" s="601"/>
      <c r="NYN146" s="601"/>
      <c r="NYO146" s="601"/>
      <c r="NYP146" s="601"/>
      <c r="NYQ146" s="601"/>
      <c r="NYR146" s="601"/>
      <c r="NYS146" s="601"/>
      <c r="NYT146" s="601"/>
      <c r="NYU146" s="601"/>
      <c r="NYV146" s="601"/>
      <c r="NYW146" s="601"/>
      <c r="NYX146" s="601"/>
      <c r="NYY146" s="601"/>
      <c r="NYZ146" s="601"/>
      <c r="NZA146" s="601"/>
      <c r="NZB146" s="601"/>
      <c r="NZC146" s="601"/>
      <c r="NZD146" s="601"/>
      <c r="NZE146" s="601"/>
      <c r="NZF146" s="601"/>
      <c r="NZG146" s="601"/>
      <c r="NZH146" s="601"/>
      <c r="NZI146" s="601"/>
      <c r="NZJ146" s="601"/>
      <c r="NZK146" s="601"/>
      <c r="NZL146" s="601"/>
      <c r="NZM146" s="601"/>
      <c r="NZN146" s="601"/>
      <c r="NZO146" s="601"/>
      <c r="NZP146" s="601"/>
      <c r="NZQ146" s="601"/>
      <c r="NZR146" s="601"/>
      <c r="NZS146" s="601"/>
      <c r="NZT146" s="601"/>
      <c r="NZU146" s="601"/>
      <c r="NZV146" s="601"/>
      <c r="NZW146" s="601"/>
      <c r="NZX146" s="601"/>
      <c r="NZY146" s="601"/>
      <c r="NZZ146" s="601"/>
      <c r="OAA146" s="601"/>
      <c r="OAB146" s="601"/>
      <c r="OAC146" s="601"/>
      <c r="OAD146" s="601"/>
      <c r="OAE146" s="601"/>
      <c r="OAF146" s="601"/>
      <c r="OAG146" s="601"/>
      <c r="OAH146" s="601"/>
      <c r="OAI146" s="601"/>
      <c r="OAJ146" s="601"/>
      <c r="OAK146" s="601"/>
      <c r="OAL146" s="601"/>
      <c r="OAM146" s="601"/>
      <c r="OAN146" s="601"/>
      <c r="OAO146" s="601"/>
      <c r="OAP146" s="601"/>
      <c r="OAQ146" s="601"/>
      <c r="OAR146" s="601"/>
      <c r="OAS146" s="601"/>
      <c r="OAT146" s="601"/>
      <c r="OAU146" s="601"/>
      <c r="OAV146" s="601"/>
      <c r="OAW146" s="601"/>
      <c r="OAX146" s="601"/>
      <c r="OAY146" s="601"/>
      <c r="OAZ146" s="601"/>
      <c r="OBA146" s="601"/>
      <c r="OBB146" s="601"/>
      <c r="OBC146" s="601"/>
      <c r="OBD146" s="601"/>
      <c r="OBE146" s="601"/>
      <c r="OBF146" s="601"/>
      <c r="OBG146" s="601"/>
      <c r="OBH146" s="601"/>
      <c r="OBI146" s="601"/>
      <c r="OBJ146" s="601"/>
      <c r="OBK146" s="601"/>
      <c r="OBL146" s="601"/>
      <c r="OBM146" s="601"/>
      <c r="OBN146" s="601"/>
      <c r="OBO146" s="601"/>
      <c r="OBP146" s="601"/>
      <c r="OBQ146" s="601"/>
      <c r="OBR146" s="601"/>
      <c r="OBS146" s="601"/>
      <c r="OBT146" s="601"/>
      <c r="OBU146" s="601"/>
      <c r="OBV146" s="601"/>
      <c r="OBW146" s="601"/>
      <c r="OBX146" s="601"/>
      <c r="OBY146" s="601"/>
      <c r="OBZ146" s="601"/>
      <c r="OCA146" s="601"/>
      <c r="OCB146" s="601"/>
      <c r="OCC146" s="601"/>
      <c r="OCD146" s="601"/>
      <c r="OCE146" s="601"/>
      <c r="OCF146" s="601"/>
      <c r="OCG146" s="601"/>
      <c r="OCH146" s="601"/>
      <c r="OCI146" s="601"/>
      <c r="OCJ146" s="601"/>
      <c r="OCK146" s="601"/>
      <c r="OCL146" s="601"/>
      <c r="OCM146" s="601"/>
      <c r="OCN146" s="601"/>
      <c r="OCO146" s="601"/>
      <c r="OCP146" s="601"/>
      <c r="OCQ146" s="601"/>
      <c r="OCR146" s="601"/>
      <c r="OCS146" s="601"/>
      <c r="OCT146" s="601"/>
      <c r="OCU146" s="601"/>
      <c r="OCV146" s="601"/>
      <c r="OCW146" s="601"/>
      <c r="OCX146" s="601"/>
      <c r="OCY146" s="601"/>
      <c r="OCZ146" s="601"/>
      <c r="ODA146" s="601"/>
      <c r="ODB146" s="601"/>
      <c r="ODC146" s="601"/>
      <c r="ODD146" s="601"/>
      <c r="ODE146" s="601"/>
      <c r="ODF146" s="601"/>
      <c r="ODG146" s="601"/>
      <c r="ODH146" s="601"/>
      <c r="ODI146" s="601"/>
      <c r="ODJ146" s="601"/>
      <c r="ODK146" s="601"/>
      <c r="ODL146" s="601"/>
      <c r="ODM146" s="601"/>
      <c r="ODN146" s="601"/>
      <c r="ODO146" s="601"/>
      <c r="ODP146" s="601"/>
      <c r="ODQ146" s="601"/>
      <c r="ODR146" s="601"/>
      <c r="ODS146" s="601"/>
      <c r="ODT146" s="601"/>
      <c r="ODU146" s="601"/>
      <c r="ODV146" s="601"/>
      <c r="ODW146" s="601"/>
      <c r="ODX146" s="601"/>
      <c r="ODY146" s="601"/>
      <c r="ODZ146" s="601"/>
      <c r="OEA146" s="601"/>
      <c r="OEB146" s="601"/>
      <c r="OEC146" s="601"/>
      <c r="OED146" s="601"/>
      <c r="OEE146" s="601"/>
      <c r="OEF146" s="601"/>
      <c r="OEG146" s="601"/>
      <c r="OEH146" s="601"/>
      <c r="OEI146" s="601"/>
      <c r="OEJ146" s="601"/>
      <c r="OEK146" s="601"/>
      <c r="OEL146" s="601"/>
      <c r="OEM146" s="601"/>
      <c r="OEN146" s="601"/>
      <c r="OEO146" s="601"/>
      <c r="OEP146" s="601"/>
      <c r="OEQ146" s="601"/>
      <c r="OER146" s="601"/>
      <c r="OES146" s="601"/>
      <c r="OET146" s="601"/>
      <c r="OEU146" s="601"/>
      <c r="OEV146" s="601"/>
      <c r="OEW146" s="601"/>
      <c r="OEX146" s="601"/>
      <c r="OEY146" s="601"/>
      <c r="OEZ146" s="601"/>
      <c r="OFA146" s="601"/>
      <c r="OFB146" s="601"/>
      <c r="OFC146" s="601"/>
      <c r="OFD146" s="601"/>
      <c r="OFE146" s="601"/>
      <c r="OFF146" s="601"/>
      <c r="OFG146" s="601"/>
      <c r="OFH146" s="601"/>
      <c r="OFI146" s="601"/>
      <c r="OFJ146" s="601"/>
      <c r="OFK146" s="601"/>
      <c r="OFL146" s="601"/>
      <c r="OFM146" s="601"/>
      <c r="OFN146" s="601"/>
      <c r="OFO146" s="601"/>
      <c r="OFP146" s="601"/>
      <c r="OFQ146" s="601"/>
      <c r="OFR146" s="601"/>
      <c r="OFS146" s="601"/>
      <c r="OFT146" s="601"/>
      <c r="OFU146" s="601"/>
      <c r="OFV146" s="601"/>
      <c r="OFW146" s="601"/>
      <c r="OFX146" s="601"/>
      <c r="OFY146" s="601"/>
      <c r="OFZ146" s="601"/>
      <c r="OGA146" s="601"/>
      <c r="OGB146" s="601"/>
      <c r="OGC146" s="601"/>
      <c r="OGD146" s="601"/>
      <c r="OGE146" s="601"/>
      <c r="OGF146" s="601"/>
      <c r="OGG146" s="601"/>
      <c r="OGH146" s="601"/>
      <c r="OGI146" s="601"/>
      <c r="OGJ146" s="601"/>
      <c r="OGK146" s="601"/>
      <c r="OGL146" s="601"/>
      <c r="OGM146" s="601"/>
      <c r="OGN146" s="601"/>
      <c r="OGO146" s="601"/>
      <c r="OGP146" s="601"/>
      <c r="OGQ146" s="601"/>
      <c r="OGR146" s="601"/>
      <c r="OGS146" s="601"/>
      <c r="OGT146" s="601"/>
      <c r="OGU146" s="601"/>
      <c r="OGV146" s="601"/>
      <c r="OGW146" s="601"/>
      <c r="OGX146" s="601"/>
      <c r="OGY146" s="601"/>
      <c r="OGZ146" s="601"/>
      <c r="OHA146" s="601"/>
      <c r="OHB146" s="601"/>
      <c r="OHC146" s="601"/>
      <c r="OHD146" s="601"/>
      <c r="OHE146" s="601"/>
      <c r="OHF146" s="601"/>
      <c r="OHG146" s="601"/>
      <c r="OHH146" s="601"/>
      <c r="OHI146" s="601"/>
      <c r="OHJ146" s="601"/>
      <c r="OHK146" s="601"/>
      <c r="OHL146" s="601"/>
      <c r="OHM146" s="601"/>
      <c r="OHN146" s="601"/>
      <c r="OHO146" s="601"/>
      <c r="OHP146" s="601"/>
      <c r="OHQ146" s="601"/>
      <c r="OHR146" s="601"/>
      <c r="OHS146" s="601"/>
      <c r="OHT146" s="601"/>
      <c r="OHU146" s="601"/>
      <c r="OHV146" s="601"/>
      <c r="OHW146" s="601"/>
      <c r="OHX146" s="601"/>
      <c r="OHY146" s="601"/>
      <c r="OHZ146" s="601"/>
      <c r="OIA146" s="601"/>
      <c r="OIB146" s="601"/>
      <c r="OIC146" s="601"/>
      <c r="OID146" s="601"/>
      <c r="OIE146" s="601"/>
      <c r="OIF146" s="601"/>
      <c r="OIG146" s="601"/>
      <c r="OIH146" s="601"/>
      <c r="OII146" s="601"/>
      <c r="OIJ146" s="601"/>
      <c r="OIK146" s="601"/>
      <c r="OIL146" s="601"/>
      <c r="OIM146" s="601"/>
      <c r="OIN146" s="601"/>
      <c r="OIO146" s="601"/>
      <c r="OIP146" s="601"/>
      <c r="OIQ146" s="601"/>
      <c r="OIR146" s="601"/>
      <c r="OIS146" s="601"/>
      <c r="OIT146" s="601"/>
      <c r="OIU146" s="601"/>
      <c r="OIV146" s="601"/>
      <c r="OIW146" s="601"/>
      <c r="OIX146" s="601"/>
      <c r="OIY146" s="601"/>
      <c r="OIZ146" s="601"/>
      <c r="OJA146" s="601"/>
      <c r="OJB146" s="601"/>
      <c r="OJC146" s="601"/>
      <c r="OJD146" s="601"/>
      <c r="OJE146" s="601"/>
      <c r="OJF146" s="601"/>
      <c r="OJG146" s="601"/>
      <c r="OJH146" s="601"/>
      <c r="OJI146" s="601"/>
      <c r="OJJ146" s="601"/>
      <c r="OJK146" s="601"/>
      <c r="OJL146" s="601"/>
      <c r="OJM146" s="601"/>
      <c r="OJN146" s="601"/>
      <c r="OJO146" s="601"/>
      <c r="OJP146" s="601"/>
      <c r="OJQ146" s="601"/>
      <c r="OJR146" s="601"/>
      <c r="OJS146" s="601"/>
      <c r="OJT146" s="601"/>
      <c r="OJU146" s="601"/>
      <c r="OJV146" s="601"/>
      <c r="OJW146" s="601"/>
      <c r="OJX146" s="601"/>
      <c r="OJY146" s="601"/>
      <c r="OJZ146" s="601"/>
      <c r="OKA146" s="601"/>
      <c r="OKB146" s="601"/>
      <c r="OKC146" s="601"/>
      <c r="OKD146" s="601"/>
      <c r="OKE146" s="601"/>
      <c r="OKF146" s="601"/>
      <c r="OKG146" s="601"/>
      <c r="OKH146" s="601"/>
      <c r="OKI146" s="601"/>
      <c r="OKJ146" s="601"/>
      <c r="OKK146" s="601"/>
      <c r="OKL146" s="601"/>
      <c r="OKM146" s="601"/>
      <c r="OKN146" s="601"/>
      <c r="OKO146" s="601"/>
      <c r="OKP146" s="601"/>
      <c r="OKQ146" s="601"/>
      <c r="OKR146" s="601"/>
      <c r="OKS146" s="601"/>
      <c r="OKT146" s="601"/>
      <c r="OKU146" s="601"/>
      <c r="OKV146" s="601"/>
      <c r="OKW146" s="601"/>
      <c r="OKX146" s="601"/>
      <c r="OKY146" s="601"/>
      <c r="OKZ146" s="601"/>
      <c r="OLA146" s="601"/>
      <c r="OLB146" s="601"/>
      <c r="OLC146" s="601"/>
      <c r="OLD146" s="601"/>
      <c r="OLE146" s="601"/>
      <c r="OLF146" s="601"/>
      <c r="OLG146" s="601"/>
      <c r="OLH146" s="601"/>
      <c r="OLI146" s="601"/>
      <c r="OLJ146" s="601"/>
      <c r="OLK146" s="601"/>
      <c r="OLL146" s="601"/>
      <c r="OLM146" s="601"/>
      <c r="OLN146" s="601"/>
      <c r="OLO146" s="601"/>
      <c r="OLP146" s="601"/>
      <c r="OLQ146" s="601"/>
      <c r="OLR146" s="601"/>
      <c r="OLS146" s="601"/>
      <c r="OLT146" s="601"/>
      <c r="OLU146" s="601"/>
      <c r="OLV146" s="601"/>
      <c r="OLW146" s="601"/>
      <c r="OLX146" s="601"/>
      <c r="OLY146" s="601"/>
      <c r="OLZ146" s="601"/>
      <c r="OMA146" s="601"/>
      <c r="OMB146" s="601"/>
      <c r="OMC146" s="601"/>
      <c r="OMD146" s="601"/>
      <c r="OME146" s="601"/>
      <c r="OMF146" s="601"/>
      <c r="OMG146" s="601"/>
      <c r="OMH146" s="601"/>
      <c r="OMI146" s="601"/>
      <c r="OMJ146" s="601"/>
      <c r="OMK146" s="601"/>
      <c r="OML146" s="601"/>
      <c r="OMM146" s="601"/>
      <c r="OMN146" s="601"/>
      <c r="OMO146" s="601"/>
      <c r="OMP146" s="601"/>
      <c r="OMQ146" s="601"/>
      <c r="OMR146" s="601"/>
      <c r="OMS146" s="601"/>
      <c r="OMT146" s="601"/>
      <c r="OMU146" s="601"/>
      <c r="OMV146" s="601"/>
      <c r="OMW146" s="601"/>
      <c r="OMX146" s="601"/>
      <c r="OMY146" s="601"/>
      <c r="OMZ146" s="601"/>
      <c r="ONA146" s="601"/>
      <c r="ONB146" s="601"/>
      <c r="ONC146" s="601"/>
      <c r="OND146" s="601"/>
      <c r="ONE146" s="601"/>
      <c r="ONF146" s="601"/>
      <c r="ONG146" s="601"/>
      <c r="ONH146" s="601"/>
      <c r="ONI146" s="601"/>
      <c r="ONJ146" s="601"/>
      <c r="ONK146" s="601"/>
      <c r="ONL146" s="601"/>
      <c r="ONM146" s="601"/>
      <c r="ONN146" s="601"/>
      <c r="ONO146" s="601"/>
      <c r="ONP146" s="601"/>
      <c r="ONQ146" s="601"/>
      <c r="ONR146" s="601"/>
      <c r="ONS146" s="601"/>
      <c r="ONT146" s="601"/>
      <c r="ONU146" s="601"/>
      <c r="ONV146" s="601"/>
      <c r="ONW146" s="601"/>
      <c r="ONX146" s="601"/>
      <c r="ONY146" s="601"/>
      <c r="ONZ146" s="601"/>
      <c r="OOA146" s="601"/>
      <c r="OOB146" s="601"/>
      <c r="OOC146" s="601"/>
      <c r="OOD146" s="601"/>
      <c r="OOE146" s="601"/>
      <c r="OOF146" s="601"/>
      <c r="OOG146" s="601"/>
      <c r="OOH146" s="601"/>
      <c r="OOI146" s="601"/>
      <c r="OOJ146" s="601"/>
      <c r="OOK146" s="601"/>
      <c r="OOL146" s="601"/>
      <c r="OOM146" s="601"/>
      <c r="OON146" s="601"/>
      <c r="OOO146" s="601"/>
      <c r="OOP146" s="601"/>
      <c r="OOQ146" s="601"/>
      <c r="OOR146" s="601"/>
      <c r="OOS146" s="601"/>
      <c r="OOT146" s="601"/>
      <c r="OOU146" s="601"/>
      <c r="OOV146" s="601"/>
      <c r="OOW146" s="601"/>
      <c r="OOX146" s="601"/>
      <c r="OOY146" s="601"/>
      <c r="OOZ146" s="601"/>
      <c r="OPA146" s="601"/>
      <c r="OPB146" s="601"/>
      <c r="OPC146" s="601"/>
      <c r="OPD146" s="601"/>
      <c r="OPE146" s="601"/>
      <c r="OPF146" s="601"/>
      <c r="OPG146" s="601"/>
      <c r="OPH146" s="601"/>
      <c r="OPI146" s="601"/>
      <c r="OPJ146" s="601"/>
      <c r="OPK146" s="601"/>
      <c r="OPL146" s="601"/>
      <c r="OPM146" s="601"/>
      <c r="OPN146" s="601"/>
      <c r="OPO146" s="601"/>
      <c r="OPP146" s="601"/>
      <c r="OPQ146" s="601"/>
      <c r="OPR146" s="601"/>
      <c r="OPS146" s="601"/>
      <c r="OPT146" s="601"/>
      <c r="OPU146" s="601"/>
      <c r="OPV146" s="601"/>
      <c r="OPW146" s="601"/>
      <c r="OPX146" s="601"/>
      <c r="OPY146" s="601"/>
      <c r="OPZ146" s="601"/>
      <c r="OQA146" s="601"/>
      <c r="OQB146" s="601"/>
      <c r="OQC146" s="601"/>
      <c r="OQD146" s="601"/>
      <c r="OQE146" s="601"/>
      <c r="OQF146" s="601"/>
      <c r="OQG146" s="601"/>
      <c r="OQH146" s="601"/>
      <c r="OQI146" s="601"/>
      <c r="OQJ146" s="601"/>
      <c r="OQK146" s="601"/>
      <c r="OQL146" s="601"/>
      <c r="OQM146" s="601"/>
      <c r="OQN146" s="601"/>
      <c r="OQO146" s="601"/>
      <c r="OQP146" s="601"/>
      <c r="OQQ146" s="601"/>
      <c r="OQR146" s="601"/>
      <c r="OQS146" s="601"/>
      <c r="OQT146" s="601"/>
      <c r="OQU146" s="601"/>
      <c r="OQV146" s="601"/>
      <c r="OQW146" s="601"/>
      <c r="OQX146" s="601"/>
      <c r="OQY146" s="601"/>
      <c r="OQZ146" s="601"/>
      <c r="ORA146" s="601"/>
      <c r="ORB146" s="601"/>
      <c r="ORC146" s="601"/>
      <c r="ORD146" s="601"/>
      <c r="ORE146" s="601"/>
      <c r="ORF146" s="601"/>
      <c r="ORG146" s="601"/>
      <c r="ORH146" s="601"/>
      <c r="ORI146" s="601"/>
      <c r="ORJ146" s="601"/>
      <c r="ORK146" s="601"/>
      <c r="ORL146" s="601"/>
      <c r="ORM146" s="601"/>
      <c r="ORN146" s="601"/>
      <c r="ORO146" s="601"/>
      <c r="ORP146" s="601"/>
      <c r="ORQ146" s="601"/>
      <c r="ORR146" s="601"/>
      <c r="ORS146" s="601"/>
      <c r="ORT146" s="601"/>
      <c r="ORU146" s="601"/>
      <c r="ORV146" s="601"/>
      <c r="ORW146" s="601"/>
      <c r="ORX146" s="601"/>
      <c r="ORY146" s="601"/>
      <c r="ORZ146" s="601"/>
      <c r="OSA146" s="601"/>
      <c r="OSB146" s="601"/>
      <c r="OSC146" s="601"/>
      <c r="OSD146" s="601"/>
      <c r="OSE146" s="601"/>
      <c r="OSF146" s="601"/>
      <c r="OSG146" s="601"/>
      <c r="OSH146" s="601"/>
      <c r="OSI146" s="601"/>
      <c r="OSJ146" s="601"/>
      <c r="OSK146" s="601"/>
      <c r="OSL146" s="601"/>
      <c r="OSM146" s="601"/>
      <c r="OSN146" s="601"/>
      <c r="OSO146" s="601"/>
      <c r="OSP146" s="601"/>
      <c r="OSQ146" s="601"/>
      <c r="OSR146" s="601"/>
      <c r="OSS146" s="601"/>
      <c r="OST146" s="601"/>
      <c r="OSU146" s="601"/>
      <c r="OSV146" s="601"/>
      <c r="OSW146" s="601"/>
      <c r="OSX146" s="601"/>
      <c r="OSY146" s="601"/>
      <c r="OSZ146" s="601"/>
      <c r="OTA146" s="601"/>
      <c r="OTB146" s="601"/>
      <c r="OTC146" s="601"/>
      <c r="OTD146" s="601"/>
      <c r="OTE146" s="601"/>
      <c r="OTF146" s="601"/>
      <c r="OTG146" s="601"/>
      <c r="OTH146" s="601"/>
      <c r="OTI146" s="601"/>
      <c r="OTJ146" s="601"/>
      <c r="OTK146" s="601"/>
      <c r="OTL146" s="601"/>
      <c r="OTM146" s="601"/>
      <c r="OTN146" s="601"/>
      <c r="OTO146" s="601"/>
      <c r="OTP146" s="601"/>
      <c r="OTQ146" s="601"/>
      <c r="OTR146" s="601"/>
      <c r="OTS146" s="601"/>
      <c r="OTT146" s="601"/>
      <c r="OTU146" s="601"/>
      <c r="OTV146" s="601"/>
      <c r="OTW146" s="601"/>
      <c r="OTX146" s="601"/>
      <c r="OTY146" s="601"/>
      <c r="OTZ146" s="601"/>
      <c r="OUA146" s="601"/>
      <c r="OUB146" s="601"/>
      <c r="OUC146" s="601"/>
      <c r="OUD146" s="601"/>
      <c r="OUE146" s="601"/>
      <c r="OUF146" s="601"/>
      <c r="OUG146" s="601"/>
      <c r="OUH146" s="601"/>
      <c r="OUI146" s="601"/>
      <c r="OUJ146" s="601"/>
      <c r="OUK146" s="601"/>
      <c r="OUL146" s="601"/>
      <c r="OUM146" s="601"/>
      <c r="OUN146" s="601"/>
      <c r="OUO146" s="601"/>
      <c r="OUP146" s="601"/>
      <c r="OUQ146" s="601"/>
      <c r="OUR146" s="601"/>
      <c r="OUS146" s="601"/>
      <c r="OUT146" s="601"/>
      <c r="OUU146" s="601"/>
      <c r="OUV146" s="601"/>
      <c r="OUW146" s="601"/>
      <c r="OUX146" s="601"/>
      <c r="OUY146" s="601"/>
      <c r="OUZ146" s="601"/>
      <c r="OVA146" s="601"/>
      <c r="OVB146" s="601"/>
      <c r="OVC146" s="601"/>
      <c r="OVD146" s="601"/>
      <c r="OVE146" s="601"/>
      <c r="OVF146" s="601"/>
      <c r="OVG146" s="601"/>
      <c r="OVH146" s="601"/>
      <c r="OVI146" s="601"/>
      <c r="OVJ146" s="601"/>
      <c r="OVK146" s="601"/>
      <c r="OVL146" s="601"/>
      <c r="OVM146" s="601"/>
      <c r="OVN146" s="601"/>
      <c r="OVO146" s="601"/>
      <c r="OVP146" s="601"/>
      <c r="OVQ146" s="601"/>
      <c r="OVR146" s="601"/>
      <c r="OVS146" s="601"/>
      <c r="OVT146" s="601"/>
      <c r="OVU146" s="601"/>
      <c r="OVV146" s="601"/>
      <c r="OVW146" s="601"/>
      <c r="OVX146" s="601"/>
      <c r="OVY146" s="601"/>
      <c r="OVZ146" s="601"/>
      <c r="OWA146" s="601"/>
      <c r="OWB146" s="601"/>
      <c r="OWC146" s="601"/>
      <c r="OWD146" s="601"/>
      <c r="OWE146" s="601"/>
      <c r="OWF146" s="601"/>
      <c r="OWG146" s="601"/>
      <c r="OWH146" s="601"/>
      <c r="OWI146" s="601"/>
      <c r="OWJ146" s="601"/>
      <c r="OWK146" s="601"/>
      <c r="OWL146" s="601"/>
      <c r="OWM146" s="601"/>
      <c r="OWN146" s="601"/>
      <c r="OWO146" s="601"/>
      <c r="OWP146" s="601"/>
      <c r="OWQ146" s="601"/>
      <c r="OWR146" s="601"/>
      <c r="OWS146" s="601"/>
      <c r="OWT146" s="601"/>
      <c r="OWU146" s="601"/>
      <c r="OWV146" s="601"/>
      <c r="OWW146" s="601"/>
      <c r="OWX146" s="601"/>
      <c r="OWY146" s="601"/>
      <c r="OWZ146" s="601"/>
      <c r="OXA146" s="601"/>
      <c r="OXB146" s="601"/>
      <c r="OXC146" s="601"/>
      <c r="OXD146" s="601"/>
      <c r="OXE146" s="601"/>
      <c r="OXF146" s="601"/>
      <c r="OXG146" s="601"/>
      <c r="OXH146" s="601"/>
      <c r="OXI146" s="601"/>
      <c r="OXJ146" s="601"/>
      <c r="OXK146" s="601"/>
      <c r="OXL146" s="601"/>
      <c r="OXM146" s="601"/>
      <c r="OXN146" s="601"/>
      <c r="OXO146" s="601"/>
      <c r="OXP146" s="601"/>
      <c r="OXQ146" s="601"/>
      <c r="OXR146" s="601"/>
      <c r="OXS146" s="601"/>
      <c r="OXT146" s="601"/>
      <c r="OXU146" s="601"/>
      <c r="OXV146" s="601"/>
      <c r="OXW146" s="601"/>
      <c r="OXX146" s="601"/>
      <c r="OXY146" s="601"/>
      <c r="OXZ146" s="601"/>
      <c r="OYA146" s="601"/>
      <c r="OYB146" s="601"/>
      <c r="OYC146" s="601"/>
      <c r="OYD146" s="601"/>
      <c r="OYE146" s="601"/>
      <c r="OYF146" s="601"/>
      <c r="OYG146" s="601"/>
      <c r="OYH146" s="601"/>
      <c r="OYI146" s="601"/>
      <c r="OYJ146" s="601"/>
      <c r="OYK146" s="601"/>
      <c r="OYL146" s="601"/>
      <c r="OYM146" s="601"/>
      <c r="OYN146" s="601"/>
      <c r="OYO146" s="601"/>
      <c r="OYP146" s="601"/>
      <c r="OYQ146" s="601"/>
      <c r="OYR146" s="601"/>
      <c r="OYS146" s="601"/>
      <c r="OYT146" s="601"/>
      <c r="OYU146" s="601"/>
      <c r="OYV146" s="601"/>
      <c r="OYW146" s="601"/>
      <c r="OYX146" s="601"/>
      <c r="OYY146" s="601"/>
      <c r="OYZ146" s="601"/>
      <c r="OZA146" s="601"/>
      <c r="OZB146" s="601"/>
      <c r="OZC146" s="601"/>
      <c r="OZD146" s="601"/>
      <c r="OZE146" s="601"/>
      <c r="OZF146" s="601"/>
      <c r="OZG146" s="601"/>
      <c r="OZH146" s="601"/>
      <c r="OZI146" s="601"/>
      <c r="OZJ146" s="601"/>
      <c r="OZK146" s="601"/>
      <c r="OZL146" s="601"/>
      <c r="OZM146" s="601"/>
      <c r="OZN146" s="601"/>
      <c r="OZO146" s="601"/>
      <c r="OZP146" s="601"/>
      <c r="OZQ146" s="601"/>
      <c r="OZR146" s="601"/>
      <c r="OZS146" s="601"/>
      <c r="OZT146" s="601"/>
      <c r="OZU146" s="601"/>
      <c r="OZV146" s="601"/>
      <c r="OZW146" s="601"/>
      <c r="OZX146" s="601"/>
      <c r="OZY146" s="601"/>
      <c r="OZZ146" s="601"/>
      <c r="PAA146" s="601"/>
      <c r="PAB146" s="601"/>
      <c r="PAC146" s="601"/>
      <c r="PAD146" s="601"/>
      <c r="PAE146" s="601"/>
      <c r="PAF146" s="601"/>
      <c r="PAG146" s="601"/>
      <c r="PAH146" s="601"/>
      <c r="PAI146" s="601"/>
      <c r="PAJ146" s="601"/>
      <c r="PAK146" s="601"/>
      <c r="PAL146" s="601"/>
      <c r="PAM146" s="601"/>
      <c r="PAN146" s="601"/>
      <c r="PAO146" s="601"/>
      <c r="PAP146" s="601"/>
      <c r="PAQ146" s="601"/>
      <c r="PAR146" s="601"/>
      <c r="PAS146" s="601"/>
      <c r="PAT146" s="601"/>
      <c r="PAU146" s="601"/>
      <c r="PAV146" s="601"/>
      <c r="PAW146" s="601"/>
      <c r="PAX146" s="601"/>
      <c r="PAY146" s="601"/>
      <c r="PAZ146" s="601"/>
      <c r="PBA146" s="601"/>
      <c r="PBB146" s="601"/>
      <c r="PBC146" s="601"/>
      <c r="PBD146" s="601"/>
      <c r="PBE146" s="601"/>
      <c r="PBF146" s="601"/>
      <c r="PBG146" s="601"/>
      <c r="PBH146" s="601"/>
      <c r="PBI146" s="601"/>
      <c r="PBJ146" s="601"/>
      <c r="PBK146" s="601"/>
      <c r="PBL146" s="601"/>
      <c r="PBM146" s="601"/>
      <c r="PBN146" s="601"/>
      <c r="PBO146" s="601"/>
      <c r="PBP146" s="601"/>
      <c r="PBQ146" s="601"/>
      <c r="PBR146" s="601"/>
      <c r="PBS146" s="601"/>
      <c r="PBT146" s="601"/>
      <c r="PBU146" s="601"/>
      <c r="PBV146" s="601"/>
      <c r="PBW146" s="601"/>
      <c r="PBX146" s="601"/>
      <c r="PBY146" s="601"/>
      <c r="PBZ146" s="601"/>
      <c r="PCA146" s="601"/>
      <c r="PCB146" s="601"/>
      <c r="PCC146" s="601"/>
      <c r="PCD146" s="601"/>
      <c r="PCE146" s="601"/>
      <c r="PCF146" s="601"/>
      <c r="PCG146" s="601"/>
      <c r="PCH146" s="601"/>
      <c r="PCI146" s="601"/>
      <c r="PCJ146" s="601"/>
      <c r="PCK146" s="601"/>
      <c r="PCL146" s="601"/>
      <c r="PCM146" s="601"/>
      <c r="PCN146" s="601"/>
      <c r="PCO146" s="601"/>
      <c r="PCP146" s="601"/>
      <c r="PCQ146" s="601"/>
      <c r="PCR146" s="601"/>
      <c r="PCS146" s="601"/>
      <c r="PCT146" s="601"/>
      <c r="PCU146" s="601"/>
      <c r="PCV146" s="601"/>
      <c r="PCW146" s="601"/>
      <c r="PCX146" s="601"/>
      <c r="PCY146" s="601"/>
      <c r="PCZ146" s="601"/>
      <c r="PDA146" s="601"/>
      <c r="PDB146" s="601"/>
      <c r="PDC146" s="601"/>
      <c r="PDD146" s="601"/>
      <c r="PDE146" s="601"/>
      <c r="PDF146" s="601"/>
      <c r="PDG146" s="601"/>
      <c r="PDH146" s="601"/>
      <c r="PDI146" s="601"/>
      <c r="PDJ146" s="601"/>
      <c r="PDK146" s="601"/>
      <c r="PDL146" s="601"/>
      <c r="PDM146" s="601"/>
      <c r="PDN146" s="601"/>
      <c r="PDO146" s="601"/>
      <c r="PDP146" s="601"/>
      <c r="PDQ146" s="601"/>
      <c r="PDR146" s="601"/>
      <c r="PDS146" s="601"/>
      <c r="PDT146" s="601"/>
      <c r="PDU146" s="601"/>
      <c r="PDV146" s="601"/>
      <c r="PDW146" s="601"/>
      <c r="PDX146" s="601"/>
      <c r="PDY146" s="601"/>
      <c r="PDZ146" s="601"/>
      <c r="PEA146" s="601"/>
      <c r="PEB146" s="601"/>
      <c r="PEC146" s="601"/>
      <c r="PED146" s="601"/>
      <c r="PEE146" s="601"/>
      <c r="PEF146" s="601"/>
      <c r="PEG146" s="601"/>
      <c r="PEH146" s="601"/>
      <c r="PEI146" s="601"/>
      <c r="PEJ146" s="601"/>
      <c r="PEK146" s="601"/>
      <c r="PEL146" s="601"/>
      <c r="PEM146" s="601"/>
      <c r="PEN146" s="601"/>
      <c r="PEO146" s="601"/>
      <c r="PEP146" s="601"/>
      <c r="PEQ146" s="601"/>
      <c r="PER146" s="601"/>
      <c r="PES146" s="601"/>
      <c r="PET146" s="601"/>
      <c r="PEU146" s="601"/>
      <c r="PEV146" s="601"/>
      <c r="PEW146" s="601"/>
      <c r="PEX146" s="601"/>
      <c r="PEY146" s="601"/>
      <c r="PEZ146" s="601"/>
      <c r="PFA146" s="601"/>
      <c r="PFB146" s="601"/>
      <c r="PFC146" s="601"/>
      <c r="PFD146" s="601"/>
      <c r="PFE146" s="601"/>
      <c r="PFF146" s="601"/>
      <c r="PFG146" s="601"/>
      <c r="PFH146" s="601"/>
      <c r="PFI146" s="601"/>
      <c r="PFJ146" s="601"/>
      <c r="PFK146" s="601"/>
      <c r="PFL146" s="601"/>
      <c r="PFM146" s="601"/>
      <c r="PFN146" s="601"/>
      <c r="PFO146" s="601"/>
      <c r="PFP146" s="601"/>
      <c r="PFQ146" s="601"/>
      <c r="PFR146" s="601"/>
      <c r="PFS146" s="601"/>
      <c r="PFT146" s="601"/>
      <c r="PFU146" s="601"/>
      <c r="PFV146" s="601"/>
      <c r="PFW146" s="601"/>
      <c r="PFX146" s="601"/>
      <c r="PFY146" s="601"/>
      <c r="PFZ146" s="601"/>
      <c r="PGA146" s="601"/>
      <c r="PGB146" s="601"/>
      <c r="PGC146" s="601"/>
      <c r="PGD146" s="601"/>
      <c r="PGE146" s="601"/>
      <c r="PGF146" s="601"/>
      <c r="PGG146" s="601"/>
      <c r="PGH146" s="601"/>
      <c r="PGI146" s="601"/>
      <c r="PGJ146" s="601"/>
      <c r="PGK146" s="601"/>
      <c r="PGL146" s="601"/>
      <c r="PGM146" s="601"/>
      <c r="PGN146" s="601"/>
      <c r="PGO146" s="601"/>
      <c r="PGP146" s="601"/>
      <c r="PGQ146" s="601"/>
      <c r="PGR146" s="601"/>
      <c r="PGS146" s="601"/>
      <c r="PGT146" s="601"/>
      <c r="PGU146" s="601"/>
      <c r="PGV146" s="601"/>
      <c r="PGW146" s="601"/>
      <c r="PGX146" s="601"/>
      <c r="PGY146" s="601"/>
      <c r="PGZ146" s="601"/>
      <c r="PHA146" s="601"/>
      <c r="PHB146" s="601"/>
      <c r="PHC146" s="601"/>
      <c r="PHD146" s="601"/>
      <c r="PHE146" s="601"/>
      <c r="PHF146" s="601"/>
      <c r="PHG146" s="601"/>
      <c r="PHH146" s="601"/>
      <c r="PHI146" s="601"/>
      <c r="PHJ146" s="601"/>
      <c r="PHK146" s="601"/>
      <c r="PHL146" s="601"/>
      <c r="PHM146" s="601"/>
      <c r="PHN146" s="601"/>
      <c r="PHO146" s="601"/>
      <c r="PHP146" s="601"/>
      <c r="PHQ146" s="601"/>
      <c r="PHR146" s="601"/>
      <c r="PHS146" s="601"/>
      <c r="PHT146" s="601"/>
      <c r="PHU146" s="601"/>
      <c r="PHV146" s="601"/>
      <c r="PHW146" s="601"/>
      <c r="PHX146" s="601"/>
      <c r="PHY146" s="601"/>
      <c r="PHZ146" s="601"/>
      <c r="PIA146" s="601"/>
      <c r="PIB146" s="601"/>
      <c r="PIC146" s="601"/>
      <c r="PID146" s="601"/>
      <c r="PIE146" s="601"/>
      <c r="PIF146" s="601"/>
      <c r="PIG146" s="601"/>
      <c r="PIH146" s="601"/>
      <c r="PII146" s="601"/>
      <c r="PIJ146" s="601"/>
      <c r="PIK146" s="601"/>
      <c r="PIL146" s="601"/>
      <c r="PIM146" s="601"/>
      <c r="PIN146" s="601"/>
      <c r="PIO146" s="601"/>
      <c r="PIP146" s="601"/>
      <c r="PIQ146" s="601"/>
      <c r="PIR146" s="601"/>
      <c r="PIS146" s="601"/>
      <c r="PIT146" s="601"/>
      <c r="PIU146" s="601"/>
      <c r="PIV146" s="601"/>
      <c r="PIW146" s="601"/>
      <c r="PIX146" s="601"/>
      <c r="PIY146" s="601"/>
      <c r="PIZ146" s="601"/>
      <c r="PJA146" s="601"/>
      <c r="PJB146" s="601"/>
      <c r="PJC146" s="601"/>
      <c r="PJD146" s="601"/>
      <c r="PJE146" s="601"/>
      <c r="PJF146" s="601"/>
      <c r="PJG146" s="601"/>
      <c r="PJH146" s="601"/>
      <c r="PJI146" s="601"/>
      <c r="PJJ146" s="601"/>
      <c r="PJK146" s="601"/>
      <c r="PJL146" s="601"/>
      <c r="PJM146" s="601"/>
      <c r="PJN146" s="601"/>
      <c r="PJO146" s="601"/>
      <c r="PJP146" s="601"/>
      <c r="PJQ146" s="601"/>
      <c r="PJR146" s="601"/>
      <c r="PJS146" s="601"/>
      <c r="PJT146" s="601"/>
      <c r="PJU146" s="601"/>
      <c r="PJV146" s="601"/>
      <c r="PJW146" s="601"/>
      <c r="PJX146" s="601"/>
      <c r="PJY146" s="601"/>
      <c r="PJZ146" s="601"/>
      <c r="PKA146" s="601"/>
      <c r="PKB146" s="601"/>
      <c r="PKC146" s="601"/>
      <c r="PKD146" s="601"/>
      <c r="PKE146" s="601"/>
      <c r="PKF146" s="601"/>
      <c r="PKG146" s="601"/>
      <c r="PKH146" s="601"/>
      <c r="PKI146" s="601"/>
      <c r="PKJ146" s="601"/>
      <c r="PKK146" s="601"/>
      <c r="PKL146" s="601"/>
      <c r="PKM146" s="601"/>
      <c r="PKN146" s="601"/>
      <c r="PKO146" s="601"/>
      <c r="PKP146" s="601"/>
      <c r="PKQ146" s="601"/>
      <c r="PKR146" s="601"/>
      <c r="PKS146" s="601"/>
      <c r="PKT146" s="601"/>
      <c r="PKU146" s="601"/>
      <c r="PKV146" s="601"/>
      <c r="PKW146" s="601"/>
      <c r="PKX146" s="601"/>
      <c r="PKY146" s="601"/>
      <c r="PKZ146" s="601"/>
      <c r="PLA146" s="601"/>
      <c r="PLB146" s="601"/>
      <c r="PLC146" s="601"/>
      <c r="PLD146" s="601"/>
      <c r="PLE146" s="601"/>
      <c r="PLF146" s="601"/>
      <c r="PLG146" s="601"/>
      <c r="PLH146" s="601"/>
      <c r="PLI146" s="601"/>
      <c r="PLJ146" s="601"/>
      <c r="PLK146" s="601"/>
      <c r="PLL146" s="601"/>
      <c r="PLM146" s="601"/>
      <c r="PLN146" s="601"/>
      <c r="PLO146" s="601"/>
      <c r="PLP146" s="601"/>
      <c r="PLQ146" s="601"/>
      <c r="PLR146" s="601"/>
      <c r="PLS146" s="601"/>
      <c r="PLT146" s="601"/>
      <c r="PLU146" s="601"/>
      <c r="PLV146" s="601"/>
      <c r="PLW146" s="601"/>
      <c r="PLX146" s="601"/>
      <c r="PLY146" s="601"/>
      <c r="PLZ146" s="601"/>
      <c r="PMA146" s="601"/>
      <c r="PMB146" s="601"/>
      <c r="PMC146" s="601"/>
      <c r="PMD146" s="601"/>
      <c r="PME146" s="601"/>
      <c r="PMF146" s="601"/>
      <c r="PMG146" s="601"/>
      <c r="PMH146" s="601"/>
      <c r="PMI146" s="601"/>
      <c r="PMJ146" s="601"/>
      <c r="PMK146" s="601"/>
      <c r="PML146" s="601"/>
      <c r="PMM146" s="601"/>
      <c r="PMN146" s="601"/>
      <c r="PMO146" s="601"/>
      <c r="PMP146" s="601"/>
      <c r="PMQ146" s="601"/>
      <c r="PMR146" s="601"/>
      <c r="PMS146" s="601"/>
      <c r="PMT146" s="601"/>
      <c r="PMU146" s="601"/>
      <c r="PMV146" s="601"/>
      <c r="PMW146" s="601"/>
      <c r="PMX146" s="601"/>
      <c r="PMY146" s="601"/>
      <c r="PMZ146" s="601"/>
      <c r="PNA146" s="601"/>
      <c r="PNB146" s="601"/>
      <c r="PNC146" s="601"/>
      <c r="PND146" s="601"/>
      <c r="PNE146" s="601"/>
      <c r="PNF146" s="601"/>
      <c r="PNG146" s="601"/>
      <c r="PNH146" s="601"/>
      <c r="PNI146" s="601"/>
      <c r="PNJ146" s="601"/>
      <c r="PNK146" s="601"/>
      <c r="PNL146" s="601"/>
      <c r="PNM146" s="601"/>
      <c r="PNN146" s="601"/>
      <c r="PNO146" s="601"/>
      <c r="PNP146" s="601"/>
      <c r="PNQ146" s="601"/>
      <c r="PNR146" s="601"/>
      <c r="PNS146" s="601"/>
      <c r="PNT146" s="601"/>
      <c r="PNU146" s="601"/>
      <c r="PNV146" s="601"/>
      <c r="PNW146" s="601"/>
      <c r="PNX146" s="601"/>
      <c r="PNY146" s="601"/>
      <c r="PNZ146" s="601"/>
      <c r="POA146" s="601"/>
      <c r="POB146" s="601"/>
      <c r="POC146" s="601"/>
      <c r="POD146" s="601"/>
      <c r="POE146" s="601"/>
      <c r="POF146" s="601"/>
      <c r="POG146" s="601"/>
      <c r="POH146" s="601"/>
      <c r="POI146" s="601"/>
      <c r="POJ146" s="601"/>
      <c r="POK146" s="601"/>
      <c r="POL146" s="601"/>
      <c r="POM146" s="601"/>
      <c r="PON146" s="601"/>
      <c r="POO146" s="601"/>
      <c r="POP146" s="601"/>
      <c r="POQ146" s="601"/>
      <c r="POR146" s="601"/>
      <c r="POS146" s="601"/>
      <c r="POT146" s="601"/>
      <c r="POU146" s="601"/>
      <c r="POV146" s="601"/>
      <c r="POW146" s="601"/>
      <c r="POX146" s="601"/>
      <c r="POY146" s="601"/>
      <c r="POZ146" s="601"/>
      <c r="PPA146" s="601"/>
      <c r="PPB146" s="601"/>
      <c r="PPC146" s="601"/>
      <c r="PPD146" s="601"/>
      <c r="PPE146" s="601"/>
      <c r="PPF146" s="601"/>
      <c r="PPG146" s="601"/>
      <c r="PPH146" s="601"/>
      <c r="PPI146" s="601"/>
      <c r="PPJ146" s="601"/>
      <c r="PPK146" s="601"/>
      <c r="PPL146" s="601"/>
      <c r="PPM146" s="601"/>
      <c r="PPN146" s="601"/>
      <c r="PPO146" s="601"/>
      <c r="PPP146" s="601"/>
      <c r="PPQ146" s="601"/>
      <c r="PPR146" s="601"/>
      <c r="PPS146" s="601"/>
      <c r="PPT146" s="601"/>
      <c r="PPU146" s="601"/>
      <c r="PPV146" s="601"/>
      <c r="PPW146" s="601"/>
      <c r="PPX146" s="601"/>
      <c r="PPY146" s="601"/>
      <c r="PPZ146" s="601"/>
      <c r="PQA146" s="601"/>
      <c r="PQB146" s="601"/>
      <c r="PQC146" s="601"/>
      <c r="PQD146" s="601"/>
      <c r="PQE146" s="601"/>
      <c r="PQF146" s="601"/>
      <c r="PQG146" s="601"/>
      <c r="PQH146" s="601"/>
      <c r="PQI146" s="601"/>
      <c r="PQJ146" s="601"/>
      <c r="PQK146" s="601"/>
      <c r="PQL146" s="601"/>
      <c r="PQM146" s="601"/>
      <c r="PQN146" s="601"/>
      <c r="PQO146" s="601"/>
      <c r="PQP146" s="601"/>
      <c r="PQQ146" s="601"/>
      <c r="PQR146" s="601"/>
      <c r="PQS146" s="601"/>
      <c r="PQT146" s="601"/>
      <c r="PQU146" s="601"/>
      <c r="PQV146" s="601"/>
      <c r="PQW146" s="601"/>
      <c r="PQX146" s="601"/>
      <c r="PQY146" s="601"/>
      <c r="PQZ146" s="601"/>
      <c r="PRA146" s="601"/>
      <c r="PRB146" s="601"/>
      <c r="PRC146" s="601"/>
      <c r="PRD146" s="601"/>
      <c r="PRE146" s="601"/>
      <c r="PRF146" s="601"/>
      <c r="PRG146" s="601"/>
      <c r="PRH146" s="601"/>
      <c r="PRI146" s="601"/>
      <c r="PRJ146" s="601"/>
      <c r="PRK146" s="601"/>
      <c r="PRL146" s="601"/>
      <c r="PRM146" s="601"/>
      <c r="PRN146" s="601"/>
      <c r="PRO146" s="601"/>
      <c r="PRP146" s="601"/>
      <c r="PRQ146" s="601"/>
      <c r="PRR146" s="601"/>
      <c r="PRS146" s="601"/>
      <c r="PRT146" s="601"/>
      <c r="PRU146" s="601"/>
      <c r="PRV146" s="601"/>
      <c r="PRW146" s="601"/>
      <c r="PRX146" s="601"/>
      <c r="PRY146" s="601"/>
      <c r="PRZ146" s="601"/>
      <c r="PSA146" s="601"/>
      <c r="PSB146" s="601"/>
      <c r="PSC146" s="601"/>
      <c r="PSD146" s="601"/>
      <c r="PSE146" s="601"/>
      <c r="PSF146" s="601"/>
      <c r="PSG146" s="601"/>
      <c r="PSH146" s="601"/>
      <c r="PSI146" s="601"/>
      <c r="PSJ146" s="601"/>
      <c r="PSK146" s="601"/>
      <c r="PSL146" s="601"/>
      <c r="PSM146" s="601"/>
      <c r="PSN146" s="601"/>
      <c r="PSO146" s="601"/>
      <c r="PSP146" s="601"/>
      <c r="PSQ146" s="601"/>
      <c r="PSR146" s="601"/>
      <c r="PSS146" s="601"/>
      <c r="PST146" s="601"/>
      <c r="PSU146" s="601"/>
      <c r="PSV146" s="601"/>
      <c r="PSW146" s="601"/>
      <c r="PSX146" s="601"/>
      <c r="PSY146" s="601"/>
      <c r="PSZ146" s="601"/>
      <c r="PTA146" s="601"/>
      <c r="PTB146" s="601"/>
      <c r="PTC146" s="601"/>
      <c r="PTD146" s="601"/>
      <c r="PTE146" s="601"/>
      <c r="PTF146" s="601"/>
      <c r="PTG146" s="601"/>
      <c r="PTH146" s="601"/>
      <c r="PTI146" s="601"/>
      <c r="PTJ146" s="601"/>
      <c r="PTK146" s="601"/>
      <c r="PTL146" s="601"/>
      <c r="PTM146" s="601"/>
      <c r="PTN146" s="601"/>
      <c r="PTO146" s="601"/>
      <c r="PTP146" s="601"/>
      <c r="PTQ146" s="601"/>
      <c r="PTR146" s="601"/>
      <c r="PTS146" s="601"/>
      <c r="PTT146" s="601"/>
      <c r="PTU146" s="601"/>
      <c r="PTV146" s="601"/>
      <c r="PTW146" s="601"/>
      <c r="PTX146" s="601"/>
      <c r="PTY146" s="601"/>
      <c r="PTZ146" s="601"/>
      <c r="PUA146" s="601"/>
      <c r="PUB146" s="601"/>
      <c r="PUC146" s="601"/>
      <c r="PUD146" s="601"/>
      <c r="PUE146" s="601"/>
      <c r="PUF146" s="601"/>
      <c r="PUG146" s="601"/>
      <c r="PUH146" s="601"/>
      <c r="PUI146" s="601"/>
      <c r="PUJ146" s="601"/>
      <c r="PUK146" s="601"/>
      <c r="PUL146" s="601"/>
      <c r="PUM146" s="601"/>
      <c r="PUN146" s="601"/>
      <c r="PUO146" s="601"/>
      <c r="PUP146" s="601"/>
      <c r="PUQ146" s="601"/>
      <c r="PUR146" s="601"/>
      <c r="PUS146" s="601"/>
      <c r="PUT146" s="601"/>
      <c r="PUU146" s="601"/>
      <c r="PUV146" s="601"/>
      <c r="PUW146" s="601"/>
      <c r="PUX146" s="601"/>
      <c r="PUY146" s="601"/>
      <c r="PUZ146" s="601"/>
      <c r="PVA146" s="601"/>
      <c r="PVB146" s="601"/>
      <c r="PVC146" s="601"/>
      <c r="PVD146" s="601"/>
      <c r="PVE146" s="601"/>
      <c r="PVF146" s="601"/>
      <c r="PVG146" s="601"/>
      <c r="PVH146" s="601"/>
      <c r="PVI146" s="601"/>
      <c r="PVJ146" s="601"/>
      <c r="PVK146" s="601"/>
      <c r="PVL146" s="601"/>
      <c r="PVM146" s="601"/>
      <c r="PVN146" s="601"/>
      <c r="PVO146" s="601"/>
      <c r="PVP146" s="601"/>
      <c r="PVQ146" s="601"/>
      <c r="PVR146" s="601"/>
      <c r="PVS146" s="601"/>
      <c r="PVT146" s="601"/>
      <c r="PVU146" s="601"/>
      <c r="PVV146" s="601"/>
      <c r="PVW146" s="601"/>
      <c r="PVX146" s="601"/>
      <c r="PVY146" s="601"/>
      <c r="PVZ146" s="601"/>
      <c r="PWA146" s="601"/>
      <c r="PWB146" s="601"/>
      <c r="PWC146" s="601"/>
      <c r="PWD146" s="601"/>
      <c r="PWE146" s="601"/>
      <c r="PWF146" s="601"/>
      <c r="PWG146" s="601"/>
      <c r="PWH146" s="601"/>
      <c r="PWI146" s="601"/>
      <c r="PWJ146" s="601"/>
      <c r="PWK146" s="601"/>
      <c r="PWL146" s="601"/>
      <c r="PWM146" s="601"/>
      <c r="PWN146" s="601"/>
      <c r="PWO146" s="601"/>
      <c r="PWP146" s="601"/>
      <c r="PWQ146" s="601"/>
      <c r="PWR146" s="601"/>
      <c r="PWS146" s="601"/>
      <c r="PWT146" s="601"/>
      <c r="PWU146" s="601"/>
      <c r="PWV146" s="601"/>
      <c r="PWW146" s="601"/>
      <c r="PWX146" s="601"/>
      <c r="PWY146" s="601"/>
      <c r="PWZ146" s="601"/>
      <c r="PXA146" s="601"/>
      <c r="PXB146" s="601"/>
      <c r="PXC146" s="601"/>
      <c r="PXD146" s="601"/>
      <c r="PXE146" s="601"/>
      <c r="PXF146" s="601"/>
      <c r="PXG146" s="601"/>
      <c r="PXH146" s="601"/>
      <c r="PXI146" s="601"/>
      <c r="PXJ146" s="601"/>
      <c r="PXK146" s="601"/>
      <c r="PXL146" s="601"/>
      <c r="PXM146" s="601"/>
      <c r="PXN146" s="601"/>
      <c r="PXO146" s="601"/>
      <c r="PXP146" s="601"/>
      <c r="PXQ146" s="601"/>
      <c r="PXR146" s="601"/>
      <c r="PXS146" s="601"/>
      <c r="PXT146" s="601"/>
      <c r="PXU146" s="601"/>
      <c r="PXV146" s="601"/>
      <c r="PXW146" s="601"/>
      <c r="PXX146" s="601"/>
      <c r="PXY146" s="601"/>
      <c r="PXZ146" s="601"/>
      <c r="PYA146" s="601"/>
      <c r="PYB146" s="601"/>
      <c r="PYC146" s="601"/>
      <c r="PYD146" s="601"/>
      <c r="PYE146" s="601"/>
      <c r="PYF146" s="601"/>
      <c r="PYG146" s="601"/>
      <c r="PYH146" s="601"/>
      <c r="PYI146" s="601"/>
      <c r="PYJ146" s="601"/>
      <c r="PYK146" s="601"/>
      <c r="PYL146" s="601"/>
      <c r="PYM146" s="601"/>
      <c r="PYN146" s="601"/>
      <c r="PYO146" s="601"/>
      <c r="PYP146" s="601"/>
      <c r="PYQ146" s="601"/>
      <c r="PYR146" s="601"/>
      <c r="PYS146" s="601"/>
      <c r="PYT146" s="601"/>
      <c r="PYU146" s="601"/>
      <c r="PYV146" s="601"/>
      <c r="PYW146" s="601"/>
      <c r="PYX146" s="601"/>
      <c r="PYY146" s="601"/>
      <c r="PYZ146" s="601"/>
      <c r="PZA146" s="601"/>
      <c r="PZB146" s="601"/>
      <c r="PZC146" s="601"/>
      <c r="PZD146" s="601"/>
      <c r="PZE146" s="601"/>
      <c r="PZF146" s="601"/>
      <c r="PZG146" s="601"/>
      <c r="PZH146" s="601"/>
      <c r="PZI146" s="601"/>
      <c r="PZJ146" s="601"/>
      <c r="PZK146" s="601"/>
      <c r="PZL146" s="601"/>
      <c r="PZM146" s="601"/>
      <c r="PZN146" s="601"/>
      <c r="PZO146" s="601"/>
      <c r="PZP146" s="601"/>
      <c r="PZQ146" s="601"/>
      <c r="PZR146" s="601"/>
      <c r="PZS146" s="601"/>
      <c r="PZT146" s="601"/>
      <c r="PZU146" s="601"/>
      <c r="PZV146" s="601"/>
      <c r="PZW146" s="601"/>
      <c r="PZX146" s="601"/>
      <c r="PZY146" s="601"/>
      <c r="PZZ146" s="601"/>
      <c r="QAA146" s="601"/>
      <c r="QAB146" s="601"/>
      <c r="QAC146" s="601"/>
      <c r="QAD146" s="601"/>
      <c r="QAE146" s="601"/>
      <c r="QAF146" s="601"/>
      <c r="QAG146" s="601"/>
      <c r="QAH146" s="601"/>
      <c r="QAI146" s="601"/>
      <c r="QAJ146" s="601"/>
      <c r="QAK146" s="601"/>
      <c r="QAL146" s="601"/>
      <c r="QAM146" s="601"/>
      <c r="QAN146" s="601"/>
      <c r="QAO146" s="601"/>
      <c r="QAP146" s="601"/>
      <c r="QAQ146" s="601"/>
      <c r="QAR146" s="601"/>
      <c r="QAS146" s="601"/>
      <c r="QAT146" s="601"/>
      <c r="QAU146" s="601"/>
      <c r="QAV146" s="601"/>
      <c r="QAW146" s="601"/>
      <c r="QAX146" s="601"/>
      <c r="QAY146" s="601"/>
      <c r="QAZ146" s="601"/>
      <c r="QBA146" s="601"/>
      <c r="QBB146" s="601"/>
      <c r="QBC146" s="601"/>
      <c r="QBD146" s="601"/>
      <c r="QBE146" s="601"/>
      <c r="QBF146" s="601"/>
      <c r="QBG146" s="601"/>
      <c r="QBH146" s="601"/>
      <c r="QBI146" s="601"/>
      <c r="QBJ146" s="601"/>
      <c r="QBK146" s="601"/>
      <c r="QBL146" s="601"/>
      <c r="QBM146" s="601"/>
      <c r="QBN146" s="601"/>
      <c r="QBO146" s="601"/>
      <c r="QBP146" s="601"/>
      <c r="QBQ146" s="601"/>
      <c r="QBR146" s="601"/>
      <c r="QBS146" s="601"/>
      <c r="QBT146" s="601"/>
      <c r="QBU146" s="601"/>
      <c r="QBV146" s="601"/>
      <c r="QBW146" s="601"/>
      <c r="QBX146" s="601"/>
      <c r="QBY146" s="601"/>
      <c r="QBZ146" s="601"/>
      <c r="QCA146" s="601"/>
      <c r="QCB146" s="601"/>
      <c r="QCC146" s="601"/>
      <c r="QCD146" s="601"/>
      <c r="QCE146" s="601"/>
      <c r="QCF146" s="601"/>
      <c r="QCG146" s="601"/>
      <c r="QCH146" s="601"/>
      <c r="QCI146" s="601"/>
      <c r="QCJ146" s="601"/>
      <c r="QCK146" s="601"/>
      <c r="QCL146" s="601"/>
      <c r="QCM146" s="601"/>
      <c r="QCN146" s="601"/>
      <c r="QCO146" s="601"/>
      <c r="QCP146" s="601"/>
      <c r="QCQ146" s="601"/>
      <c r="QCR146" s="601"/>
      <c r="QCS146" s="601"/>
      <c r="QCT146" s="601"/>
      <c r="QCU146" s="601"/>
      <c r="QCV146" s="601"/>
      <c r="QCW146" s="601"/>
      <c r="QCX146" s="601"/>
      <c r="QCY146" s="601"/>
      <c r="QCZ146" s="601"/>
      <c r="QDA146" s="601"/>
      <c r="QDB146" s="601"/>
      <c r="QDC146" s="601"/>
      <c r="QDD146" s="601"/>
      <c r="QDE146" s="601"/>
      <c r="QDF146" s="601"/>
      <c r="QDG146" s="601"/>
      <c r="QDH146" s="601"/>
      <c r="QDI146" s="601"/>
      <c r="QDJ146" s="601"/>
      <c r="QDK146" s="601"/>
      <c r="QDL146" s="601"/>
      <c r="QDM146" s="601"/>
      <c r="QDN146" s="601"/>
      <c r="QDO146" s="601"/>
      <c r="QDP146" s="601"/>
      <c r="QDQ146" s="601"/>
      <c r="QDR146" s="601"/>
      <c r="QDS146" s="601"/>
      <c r="QDT146" s="601"/>
      <c r="QDU146" s="601"/>
      <c r="QDV146" s="601"/>
      <c r="QDW146" s="601"/>
      <c r="QDX146" s="601"/>
      <c r="QDY146" s="601"/>
      <c r="QDZ146" s="601"/>
      <c r="QEA146" s="601"/>
      <c r="QEB146" s="601"/>
      <c r="QEC146" s="601"/>
      <c r="QED146" s="601"/>
      <c r="QEE146" s="601"/>
      <c r="QEF146" s="601"/>
      <c r="QEG146" s="601"/>
      <c r="QEH146" s="601"/>
      <c r="QEI146" s="601"/>
      <c r="QEJ146" s="601"/>
      <c r="QEK146" s="601"/>
      <c r="QEL146" s="601"/>
      <c r="QEM146" s="601"/>
      <c r="QEN146" s="601"/>
      <c r="QEO146" s="601"/>
      <c r="QEP146" s="601"/>
      <c r="QEQ146" s="601"/>
      <c r="QER146" s="601"/>
      <c r="QES146" s="601"/>
      <c r="QET146" s="601"/>
      <c r="QEU146" s="601"/>
      <c r="QEV146" s="601"/>
      <c r="QEW146" s="601"/>
      <c r="QEX146" s="601"/>
      <c r="QEY146" s="601"/>
      <c r="QEZ146" s="601"/>
      <c r="QFA146" s="601"/>
      <c r="QFB146" s="601"/>
      <c r="QFC146" s="601"/>
      <c r="QFD146" s="601"/>
      <c r="QFE146" s="601"/>
      <c r="QFF146" s="601"/>
      <c r="QFG146" s="601"/>
      <c r="QFH146" s="601"/>
      <c r="QFI146" s="601"/>
      <c r="QFJ146" s="601"/>
      <c r="QFK146" s="601"/>
      <c r="QFL146" s="601"/>
      <c r="QFM146" s="601"/>
      <c r="QFN146" s="601"/>
      <c r="QFO146" s="601"/>
      <c r="QFP146" s="601"/>
      <c r="QFQ146" s="601"/>
      <c r="QFR146" s="601"/>
      <c r="QFS146" s="601"/>
      <c r="QFT146" s="601"/>
      <c r="QFU146" s="601"/>
      <c r="QFV146" s="601"/>
      <c r="QFW146" s="601"/>
      <c r="QFX146" s="601"/>
      <c r="QFY146" s="601"/>
      <c r="QFZ146" s="601"/>
      <c r="QGA146" s="601"/>
      <c r="QGB146" s="601"/>
      <c r="QGC146" s="601"/>
      <c r="QGD146" s="601"/>
      <c r="QGE146" s="601"/>
      <c r="QGF146" s="601"/>
      <c r="QGG146" s="601"/>
      <c r="QGH146" s="601"/>
      <c r="QGI146" s="601"/>
      <c r="QGJ146" s="601"/>
      <c r="QGK146" s="601"/>
      <c r="QGL146" s="601"/>
      <c r="QGM146" s="601"/>
      <c r="QGN146" s="601"/>
      <c r="QGO146" s="601"/>
      <c r="QGP146" s="601"/>
      <c r="QGQ146" s="601"/>
      <c r="QGR146" s="601"/>
      <c r="QGS146" s="601"/>
      <c r="QGT146" s="601"/>
      <c r="QGU146" s="601"/>
      <c r="QGV146" s="601"/>
      <c r="QGW146" s="601"/>
      <c r="QGX146" s="601"/>
      <c r="QGY146" s="601"/>
      <c r="QGZ146" s="601"/>
      <c r="QHA146" s="601"/>
      <c r="QHB146" s="601"/>
      <c r="QHC146" s="601"/>
      <c r="QHD146" s="601"/>
      <c r="QHE146" s="601"/>
      <c r="QHF146" s="601"/>
      <c r="QHG146" s="601"/>
      <c r="QHH146" s="601"/>
      <c r="QHI146" s="601"/>
      <c r="QHJ146" s="601"/>
      <c r="QHK146" s="601"/>
      <c r="QHL146" s="601"/>
      <c r="QHM146" s="601"/>
      <c r="QHN146" s="601"/>
      <c r="QHO146" s="601"/>
      <c r="QHP146" s="601"/>
      <c r="QHQ146" s="601"/>
      <c r="QHR146" s="601"/>
      <c r="QHS146" s="601"/>
      <c r="QHT146" s="601"/>
      <c r="QHU146" s="601"/>
      <c r="QHV146" s="601"/>
      <c r="QHW146" s="601"/>
      <c r="QHX146" s="601"/>
      <c r="QHY146" s="601"/>
      <c r="QHZ146" s="601"/>
      <c r="QIA146" s="601"/>
      <c r="QIB146" s="601"/>
      <c r="QIC146" s="601"/>
      <c r="QID146" s="601"/>
      <c r="QIE146" s="601"/>
      <c r="QIF146" s="601"/>
      <c r="QIG146" s="601"/>
      <c r="QIH146" s="601"/>
      <c r="QII146" s="601"/>
      <c r="QIJ146" s="601"/>
      <c r="QIK146" s="601"/>
      <c r="QIL146" s="601"/>
      <c r="QIM146" s="601"/>
      <c r="QIN146" s="601"/>
      <c r="QIO146" s="601"/>
      <c r="QIP146" s="601"/>
      <c r="QIQ146" s="601"/>
      <c r="QIR146" s="601"/>
      <c r="QIS146" s="601"/>
      <c r="QIT146" s="601"/>
      <c r="QIU146" s="601"/>
      <c r="QIV146" s="601"/>
      <c r="QIW146" s="601"/>
      <c r="QIX146" s="601"/>
      <c r="QIY146" s="601"/>
      <c r="QIZ146" s="601"/>
      <c r="QJA146" s="601"/>
      <c r="QJB146" s="601"/>
      <c r="QJC146" s="601"/>
      <c r="QJD146" s="601"/>
      <c r="QJE146" s="601"/>
      <c r="QJF146" s="601"/>
      <c r="QJG146" s="601"/>
      <c r="QJH146" s="601"/>
      <c r="QJI146" s="601"/>
      <c r="QJJ146" s="601"/>
      <c r="QJK146" s="601"/>
      <c r="QJL146" s="601"/>
      <c r="QJM146" s="601"/>
      <c r="QJN146" s="601"/>
      <c r="QJO146" s="601"/>
      <c r="QJP146" s="601"/>
      <c r="QJQ146" s="601"/>
      <c r="QJR146" s="601"/>
      <c r="QJS146" s="601"/>
      <c r="QJT146" s="601"/>
      <c r="QJU146" s="601"/>
      <c r="QJV146" s="601"/>
      <c r="QJW146" s="601"/>
      <c r="QJX146" s="601"/>
      <c r="QJY146" s="601"/>
      <c r="QJZ146" s="601"/>
      <c r="QKA146" s="601"/>
      <c r="QKB146" s="601"/>
      <c r="QKC146" s="601"/>
      <c r="QKD146" s="601"/>
      <c r="QKE146" s="601"/>
      <c r="QKF146" s="601"/>
      <c r="QKG146" s="601"/>
      <c r="QKH146" s="601"/>
      <c r="QKI146" s="601"/>
      <c r="QKJ146" s="601"/>
      <c r="QKK146" s="601"/>
      <c r="QKL146" s="601"/>
      <c r="QKM146" s="601"/>
      <c r="QKN146" s="601"/>
      <c r="QKO146" s="601"/>
      <c r="QKP146" s="601"/>
      <c r="QKQ146" s="601"/>
      <c r="QKR146" s="601"/>
      <c r="QKS146" s="601"/>
      <c r="QKT146" s="601"/>
      <c r="QKU146" s="601"/>
      <c r="QKV146" s="601"/>
      <c r="QKW146" s="601"/>
      <c r="QKX146" s="601"/>
      <c r="QKY146" s="601"/>
      <c r="QKZ146" s="601"/>
      <c r="QLA146" s="601"/>
      <c r="QLB146" s="601"/>
      <c r="QLC146" s="601"/>
      <c r="QLD146" s="601"/>
      <c r="QLE146" s="601"/>
      <c r="QLF146" s="601"/>
      <c r="QLG146" s="601"/>
      <c r="QLH146" s="601"/>
      <c r="QLI146" s="601"/>
      <c r="QLJ146" s="601"/>
      <c r="QLK146" s="601"/>
      <c r="QLL146" s="601"/>
      <c r="QLM146" s="601"/>
      <c r="QLN146" s="601"/>
      <c r="QLO146" s="601"/>
      <c r="QLP146" s="601"/>
      <c r="QLQ146" s="601"/>
      <c r="QLR146" s="601"/>
      <c r="QLS146" s="601"/>
      <c r="QLT146" s="601"/>
      <c r="QLU146" s="601"/>
      <c r="QLV146" s="601"/>
      <c r="QLW146" s="601"/>
      <c r="QLX146" s="601"/>
      <c r="QLY146" s="601"/>
      <c r="QLZ146" s="601"/>
      <c r="QMA146" s="601"/>
      <c r="QMB146" s="601"/>
      <c r="QMC146" s="601"/>
      <c r="QMD146" s="601"/>
      <c r="QME146" s="601"/>
      <c r="QMF146" s="601"/>
      <c r="QMG146" s="601"/>
      <c r="QMH146" s="601"/>
      <c r="QMI146" s="601"/>
      <c r="QMJ146" s="601"/>
      <c r="QMK146" s="601"/>
      <c r="QML146" s="601"/>
      <c r="QMM146" s="601"/>
      <c r="QMN146" s="601"/>
      <c r="QMO146" s="601"/>
      <c r="QMP146" s="601"/>
      <c r="QMQ146" s="601"/>
      <c r="QMR146" s="601"/>
      <c r="QMS146" s="601"/>
      <c r="QMT146" s="601"/>
      <c r="QMU146" s="601"/>
      <c r="QMV146" s="601"/>
      <c r="QMW146" s="601"/>
      <c r="QMX146" s="601"/>
      <c r="QMY146" s="601"/>
      <c r="QMZ146" s="601"/>
      <c r="QNA146" s="601"/>
      <c r="QNB146" s="601"/>
      <c r="QNC146" s="601"/>
      <c r="QND146" s="601"/>
      <c r="QNE146" s="601"/>
      <c r="QNF146" s="601"/>
      <c r="QNG146" s="601"/>
      <c r="QNH146" s="601"/>
      <c r="QNI146" s="601"/>
      <c r="QNJ146" s="601"/>
      <c r="QNK146" s="601"/>
      <c r="QNL146" s="601"/>
      <c r="QNM146" s="601"/>
      <c r="QNN146" s="601"/>
      <c r="QNO146" s="601"/>
      <c r="QNP146" s="601"/>
      <c r="QNQ146" s="601"/>
      <c r="QNR146" s="601"/>
      <c r="QNS146" s="601"/>
      <c r="QNT146" s="601"/>
      <c r="QNU146" s="601"/>
      <c r="QNV146" s="601"/>
      <c r="QNW146" s="601"/>
      <c r="QNX146" s="601"/>
      <c r="QNY146" s="601"/>
      <c r="QNZ146" s="601"/>
      <c r="QOA146" s="601"/>
      <c r="QOB146" s="601"/>
      <c r="QOC146" s="601"/>
      <c r="QOD146" s="601"/>
      <c r="QOE146" s="601"/>
      <c r="QOF146" s="601"/>
      <c r="QOG146" s="601"/>
      <c r="QOH146" s="601"/>
      <c r="QOI146" s="601"/>
      <c r="QOJ146" s="601"/>
      <c r="QOK146" s="601"/>
      <c r="QOL146" s="601"/>
      <c r="QOM146" s="601"/>
      <c r="QON146" s="601"/>
      <c r="QOO146" s="601"/>
      <c r="QOP146" s="601"/>
      <c r="QOQ146" s="601"/>
      <c r="QOR146" s="601"/>
      <c r="QOS146" s="601"/>
      <c r="QOT146" s="601"/>
      <c r="QOU146" s="601"/>
      <c r="QOV146" s="601"/>
      <c r="QOW146" s="601"/>
      <c r="QOX146" s="601"/>
      <c r="QOY146" s="601"/>
      <c r="QOZ146" s="601"/>
      <c r="QPA146" s="601"/>
      <c r="QPB146" s="601"/>
      <c r="QPC146" s="601"/>
      <c r="QPD146" s="601"/>
      <c r="QPE146" s="601"/>
      <c r="QPF146" s="601"/>
      <c r="QPG146" s="601"/>
      <c r="QPH146" s="601"/>
      <c r="QPI146" s="601"/>
      <c r="QPJ146" s="601"/>
      <c r="QPK146" s="601"/>
      <c r="QPL146" s="601"/>
      <c r="QPM146" s="601"/>
      <c r="QPN146" s="601"/>
      <c r="QPO146" s="601"/>
      <c r="QPP146" s="601"/>
      <c r="QPQ146" s="601"/>
      <c r="QPR146" s="601"/>
      <c r="QPS146" s="601"/>
      <c r="QPT146" s="601"/>
      <c r="QPU146" s="601"/>
      <c r="QPV146" s="601"/>
      <c r="QPW146" s="601"/>
      <c r="QPX146" s="601"/>
      <c r="QPY146" s="601"/>
      <c r="QPZ146" s="601"/>
      <c r="QQA146" s="601"/>
      <c r="QQB146" s="601"/>
      <c r="QQC146" s="601"/>
      <c r="QQD146" s="601"/>
      <c r="QQE146" s="601"/>
      <c r="QQF146" s="601"/>
      <c r="QQG146" s="601"/>
      <c r="QQH146" s="601"/>
      <c r="QQI146" s="601"/>
      <c r="QQJ146" s="601"/>
      <c r="QQK146" s="601"/>
      <c r="QQL146" s="601"/>
      <c r="QQM146" s="601"/>
      <c r="QQN146" s="601"/>
      <c r="QQO146" s="601"/>
      <c r="QQP146" s="601"/>
      <c r="QQQ146" s="601"/>
      <c r="QQR146" s="601"/>
      <c r="QQS146" s="601"/>
      <c r="QQT146" s="601"/>
      <c r="QQU146" s="601"/>
      <c r="QQV146" s="601"/>
      <c r="QQW146" s="601"/>
      <c r="QQX146" s="601"/>
      <c r="QQY146" s="601"/>
      <c r="QQZ146" s="601"/>
      <c r="QRA146" s="601"/>
      <c r="QRB146" s="601"/>
      <c r="QRC146" s="601"/>
      <c r="QRD146" s="601"/>
      <c r="QRE146" s="601"/>
      <c r="QRF146" s="601"/>
      <c r="QRG146" s="601"/>
      <c r="QRH146" s="601"/>
      <c r="QRI146" s="601"/>
      <c r="QRJ146" s="601"/>
      <c r="QRK146" s="601"/>
      <c r="QRL146" s="601"/>
      <c r="QRM146" s="601"/>
      <c r="QRN146" s="601"/>
      <c r="QRO146" s="601"/>
      <c r="QRP146" s="601"/>
      <c r="QRQ146" s="601"/>
      <c r="QRR146" s="601"/>
      <c r="QRS146" s="601"/>
      <c r="QRT146" s="601"/>
      <c r="QRU146" s="601"/>
      <c r="QRV146" s="601"/>
      <c r="QRW146" s="601"/>
      <c r="QRX146" s="601"/>
      <c r="QRY146" s="601"/>
      <c r="QRZ146" s="601"/>
      <c r="QSA146" s="601"/>
      <c r="QSB146" s="601"/>
      <c r="QSC146" s="601"/>
      <c r="QSD146" s="601"/>
      <c r="QSE146" s="601"/>
      <c r="QSF146" s="601"/>
      <c r="QSG146" s="601"/>
      <c r="QSH146" s="601"/>
      <c r="QSI146" s="601"/>
      <c r="QSJ146" s="601"/>
      <c r="QSK146" s="601"/>
      <c r="QSL146" s="601"/>
      <c r="QSM146" s="601"/>
      <c r="QSN146" s="601"/>
      <c r="QSO146" s="601"/>
      <c r="QSP146" s="601"/>
      <c r="QSQ146" s="601"/>
      <c r="QSR146" s="601"/>
      <c r="QSS146" s="601"/>
      <c r="QST146" s="601"/>
      <c r="QSU146" s="601"/>
      <c r="QSV146" s="601"/>
      <c r="QSW146" s="601"/>
      <c r="QSX146" s="601"/>
      <c r="QSY146" s="601"/>
      <c r="QSZ146" s="601"/>
      <c r="QTA146" s="601"/>
      <c r="QTB146" s="601"/>
      <c r="QTC146" s="601"/>
      <c r="QTD146" s="601"/>
      <c r="QTE146" s="601"/>
      <c r="QTF146" s="601"/>
      <c r="QTG146" s="601"/>
      <c r="QTH146" s="601"/>
      <c r="QTI146" s="601"/>
      <c r="QTJ146" s="601"/>
      <c r="QTK146" s="601"/>
      <c r="QTL146" s="601"/>
      <c r="QTM146" s="601"/>
      <c r="QTN146" s="601"/>
      <c r="QTO146" s="601"/>
      <c r="QTP146" s="601"/>
      <c r="QTQ146" s="601"/>
      <c r="QTR146" s="601"/>
      <c r="QTS146" s="601"/>
      <c r="QTT146" s="601"/>
      <c r="QTU146" s="601"/>
      <c r="QTV146" s="601"/>
      <c r="QTW146" s="601"/>
      <c r="QTX146" s="601"/>
      <c r="QTY146" s="601"/>
      <c r="QTZ146" s="601"/>
      <c r="QUA146" s="601"/>
      <c r="QUB146" s="601"/>
      <c r="QUC146" s="601"/>
      <c r="QUD146" s="601"/>
      <c r="QUE146" s="601"/>
      <c r="QUF146" s="601"/>
      <c r="QUG146" s="601"/>
      <c r="QUH146" s="601"/>
      <c r="QUI146" s="601"/>
      <c r="QUJ146" s="601"/>
      <c r="QUK146" s="601"/>
      <c r="QUL146" s="601"/>
      <c r="QUM146" s="601"/>
      <c r="QUN146" s="601"/>
      <c r="QUO146" s="601"/>
      <c r="QUP146" s="601"/>
      <c r="QUQ146" s="601"/>
      <c r="QUR146" s="601"/>
      <c r="QUS146" s="601"/>
      <c r="QUT146" s="601"/>
      <c r="QUU146" s="601"/>
      <c r="QUV146" s="601"/>
      <c r="QUW146" s="601"/>
      <c r="QUX146" s="601"/>
      <c r="QUY146" s="601"/>
      <c r="QUZ146" s="601"/>
      <c r="QVA146" s="601"/>
      <c r="QVB146" s="601"/>
      <c r="QVC146" s="601"/>
      <c r="QVD146" s="601"/>
      <c r="QVE146" s="601"/>
      <c r="QVF146" s="601"/>
      <c r="QVG146" s="601"/>
      <c r="QVH146" s="601"/>
      <c r="QVI146" s="601"/>
      <c r="QVJ146" s="601"/>
      <c r="QVK146" s="601"/>
      <c r="QVL146" s="601"/>
      <c r="QVM146" s="601"/>
      <c r="QVN146" s="601"/>
      <c r="QVO146" s="601"/>
      <c r="QVP146" s="601"/>
      <c r="QVQ146" s="601"/>
      <c r="QVR146" s="601"/>
      <c r="QVS146" s="601"/>
      <c r="QVT146" s="601"/>
      <c r="QVU146" s="601"/>
      <c r="QVV146" s="601"/>
      <c r="QVW146" s="601"/>
      <c r="QVX146" s="601"/>
      <c r="QVY146" s="601"/>
      <c r="QVZ146" s="601"/>
      <c r="QWA146" s="601"/>
      <c r="QWB146" s="601"/>
      <c r="QWC146" s="601"/>
      <c r="QWD146" s="601"/>
      <c r="QWE146" s="601"/>
      <c r="QWF146" s="601"/>
      <c r="QWG146" s="601"/>
      <c r="QWH146" s="601"/>
      <c r="QWI146" s="601"/>
      <c r="QWJ146" s="601"/>
      <c r="QWK146" s="601"/>
      <c r="QWL146" s="601"/>
      <c r="QWM146" s="601"/>
      <c r="QWN146" s="601"/>
      <c r="QWO146" s="601"/>
      <c r="QWP146" s="601"/>
      <c r="QWQ146" s="601"/>
      <c r="QWR146" s="601"/>
      <c r="QWS146" s="601"/>
      <c r="QWT146" s="601"/>
      <c r="QWU146" s="601"/>
      <c r="QWV146" s="601"/>
      <c r="QWW146" s="601"/>
      <c r="QWX146" s="601"/>
      <c r="QWY146" s="601"/>
      <c r="QWZ146" s="601"/>
      <c r="QXA146" s="601"/>
      <c r="QXB146" s="601"/>
      <c r="QXC146" s="601"/>
      <c r="QXD146" s="601"/>
      <c r="QXE146" s="601"/>
      <c r="QXF146" s="601"/>
      <c r="QXG146" s="601"/>
      <c r="QXH146" s="601"/>
      <c r="QXI146" s="601"/>
      <c r="QXJ146" s="601"/>
      <c r="QXK146" s="601"/>
      <c r="QXL146" s="601"/>
      <c r="QXM146" s="601"/>
      <c r="QXN146" s="601"/>
      <c r="QXO146" s="601"/>
      <c r="QXP146" s="601"/>
      <c r="QXQ146" s="601"/>
      <c r="QXR146" s="601"/>
      <c r="QXS146" s="601"/>
      <c r="QXT146" s="601"/>
      <c r="QXU146" s="601"/>
      <c r="QXV146" s="601"/>
      <c r="QXW146" s="601"/>
      <c r="QXX146" s="601"/>
      <c r="QXY146" s="601"/>
      <c r="QXZ146" s="601"/>
      <c r="QYA146" s="601"/>
      <c r="QYB146" s="601"/>
      <c r="QYC146" s="601"/>
      <c r="QYD146" s="601"/>
      <c r="QYE146" s="601"/>
      <c r="QYF146" s="601"/>
      <c r="QYG146" s="601"/>
      <c r="QYH146" s="601"/>
      <c r="QYI146" s="601"/>
      <c r="QYJ146" s="601"/>
      <c r="QYK146" s="601"/>
      <c r="QYL146" s="601"/>
      <c r="QYM146" s="601"/>
      <c r="QYN146" s="601"/>
      <c r="QYO146" s="601"/>
      <c r="QYP146" s="601"/>
      <c r="QYQ146" s="601"/>
      <c r="QYR146" s="601"/>
      <c r="QYS146" s="601"/>
      <c r="QYT146" s="601"/>
      <c r="QYU146" s="601"/>
      <c r="QYV146" s="601"/>
      <c r="QYW146" s="601"/>
      <c r="QYX146" s="601"/>
      <c r="QYY146" s="601"/>
      <c r="QYZ146" s="601"/>
      <c r="QZA146" s="601"/>
      <c r="QZB146" s="601"/>
      <c r="QZC146" s="601"/>
      <c r="QZD146" s="601"/>
      <c r="QZE146" s="601"/>
      <c r="QZF146" s="601"/>
      <c r="QZG146" s="601"/>
      <c r="QZH146" s="601"/>
      <c r="QZI146" s="601"/>
      <c r="QZJ146" s="601"/>
      <c r="QZK146" s="601"/>
      <c r="QZL146" s="601"/>
      <c r="QZM146" s="601"/>
      <c r="QZN146" s="601"/>
      <c r="QZO146" s="601"/>
      <c r="QZP146" s="601"/>
      <c r="QZQ146" s="601"/>
      <c r="QZR146" s="601"/>
      <c r="QZS146" s="601"/>
      <c r="QZT146" s="601"/>
      <c r="QZU146" s="601"/>
      <c r="QZV146" s="601"/>
      <c r="QZW146" s="601"/>
      <c r="QZX146" s="601"/>
      <c r="QZY146" s="601"/>
      <c r="QZZ146" s="601"/>
      <c r="RAA146" s="601"/>
      <c r="RAB146" s="601"/>
      <c r="RAC146" s="601"/>
      <c r="RAD146" s="601"/>
      <c r="RAE146" s="601"/>
      <c r="RAF146" s="601"/>
      <c r="RAG146" s="601"/>
      <c r="RAH146" s="601"/>
      <c r="RAI146" s="601"/>
      <c r="RAJ146" s="601"/>
      <c r="RAK146" s="601"/>
      <c r="RAL146" s="601"/>
      <c r="RAM146" s="601"/>
      <c r="RAN146" s="601"/>
      <c r="RAO146" s="601"/>
      <c r="RAP146" s="601"/>
      <c r="RAQ146" s="601"/>
      <c r="RAR146" s="601"/>
      <c r="RAS146" s="601"/>
      <c r="RAT146" s="601"/>
      <c r="RAU146" s="601"/>
      <c r="RAV146" s="601"/>
      <c r="RAW146" s="601"/>
      <c r="RAX146" s="601"/>
      <c r="RAY146" s="601"/>
      <c r="RAZ146" s="601"/>
      <c r="RBA146" s="601"/>
      <c r="RBB146" s="601"/>
      <c r="RBC146" s="601"/>
      <c r="RBD146" s="601"/>
      <c r="RBE146" s="601"/>
      <c r="RBF146" s="601"/>
      <c r="RBG146" s="601"/>
      <c r="RBH146" s="601"/>
      <c r="RBI146" s="601"/>
      <c r="RBJ146" s="601"/>
      <c r="RBK146" s="601"/>
      <c r="RBL146" s="601"/>
      <c r="RBM146" s="601"/>
      <c r="RBN146" s="601"/>
      <c r="RBO146" s="601"/>
      <c r="RBP146" s="601"/>
      <c r="RBQ146" s="601"/>
      <c r="RBR146" s="601"/>
      <c r="RBS146" s="601"/>
      <c r="RBT146" s="601"/>
      <c r="RBU146" s="601"/>
      <c r="RBV146" s="601"/>
      <c r="RBW146" s="601"/>
      <c r="RBX146" s="601"/>
      <c r="RBY146" s="601"/>
      <c r="RBZ146" s="601"/>
      <c r="RCA146" s="601"/>
      <c r="RCB146" s="601"/>
      <c r="RCC146" s="601"/>
      <c r="RCD146" s="601"/>
      <c r="RCE146" s="601"/>
      <c r="RCF146" s="601"/>
      <c r="RCG146" s="601"/>
      <c r="RCH146" s="601"/>
      <c r="RCI146" s="601"/>
      <c r="RCJ146" s="601"/>
      <c r="RCK146" s="601"/>
      <c r="RCL146" s="601"/>
      <c r="RCM146" s="601"/>
      <c r="RCN146" s="601"/>
      <c r="RCO146" s="601"/>
      <c r="RCP146" s="601"/>
      <c r="RCQ146" s="601"/>
      <c r="RCR146" s="601"/>
      <c r="RCS146" s="601"/>
      <c r="RCT146" s="601"/>
      <c r="RCU146" s="601"/>
      <c r="RCV146" s="601"/>
      <c r="RCW146" s="601"/>
      <c r="RCX146" s="601"/>
      <c r="RCY146" s="601"/>
      <c r="RCZ146" s="601"/>
      <c r="RDA146" s="601"/>
      <c r="RDB146" s="601"/>
      <c r="RDC146" s="601"/>
      <c r="RDD146" s="601"/>
      <c r="RDE146" s="601"/>
      <c r="RDF146" s="601"/>
      <c r="RDG146" s="601"/>
      <c r="RDH146" s="601"/>
      <c r="RDI146" s="601"/>
      <c r="RDJ146" s="601"/>
      <c r="RDK146" s="601"/>
      <c r="RDL146" s="601"/>
      <c r="RDM146" s="601"/>
      <c r="RDN146" s="601"/>
      <c r="RDO146" s="601"/>
      <c r="RDP146" s="601"/>
      <c r="RDQ146" s="601"/>
      <c r="RDR146" s="601"/>
      <c r="RDS146" s="601"/>
      <c r="RDT146" s="601"/>
      <c r="RDU146" s="601"/>
      <c r="RDV146" s="601"/>
      <c r="RDW146" s="601"/>
      <c r="RDX146" s="601"/>
      <c r="RDY146" s="601"/>
      <c r="RDZ146" s="601"/>
      <c r="REA146" s="601"/>
      <c r="REB146" s="601"/>
      <c r="REC146" s="601"/>
      <c r="RED146" s="601"/>
      <c r="REE146" s="601"/>
      <c r="REF146" s="601"/>
      <c r="REG146" s="601"/>
      <c r="REH146" s="601"/>
      <c r="REI146" s="601"/>
      <c r="REJ146" s="601"/>
      <c r="REK146" s="601"/>
      <c r="REL146" s="601"/>
      <c r="REM146" s="601"/>
      <c r="REN146" s="601"/>
      <c r="REO146" s="601"/>
      <c r="REP146" s="601"/>
      <c r="REQ146" s="601"/>
      <c r="RER146" s="601"/>
      <c r="RES146" s="601"/>
      <c r="RET146" s="601"/>
      <c r="REU146" s="601"/>
      <c r="REV146" s="601"/>
      <c r="REW146" s="601"/>
      <c r="REX146" s="601"/>
      <c r="REY146" s="601"/>
      <c r="REZ146" s="601"/>
      <c r="RFA146" s="601"/>
      <c r="RFB146" s="601"/>
      <c r="RFC146" s="601"/>
      <c r="RFD146" s="601"/>
      <c r="RFE146" s="601"/>
      <c r="RFF146" s="601"/>
      <c r="RFG146" s="601"/>
      <c r="RFH146" s="601"/>
      <c r="RFI146" s="601"/>
      <c r="RFJ146" s="601"/>
      <c r="RFK146" s="601"/>
      <c r="RFL146" s="601"/>
      <c r="RFM146" s="601"/>
      <c r="RFN146" s="601"/>
      <c r="RFO146" s="601"/>
      <c r="RFP146" s="601"/>
      <c r="RFQ146" s="601"/>
      <c r="RFR146" s="601"/>
      <c r="RFS146" s="601"/>
      <c r="RFT146" s="601"/>
      <c r="RFU146" s="601"/>
      <c r="RFV146" s="601"/>
      <c r="RFW146" s="601"/>
      <c r="RFX146" s="601"/>
      <c r="RFY146" s="601"/>
      <c r="RFZ146" s="601"/>
      <c r="RGA146" s="601"/>
      <c r="RGB146" s="601"/>
      <c r="RGC146" s="601"/>
      <c r="RGD146" s="601"/>
      <c r="RGE146" s="601"/>
      <c r="RGF146" s="601"/>
      <c r="RGG146" s="601"/>
      <c r="RGH146" s="601"/>
      <c r="RGI146" s="601"/>
      <c r="RGJ146" s="601"/>
      <c r="RGK146" s="601"/>
      <c r="RGL146" s="601"/>
      <c r="RGM146" s="601"/>
      <c r="RGN146" s="601"/>
      <c r="RGO146" s="601"/>
      <c r="RGP146" s="601"/>
      <c r="RGQ146" s="601"/>
      <c r="RGR146" s="601"/>
      <c r="RGS146" s="601"/>
      <c r="RGT146" s="601"/>
      <c r="RGU146" s="601"/>
      <c r="RGV146" s="601"/>
      <c r="RGW146" s="601"/>
      <c r="RGX146" s="601"/>
      <c r="RGY146" s="601"/>
      <c r="RGZ146" s="601"/>
      <c r="RHA146" s="601"/>
      <c r="RHB146" s="601"/>
      <c r="RHC146" s="601"/>
      <c r="RHD146" s="601"/>
      <c r="RHE146" s="601"/>
      <c r="RHF146" s="601"/>
      <c r="RHG146" s="601"/>
      <c r="RHH146" s="601"/>
      <c r="RHI146" s="601"/>
      <c r="RHJ146" s="601"/>
      <c r="RHK146" s="601"/>
      <c r="RHL146" s="601"/>
      <c r="RHM146" s="601"/>
      <c r="RHN146" s="601"/>
      <c r="RHO146" s="601"/>
      <c r="RHP146" s="601"/>
      <c r="RHQ146" s="601"/>
      <c r="RHR146" s="601"/>
      <c r="RHS146" s="601"/>
      <c r="RHT146" s="601"/>
      <c r="RHU146" s="601"/>
      <c r="RHV146" s="601"/>
      <c r="RHW146" s="601"/>
      <c r="RHX146" s="601"/>
      <c r="RHY146" s="601"/>
      <c r="RHZ146" s="601"/>
      <c r="RIA146" s="601"/>
      <c r="RIB146" s="601"/>
      <c r="RIC146" s="601"/>
      <c r="RID146" s="601"/>
      <c r="RIE146" s="601"/>
      <c r="RIF146" s="601"/>
      <c r="RIG146" s="601"/>
      <c r="RIH146" s="601"/>
      <c r="RII146" s="601"/>
      <c r="RIJ146" s="601"/>
      <c r="RIK146" s="601"/>
      <c r="RIL146" s="601"/>
      <c r="RIM146" s="601"/>
      <c r="RIN146" s="601"/>
      <c r="RIO146" s="601"/>
      <c r="RIP146" s="601"/>
      <c r="RIQ146" s="601"/>
      <c r="RIR146" s="601"/>
      <c r="RIS146" s="601"/>
      <c r="RIT146" s="601"/>
      <c r="RIU146" s="601"/>
      <c r="RIV146" s="601"/>
      <c r="RIW146" s="601"/>
      <c r="RIX146" s="601"/>
      <c r="RIY146" s="601"/>
      <c r="RIZ146" s="601"/>
      <c r="RJA146" s="601"/>
      <c r="RJB146" s="601"/>
      <c r="RJC146" s="601"/>
      <c r="RJD146" s="601"/>
      <c r="RJE146" s="601"/>
      <c r="RJF146" s="601"/>
      <c r="RJG146" s="601"/>
      <c r="RJH146" s="601"/>
      <c r="RJI146" s="601"/>
      <c r="RJJ146" s="601"/>
      <c r="RJK146" s="601"/>
      <c r="RJL146" s="601"/>
      <c r="RJM146" s="601"/>
      <c r="RJN146" s="601"/>
      <c r="RJO146" s="601"/>
      <c r="RJP146" s="601"/>
      <c r="RJQ146" s="601"/>
      <c r="RJR146" s="601"/>
      <c r="RJS146" s="601"/>
      <c r="RJT146" s="601"/>
      <c r="RJU146" s="601"/>
      <c r="RJV146" s="601"/>
      <c r="RJW146" s="601"/>
      <c r="RJX146" s="601"/>
      <c r="RJY146" s="601"/>
      <c r="RJZ146" s="601"/>
      <c r="RKA146" s="601"/>
      <c r="RKB146" s="601"/>
      <c r="RKC146" s="601"/>
      <c r="RKD146" s="601"/>
      <c r="RKE146" s="601"/>
      <c r="RKF146" s="601"/>
      <c r="RKG146" s="601"/>
      <c r="RKH146" s="601"/>
      <c r="RKI146" s="601"/>
      <c r="RKJ146" s="601"/>
      <c r="RKK146" s="601"/>
      <c r="RKL146" s="601"/>
      <c r="RKM146" s="601"/>
      <c r="RKN146" s="601"/>
      <c r="RKO146" s="601"/>
      <c r="RKP146" s="601"/>
      <c r="RKQ146" s="601"/>
      <c r="RKR146" s="601"/>
      <c r="RKS146" s="601"/>
      <c r="RKT146" s="601"/>
      <c r="RKU146" s="601"/>
      <c r="RKV146" s="601"/>
      <c r="RKW146" s="601"/>
      <c r="RKX146" s="601"/>
      <c r="RKY146" s="601"/>
      <c r="RKZ146" s="601"/>
      <c r="RLA146" s="601"/>
      <c r="RLB146" s="601"/>
      <c r="RLC146" s="601"/>
      <c r="RLD146" s="601"/>
      <c r="RLE146" s="601"/>
      <c r="RLF146" s="601"/>
      <c r="RLG146" s="601"/>
      <c r="RLH146" s="601"/>
      <c r="RLI146" s="601"/>
      <c r="RLJ146" s="601"/>
      <c r="RLK146" s="601"/>
      <c r="RLL146" s="601"/>
      <c r="RLM146" s="601"/>
      <c r="RLN146" s="601"/>
      <c r="RLO146" s="601"/>
      <c r="RLP146" s="601"/>
      <c r="RLQ146" s="601"/>
      <c r="RLR146" s="601"/>
      <c r="RLS146" s="601"/>
      <c r="RLT146" s="601"/>
      <c r="RLU146" s="601"/>
      <c r="RLV146" s="601"/>
      <c r="RLW146" s="601"/>
      <c r="RLX146" s="601"/>
      <c r="RLY146" s="601"/>
      <c r="RLZ146" s="601"/>
      <c r="RMA146" s="601"/>
      <c r="RMB146" s="601"/>
      <c r="RMC146" s="601"/>
      <c r="RMD146" s="601"/>
      <c r="RME146" s="601"/>
      <c r="RMF146" s="601"/>
      <c r="RMG146" s="601"/>
      <c r="RMH146" s="601"/>
      <c r="RMI146" s="601"/>
      <c r="RMJ146" s="601"/>
      <c r="RMK146" s="601"/>
      <c r="RML146" s="601"/>
      <c r="RMM146" s="601"/>
      <c r="RMN146" s="601"/>
      <c r="RMO146" s="601"/>
      <c r="RMP146" s="601"/>
      <c r="RMQ146" s="601"/>
      <c r="RMR146" s="601"/>
      <c r="RMS146" s="601"/>
      <c r="RMT146" s="601"/>
      <c r="RMU146" s="601"/>
      <c r="RMV146" s="601"/>
      <c r="RMW146" s="601"/>
      <c r="RMX146" s="601"/>
      <c r="RMY146" s="601"/>
      <c r="RMZ146" s="601"/>
      <c r="RNA146" s="601"/>
      <c r="RNB146" s="601"/>
      <c r="RNC146" s="601"/>
      <c r="RND146" s="601"/>
      <c r="RNE146" s="601"/>
      <c r="RNF146" s="601"/>
      <c r="RNG146" s="601"/>
      <c r="RNH146" s="601"/>
      <c r="RNI146" s="601"/>
      <c r="RNJ146" s="601"/>
      <c r="RNK146" s="601"/>
      <c r="RNL146" s="601"/>
      <c r="RNM146" s="601"/>
      <c r="RNN146" s="601"/>
      <c r="RNO146" s="601"/>
      <c r="RNP146" s="601"/>
      <c r="RNQ146" s="601"/>
      <c r="RNR146" s="601"/>
      <c r="RNS146" s="601"/>
      <c r="RNT146" s="601"/>
      <c r="RNU146" s="601"/>
      <c r="RNV146" s="601"/>
      <c r="RNW146" s="601"/>
      <c r="RNX146" s="601"/>
      <c r="RNY146" s="601"/>
      <c r="RNZ146" s="601"/>
      <c r="ROA146" s="601"/>
      <c r="ROB146" s="601"/>
      <c r="ROC146" s="601"/>
      <c r="ROD146" s="601"/>
      <c r="ROE146" s="601"/>
      <c r="ROF146" s="601"/>
      <c r="ROG146" s="601"/>
      <c r="ROH146" s="601"/>
      <c r="ROI146" s="601"/>
      <c r="ROJ146" s="601"/>
      <c r="ROK146" s="601"/>
      <c r="ROL146" s="601"/>
      <c r="ROM146" s="601"/>
      <c r="RON146" s="601"/>
      <c r="ROO146" s="601"/>
      <c r="ROP146" s="601"/>
      <c r="ROQ146" s="601"/>
      <c r="ROR146" s="601"/>
      <c r="ROS146" s="601"/>
      <c r="ROT146" s="601"/>
      <c r="ROU146" s="601"/>
      <c r="ROV146" s="601"/>
      <c r="ROW146" s="601"/>
      <c r="ROX146" s="601"/>
      <c r="ROY146" s="601"/>
      <c r="ROZ146" s="601"/>
      <c r="RPA146" s="601"/>
      <c r="RPB146" s="601"/>
      <c r="RPC146" s="601"/>
      <c r="RPD146" s="601"/>
      <c r="RPE146" s="601"/>
      <c r="RPF146" s="601"/>
      <c r="RPG146" s="601"/>
      <c r="RPH146" s="601"/>
      <c r="RPI146" s="601"/>
      <c r="RPJ146" s="601"/>
      <c r="RPK146" s="601"/>
      <c r="RPL146" s="601"/>
      <c r="RPM146" s="601"/>
      <c r="RPN146" s="601"/>
      <c r="RPO146" s="601"/>
      <c r="RPP146" s="601"/>
      <c r="RPQ146" s="601"/>
      <c r="RPR146" s="601"/>
      <c r="RPS146" s="601"/>
      <c r="RPT146" s="601"/>
      <c r="RPU146" s="601"/>
      <c r="RPV146" s="601"/>
      <c r="RPW146" s="601"/>
      <c r="RPX146" s="601"/>
      <c r="RPY146" s="601"/>
      <c r="RPZ146" s="601"/>
      <c r="RQA146" s="601"/>
      <c r="RQB146" s="601"/>
      <c r="RQC146" s="601"/>
      <c r="RQD146" s="601"/>
      <c r="RQE146" s="601"/>
      <c r="RQF146" s="601"/>
      <c r="RQG146" s="601"/>
      <c r="RQH146" s="601"/>
      <c r="RQI146" s="601"/>
      <c r="RQJ146" s="601"/>
      <c r="RQK146" s="601"/>
      <c r="RQL146" s="601"/>
      <c r="RQM146" s="601"/>
      <c r="RQN146" s="601"/>
      <c r="RQO146" s="601"/>
      <c r="RQP146" s="601"/>
      <c r="RQQ146" s="601"/>
      <c r="RQR146" s="601"/>
      <c r="RQS146" s="601"/>
      <c r="RQT146" s="601"/>
      <c r="RQU146" s="601"/>
      <c r="RQV146" s="601"/>
      <c r="RQW146" s="601"/>
      <c r="RQX146" s="601"/>
      <c r="RQY146" s="601"/>
      <c r="RQZ146" s="601"/>
      <c r="RRA146" s="601"/>
      <c r="RRB146" s="601"/>
      <c r="RRC146" s="601"/>
      <c r="RRD146" s="601"/>
      <c r="RRE146" s="601"/>
      <c r="RRF146" s="601"/>
      <c r="RRG146" s="601"/>
      <c r="RRH146" s="601"/>
      <c r="RRI146" s="601"/>
      <c r="RRJ146" s="601"/>
      <c r="RRK146" s="601"/>
      <c r="RRL146" s="601"/>
      <c r="RRM146" s="601"/>
      <c r="RRN146" s="601"/>
      <c r="RRO146" s="601"/>
      <c r="RRP146" s="601"/>
      <c r="RRQ146" s="601"/>
      <c r="RRR146" s="601"/>
      <c r="RRS146" s="601"/>
      <c r="RRT146" s="601"/>
      <c r="RRU146" s="601"/>
      <c r="RRV146" s="601"/>
      <c r="RRW146" s="601"/>
      <c r="RRX146" s="601"/>
      <c r="RRY146" s="601"/>
      <c r="RRZ146" s="601"/>
      <c r="RSA146" s="601"/>
      <c r="RSB146" s="601"/>
      <c r="RSC146" s="601"/>
      <c r="RSD146" s="601"/>
      <c r="RSE146" s="601"/>
      <c r="RSF146" s="601"/>
      <c r="RSG146" s="601"/>
      <c r="RSH146" s="601"/>
      <c r="RSI146" s="601"/>
      <c r="RSJ146" s="601"/>
      <c r="RSK146" s="601"/>
      <c r="RSL146" s="601"/>
      <c r="RSM146" s="601"/>
      <c r="RSN146" s="601"/>
      <c r="RSO146" s="601"/>
      <c r="RSP146" s="601"/>
      <c r="RSQ146" s="601"/>
      <c r="RSR146" s="601"/>
      <c r="RSS146" s="601"/>
      <c r="RST146" s="601"/>
      <c r="RSU146" s="601"/>
      <c r="RSV146" s="601"/>
      <c r="RSW146" s="601"/>
      <c r="RSX146" s="601"/>
      <c r="RSY146" s="601"/>
      <c r="RSZ146" s="601"/>
      <c r="RTA146" s="601"/>
      <c r="RTB146" s="601"/>
      <c r="RTC146" s="601"/>
      <c r="RTD146" s="601"/>
      <c r="RTE146" s="601"/>
      <c r="RTF146" s="601"/>
      <c r="RTG146" s="601"/>
      <c r="RTH146" s="601"/>
      <c r="RTI146" s="601"/>
      <c r="RTJ146" s="601"/>
      <c r="RTK146" s="601"/>
      <c r="RTL146" s="601"/>
      <c r="RTM146" s="601"/>
      <c r="RTN146" s="601"/>
      <c r="RTO146" s="601"/>
      <c r="RTP146" s="601"/>
      <c r="RTQ146" s="601"/>
      <c r="RTR146" s="601"/>
      <c r="RTS146" s="601"/>
      <c r="RTT146" s="601"/>
      <c r="RTU146" s="601"/>
      <c r="RTV146" s="601"/>
      <c r="RTW146" s="601"/>
      <c r="RTX146" s="601"/>
      <c r="RTY146" s="601"/>
      <c r="RTZ146" s="601"/>
      <c r="RUA146" s="601"/>
      <c r="RUB146" s="601"/>
      <c r="RUC146" s="601"/>
      <c r="RUD146" s="601"/>
      <c r="RUE146" s="601"/>
      <c r="RUF146" s="601"/>
      <c r="RUG146" s="601"/>
      <c r="RUH146" s="601"/>
      <c r="RUI146" s="601"/>
      <c r="RUJ146" s="601"/>
      <c r="RUK146" s="601"/>
      <c r="RUL146" s="601"/>
      <c r="RUM146" s="601"/>
      <c r="RUN146" s="601"/>
      <c r="RUO146" s="601"/>
      <c r="RUP146" s="601"/>
      <c r="RUQ146" s="601"/>
      <c r="RUR146" s="601"/>
      <c r="RUS146" s="601"/>
      <c r="RUT146" s="601"/>
      <c r="RUU146" s="601"/>
      <c r="RUV146" s="601"/>
      <c r="RUW146" s="601"/>
      <c r="RUX146" s="601"/>
      <c r="RUY146" s="601"/>
      <c r="RUZ146" s="601"/>
      <c r="RVA146" s="601"/>
      <c r="RVB146" s="601"/>
      <c r="RVC146" s="601"/>
      <c r="RVD146" s="601"/>
      <c r="RVE146" s="601"/>
      <c r="RVF146" s="601"/>
      <c r="RVG146" s="601"/>
      <c r="RVH146" s="601"/>
      <c r="RVI146" s="601"/>
      <c r="RVJ146" s="601"/>
      <c r="RVK146" s="601"/>
      <c r="RVL146" s="601"/>
      <c r="RVM146" s="601"/>
      <c r="RVN146" s="601"/>
      <c r="RVO146" s="601"/>
      <c r="RVP146" s="601"/>
      <c r="RVQ146" s="601"/>
      <c r="RVR146" s="601"/>
      <c r="RVS146" s="601"/>
      <c r="RVT146" s="601"/>
      <c r="RVU146" s="601"/>
      <c r="RVV146" s="601"/>
      <c r="RVW146" s="601"/>
      <c r="RVX146" s="601"/>
      <c r="RVY146" s="601"/>
      <c r="RVZ146" s="601"/>
      <c r="RWA146" s="601"/>
      <c r="RWB146" s="601"/>
      <c r="RWC146" s="601"/>
      <c r="RWD146" s="601"/>
      <c r="RWE146" s="601"/>
      <c r="RWF146" s="601"/>
      <c r="RWG146" s="601"/>
      <c r="RWH146" s="601"/>
      <c r="RWI146" s="601"/>
      <c r="RWJ146" s="601"/>
      <c r="RWK146" s="601"/>
      <c r="RWL146" s="601"/>
      <c r="RWM146" s="601"/>
      <c r="RWN146" s="601"/>
      <c r="RWO146" s="601"/>
      <c r="RWP146" s="601"/>
      <c r="RWQ146" s="601"/>
      <c r="RWR146" s="601"/>
      <c r="RWS146" s="601"/>
      <c r="RWT146" s="601"/>
      <c r="RWU146" s="601"/>
      <c r="RWV146" s="601"/>
      <c r="RWW146" s="601"/>
      <c r="RWX146" s="601"/>
      <c r="RWY146" s="601"/>
      <c r="RWZ146" s="601"/>
      <c r="RXA146" s="601"/>
      <c r="RXB146" s="601"/>
      <c r="RXC146" s="601"/>
      <c r="RXD146" s="601"/>
      <c r="RXE146" s="601"/>
      <c r="RXF146" s="601"/>
      <c r="RXG146" s="601"/>
      <c r="RXH146" s="601"/>
      <c r="RXI146" s="601"/>
      <c r="RXJ146" s="601"/>
      <c r="RXK146" s="601"/>
      <c r="RXL146" s="601"/>
      <c r="RXM146" s="601"/>
      <c r="RXN146" s="601"/>
      <c r="RXO146" s="601"/>
      <c r="RXP146" s="601"/>
      <c r="RXQ146" s="601"/>
      <c r="RXR146" s="601"/>
      <c r="RXS146" s="601"/>
      <c r="RXT146" s="601"/>
      <c r="RXU146" s="601"/>
      <c r="RXV146" s="601"/>
      <c r="RXW146" s="601"/>
      <c r="RXX146" s="601"/>
      <c r="RXY146" s="601"/>
      <c r="RXZ146" s="601"/>
      <c r="RYA146" s="601"/>
      <c r="RYB146" s="601"/>
      <c r="RYC146" s="601"/>
      <c r="RYD146" s="601"/>
      <c r="RYE146" s="601"/>
      <c r="RYF146" s="601"/>
      <c r="RYG146" s="601"/>
      <c r="RYH146" s="601"/>
      <c r="RYI146" s="601"/>
      <c r="RYJ146" s="601"/>
      <c r="RYK146" s="601"/>
      <c r="RYL146" s="601"/>
      <c r="RYM146" s="601"/>
      <c r="RYN146" s="601"/>
      <c r="RYO146" s="601"/>
      <c r="RYP146" s="601"/>
      <c r="RYQ146" s="601"/>
      <c r="RYR146" s="601"/>
      <c r="RYS146" s="601"/>
      <c r="RYT146" s="601"/>
      <c r="RYU146" s="601"/>
      <c r="RYV146" s="601"/>
      <c r="RYW146" s="601"/>
      <c r="RYX146" s="601"/>
      <c r="RYY146" s="601"/>
      <c r="RYZ146" s="601"/>
      <c r="RZA146" s="601"/>
      <c r="RZB146" s="601"/>
      <c r="RZC146" s="601"/>
      <c r="RZD146" s="601"/>
      <c r="RZE146" s="601"/>
      <c r="RZF146" s="601"/>
      <c r="RZG146" s="601"/>
      <c r="RZH146" s="601"/>
      <c r="RZI146" s="601"/>
      <c r="RZJ146" s="601"/>
      <c r="RZK146" s="601"/>
      <c r="RZL146" s="601"/>
      <c r="RZM146" s="601"/>
      <c r="RZN146" s="601"/>
      <c r="RZO146" s="601"/>
      <c r="RZP146" s="601"/>
      <c r="RZQ146" s="601"/>
      <c r="RZR146" s="601"/>
      <c r="RZS146" s="601"/>
      <c r="RZT146" s="601"/>
      <c r="RZU146" s="601"/>
      <c r="RZV146" s="601"/>
      <c r="RZW146" s="601"/>
      <c r="RZX146" s="601"/>
      <c r="RZY146" s="601"/>
      <c r="RZZ146" s="601"/>
      <c r="SAA146" s="601"/>
      <c r="SAB146" s="601"/>
      <c r="SAC146" s="601"/>
      <c r="SAD146" s="601"/>
      <c r="SAE146" s="601"/>
      <c r="SAF146" s="601"/>
      <c r="SAG146" s="601"/>
      <c r="SAH146" s="601"/>
      <c r="SAI146" s="601"/>
      <c r="SAJ146" s="601"/>
      <c r="SAK146" s="601"/>
      <c r="SAL146" s="601"/>
      <c r="SAM146" s="601"/>
      <c r="SAN146" s="601"/>
      <c r="SAO146" s="601"/>
      <c r="SAP146" s="601"/>
      <c r="SAQ146" s="601"/>
      <c r="SAR146" s="601"/>
      <c r="SAS146" s="601"/>
      <c r="SAT146" s="601"/>
      <c r="SAU146" s="601"/>
      <c r="SAV146" s="601"/>
      <c r="SAW146" s="601"/>
      <c r="SAX146" s="601"/>
      <c r="SAY146" s="601"/>
      <c r="SAZ146" s="601"/>
      <c r="SBA146" s="601"/>
      <c r="SBB146" s="601"/>
      <c r="SBC146" s="601"/>
      <c r="SBD146" s="601"/>
      <c r="SBE146" s="601"/>
      <c r="SBF146" s="601"/>
      <c r="SBG146" s="601"/>
      <c r="SBH146" s="601"/>
      <c r="SBI146" s="601"/>
      <c r="SBJ146" s="601"/>
      <c r="SBK146" s="601"/>
      <c r="SBL146" s="601"/>
      <c r="SBM146" s="601"/>
      <c r="SBN146" s="601"/>
      <c r="SBO146" s="601"/>
      <c r="SBP146" s="601"/>
      <c r="SBQ146" s="601"/>
      <c r="SBR146" s="601"/>
      <c r="SBS146" s="601"/>
      <c r="SBT146" s="601"/>
      <c r="SBU146" s="601"/>
      <c r="SBV146" s="601"/>
      <c r="SBW146" s="601"/>
      <c r="SBX146" s="601"/>
      <c r="SBY146" s="601"/>
      <c r="SBZ146" s="601"/>
      <c r="SCA146" s="601"/>
      <c r="SCB146" s="601"/>
      <c r="SCC146" s="601"/>
      <c r="SCD146" s="601"/>
      <c r="SCE146" s="601"/>
      <c r="SCF146" s="601"/>
      <c r="SCG146" s="601"/>
      <c r="SCH146" s="601"/>
      <c r="SCI146" s="601"/>
      <c r="SCJ146" s="601"/>
      <c r="SCK146" s="601"/>
      <c r="SCL146" s="601"/>
      <c r="SCM146" s="601"/>
      <c r="SCN146" s="601"/>
      <c r="SCO146" s="601"/>
      <c r="SCP146" s="601"/>
      <c r="SCQ146" s="601"/>
      <c r="SCR146" s="601"/>
      <c r="SCS146" s="601"/>
      <c r="SCT146" s="601"/>
      <c r="SCU146" s="601"/>
      <c r="SCV146" s="601"/>
      <c r="SCW146" s="601"/>
      <c r="SCX146" s="601"/>
      <c r="SCY146" s="601"/>
      <c r="SCZ146" s="601"/>
      <c r="SDA146" s="601"/>
      <c r="SDB146" s="601"/>
      <c r="SDC146" s="601"/>
      <c r="SDD146" s="601"/>
      <c r="SDE146" s="601"/>
      <c r="SDF146" s="601"/>
      <c r="SDG146" s="601"/>
      <c r="SDH146" s="601"/>
      <c r="SDI146" s="601"/>
      <c r="SDJ146" s="601"/>
      <c r="SDK146" s="601"/>
      <c r="SDL146" s="601"/>
      <c r="SDM146" s="601"/>
      <c r="SDN146" s="601"/>
      <c r="SDO146" s="601"/>
      <c r="SDP146" s="601"/>
      <c r="SDQ146" s="601"/>
      <c r="SDR146" s="601"/>
      <c r="SDS146" s="601"/>
      <c r="SDT146" s="601"/>
      <c r="SDU146" s="601"/>
      <c r="SDV146" s="601"/>
      <c r="SDW146" s="601"/>
      <c r="SDX146" s="601"/>
      <c r="SDY146" s="601"/>
      <c r="SDZ146" s="601"/>
      <c r="SEA146" s="601"/>
      <c r="SEB146" s="601"/>
      <c r="SEC146" s="601"/>
      <c r="SED146" s="601"/>
      <c r="SEE146" s="601"/>
      <c r="SEF146" s="601"/>
      <c r="SEG146" s="601"/>
      <c r="SEH146" s="601"/>
      <c r="SEI146" s="601"/>
      <c r="SEJ146" s="601"/>
      <c r="SEK146" s="601"/>
      <c r="SEL146" s="601"/>
      <c r="SEM146" s="601"/>
      <c r="SEN146" s="601"/>
      <c r="SEO146" s="601"/>
      <c r="SEP146" s="601"/>
      <c r="SEQ146" s="601"/>
      <c r="SER146" s="601"/>
      <c r="SES146" s="601"/>
      <c r="SET146" s="601"/>
      <c r="SEU146" s="601"/>
      <c r="SEV146" s="601"/>
      <c r="SEW146" s="601"/>
      <c r="SEX146" s="601"/>
      <c r="SEY146" s="601"/>
      <c r="SEZ146" s="601"/>
      <c r="SFA146" s="601"/>
      <c r="SFB146" s="601"/>
      <c r="SFC146" s="601"/>
      <c r="SFD146" s="601"/>
      <c r="SFE146" s="601"/>
      <c r="SFF146" s="601"/>
      <c r="SFG146" s="601"/>
      <c r="SFH146" s="601"/>
      <c r="SFI146" s="601"/>
      <c r="SFJ146" s="601"/>
      <c r="SFK146" s="601"/>
      <c r="SFL146" s="601"/>
      <c r="SFM146" s="601"/>
      <c r="SFN146" s="601"/>
      <c r="SFO146" s="601"/>
      <c r="SFP146" s="601"/>
      <c r="SFQ146" s="601"/>
      <c r="SFR146" s="601"/>
      <c r="SFS146" s="601"/>
      <c r="SFT146" s="601"/>
      <c r="SFU146" s="601"/>
      <c r="SFV146" s="601"/>
      <c r="SFW146" s="601"/>
      <c r="SFX146" s="601"/>
      <c r="SFY146" s="601"/>
      <c r="SFZ146" s="601"/>
      <c r="SGA146" s="601"/>
      <c r="SGB146" s="601"/>
      <c r="SGC146" s="601"/>
      <c r="SGD146" s="601"/>
      <c r="SGE146" s="601"/>
      <c r="SGF146" s="601"/>
      <c r="SGG146" s="601"/>
      <c r="SGH146" s="601"/>
      <c r="SGI146" s="601"/>
      <c r="SGJ146" s="601"/>
      <c r="SGK146" s="601"/>
      <c r="SGL146" s="601"/>
      <c r="SGM146" s="601"/>
      <c r="SGN146" s="601"/>
      <c r="SGO146" s="601"/>
      <c r="SGP146" s="601"/>
      <c r="SGQ146" s="601"/>
      <c r="SGR146" s="601"/>
      <c r="SGS146" s="601"/>
      <c r="SGT146" s="601"/>
      <c r="SGU146" s="601"/>
      <c r="SGV146" s="601"/>
      <c r="SGW146" s="601"/>
      <c r="SGX146" s="601"/>
      <c r="SGY146" s="601"/>
      <c r="SGZ146" s="601"/>
      <c r="SHA146" s="601"/>
      <c r="SHB146" s="601"/>
      <c r="SHC146" s="601"/>
      <c r="SHD146" s="601"/>
      <c r="SHE146" s="601"/>
      <c r="SHF146" s="601"/>
      <c r="SHG146" s="601"/>
      <c r="SHH146" s="601"/>
      <c r="SHI146" s="601"/>
      <c r="SHJ146" s="601"/>
      <c r="SHK146" s="601"/>
      <c r="SHL146" s="601"/>
      <c r="SHM146" s="601"/>
      <c r="SHN146" s="601"/>
      <c r="SHO146" s="601"/>
      <c r="SHP146" s="601"/>
      <c r="SHQ146" s="601"/>
      <c r="SHR146" s="601"/>
      <c r="SHS146" s="601"/>
      <c r="SHT146" s="601"/>
      <c r="SHU146" s="601"/>
      <c r="SHV146" s="601"/>
      <c r="SHW146" s="601"/>
      <c r="SHX146" s="601"/>
      <c r="SHY146" s="601"/>
      <c r="SHZ146" s="601"/>
      <c r="SIA146" s="601"/>
      <c r="SIB146" s="601"/>
      <c r="SIC146" s="601"/>
      <c r="SID146" s="601"/>
      <c r="SIE146" s="601"/>
      <c r="SIF146" s="601"/>
      <c r="SIG146" s="601"/>
      <c r="SIH146" s="601"/>
      <c r="SII146" s="601"/>
      <c r="SIJ146" s="601"/>
      <c r="SIK146" s="601"/>
      <c r="SIL146" s="601"/>
      <c r="SIM146" s="601"/>
      <c r="SIN146" s="601"/>
      <c r="SIO146" s="601"/>
      <c r="SIP146" s="601"/>
      <c r="SIQ146" s="601"/>
      <c r="SIR146" s="601"/>
      <c r="SIS146" s="601"/>
      <c r="SIT146" s="601"/>
      <c r="SIU146" s="601"/>
      <c r="SIV146" s="601"/>
      <c r="SIW146" s="601"/>
      <c r="SIX146" s="601"/>
      <c r="SIY146" s="601"/>
      <c r="SIZ146" s="601"/>
      <c r="SJA146" s="601"/>
      <c r="SJB146" s="601"/>
      <c r="SJC146" s="601"/>
      <c r="SJD146" s="601"/>
      <c r="SJE146" s="601"/>
      <c r="SJF146" s="601"/>
      <c r="SJG146" s="601"/>
      <c r="SJH146" s="601"/>
      <c r="SJI146" s="601"/>
      <c r="SJJ146" s="601"/>
      <c r="SJK146" s="601"/>
      <c r="SJL146" s="601"/>
      <c r="SJM146" s="601"/>
      <c r="SJN146" s="601"/>
      <c r="SJO146" s="601"/>
      <c r="SJP146" s="601"/>
      <c r="SJQ146" s="601"/>
      <c r="SJR146" s="601"/>
      <c r="SJS146" s="601"/>
      <c r="SJT146" s="601"/>
      <c r="SJU146" s="601"/>
      <c r="SJV146" s="601"/>
      <c r="SJW146" s="601"/>
      <c r="SJX146" s="601"/>
      <c r="SJY146" s="601"/>
      <c r="SJZ146" s="601"/>
      <c r="SKA146" s="601"/>
      <c r="SKB146" s="601"/>
      <c r="SKC146" s="601"/>
      <c r="SKD146" s="601"/>
      <c r="SKE146" s="601"/>
      <c r="SKF146" s="601"/>
      <c r="SKG146" s="601"/>
      <c r="SKH146" s="601"/>
      <c r="SKI146" s="601"/>
      <c r="SKJ146" s="601"/>
      <c r="SKK146" s="601"/>
      <c r="SKL146" s="601"/>
      <c r="SKM146" s="601"/>
      <c r="SKN146" s="601"/>
      <c r="SKO146" s="601"/>
      <c r="SKP146" s="601"/>
      <c r="SKQ146" s="601"/>
      <c r="SKR146" s="601"/>
      <c r="SKS146" s="601"/>
      <c r="SKT146" s="601"/>
      <c r="SKU146" s="601"/>
      <c r="SKV146" s="601"/>
      <c r="SKW146" s="601"/>
      <c r="SKX146" s="601"/>
      <c r="SKY146" s="601"/>
      <c r="SKZ146" s="601"/>
      <c r="SLA146" s="601"/>
      <c r="SLB146" s="601"/>
      <c r="SLC146" s="601"/>
      <c r="SLD146" s="601"/>
      <c r="SLE146" s="601"/>
      <c r="SLF146" s="601"/>
      <c r="SLG146" s="601"/>
      <c r="SLH146" s="601"/>
      <c r="SLI146" s="601"/>
      <c r="SLJ146" s="601"/>
      <c r="SLK146" s="601"/>
      <c r="SLL146" s="601"/>
      <c r="SLM146" s="601"/>
      <c r="SLN146" s="601"/>
      <c r="SLO146" s="601"/>
      <c r="SLP146" s="601"/>
      <c r="SLQ146" s="601"/>
      <c r="SLR146" s="601"/>
      <c r="SLS146" s="601"/>
      <c r="SLT146" s="601"/>
      <c r="SLU146" s="601"/>
      <c r="SLV146" s="601"/>
      <c r="SLW146" s="601"/>
      <c r="SLX146" s="601"/>
      <c r="SLY146" s="601"/>
      <c r="SLZ146" s="601"/>
      <c r="SMA146" s="601"/>
      <c r="SMB146" s="601"/>
      <c r="SMC146" s="601"/>
      <c r="SMD146" s="601"/>
      <c r="SME146" s="601"/>
      <c r="SMF146" s="601"/>
      <c r="SMG146" s="601"/>
      <c r="SMH146" s="601"/>
      <c r="SMI146" s="601"/>
      <c r="SMJ146" s="601"/>
      <c r="SMK146" s="601"/>
      <c r="SML146" s="601"/>
      <c r="SMM146" s="601"/>
      <c r="SMN146" s="601"/>
      <c r="SMO146" s="601"/>
      <c r="SMP146" s="601"/>
      <c r="SMQ146" s="601"/>
      <c r="SMR146" s="601"/>
      <c r="SMS146" s="601"/>
      <c r="SMT146" s="601"/>
      <c r="SMU146" s="601"/>
      <c r="SMV146" s="601"/>
      <c r="SMW146" s="601"/>
      <c r="SMX146" s="601"/>
      <c r="SMY146" s="601"/>
      <c r="SMZ146" s="601"/>
      <c r="SNA146" s="601"/>
      <c r="SNB146" s="601"/>
      <c r="SNC146" s="601"/>
      <c r="SND146" s="601"/>
      <c r="SNE146" s="601"/>
      <c r="SNF146" s="601"/>
      <c r="SNG146" s="601"/>
      <c r="SNH146" s="601"/>
      <c r="SNI146" s="601"/>
      <c r="SNJ146" s="601"/>
      <c r="SNK146" s="601"/>
      <c r="SNL146" s="601"/>
      <c r="SNM146" s="601"/>
      <c r="SNN146" s="601"/>
      <c r="SNO146" s="601"/>
      <c r="SNP146" s="601"/>
      <c r="SNQ146" s="601"/>
      <c r="SNR146" s="601"/>
      <c r="SNS146" s="601"/>
      <c r="SNT146" s="601"/>
      <c r="SNU146" s="601"/>
      <c r="SNV146" s="601"/>
      <c r="SNW146" s="601"/>
      <c r="SNX146" s="601"/>
      <c r="SNY146" s="601"/>
      <c r="SNZ146" s="601"/>
      <c r="SOA146" s="601"/>
      <c r="SOB146" s="601"/>
      <c r="SOC146" s="601"/>
      <c r="SOD146" s="601"/>
      <c r="SOE146" s="601"/>
      <c r="SOF146" s="601"/>
      <c r="SOG146" s="601"/>
      <c r="SOH146" s="601"/>
      <c r="SOI146" s="601"/>
      <c r="SOJ146" s="601"/>
      <c r="SOK146" s="601"/>
      <c r="SOL146" s="601"/>
      <c r="SOM146" s="601"/>
      <c r="SON146" s="601"/>
      <c r="SOO146" s="601"/>
      <c r="SOP146" s="601"/>
      <c r="SOQ146" s="601"/>
      <c r="SOR146" s="601"/>
      <c r="SOS146" s="601"/>
      <c r="SOT146" s="601"/>
      <c r="SOU146" s="601"/>
      <c r="SOV146" s="601"/>
      <c r="SOW146" s="601"/>
      <c r="SOX146" s="601"/>
      <c r="SOY146" s="601"/>
      <c r="SOZ146" s="601"/>
      <c r="SPA146" s="601"/>
      <c r="SPB146" s="601"/>
      <c r="SPC146" s="601"/>
      <c r="SPD146" s="601"/>
      <c r="SPE146" s="601"/>
      <c r="SPF146" s="601"/>
      <c r="SPG146" s="601"/>
      <c r="SPH146" s="601"/>
      <c r="SPI146" s="601"/>
      <c r="SPJ146" s="601"/>
      <c r="SPK146" s="601"/>
      <c r="SPL146" s="601"/>
      <c r="SPM146" s="601"/>
      <c r="SPN146" s="601"/>
      <c r="SPO146" s="601"/>
      <c r="SPP146" s="601"/>
      <c r="SPQ146" s="601"/>
      <c r="SPR146" s="601"/>
      <c r="SPS146" s="601"/>
      <c r="SPT146" s="601"/>
      <c r="SPU146" s="601"/>
      <c r="SPV146" s="601"/>
      <c r="SPW146" s="601"/>
      <c r="SPX146" s="601"/>
      <c r="SPY146" s="601"/>
      <c r="SPZ146" s="601"/>
      <c r="SQA146" s="601"/>
      <c r="SQB146" s="601"/>
      <c r="SQC146" s="601"/>
      <c r="SQD146" s="601"/>
      <c r="SQE146" s="601"/>
      <c r="SQF146" s="601"/>
      <c r="SQG146" s="601"/>
      <c r="SQH146" s="601"/>
      <c r="SQI146" s="601"/>
      <c r="SQJ146" s="601"/>
      <c r="SQK146" s="601"/>
      <c r="SQL146" s="601"/>
      <c r="SQM146" s="601"/>
      <c r="SQN146" s="601"/>
      <c r="SQO146" s="601"/>
      <c r="SQP146" s="601"/>
      <c r="SQQ146" s="601"/>
      <c r="SQR146" s="601"/>
      <c r="SQS146" s="601"/>
      <c r="SQT146" s="601"/>
      <c r="SQU146" s="601"/>
      <c r="SQV146" s="601"/>
      <c r="SQW146" s="601"/>
      <c r="SQX146" s="601"/>
      <c r="SQY146" s="601"/>
      <c r="SQZ146" s="601"/>
      <c r="SRA146" s="601"/>
      <c r="SRB146" s="601"/>
      <c r="SRC146" s="601"/>
      <c r="SRD146" s="601"/>
      <c r="SRE146" s="601"/>
      <c r="SRF146" s="601"/>
      <c r="SRG146" s="601"/>
      <c r="SRH146" s="601"/>
      <c r="SRI146" s="601"/>
      <c r="SRJ146" s="601"/>
      <c r="SRK146" s="601"/>
      <c r="SRL146" s="601"/>
      <c r="SRM146" s="601"/>
      <c r="SRN146" s="601"/>
      <c r="SRO146" s="601"/>
      <c r="SRP146" s="601"/>
      <c r="SRQ146" s="601"/>
      <c r="SRR146" s="601"/>
      <c r="SRS146" s="601"/>
      <c r="SRT146" s="601"/>
      <c r="SRU146" s="601"/>
      <c r="SRV146" s="601"/>
      <c r="SRW146" s="601"/>
      <c r="SRX146" s="601"/>
      <c r="SRY146" s="601"/>
      <c r="SRZ146" s="601"/>
      <c r="SSA146" s="601"/>
      <c r="SSB146" s="601"/>
      <c r="SSC146" s="601"/>
      <c r="SSD146" s="601"/>
      <c r="SSE146" s="601"/>
      <c r="SSF146" s="601"/>
      <c r="SSG146" s="601"/>
      <c r="SSH146" s="601"/>
      <c r="SSI146" s="601"/>
      <c r="SSJ146" s="601"/>
      <c r="SSK146" s="601"/>
      <c r="SSL146" s="601"/>
      <c r="SSM146" s="601"/>
      <c r="SSN146" s="601"/>
      <c r="SSO146" s="601"/>
      <c r="SSP146" s="601"/>
      <c r="SSQ146" s="601"/>
      <c r="SSR146" s="601"/>
      <c r="SSS146" s="601"/>
      <c r="SST146" s="601"/>
      <c r="SSU146" s="601"/>
      <c r="SSV146" s="601"/>
      <c r="SSW146" s="601"/>
      <c r="SSX146" s="601"/>
      <c r="SSY146" s="601"/>
      <c r="SSZ146" s="601"/>
      <c r="STA146" s="601"/>
      <c r="STB146" s="601"/>
      <c r="STC146" s="601"/>
      <c r="STD146" s="601"/>
      <c r="STE146" s="601"/>
      <c r="STF146" s="601"/>
      <c r="STG146" s="601"/>
      <c r="STH146" s="601"/>
      <c r="STI146" s="601"/>
      <c r="STJ146" s="601"/>
      <c r="STK146" s="601"/>
      <c r="STL146" s="601"/>
      <c r="STM146" s="601"/>
      <c r="STN146" s="601"/>
      <c r="STO146" s="601"/>
      <c r="STP146" s="601"/>
      <c r="STQ146" s="601"/>
      <c r="STR146" s="601"/>
      <c r="STS146" s="601"/>
      <c r="STT146" s="601"/>
      <c r="STU146" s="601"/>
      <c r="STV146" s="601"/>
      <c r="STW146" s="601"/>
      <c r="STX146" s="601"/>
      <c r="STY146" s="601"/>
      <c r="STZ146" s="601"/>
      <c r="SUA146" s="601"/>
      <c r="SUB146" s="601"/>
      <c r="SUC146" s="601"/>
      <c r="SUD146" s="601"/>
      <c r="SUE146" s="601"/>
      <c r="SUF146" s="601"/>
      <c r="SUG146" s="601"/>
      <c r="SUH146" s="601"/>
      <c r="SUI146" s="601"/>
      <c r="SUJ146" s="601"/>
      <c r="SUK146" s="601"/>
      <c r="SUL146" s="601"/>
      <c r="SUM146" s="601"/>
      <c r="SUN146" s="601"/>
      <c r="SUO146" s="601"/>
      <c r="SUP146" s="601"/>
      <c r="SUQ146" s="601"/>
      <c r="SUR146" s="601"/>
      <c r="SUS146" s="601"/>
      <c r="SUT146" s="601"/>
      <c r="SUU146" s="601"/>
      <c r="SUV146" s="601"/>
      <c r="SUW146" s="601"/>
      <c r="SUX146" s="601"/>
      <c r="SUY146" s="601"/>
      <c r="SUZ146" s="601"/>
      <c r="SVA146" s="601"/>
      <c r="SVB146" s="601"/>
      <c r="SVC146" s="601"/>
      <c r="SVD146" s="601"/>
      <c r="SVE146" s="601"/>
      <c r="SVF146" s="601"/>
      <c r="SVG146" s="601"/>
      <c r="SVH146" s="601"/>
      <c r="SVI146" s="601"/>
      <c r="SVJ146" s="601"/>
      <c r="SVK146" s="601"/>
      <c r="SVL146" s="601"/>
      <c r="SVM146" s="601"/>
      <c r="SVN146" s="601"/>
      <c r="SVO146" s="601"/>
      <c r="SVP146" s="601"/>
      <c r="SVQ146" s="601"/>
      <c r="SVR146" s="601"/>
      <c r="SVS146" s="601"/>
      <c r="SVT146" s="601"/>
      <c r="SVU146" s="601"/>
      <c r="SVV146" s="601"/>
      <c r="SVW146" s="601"/>
      <c r="SVX146" s="601"/>
      <c r="SVY146" s="601"/>
      <c r="SVZ146" s="601"/>
      <c r="SWA146" s="601"/>
      <c r="SWB146" s="601"/>
      <c r="SWC146" s="601"/>
      <c r="SWD146" s="601"/>
      <c r="SWE146" s="601"/>
      <c r="SWF146" s="601"/>
      <c r="SWG146" s="601"/>
      <c r="SWH146" s="601"/>
      <c r="SWI146" s="601"/>
      <c r="SWJ146" s="601"/>
      <c r="SWK146" s="601"/>
      <c r="SWL146" s="601"/>
      <c r="SWM146" s="601"/>
      <c r="SWN146" s="601"/>
      <c r="SWO146" s="601"/>
      <c r="SWP146" s="601"/>
      <c r="SWQ146" s="601"/>
      <c r="SWR146" s="601"/>
      <c r="SWS146" s="601"/>
      <c r="SWT146" s="601"/>
      <c r="SWU146" s="601"/>
      <c r="SWV146" s="601"/>
      <c r="SWW146" s="601"/>
      <c r="SWX146" s="601"/>
      <c r="SWY146" s="601"/>
      <c r="SWZ146" s="601"/>
      <c r="SXA146" s="601"/>
      <c r="SXB146" s="601"/>
      <c r="SXC146" s="601"/>
      <c r="SXD146" s="601"/>
      <c r="SXE146" s="601"/>
      <c r="SXF146" s="601"/>
      <c r="SXG146" s="601"/>
      <c r="SXH146" s="601"/>
      <c r="SXI146" s="601"/>
      <c r="SXJ146" s="601"/>
      <c r="SXK146" s="601"/>
      <c r="SXL146" s="601"/>
      <c r="SXM146" s="601"/>
      <c r="SXN146" s="601"/>
      <c r="SXO146" s="601"/>
      <c r="SXP146" s="601"/>
      <c r="SXQ146" s="601"/>
      <c r="SXR146" s="601"/>
      <c r="SXS146" s="601"/>
      <c r="SXT146" s="601"/>
      <c r="SXU146" s="601"/>
      <c r="SXV146" s="601"/>
      <c r="SXW146" s="601"/>
      <c r="SXX146" s="601"/>
      <c r="SXY146" s="601"/>
      <c r="SXZ146" s="601"/>
      <c r="SYA146" s="601"/>
      <c r="SYB146" s="601"/>
      <c r="SYC146" s="601"/>
      <c r="SYD146" s="601"/>
      <c r="SYE146" s="601"/>
      <c r="SYF146" s="601"/>
      <c r="SYG146" s="601"/>
      <c r="SYH146" s="601"/>
      <c r="SYI146" s="601"/>
      <c r="SYJ146" s="601"/>
      <c r="SYK146" s="601"/>
      <c r="SYL146" s="601"/>
      <c r="SYM146" s="601"/>
      <c r="SYN146" s="601"/>
      <c r="SYO146" s="601"/>
      <c r="SYP146" s="601"/>
      <c r="SYQ146" s="601"/>
      <c r="SYR146" s="601"/>
      <c r="SYS146" s="601"/>
      <c r="SYT146" s="601"/>
      <c r="SYU146" s="601"/>
      <c r="SYV146" s="601"/>
      <c r="SYW146" s="601"/>
      <c r="SYX146" s="601"/>
      <c r="SYY146" s="601"/>
      <c r="SYZ146" s="601"/>
      <c r="SZA146" s="601"/>
      <c r="SZB146" s="601"/>
      <c r="SZC146" s="601"/>
      <c r="SZD146" s="601"/>
      <c r="SZE146" s="601"/>
      <c r="SZF146" s="601"/>
      <c r="SZG146" s="601"/>
      <c r="SZH146" s="601"/>
      <c r="SZI146" s="601"/>
      <c r="SZJ146" s="601"/>
      <c r="SZK146" s="601"/>
      <c r="SZL146" s="601"/>
      <c r="SZM146" s="601"/>
      <c r="SZN146" s="601"/>
      <c r="SZO146" s="601"/>
      <c r="SZP146" s="601"/>
      <c r="SZQ146" s="601"/>
      <c r="SZR146" s="601"/>
      <c r="SZS146" s="601"/>
      <c r="SZT146" s="601"/>
      <c r="SZU146" s="601"/>
      <c r="SZV146" s="601"/>
      <c r="SZW146" s="601"/>
      <c r="SZX146" s="601"/>
      <c r="SZY146" s="601"/>
      <c r="SZZ146" s="601"/>
      <c r="TAA146" s="601"/>
      <c r="TAB146" s="601"/>
      <c r="TAC146" s="601"/>
      <c r="TAD146" s="601"/>
      <c r="TAE146" s="601"/>
      <c r="TAF146" s="601"/>
      <c r="TAG146" s="601"/>
      <c r="TAH146" s="601"/>
      <c r="TAI146" s="601"/>
      <c r="TAJ146" s="601"/>
      <c r="TAK146" s="601"/>
      <c r="TAL146" s="601"/>
      <c r="TAM146" s="601"/>
      <c r="TAN146" s="601"/>
      <c r="TAO146" s="601"/>
      <c r="TAP146" s="601"/>
      <c r="TAQ146" s="601"/>
      <c r="TAR146" s="601"/>
      <c r="TAS146" s="601"/>
      <c r="TAT146" s="601"/>
      <c r="TAU146" s="601"/>
      <c r="TAV146" s="601"/>
      <c r="TAW146" s="601"/>
      <c r="TAX146" s="601"/>
      <c r="TAY146" s="601"/>
      <c r="TAZ146" s="601"/>
      <c r="TBA146" s="601"/>
      <c r="TBB146" s="601"/>
      <c r="TBC146" s="601"/>
      <c r="TBD146" s="601"/>
      <c r="TBE146" s="601"/>
      <c r="TBF146" s="601"/>
      <c r="TBG146" s="601"/>
      <c r="TBH146" s="601"/>
      <c r="TBI146" s="601"/>
      <c r="TBJ146" s="601"/>
      <c r="TBK146" s="601"/>
      <c r="TBL146" s="601"/>
      <c r="TBM146" s="601"/>
      <c r="TBN146" s="601"/>
      <c r="TBO146" s="601"/>
      <c r="TBP146" s="601"/>
      <c r="TBQ146" s="601"/>
      <c r="TBR146" s="601"/>
      <c r="TBS146" s="601"/>
      <c r="TBT146" s="601"/>
      <c r="TBU146" s="601"/>
      <c r="TBV146" s="601"/>
      <c r="TBW146" s="601"/>
      <c r="TBX146" s="601"/>
      <c r="TBY146" s="601"/>
      <c r="TBZ146" s="601"/>
      <c r="TCA146" s="601"/>
      <c r="TCB146" s="601"/>
      <c r="TCC146" s="601"/>
      <c r="TCD146" s="601"/>
      <c r="TCE146" s="601"/>
      <c r="TCF146" s="601"/>
      <c r="TCG146" s="601"/>
      <c r="TCH146" s="601"/>
      <c r="TCI146" s="601"/>
      <c r="TCJ146" s="601"/>
      <c r="TCK146" s="601"/>
      <c r="TCL146" s="601"/>
      <c r="TCM146" s="601"/>
      <c r="TCN146" s="601"/>
      <c r="TCO146" s="601"/>
      <c r="TCP146" s="601"/>
      <c r="TCQ146" s="601"/>
      <c r="TCR146" s="601"/>
      <c r="TCS146" s="601"/>
      <c r="TCT146" s="601"/>
      <c r="TCU146" s="601"/>
      <c r="TCV146" s="601"/>
      <c r="TCW146" s="601"/>
      <c r="TCX146" s="601"/>
      <c r="TCY146" s="601"/>
      <c r="TCZ146" s="601"/>
      <c r="TDA146" s="601"/>
      <c r="TDB146" s="601"/>
      <c r="TDC146" s="601"/>
      <c r="TDD146" s="601"/>
      <c r="TDE146" s="601"/>
      <c r="TDF146" s="601"/>
      <c r="TDG146" s="601"/>
      <c r="TDH146" s="601"/>
      <c r="TDI146" s="601"/>
      <c r="TDJ146" s="601"/>
      <c r="TDK146" s="601"/>
      <c r="TDL146" s="601"/>
      <c r="TDM146" s="601"/>
      <c r="TDN146" s="601"/>
      <c r="TDO146" s="601"/>
      <c r="TDP146" s="601"/>
      <c r="TDQ146" s="601"/>
      <c r="TDR146" s="601"/>
      <c r="TDS146" s="601"/>
      <c r="TDT146" s="601"/>
      <c r="TDU146" s="601"/>
      <c r="TDV146" s="601"/>
      <c r="TDW146" s="601"/>
      <c r="TDX146" s="601"/>
      <c r="TDY146" s="601"/>
      <c r="TDZ146" s="601"/>
      <c r="TEA146" s="601"/>
      <c r="TEB146" s="601"/>
      <c r="TEC146" s="601"/>
      <c r="TED146" s="601"/>
      <c r="TEE146" s="601"/>
      <c r="TEF146" s="601"/>
      <c r="TEG146" s="601"/>
      <c r="TEH146" s="601"/>
      <c r="TEI146" s="601"/>
      <c r="TEJ146" s="601"/>
      <c r="TEK146" s="601"/>
      <c r="TEL146" s="601"/>
      <c r="TEM146" s="601"/>
      <c r="TEN146" s="601"/>
      <c r="TEO146" s="601"/>
      <c r="TEP146" s="601"/>
      <c r="TEQ146" s="601"/>
      <c r="TER146" s="601"/>
      <c r="TES146" s="601"/>
      <c r="TET146" s="601"/>
      <c r="TEU146" s="601"/>
      <c r="TEV146" s="601"/>
      <c r="TEW146" s="601"/>
      <c r="TEX146" s="601"/>
      <c r="TEY146" s="601"/>
      <c r="TEZ146" s="601"/>
      <c r="TFA146" s="601"/>
      <c r="TFB146" s="601"/>
      <c r="TFC146" s="601"/>
      <c r="TFD146" s="601"/>
      <c r="TFE146" s="601"/>
      <c r="TFF146" s="601"/>
      <c r="TFG146" s="601"/>
      <c r="TFH146" s="601"/>
      <c r="TFI146" s="601"/>
      <c r="TFJ146" s="601"/>
      <c r="TFK146" s="601"/>
      <c r="TFL146" s="601"/>
      <c r="TFM146" s="601"/>
      <c r="TFN146" s="601"/>
      <c r="TFO146" s="601"/>
      <c r="TFP146" s="601"/>
      <c r="TFQ146" s="601"/>
      <c r="TFR146" s="601"/>
      <c r="TFS146" s="601"/>
      <c r="TFT146" s="601"/>
      <c r="TFU146" s="601"/>
      <c r="TFV146" s="601"/>
      <c r="TFW146" s="601"/>
      <c r="TFX146" s="601"/>
      <c r="TFY146" s="601"/>
      <c r="TFZ146" s="601"/>
      <c r="TGA146" s="601"/>
      <c r="TGB146" s="601"/>
      <c r="TGC146" s="601"/>
      <c r="TGD146" s="601"/>
      <c r="TGE146" s="601"/>
      <c r="TGF146" s="601"/>
      <c r="TGG146" s="601"/>
      <c r="TGH146" s="601"/>
      <c r="TGI146" s="601"/>
      <c r="TGJ146" s="601"/>
      <c r="TGK146" s="601"/>
      <c r="TGL146" s="601"/>
      <c r="TGM146" s="601"/>
      <c r="TGN146" s="601"/>
      <c r="TGO146" s="601"/>
      <c r="TGP146" s="601"/>
      <c r="TGQ146" s="601"/>
      <c r="TGR146" s="601"/>
      <c r="TGS146" s="601"/>
      <c r="TGT146" s="601"/>
      <c r="TGU146" s="601"/>
      <c r="TGV146" s="601"/>
      <c r="TGW146" s="601"/>
      <c r="TGX146" s="601"/>
      <c r="TGY146" s="601"/>
      <c r="TGZ146" s="601"/>
      <c r="THA146" s="601"/>
      <c r="THB146" s="601"/>
      <c r="THC146" s="601"/>
      <c r="THD146" s="601"/>
      <c r="THE146" s="601"/>
      <c r="THF146" s="601"/>
      <c r="THG146" s="601"/>
      <c r="THH146" s="601"/>
      <c r="THI146" s="601"/>
      <c r="THJ146" s="601"/>
      <c r="THK146" s="601"/>
      <c r="THL146" s="601"/>
      <c r="THM146" s="601"/>
      <c r="THN146" s="601"/>
      <c r="THO146" s="601"/>
      <c r="THP146" s="601"/>
      <c r="THQ146" s="601"/>
      <c r="THR146" s="601"/>
      <c r="THS146" s="601"/>
      <c r="THT146" s="601"/>
      <c r="THU146" s="601"/>
      <c r="THV146" s="601"/>
      <c r="THW146" s="601"/>
      <c r="THX146" s="601"/>
      <c r="THY146" s="601"/>
      <c r="THZ146" s="601"/>
      <c r="TIA146" s="601"/>
      <c r="TIB146" s="601"/>
      <c r="TIC146" s="601"/>
      <c r="TID146" s="601"/>
      <c r="TIE146" s="601"/>
      <c r="TIF146" s="601"/>
      <c r="TIG146" s="601"/>
      <c r="TIH146" s="601"/>
      <c r="TII146" s="601"/>
      <c r="TIJ146" s="601"/>
      <c r="TIK146" s="601"/>
      <c r="TIL146" s="601"/>
      <c r="TIM146" s="601"/>
      <c r="TIN146" s="601"/>
      <c r="TIO146" s="601"/>
      <c r="TIP146" s="601"/>
      <c r="TIQ146" s="601"/>
      <c r="TIR146" s="601"/>
      <c r="TIS146" s="601"/>
      <c r="TIT146" s="601"/>
      <c r="TIU146" s="601"/>
      <c r="TIV146" s="601"/>
      <c r="TIW146" s="601"/>
      <c r="TIX146" s="601"/>
      <c r="TIY146" s="601"/>
      <c r="TIZ146" s="601"/>
      <c r="TJA146" s="601"/>
      <c r="TJB146" s="601"/>
      <c r="TJC146" s="601"/>
      <c r="TJD146" s="601"/>
      <c r="TJE146" s="601"/>
      <c r="TJF146" s="601"/>
      <c r="TJG146" s="601"/>
      <c r="TJH146" s="601"/>
      <c r="TJI146" s="601"/>
      <c r="TJJ146" s="601"/>
      <c r="TJK146" s="601"/>
      <c r="TJL146" s="601"/>
      <c r="TJM146" s="601"/>
      <c r="TJN146" s="601"/>
      <c r="TJO146" s="601"/>
      <c r="TJP146" s="601"/>
      <c r="TJQ146" s="601"/>
      <c r="TJR146" s="601"/>
      <c r="TJS146" s="601"/>
      <c r="TJT146" s="601"/>
      <c r="TJU146" s="601"/>
      <c r="TJV146" s="601"/>
      <c r="TJW146" s="601"/>
      <c r="TJX146" s="601"/>
      <c r="TJY146" s="601"/>
      <c r="TJZ146" s="601"/>
      <c r="TKA146" s="601"/>
      <c r="TKB146" s="601"/>
      <c r="TKC146" s="601"/>
      <c r="TKD146" s="601"/>
      <c r="TKE146" s="601"/>
      <c r="TKF146" s="601"/>
      <c r="TKG146" s="601"/>
      <c r="TKH146" s="601"/>
      <c r="TKI146" s="601"/>
      <c r="TKJ146" s="601"/>
      <c r="TKK146" s="601"/>
      <c r="TKL146" s="601"/>
      <c r="TKM146" s="601"/>
      <c r="TKN146" s="601"/>
      <c r="TKO146" s="601"/>
      <c r="TKP146" s="601"/>
      <c r="TKQ146" s="601"/>
      <c r="TKR146" s="601"/>
      <c r="TKS146" s="601"/>
      <c r="TKT146" s="601"/>
      <c r="TKU146" s="601"/>
      <c r="TKV146" s="601"/>
      <c r="TKW146" s="601"/>
      <c r="TKX146" s="601"/>
      <c r="TKY146" s="601"/>
      <c r="TKZ146" s="601"/>
      <c r="TLA146" s="601"/>
      <c r="TLB146" s="601"/>
      <c r="TLC146" s="601"/>
      <c r="TLD146" s="601"/>
      <c r="TLE146" s="601"/>
      <c r="TLF146" s="601"/>
      <c r="TLG146" s="601"/>
      <c r="TLH146" s="601"/>
      <c r="TLI146" s="601"/>
      <c r="TLJ146" s="601"/>
      <c r="TLK146" s="601"/>
      <c r="TLL146" s="601"/>
      <c r="TLM146" s="601"/>
      <c r="TLN146" s="601"/>
      <c r="TLO146" s="601"/>
      <c r="TLP146" s="601"/>
      <c r="TLQ146" s="601"/>
      <c r="TLR146" s="601"/>
      <c r="TLS146" s="601"/>
      <c r="TLT146" s="601"/>
      <c r="TLU146" s="601"/>
      <c r="TLV146" s="601"/>
      <c r="TLW146" s="601"/>
      <c r="TLX146" s="601"/>
      <c r="TLY146" s="601"/>
      <c r="TLZ146" s="601"/>
      <c r="TMA146" s="601"/>
      <c r="TMB146" s="601"/>
      <c r="TMC146" s="601"/>
      <c r="TMD146" s="601"/>
      <c r="TME146" s="601"/>
      <c r="TMF146" s="601"/>
      <c r="TMG146" s="601"/>
      <c r="TMH146" s="601"/>
      <c r="TMI146" s="601"/>
      <c r="TMJ146" s="601"/>
      <c r="TMK146" s="601"/>
      <c r="TML146" s="601"/>
      <c r="TMM146" s="601"/>
      <c r="TMN146" s="601"/>
      <c r="TMO146" s="601"/>
      <c r="TMP146" s="601"/>
      <c r="TMQ146" s="601"/>
      <c r="TMR146" s="601"/>
      <c r="TMS146" s="601"/>
      <c r="TMT146" s="601"/>
      <c r="TMU146" s="601"/>
      <c r="TMV146" s="601"/>
      <c r="TMW146" s="601"/>
      <c r="TMX146" s="601"/>
      <c r="TMY146" s="601"/>
      <c r="TMZ146" s="601"/>
      <c r="TNA146" s="601"/>
      <c r="TNB146" s="601"/>
      <c r="TNC146" s="601"/>
      <c r="TND146" s="601"/>
      <c r="TNE146" s="601"/>
      <c r="TNF146" s="601"/>
      <c r="TNG146" s="601"/>
      <c r="TNH146" s="601"/>
      <c r="TNI146" s="601"/>
      <c r="TNJ146" s="601"/>
      <c r="TNK146" s="601"/>
      <c r="TNL146" s="601"/>
      <c r="TNM146" s="601"/>
      <c r="TNN146" s="601"/>
      <c r="TNO146" s="601"/>
      <c r="TNP146" s="601"/>
      <c r="TNQ146" s="601"/>
      <c r="TNR146" s="601"/>
      <c r="TNS146" s="601"/>
      <c r="TNT146" s="601"/>
      <c r="TNU146" s="601"/>
      <c r="TNV146" s="601"/>
      <c r="TNW146" s="601"/>
      <c r="TNX146" s="601"/>
      <c r="TNY146" s="601"/>
      <c r="TNZ146" s="601"/>
      <c r="TOA146" s="601"/>
      <c r="TOB146" s="601"/>
      <c r="TOC146" s="601"/>
      <c r="TOD146" s="601"/>
      <c r="TOE146" s="601"/>
      <c r="TOF146" s="601"/>
      <c r="TOG146" s="601"/>
      <c r="TOH146" s="601"/>
      <c r="TOI146" s="601"/>
      <c r="TOJ146" s="601"/>
      <c r="TOK146" s="601"/>
      <c r="TOL146" s="601"/>
      <c r="TOM146" s="601"/>
      <c r="TON146" s="601"/>
      <c r="TOO146" s="601"/>
      <c r="TOP146" s="601"/>
      <c r="TOQ146" s="601"/>
      <c r="TOR146" s="601"/>
      <c r="TOS146" s="601"/>
      <c r="TOT146" s="601"/>
      <c r="TOU146" s="601"/>
      <c r="TOV146" s="601"/>
      <c r="TOW146" s="601"/>
      <c r="TOX146" s="601"/>
      <c r="TOY146" s="601"/>
      <c r="TOZ146" s="601"/>
      <c r="TPA146" s="601"/>
      <c r="TPB146" s="601"/>
      <c r="TPC146" s="601"/>
      <c r="TPD146" s="601"/>
      <c r="TPE146" s="601"/>
      <c r="TPF146" s="601"/>
      <c r="TPG146" s="601"/>
      <c r="TPH146" s="601"/>
      <c r="TPI146" s="601"/>
      <c r="TPJ146" s="601"/>
      <c r="TPK146" s="601"/>
      <c r="TPL146" s="601"/>
      <c r="TPM146" s="601"/>
      <c r="TPN146" s="601"/>
      <c r="TPO146" s="601"/>
      <c r="TPP146" s="601"/>
      <c r="TPQ146" s="601"/>
      <c r="TPR146" s="601"/>
      <c r="TPS146" s="601"/>
      <c r="TPT146" s="601"/>
      <c r="TPU146" s="601"/>
      <c r="TPV146" s="601"/>
      <c r="TPW146" s="601"/>
      <c r="TPX146" s="601"/>
      <c r="TPY146" s="601"/>
      <c r="TPZ146" s="601"/>
      <c r="TQA146" s="601"/>
      <c r="TQB146" s="601"/>
      <c r="TQC146" s="601"/>
      <c r="TQD146" s="601"/>
      <c r="TQE146" s="601"/>
      <c r="TQF146" s="601"/>
      <c r="TQG146" s="601"/>
      <c r="TQH146" s="601"/>
      <c r="TQI146" s="601"/>
      <c r="TQJ146" s="601"/>
      <c r="TQK146" s="601"/>
      <c r="TQL146" s="601"/>
      <c r="TQM146" s="601"/>
      <c r="TQN146" s="601"/>
      <c r="TQO146" s="601"/>
      <c r="TQP146" s="601"/>
      <c r="TQQ146" s="601"/>
      <c r="TQR146" s="601"/>
      <c r="TQS146" s="601"/>
      <c r="TQT146" s="601"/>
      <c r="TQU146" s="601"/>
      <c r="TQV146" s="601"/>
      <c r="TQW146" s="601"/>
      <c r="TQX146" s="601"/>
      <c r="TQY146" s="601"/>
      <c r="TQZ146" s="601"/>
      <c r="TRA146" s="601"/>
      <c r="TRB146" s="601"/>
      <c r="TRC146" s="601"/>
      <c r="TRD146" s="601"/>
      <c r="TRE146" s="601"/>
      <c r="TRF146" s="601"/>
      <c r="TRG146" s="601"/>
      <c r="TRH146" s="601"/>
      <c r="TRI146" s="601"/>
      <c r="TRJ146" s="601"/>
      <c r="TRK146" s="601"/>
      <c r="TRL146" s="601"/>
      <c r="TRM146" s="601"/>
      <c r="TRN146" s="601"/>
      <c r="TRO146" s="601"/>
      <c r="TRP146" s="601"/>
      <c r="TRQ146" s="601"/>
      <c r="TRR146" s="601"/>
      <c r="TRS146" s="601"/>
      <c r="TRT146" s="601"/>
      <c r="TRU146" s="601"/>
      <c r="TRV146" s="601"/>
      <c r="TRW146" s="601"/>
      <c r="TRX146" s="601"/>
      <c r="TRY146" s="601"/>
      <c r="TRZ146" s="601"/>
      <c r="TSA146" s="601"/>
      <c r="TSB146" s="601"/>
      <c r="TSC146" s="601"/>
      <c r="TSD146" s="601"/>
      <c r="TSE146" s="601"/>
      <c r="TSF146" s="601"/>
      <c r="TSG146" s="601"/>
      <c r="TSH146" s="601"/>
      <c r="TSI146" s="601"/>
      <c r="TSJ146" s="601"/>
      <c r="TSK146" s="601"/>
      <c r="TSL146" s="601"/>
      <c r="TSM146" s="601"/>
      <c r="TSN146" s="601"/>
      <c r="TSO146" s="601"/>
      <c r="TSP146" s="601"/>
      <c r="TSQ146" s="601"/>
      <c r="TSR146" s="601"/>
      <c r="TSS146" s="601"/>
      <c r="TST146" s="601"/>
      <c r="TSU146" s="601"/>
      <c r="TSV146" s="601"/>
      <c r="TSW146" s="601"/>
      <c r="TSX146" s="601"/>
      <c r="TSY146" s="601"/>
      <c r="TSZ146" s="601"/>
      <c r="TTA146" s="601"/>
      <c r="TTB146" s="601"/>
      <c r="TTC146" s="601"/>
      <c r="TTD146" s="601"/>
      <c r="TTE146" s="601"/>
      <c r="TTF146" s="601"/>
      <c r="TTG146" s="601"/>
      <c r="TTH146" s="601"/>
      <c r="TTI146" s="601"/>
      <c r="TTJ146" s="601"/>
      <c r="TTK146" s="601"/>
      <c r="TTL146" s="601"/>
      <c r="TTM146" s="601"/>
      <c r="TTN146" s="601"/>
      <c r="TTO146" s="601"/>
      <c r="TTP146" s="601"/>
      <c r="TTQ146" s="601"/>
      <c r="TTR146" s="601"/>
      <c r="TTS146" s="601"/>
      <c r="TTT146" s="601"/>
      <c r="TTU146" s="601"/>
      <c r="TTV146" s="601"/>
      <c r="TTW146" s="601"/>
      <c r="TTX146" s="601"/>
      <c r="TTY146" s="601"/>
      <c r="TTZ146" s="601"/>
      <c r="TUA146" s="601"/>
      <c r="TUB146" s="601"/>
      <c r="TUC146" s="601"/>
      <c r="TUD146" s="601"/>
      <c r="TUE146" s="601"/>
      <c r="TUF146" s="601"/>
      <c r="TUG146" s="601"/>
      <c r="TUH146" s="601"/>
      <c r="TUI146" s="601"/>
      <c r="TUJ146" s="601"/>
      <c r="TUK146" s="601"/>
      <c r="TUL146" s="601"/>
      <c r="TUM146" s="601"/>
      <c r="TUN146" s="601"/>
      <c r="TUO146" s="601"/>
      <c r="TUP146" s="601"/>
      <c r="TUQ146" s="601"/>
      <c r="TUR146" s="601"/>
      <c r="TUS146" s="601"/>
      <c r="TUT146" s="601"/>
      <c r="TUU146" s="601"/>
      <c r="TUV146" s="601"/>
      <c r="TUW146" s="601"/>
      <c r="TUX146" s="601"/>
      <c r="TUY146" s="601"/>
      <c r="TUZ146" s="601"/>
      <c r="TVA146" s="601"/>
      <c r="TVB146" s="601"/>
      <c r="TVC146" s="601"/>
      <c r="TVD146" s="601"/>
      <c r="TVE146" s="601"/>
      <c r="TVF146" s="601"/>
      <c r="TVG146" s="601"/>
      <c r="TVH146" s="601"/>
      <c r="TVI146" s="601"/>
      <c r="TVJ146" s="601"/>
      <c r="TVK146" s="601"/>
      <c r="TVL146" s="601"/>
      <c r="TVM146" s="601"/>
      <c r="TVN146" s="601"/>
      <c r="TVO146" s="601"/>
      <c r="TVP146" s="601"/>
      <c r="TVQ146" s="601"/>
      <c r="TVR146" s="601"/>
      <c r="TVS146" s="601"/>
      <c r="TVT146" s="601"/>
      <c r="TVU146" s="601"/>
      <c r="TVV146" s="601"/>
      <c r="TVW146" s="601"/>
      <c r="TVX146" s="601"/>
      <c r="TVY146" s="601"/>
      <c r="TVZ146" s="601"/>
      <c r="TWA146" s="601"/>
      <c r="TWB146" s="601"/>
      <c r="TWC146" s="601"/>
      <c r="TWD146" s="601"/>
      <c r="TWE146" s="601"/>
      <c r="TWF146" s="601"/>
      <c r="TWG146" s="601"/>
      <c r="TWH146" s="601"/>
      <c r="TWI146" s="601"/>
      <c r="TWJ146" s="601"/>
      <c r="TWK146" s="601"/>
      <c r="TWL146" s="601"/>
      <c r="TWM146" s="601"/>
      <c r="TWN146" s="601"/>
      <c r="TWO146" s="601"/>
      <c r="TWP146" s="601"/>
      <c r="TWQ146" s="601"/>
      <c r="TWR146" s="601"/>
      <c r="TWS146" s="601"/>
      <c r="TWT146" s="601"/>
      <c r="TWU146" s="601"/>
      <c r="TWV146" s="601"/>
      <c r="TWW146" s="601"/>
      <c r="TWX146" s="601"/>
      <c r="TWY146" s="601"/>
      <c r="TWZ146" s="601"/>
      <c r="TXA146" s="601"/>
      <c r="TXB146" s="601"/>
      <c r="TXC146" s="601"/>
      <c r="TXD146" s="601"/>
      <c r="TXE146" s="601"/>
      <c r="TXF146" s="601"/>
      <c r="TXG146" s="601"/>
      <c r="TXH146" s="601"/>
      <c r="TXI146" s="601"/>
      <c r="TXJ146" s="601"/>
      <c r="TXK146" s="601"/>
      <c r="TXL146" s="601"/>
      <c r="TXM146" s="601"/>
      <c r="TXN146" s="601"/>
      <c r="TXO146" s="601"/>
      <c r="TXP146" s="601"/>
      <c r="TXQ146" s="601"/>
      <c r="TXR146" s="601"/>
      <c r="TXS146" s="601"/>
      <c r="TXT146" s="601"/>
      <c r="TXU146" s="601"/>
      <c r="TXV146" s="601"/>
      <c r="TXW146" s="601"/>
      <c r="TXX146" s="601"/>
      <c r="TXY146" s="601"/>
      <c r="TXZ146" s="601"/>
      <c r="TYA146" s="601"/>
      <c r="TYB146" s="601"/>
      <c r="TYC146" s="601"/>
      <c r="TYD146" s="601"/>
      <c r="TYE146" s="601"/>
      <c r="TYF146" s="601"/>
      <c r="TYG146" s="601"/>
      <c r="TYH146" s="601"/>
      <c r="TYI146" s="601"/>
      <c r="TYJ146" s="601"/>
      <c r="TYK146" s="601"/>
      <c r="TYL146" s="601"/>
      <c r="TYM146" s="601"/>
      <c r="TYN146" s="601"/>
      <c r="TYO146" s="601"/>
      <c r="TYP146" s="601"/>
      <c r="TYQ146" s="601"/>
      <c r="TYR146" s="601"/>
      <c r="TYS146" s="601"/>
      <c r="TYT146" s="601"/>
      <c r="TYU146" s="601"/>
      <c r="TYV146" s="601"/>
      <c r="TYW146" s="601"/>
      <c r="TYX146" s="601"/>
      <c r="TYY146" s="601"/>
      <c r="TYZ146" s="601"/>
      <c r="TZA146" s="601"/>
      <c r="TZB146" s="601"/>
      <c r="TZC146" s="601"/>
      <c r="TZD146" s="601"/>
      <c r="TZE146" s="601"/>
      <c r="TZF146" s="601"/>
      <c r="TZG146" s="601"/>
      <c r="TZH146" s="601"/>
      <c r="TZI146" s="601"/>
      <c r="TZJ146" s="601"/>
      <c r="TZK146" s="601"/>
      <c r="TZL146" s="601"/>
      <c r="TZM146" s="601"/>
      <c r="TZN146" s="601"/>
      <c r="TZO146" s="601"/>
      <c r="TZP146" s="601"/>
      <c r="TZQ146" s="601"/>
      <c r="TZR146" s="601"/>
      <c r="TZS146" s="601"/>
      <c r="TZT146" s="601"/>
      <c r="TZU146" s="601"/>
      <c r="TZV146" s="601"/>
      <c r="TZW146" s="601"/>
      <c r="TZX146" s="601"/>
      <c r="TZY146" s="601"/>
      <c r="TZZ146" s="601"/>
      <c r="UAA146" s="601"/>
      <c r="UAB146" s="601"/>
      <c r="UAC146" s="601"/>
      <c r="UAD146" s="601"/>
      <c r="UAE146" s="601"/>
      <c r="UAF146" s="601"/>
      <c r="UAG146" s="601"/>
      <c r="UAH146" s="601"/>
      <c r="UAI146" s="601"/>
      <c r="UAJ146" s="601"/>
      <c r="UAK146" s="601"/>
      <c r="UAL146" s="601"/>
      <c r="UAM146" s="601"/>
      <c r="UAN146" s="601"/>
      <c r="UAO146" s="601"/>
      <c r="UAP146" s="601"/>
      <c r="UAQ146" s="601"/>
      <c r="UAR146" s="601"/>
      <c r="UAS146" s="601"/>
      <c r="UAT146" s="601"/>
      <c r="UAU146" s="601"/>
      <c r="UAV146" s="601"/>
      <c r="UAW146" s="601"/>
      <c r="UAX146" s="601"/>
      <c r="UAY146" s="601"/>
      <c r="UAZ146" s="601"/>
      <c r="UBA146" s="601"/>
      <c r="UBB146" s="601"/>
      <c r="UBC146" s="601"/>
      <c r="UBD146" s="601"/>
      <c r="UBE146" s="601"/>
      <c r="UBF146" s="601"/>
      <c r="UBG146" s="601"/>
      <c r="UBH146" s="601"/>
      <c r="UBI146" s="601"/>
      <c r="UBJ146" s="601"/>
      <c r="UBK146" s="601"/>
      <c r="UBL146" s="601"/>
      <c r="UBM146" s="601"/>
      <c r="UBN146" s="601"/>
      <c r="UBO146" s="601"/>
      <c r="UBP146" s="601"/>
      <c r="UBQ146" s="601"/>
      <c r="UBR146" s="601"/>
      <c r="UBS146" s="601"/>
      <c r="UBT146" s="601"/>
      <c r="UBU146" s="601"/>
      <c r="UBV146" s="601"/>
      <c r="UBW146" s="601"/>
      <c r="UBX146" s="601"/>
      <c r="UBY146" s="601"/>
      <c r="UBZ146" s="601"/>
      <c r="UCA146" s="601"/>
      <c r="UCB146" s="601"/>
      <c r="UCC146" s="601"/>
      <c r="UCD146" s="601"/>
      <c r="UCE146" s="601"/>
      <c r="UCF146" s="601"/>
      <c r="UCG146" s="601"/>
      <c r="UCH146" s="601"/>
      <c r="UCI146" s="601"/>
      <c r="UCJ146" s="601"/>
      <c r="UCK146" s="601"/>
      <c r="UCL146" s="601"/>
      <c r="UCM146" s="601"/>
      <c r="UCN146" s="601"/>
      <c r="UCO146" s="601"/>
      <c r="UCP146" s="601"/>
      <c r="UCQ146" s="601"/>
      <c r="UCR146" s="601"/>
      <c r="UCS146" s="601"/>
      <c r="UCT146" s="601"/>
      <c r="UCU146" s="601"/>
      <c r="UCV146" s="601"/>
      <c r="UCW146" s="601"/>
      <c r="UCX146" s="601"/>
      <c r="UCY146" s="601"/>
      <c r="UCZ146" s="601"/>
      <c r="UDA146" s="601"/>
      <c r="UDB146" s="601"/>
      <c r="UDC146" s="601"/>
      <c r="UDD146" s="601"/>
      <c r="UDE146" s="601"/>
      <c r="UDF146" s="601"/>
      <c r="UDG146" s="601"/>
      <c r="UDH146" s="601"/>
      <c r="UDI146" s="601"/>
      <c r="UDJ146" s="601"/>
      <c r="UDK146" s="601"/>
      <c r="UDL146" s="601"/>
      <c r="UDM146" s="601"/>
      <c r="UDN146" s="601"/>
      <c r="UDO146" s="601"/>
      <c r="UDP146" s="601"/>
      <c r="UDQ146" s="601"/>
      <c r="UDR146" s="601"/>
      <c r="UDS146" s="601"/>
      <c r="UDT146" s="601"/>
      <c r="UDU146" s="601"/>
      <c r="UDV146" s="601"/>
      <c r="UDW146" s="601"/>
      <c r="UDX146" s="601"/>
      <c r="UDY146" s="601"/>
      <c r="UDZ146" s="601"/>
      <c r="UEA146" s="601"/>
      <c r="UEB146" s="601"/>
      <c r="UEC146" s="601"/>
      <c r="UED146" s="601"/>
      <c r="UEE146" s="601"/>
      <c r="UEF146" s="601"/>
      <c r="UEG146" s="601"/>
      <c r="UEH146" s="601"/>
      <c r="UEI146" s="601"/>
      <c r="UEJ146" s="601"/>
      <c r="UEK146" s="601"/>
      <c r="UEL146" s="601"/>
      <c r="UEM146" s="601"/>
      <c r="UEN146" s="601"/>
      <c r="UEO146" s="601"/>
      <c r="UEP146" s="601"/>
      <c r="UEQ146" s="601"/>
      <c r="UER146" s="601"/>
      <c r="UES146" s="601"/>
      <c r="UET146" s="601"/>
      <c r="UEU146" s="601"/>
      <c r="UEV146" s="601"/>
      <c r="UEW146" s="601"/>
      <c r="UEX146" s="601"/>
      <c r="UEY146" s="601"/>
      <c r="UEZ146" s="601"/>
      <c r="UFA146" s="601"/>
      <c r="UFB146" s="601"/>
      <c r="UFC146" s="601"/>
      <c r="UFD146" s="601"/>
      <c r="UFE146" s="601"/>
      <c r="UFF146" s="601"/>
      <c r="UFG146" s="601"/>
      <c r="UFH146" s="601"/>
      <c r="UFI146" s="601"/>
      <c r="UFJ146" s="601"/>
      <c r="UFK146" s="601"/>
      <c r="UFL146" s="601"/>
      <c r="UFM146" s="601"/>
      <c r="UFN146" s="601"/>
      <c r="UFO146" s="601"/>
      <c r="UFP146" s="601"/>
      <c r="UFQ146" s="601"/>
      <c r="UFR146" s="601"/>
      <c r="UFS146" s="601"/>
      <c r="UFT146" s="601"/>
      <c r="UFU146" s="601"/>
      <c r="UFV146" s="601"/>
      <c r="UFW146" s="601"/>
      <c r="UFX146" s="601"/>
      <c r="UFY146" s="601"/>
      <c r="UFZ146" s="601"/>
      <c r="UGA146" s="601"/>
      <c r="UGB146" s="601"/>
      <c r="UGC146" s="601"/>
      <c r="UGD146" s="601"/>
      <c r="UGE146" s="601"/>
      <c r="UGF146" s="601"/>
      <c r="UGG146" s="601"/>
      <c r="UGH146" s="601"/>
      <c r="UGI146" s="601"/>
      <c r="UGJ146" s="601"/>
      <c r="UGK146" s="601"/>
      <c r="UGL146" s="601"/>
      <c r="UGM146" s="601"/>
      <c r="UGN146" s="601"/>
      <c r="UGO146" s="601"/>
      <c r="UGP146" s="601"/>
      <c r="UGQ146" s="601"/>
      <c r="UGR146" s="601"/>
      <c r="UGS146" s="601"/>
      <c r="UGT146" s="601"/>
      <c r="UGU146" s="601"/>
      <c r="UGV146" s="601"/>
      <c r="UGW146" s="601"/>
      <c r="UGX146" s="601"/>
      <c r="UGY146" s="601"/>
      <c r="UGZ146" s="601"/>
      <c r="UHA146" s="601"/>
      <c r="UHB146" s="601"/>
      <c r="UHC146" s="601"/>
      <c r="UHD146" s="601"/>
      <c r="UHE146" s="601"/>
      <c r="UHF146" s="601"/>
      <c r="UHG146" s="601"/>
      <c r="UHH146" s="601"/>
      <c r="UHI146" s="601"/>
      <c r="UHJ146" s="601"/>
      <c r="UHK146" s="601"/>
      <c r="UHL146" s="601"/>
      <c r="UHM146" s="601"/>
      <c r="UHN146" s="601"/>
      <c r="UHO146" s="601"/>
      <c r="UHP146" s="601"/>
      <c r="UHQ146" s="601"/>
      <c r="UHR146" s="601"/>
      <c r="UHS146" s="601"/>
      <c r="UHT146" s="601"/>
      <c r="UHU146" s="601"/>
      <c r="UHV146" s="601"/>
      <c r="UHW146" s="601"/>
      <c r="UHX146" s="601"/>
      <c r="UHY146" s="601"/>
      <c r="UHZ146" s="601"/>
      <c r="UIA146" s="601"/>
      <c r="UIB146" s="601"/>
      <c r="UIC146" s="601"/>
      <c r="UID146" s="601"/>
      <c r="UIE146" s="601"/>
      <c r="UIF146" s="601"/>
      <c r="UIG146" s="601"/>
      <c r="UIH146" s="601"/>
      <c r="UII146" s="601"/>
      <c r="UIJ146" s="601"/>
      <c r="UIK146" s="601"/>
      <c r="UIL146" s="601"/>
      <c r="UIM146" s="601"/>
      <c r="UIN146" s="601"/>
      <c r="UIO146" s="601"/>
      <c r="UIP146" s="601"/>
      <c r="UIQ146" s="601"/>
      <c r="UIR146" s="601"/>
      <c r="UIS146" s="601"/>
      <c r="UIT146" s="601"/>
      <c r="UIU146" s="601"/>
      <c r="UIV146" s="601"/>
      <c r="UIW146" s="601"/>
      <c r="UIX146" s="601"/>
      <c r="UIY146" s="601"/>
      <c r="UIZ146" s="601"/>
      <c r="UJA146" s="601"/>
      <c r="UJB146" s="601"/>
      <c r="UJC146" s="601"/>
      <c r="UJD146" s="601"/>
      <c r="UJE146" s="601"/>
      <c r="UJF146" s="601"/>
      <c r="UJG146" s="601"/>
      <c r="UJH146" s="601"/>
      <c r="UJI146" s="601"/>
      <c r="UJJ146" s="601"/>
      <c r="UJK146" s="601"/>
      <c r="UJL146" s="601"/>
      <c r="UJM146" s="601"/>
      <c r="UJN146" s="601"/>
      <c r="UJO146" s="601"/>
      <c r="UJP146" s="601"/>
      <c r="UJQ146" s="601"/>
      <c r="UJR146" s="601"/>
      <c r="UJS146" s="601"/>
      <c r="UJT146" s="601"/>
      <c r="UJU146" s="601"/>
      <c r="UJV146" s="601"/>
      <c r="UJW146" s="601"/>
      <c r="UJX146" s="601"/>
      <c r="UJY146" s="601"/>
      <c r="UJZ146" s="601"/>
      <c r="UKA146" s="601"/>
      <c r="UKB146" s="601"/>
      <c r="UKC146" s="601"/>
      <c r="UKD146" s="601"/>
      <c r="UKE146" s="601"/>
      <c r="UKF146" s="601"/>
      <c r="UKG146" s="601"/>
      <c r="UKH146" s="601"/>
      <c r="UKI146" s="601"/>
      <c r="UKJ146" s="601"/>
      <c r="UKK146" s="601"/>
      <c r="UKL146" s="601"/>
      <c r="UKM146" s="601"/>
      <c r="UKN146" s="601"/>
      <c r="UKO146" s="601"/>
      <c r="UKP146" s="601"/>
      <c r="UKQ146" s="601"/>
      <c r="UKR146" s="601"/>
      <c r="UKS146" s="601"/>
      <c r="UKT146" s="601"/>
      <c r="UKU146" s="601"/>
      <c r="UKV146" s="601"/>
      <c r="UKW146" s="601"/>
      <c r="UKX146" s="601"/>
      <c r="UKY146" s="601"/>
      <c r="UKZ146" s="601"/>
      <c r="ULA146" s="601"/>
      <c r="ULB146" s="601"/>
      <c r="ULC146" s="601"/>
      <c r="ULD146" s="601"/>
      <c r="ULE146" s="601"/>
      <c r="ULF146" s="601"/>
      <c r="ULG146" s="601"/>
      <c r="ULH146" s="601"/>
      <c r="ULI146" s="601"/>
      <c r="ULJ146" s="601"/>
      <c r="ULK146" s="601"/>
      <c r="ULL146" s="601"/>
      <c r="ULM146" s="601"/>
      <c r="ULN146" s="601"/>
      <c r="ULO146" s="601"/>
      <c r="ULP146" s="601"/>
      <c r="ULQ146" s="601"/>
      <c r="ULR146" s="601"/>
      <c r="ULS146" s="601"/>
      <c r="ULT146" s="601"/>
      <c r="ULU146" s="601"/>
      <c r="ULV146" s="601"/>
      <c r="ULW146" s="601"/>
      <c r="ULX146" s="601"/>
      <c r="ULY146" s="601"/>
      <c r="ULZ146" s="601"/>
      <c r="UMA146" s="601"/>
      <c r="UMB146" s="601"/>
      <c r="UMC146" s="601"/>
      <c r="UMD146" s="601"/>
      <c r="UME146" s="601"/>
      <c r="UMF146" s="601"/>
      <c r="UMG146" s="601"/>
      <c r="UMH146" s="601"/>
      <c r="UMI146" s="601"/>
      <c r="UMJ146" s="601"/>
      <c r="UMK146" s="601"/>
      <c r="UML146" s="601"/>
      <c r="UMM146" s="601"/>
      <c r="UMN146" s="601"/>
      <c r="UMO146" s="601"/>
      <c r="UMP146" s="601"/>
      <c r="UMQ146" s="601"/>
      <c r="UMR146" s="601"/>
      <c r="UMS146" s="601"/>
      <c r="UMT146" s="601"/>
      <c r="UMU146" s="601"/>
      <c r="UMV146" s="601"/>
      <c r="UMW146" s="601"/>
      <c r="UMX146" s="601"/>
      <c r="UMY146" s="601"/>
      <c r="UMZ146" s="601"/>
      <c r="UNA146" s="601"/>
      <c r="UNB146" s="601"/>
      <c r="UNC146" s="601"/>
      <c r="UND146" s="601"/>
      <c r="UNE146" s="601"/>
      <c r="UNF146" s="601"/>
      <c r="UNG146" s="601"/>
      <c r="UNH146" s="601"/>
      <c r="UNI146" s="601"/>
      <c r="UNJ146" s="601"/>
      <c r="UNK146" s="601"/>
      <c r="UNL146" s="601"/>
      <c r="UNM146" s="601"/>
      <c r="UNN146" s="601"/>
      <c r="UNO146" s="601"/>
      <c r="UNP146" s="601"/>
      <c r="UNQ146" s="601"/>
      <c r="UNR146" s="601"/>
      <c r="UNS146" s="601"/>
      <c r="UNT146" s="601"/>
      <c r="UNU146" s="601"/>
      <c r="UNV146" s="601"/>
      <c r="UNW146" s="601"/>
      <c r="UNX146" s="601"/>
      <c r="UNY146" s="601"/>
      <c r="UNZ146" s="601"/>
      <c r="UOA146" s="601"/>
      <c r="UOB146" s="601"/>
      <c r="UOC146" s="601"/>
      <c r="UOD146" s="601"/>
      <c r="UOE146" s="601"/>
      <c r="UOF146" s="601"/>
      <c r="UOG146" s="601"/>
      <c r="UOH146" s="601"/>
      <c r="UOI146" s="601"/>
      <c r="UOJ146" s="601"/>
      <c r="UOK146" s="601"/>
      <c r="UOL146" s="601"/>
      <c r="UOM146" s="601"/>
      <c r="UON146" s="601"/>
      <c r="UOO146" s="601"/>
      <c r="UOP146" s="601"/>
      <c r="UOQ146" s="601"/>
      <c r="UOR146" s="601"/>
      <c r="UOS146" s="601"/>
      <c r="UOT146" s="601"/>
      <c r="UOU146" s="601"/>
      <c r="UOV146" s="601"/>
      <c r="UOW146" s="601"/>
      <c r="UOX146" s="601"/>
      <c r="UOY146" s="601"/>
      <c r="UOZ146" s="601"/>
      <c r="UPA146" s="601"/>
      <c r="UPB146" s="601"/>
      <c r="UPC146" s="601"/>
      <c r="UPD146" s="601"/>
      <c r="UPE146" s="601"/>
      <c r="UPF146" s="601"/>
      <c r="UPG146" s="601"/>
      <c r="UPH146" s="601"/>
      <c r="UPI146" s="601"/>
      <c r="UPJ146" s="601"/>
      <c r="UPK146" s="601"/>
      <c r="UPL146" s="601"/>
      <c r="UPM146" s="601"/>
      <c r="UPN146" s="601"/>
      <c r="UPO146" s="601"/>
      <c r="UPP146" s="601"/>
      <c r="UPQ146" s="601"/>
      <c r="UPR146" s="601"/>
      <c r="UPS146" s="601"/>
      <c r="UPT146" s="601"/>
      <c r="UPU146" s="601"/>
      <c r="UPV146" s="601"/>
      <c r="UPW146" s="601"/>
      <c r="UPX146" s="601"/>
      <c r="UPY146" s="601"/>
      <c r="UPZ146" s="601"/>
      <c r="UQA146" s="601"/>
      <c r="UQB146" s="601"/>
      <c r="UQC146" s="601"/>
      <c r="UQD146" s="601"/>
      <c r="UQE146" s="601"/>
      <c r="UQF146" s="601"/>
      <c r="UQG146" s="601"/>
      <c r="UQH146" s="601"/>
      <c r="UQI146" s="601"/>
      <c r="UQJ146" s="601"/>
      <c r="UQK146" s="601"/>
      <c r="UQL146" s="601"/>
      <c r="UQM146" s="601"/>
      <c r="UQN146" s="601"/>
      <c r="UQO146" s="601"/>
      <c r="UQP146" s="601"/>
      <c r="UQQ146" s="601"/>
      <c r="UQR146" s="601"/>
      <c r="UQS146" s="601"/>
      <c r="UQT146" s="601"/>
      <c r="UQU146" s="601"/>
      <c r="UQV146" s="601"/>
      <c r="UQW146" s="601"/>
      <c r="UQX146" s="601"/>
      <c r="UQY146" s="601"/>
      <c r="UQZ146" s="601"/>
      <c r="URA146" s="601"/>
      <c r="URB146" s="601"/>
      <c r="URC146" s="601"/>
      <c r="URD146" s="601"/>
      <c r="URE146" s="601"/>
      <c r="URF146" s="601"/>
      <c r="URG146" s="601"/>
      <c r="URH146" s="601"/>
      <c r="URI146" s="601"/>
      <c r="URJ146" s="601"/>
      <c r="URK146" s="601"/>
      <c r="URL146" s="601"/>
      <c r="URM146" s="601"/>
      <c r="URN146" s="601"/>
      <c r="URO146" s="601"/>
      <c r="URP146" s="601"/>
      <c r="URQ146" s="601"/>
      <c r="URR146" s="601"/>
      <c r="URS146" s="601"/>
      <c r="URT146" s="601"/>
      <c r="URU146" s="601"/>
      <c r="URV146" s="601"/>
      <c r="URW146" s="601"/>
      <c r="URX146" s="601"/>
      <c r="URY146" s="601"/>
      <c r="URZ146" s="601"/>
      <c r="USA146" s="601"/>
      <c r="USB146" s="601"/>
      <c r="USC146" s="601"/>
      <c r="USD146" s="601"/>
      <c r="USE146" s="601"/>
      <c r="USF146" s="601"/>
      <c r="USG146" s="601"/>
      <c r="USH146" s="601"/>
      <c r="USI146" s="601"/>
      <c r="USJ146" s="601"/>
      <c r="USK146" s="601"/>
      <c r="USL146" s="601"/>
      <c r="USM146" s="601"/>
      <c r="USN146" s="601"/>
      <c r="USO146" s="601"/>
      <c r="USP146" s="601"/>
      <c r="USQ146" s="601"/>
      <c r="USR146" s="601"/>
      <c r="USS146" s="601"/>
      <c r="UST146" s="601"/>
      <c r="USU146" s="601"/>
      <c r="USV146" s="601"/>
      <c r="USW146" s="601"/>
      <c r="USX146" s="601"/>
      <c r="USY146" s="601"/>
      <c r="USZ146" s="601"/>
      <c r="UTA146" s="601"/>
      <c r="UTB146" s="601"/>
      <c r="UTC146" s="601"/>
      <c r="UTD146" s="601"/>
      <c r="UTE146" s="601"/>
      <c r="UTF146" s="601"/>
      <c r="UTG146" s="601"/>
      <c r="UTH146" s="601"/>
      <c r="UTI146" s="601"/>
      <c r="UTJ146" s="601"/>
      <c r="UTK146" s="601"/>
      <c r="UTL146" s="601"/>
      <c r="UTM146" s="601"/>
      <c r="UTN146" s="601"/>
      <c r="UTO146" s="601"/>
      <c r="UTP146" s="601"/>
      <c r="UTQ146" s="601"/>
      <c r="UTR146" s="601"/>
      <c r="UTS146" s="601"/>
      <c r="UTT146" s="601"/>
      <c r="UTU146" s="601"/>
      <c r="UTV146" s="601"/>
      <c r="UTW146" s="601"/>
      <c r="UTX146" s="601"/>
      <c r="UTY146" s="601"/>
      <c r="UTZ146" s="601"/>
      <c r="UUA146" s="601"/>
      <c r="UUB146" s="601"/>
      <c r="UUC146" s="601"/>
      <c r="UUD146" s="601"/>
      <c r="UUE146" s="601"/>
      <c r="UUF146" s="601"/>
      <c r="UUG146" s="601"/>
      <c r="UUH146" s="601"/>
      <c r="UUI146" s="601"/>
      <c r="UUJ146" s="601"/>
      <c r="UUK146" s="601"/>
      <c r="UUL146" s="601"/>
      <c r="UUM146" s="601"/>
      <c r="UUN146" s="601"/>
      <c r="UUO146" s="601"/>
      <c r="UUP146" s="601"/>
      <c r="UUQ146" s="601"/>
      <c r="UUR146" s="601"/>
      <c r="UUS146" s="601"/>
      <c r="UUT146" s="601"/>
      <c r="UUU146" s="601"/>
      <c r="UUV146" s="601"/>
      <c r="UUW146" s="601"/>
      <c r="UUX146" s="601"/>
      <c r="UUY146" s="601"/>
      <c r="UUZ146" s="601"/>
      <c r="UVA146" s="601"/>
      <c r="UVB146" s="601"/>
      <c r="UVC146" s="601"/>
      <c r="UVD146" s="601"/>
      <c r="UVE146" s="601"/>
      <c r="UVF146" s="601"/>
      <c r="UVG146" s="601"/>
      <c r="UVH146" s="601"/>
      <c r="UVI146" s="601"/>
      <c r="UVJ146" s="601"/>
      <c r="UVK146" s="601"/>
      <c r="UVL146" s="601"/>
      <c r="UVM146" s="601"/>
      <c r="UVN146" s="601"/>
      <c r="UVO146" s="601"/>
      <c r="UVP146" s="601"/>
      <c r="UVQ146" s="601"/>
      <c r="UVR146" s="601"/>
      <c r="UVS146" s="601"/>
      <c r="UVT146" s="601"/>
      <c r="UVU146" s="601"/>
      <c r="UVV146" s="601"/>
      <c r="UVW146" s="601"/>
      <c r="UVX146" s="601"/>
      <c r="UVY146" s="601"/>
      <c r="UVZ146" s="601"/>
      <c r="UWA146" s="601"/>
      <c r="UWB146" s="601"/>
      <c r="UWC146" s="601"/>
      <c r="UWD146" s="601"/>
      <c r="UWE146" s="601"/>
      <c r="UWF146" s="601"/>
      <c r="UWG146" s="601"/>
      <c r="UWH146" s="601"/>
      <c r="UWI146" s="601"/>
      <c r="UWJ146" s="601"/>
      <c r="UWK146" s="601"/>
      <c r="UWL146" s="601"/>
      <c r="UWM146" s="601"/>
      <c r="UWN146" s="601"/>
      <c r="UWO146" s="601"/>
      <c r="UWP146" s="601"/>
      <c r="UWQ146" s="601"/>
      <c r="UWR146" s="601"/>
      <c r="UWS146" s="601"/>
      <c r="UWT146" s="601"/>
      <c r="UWU146" s="601"/>
      <c r="UWV146" s="601"/>
      <c r="UWW146" s="601"/>
      <c r="UWX146" s="601"/>
      <c r="UWY146" s="601"/>
      <c r="UWZ146" s="601"/>
      <c r="UXA146" s="601"/>
      <c r="UXB146" s="601"/>
      <c r="UXC146" s="601"/>
      <c r="UXD146" s="601"/>
      <c r="UXE146" s="601"/>
      <c r="UXF146" s="601"/>
      <c r="UXG146" s="601"/>
      <c r="UXH146" s="601"/>
      <c r="UXI146" s="601"/>
      <c r="UXJ146" s="601"/>
      <c r="UXK146" s="601"/>
      <c r="UXL146" s="601"/>
      <c r="UXM146" s="601"/>
      <c r="UXN146" s="601"/>
      <c r="UXO146" s="601"/>
      <c r="UXP146" s="601"/>
      <c r="UXQ146" s="601"/>
      <c r="UXR146" s="601"/>
      <c r="UXS146" s="601"/>
      <c r="UXT146" s="601"/>
      <c r="UXU146" s="601"/>
      <c r="UXV146" s="601"/>
      <c r="UXW146" s="601"/>
      <c r="UXX146" s="601"/>
      <c r="UXY146" s="601"/>
      <c r="UXZ146" s="601"/>
      <c r="UYA146" s="601"/>
      <c r="UYB146" s="601"/>
      <c r="UYC146" s="601"/>
      <c r="UYD146" s="601"/>
      <c r="UYE146" s="601"/>
      <c r="UYF146" s="601"/>
      <c r="UYG146" s="601"/>
      <c r="UYH146" s="601"/>
      <c r="UYI146" s="601"/>
      <c r="UYJ146" s="601"/>
      <c r="UYK146" s="601"/>
      <c r="UYL146" s="601"/>
      <c r="UYM146" s="601"/>
      <c r="UYN146" s="601"/>
      <c r="UYO146" s="601"/>
      <c r="UYP146" s="601"/>
      <c r="UYQ146" s="601"/>
      <c r="UYR146" s="601"/>
      <c r="UYS146" s="601"/>
      <c r="UYT146" s="601"/>
      <c r="UYU146" s="601"/>
      <c r="UYV146" s="601"/>
      <c r="UYW146" s="601"/>
      <c r="UYX146" s="601"/>
      <c r="UYY146" s="601"/>
      <c r="UYZ146" s="601"/>
      <c r="UZA146" s="601"/>
      <c r="UZB146" s="601"/>
      <c r="UZC146" s="601"/>
      <c r="UZD146" s="601"/>
      <c r="UZE146" s="601"/>
      <c r="UZF146" s="601"/>
      <c r="UZG146" s="601"/>
      <c r="UZH146" s="601"/>
      <c r="UZI146" s="601"/>
      <c r="UZJ146" s="601"/>
      <c r="UZK146" s="601"/>
      <c r="UZL146" s="601"/>
      <c r="UZM146" s="601"/>
      <c r="UZN146" s="601"/>
      <c r="UZO146" s="601"/>
      <c r="UZP146" s="601"/>
      <c r="UZQ146" s="601"/>
      <c r="UZR146" s="601"/>
      <c r="UZS146" s="601"/>
      <c r="UZT146" s="601"/>
      <c r="UZU146" s="601"/>
      <c r="UZV146" s="601"/>
      <c r="UZW146" s="601"/>
      <c r="UZX146" s="601"/>
      <c r="UZY146" s="601"/>
      <c r="UZZ146" s="601"/>
      <c r="VAA146" s="601"/>
      <c r="VAB146" s="601"/>
      <c r="VAC146" s="601"/>
      <c r="VAD146" s="601"/>
      <c r="VAE146" s="601"/>
      <c r="VAF146" s="601"/>
      <c r="VAG146" s="601"/>
      <c r="VAH146" s="601"/>
      <c r="VAI146" s="601"/>
      <c r="VAJ146" s="601"/>
      <c r="VAK146" s="601"/>
      <c r="VAL146" s="601"/>
      <c r="VAM146" s="601"/>
      <c r="VAN146" s="601"/>
      <c r="VAO146" s="601"/>
      <c r="VAP146" s="601"/>
      <c r="VAQ146" s="601"/>
      <c r="VAR146" s="601"/>
      <c r="VAS146" s="601"/>
      <c r="VAT146" s="601"/>
      <c r="VAU146" s="601"/>
      <c r="VAV146" s="601"/>
      <c r="VAW146" s="601"/>
      <c r="VAX146" s="601"/>
      <c r="VAY146" s="601"/>
      <c r="VAZ146" s="601"/>
      <c r="VBA146" s="601"/>
      <c r="VBB146" s="601"/>
      <c r="VBC146" s="601"/>
      <c r="VBD146" s="601"/>
      <c r="VBE146" s="601"/>
      <c r="VBF146" s="601"/>
      <c r="VBG146" s="601"/>
      <c r="VBH146" s="601"/>
      <c r="VBI146" s="601"/>
      <c r="VBJ146" s="601"/>
      <c r="VBK146" s="601"/>
      <c r="VBL146" s="601"/>
      <c r="VBM146" s="601"/>
      <c r="VBN146" s="601"/>
      <c r="VBO146" s="601"/>
      <c r="VBP146" s="601"/>
      <c r="VBQ146" s="601"/>
      <c r="VBR146" s="601"/>
      <c r="VBS146" s="601"/>
      <c r="VBT146" s="601"/>
      <c r="VBU146" s="601"/>
      <c r="VBV146" s="601"/>
      <c r="VBW146" s="601"/>
      <c r="VBX146" s="601"/>
      <c r="VBY146" s="601"/>
      <c r="VBZ146" s="601"/>
      <c r="VCA146" s="601"/>
      <c r="VCB146" s="601"/>
      <c r="VCC146" s="601"/>
      <c r="VCD146" s="601"/>
      <c r="VCE146" s="601"/>
      <c r="VCF146" s="601"/>
      <c r="VCG146" s="601"/>
      <c r="VCH146" s="601"/>
      <c r="VCI146" s="601"/>
      <c r="VCJ146" s="601"/>
      <c r="VCK146" s="601"/>
      <c r="VCL146" s="601"/>
      <c r="VCM146" s="601"/>
      <c r="VCN146" s="601"/>
      <c r="VCO146" s="601"/>
      <c r="VCP146" s="601"/>
      <c r="VCQ146" s="601"/>
      <c r="VCR146" s="601"/>
      <c r="VCS146" s="601"/>
      <c r="VCT146" s="601"/>
      <c r="VCU146" s="601"/>
      <c r="VCV146" s="601"/>
      <c r="VCW146" s="601"/>
      <c r="VCX146" s="601"/>
      <c r="VCY146" s="601"/>
      <c r="VCZ146" s="601"/>
      <c r="VDA146" s="601"/>
      <c r="VDB146" s="601"/>
      <c r="VDC146" s="601"/>
      <c r="VDD146" s="601"/>
      <c r="VDE146" s="601"/>
      <c r="VDF146" s="601"/>
      <c r="VDG146" s="601"/>
      <c r="VDH146" s="601"/>
      <c r="VDI146" s="601"/>
      <c r="VDJ146" s="601"/>
      <c r="VDK146" s="601"/>
      <c r="VDL146" s="601"/>
      <c r="VDM146" s="601"/>
      <c r="VDN146" s="601"/>
      <c r="VDO146" s="601"/>
      <c r="VDP146" s="601"/>
      <c r="VDQ146" s="601"/>
      <c r="VDR146" s="601"/>
      <c r="VDS146" s="601"/>
      <c r="VDT146" s="601"/>
      <c r="VDU146" s="601"/>
      <c r="VDV146" s="601"/>
      <c r="VDW146" s="601"/>
      <c r="VDX146" s="601"/>
      <c r="VDY146" s="601"/>
      <c r="VDZ146" s="601"/>
      <c r="VEA146" s="601"/>
      <c r="VEB146" s="601"/>
      <c r="VEC146" s="601"/>
      <c r="VED146" s="601"/>
      <c r="VEE146" s="601"/>
      <c r="VEF146" s="601"/>
      <c r="VEG146" s="601"/>
      <c r="VEH146" s="601"/>
      <c r="VEI146" s="601"/>
      <c r="VEJ146" s="601"/>
      <c r="VEK146" s="601"/>
      <c r="VEL146" s="601"/>
      <c r="VEM146" s="601"/>
      <c r="VEN146" s="601"/>
      <c r="VEO146" s="601"/>
      <c r="VEP146" s="601"/>
      <c r="VEQ146" s="601"/>
      <c r="VER146" s="601"/>
      <c r="VES146" s="601"/>
      <c r="VET146" s="601"/>
      <c r="VEU146" s="601"/>
      <c r="VEV146" s="601"/>
      <c r="VEW146" s="601"/>
      <c r="VEX146" s="601"/>
      <c r="VEY146" s="601"/>
      <c r="VEZ146" s="601"/>
      <c r="VFA146" s="601"/>
      <c r="VFB146" s="601"/>
      <c r="VFC146" s="601"/>
      <c r="VFD146" s="601"/>
      <c r="VFE146" s="601"/>
      <c r="VFF146" s="601"/>
      <c r="VFG146" s="601"/>
      <c r="VFH146" s="601"/>
      <c r="VFI146" s="601"/>
      <c r="VFJ146" s="601"/>
      <c r="VFK146" s="601"/>
      <c r="VFL146" s="601"/>
      <c r="VFM146" s="601"/>
      <c r="VFN146" s="601"/>
      <c r="VFO146" s="601"/>
      <c r="VFP146" s="601"/>
      <c r="VFQ146" s="601"/>
      <c r="VFR146" s="601"/>
      <c r="VFS146" s="601"/>
      <c r="VFT146" s="601"/>
      <c r="VFU146" s="601"/>
      <c r="VFV146" s="601"/>
      <c r="VFW146" s="601"/>
      <c r="VFX146" s="601"/>
      <c r="VFY146" s="601"/>
      <c r="VFZ146" s="601"/>
      <c r="VGA146" s="601"/>
      <c r="VGB146" s="601"/>
      <c r="VGC146" s="601"/>
      <c r="VGD146" s="601"/>
      <c r="VGE146" s="601"/>
      <c r="VGF146" s="601"/>
      <c r="VGG146" s="601"/>
      <c r="VGH146" s="601"/>
      <c r="VGI146" s="601"/>
      <c r="VGJ146" s="601"/>
      <c r="VGK146" s="601"/>
      <c r="VGL146" s="601"/>
      <c r="VGM146" s="601"/>
      <c r="VGN146" s="601"/>
      <c r="VGO146" s="601"/>
      <c r="VGP146" s="601"/>
      <c r="VGQ146" s="601"/>
      <c r="VGR146" s="601"/>
      <c r="VGS146" s="601"/>
      <c r="VGT146" s="601"/>
      <c r="VGU146" s="601"/>
      <c r="VGV146" s="601"/>
      <c r="VGW146" s="601"/>
      <c r="VGX146" s="601"/>
      <c r="VGY146" s="601"/>
      <c r="VGZ146" s="601"/>
      <c r="VHA146" s="601"/>
      <c r="VHB146" s="601"/>
      <c r="VHC146" s="601"/>
      <c r="VHD146" s="601"/>
      <c r="VHE146" s="601"/>
      <c r="VHF146" s="601"/>
      <c r="VHG146" s="601"/>
      <c r="VHH146" s="601"/>
      <c r="VHI146" s="601"/>
      <c r="VHJ146" s="601"/>
      <c r="VHK146" s="601"/>
      <c r="VHL146" s="601"/>
      <c r="VHM146" s="601"/>
      <c r="VHN146" s="601"/>
      <c r="VHO146" s="601"/>
      <c r="VHP146" s="601"/>
      <c r="VHQ146" s="601"/>
      <c r="VHR146" s="601"/>
      <c r="VHS146" s="601"/>
      <c r="VHT146" s="601"/>
      <c r="VHU146" s="601"/>
      <c r="VHV146" s="601"/>
      <c r="VHW146" s="601"/>
      <c r="VHX146" s="601"/>
      <c r="VHY146" s="601"/>
      <c r="VHZ146" s="601"/>
      <c r="VIA146" s="601"/>
      <c r="VIB146" s="601"/>
      <c r="VIC146" s="601"/>
      <c r="VID146" s="601"/>
      <c r="VIE146" s="601"/>
      <c r="VIF146" s="601"/>
      <c r="VIG146" s="601"/>
      <c r="VIH146" s="601"/>
      <c r="VII146" s="601"/>
      <c r="VIJ146" s="601"/>
      <c r="VIK146" s="601"/>
      <c r="VIL146" s="601"/>
      <c r="VIM146" s="601"/>
      <c r="VIN146" s="601"/>
      <c r="VIO146" s="601"/>
      <c r="VIP146" s="601"/>
      <c r="VIQ146" s="601"/>
      <c r="VIR146" s="601"/>
      <c r="VIS146" s="601"/>
      <c r="VIT146" s="601"/>
      <c r="VIU146" s="601"/>
      <c r="VIV146" s="601"/>
      <c r="VIW146" s="601"/>
      <c r="VIX146" s="601"/>
      <c r="VIY146" s="601"/>
      <c r="VIZ146" s="601"/>
      <c r="VJA146" s="601"/>
      <c r="VJB146" s="601"/>
      <c r="VJC146" s="601"/>
      <c r="VJD146" s="601"/>
      <c r="VJE146" s="601"/>
      <c r="VJF146" s="601"/>
      <c r="VJG146" s="601"/>
      <c r="VJH146" s="601"/>
      <c r="VJI146" s="601"/>
      <c r="VJJ146" s="601"/>
      <c r="VJK146" s="601"/>
      <c r="VJL146" s="601"/>
      <c r="VJM146" s="601"/>
      <c r="VJN146" s="601"/>
      <c r="VJO146" s="601"/>
      <c r="VJP146" s="601"/>
      <c r="VJQ146" s="601"/>
      <c r="VJR146" s="601"/>
      <c r="VJS146" s="601"/>
      <c r="VJT146" s="601"/>
      <c r="VJU146" s="601"/>
      <c r="VJV146" s="601"/>
      <c r="VJW146" s="601"/>
      <c r="VJX146" s="601"/>
      <c r="VJY146" s="601"/>
      <c r="VJZ146" s="601"/>
      <c r="VKA146" s="601"/>
      <c r="VKB146" s="601"/>
      <c r="VKC146" s="601"/>
      <c r="VKD146" s="601"/>
      <c r="VKE146" s="601"/>
      <c r="VKF146" s="601"/>
      <c r="VKG146" s="601"/>
      <c r="VKH146" s="601"/>
      <c r="VKI146" s="601"/>
      <c r="VKJ146" s="601"/>
      <c r="VKK146" s="601"/>
      <c r="VKL146" s="601"/>
      <c r="VKM146" s="601"/>
      <c r="VKN146" s="601"/>
      <c r="VKO146" s="601"/>
      <c r="VKP146" s="601"/>
      <c r="VKQ146" s="601"/>
      <c r="VKR146" s="601"/>
      <c r="VKS146" s="601"/>
      <c r="VKT146" s="601"/>
      <c r="VKU146" s="601"/>
      <c r="VKV146" s="601"/>
      <c r="VKW146" s="601"/>
      <c r="VKX146" s="601"/>
      <c r="VKY146" s="601"/>
      <c r="VKZ146" s="601"/>
      <c r="VLA146" s="601"/>
      <c r="VLB146" s="601"/>
      <c r="VLC146" s="601"/>
      <c r="VLD146" s="601"/>
      <c r="VLE146" s="601"/>
      <c r="VLF146" s="601"/>
      <c r="VLG146" s="601"/>
      <c r="VLH146" s="601"/>
      <c r="VLI146" s="601"/>
      <c r="VLJ146" s="601"/>
      <c r="VLK146" s="601"/>
      <c r="VLL146" s="601"/>
      <c r="VLM146" s="601"/>
      <c r="VLN146" s="601"/>
      <c r="VLO146" s="601"/>
      <c r="VLP146" s="601"/>
      <c r="VLQ146" s="601"/>
      <c r="VLR146" s="601"/>
      <c r="VLS146" s="601"/>
      <c r="VLT146" s="601"/>
      <c r="VLU146" s="601"/>
      <c r="VLV146" s="601"/>
      <c r="VLW146" s="601"/>
      <c r="VLX146" s="601"/>
      <c r="VLY146" s="601"/>
      <c r="VLZ146" s="601"/>
      <c r="VMA146" s="601"/>
      <c r="VMB146" s="601"/>
      <c r="VMC146" s="601"/>
      <c r="VMD146" s="601"/>
      <c r="VME146" s="601"/>
      <c r="VMF146" s="601"/>
      <c r="VMG146" s="601"/>
      <c r="VMH146" s="601"/>
      <c r="VMI146" s="601"/>
      <c r="VMJ146" s="601"/>
      <c r="VMK146" s="601"/>
      <c r="VML146" s="601"/>
      <c r="VMM146" s="601"/>
      <c r="VMN146" s="601"/>
      <c r="VMO146" s="601"/>
      <c r="VMP146" s="601"/>
      <c r="VMQ146" s="601"/>
      <c r="VMR146" s="601"/>
      <c r="VMS146" s="601"/>
      <c r="VMT146" s="601"/>
      <c r="VMU146" s="601"/>
      <c r="VMV146" s="601"/>
      <c r="VMW146" s="601"/>
      <c r="VMX146" s="601"/>
      <c r="VMY146" s="601"/>
      <c r="VMZ146" s="601"/>
      <c r="VNA146" s="601"/>
      <c r="VNB146" s="601"/>
      <c r="VNC146" s="601"/>
      <c r="VND146" s="601"/>
      <c r="VNE146" s="601"/>
      <c r="VNF146" s="601"/>
      <c r="VNG146" s="601"/>
      <c r="VNH146" s="601"/>
      <c r="VNI146" s="601"/>
      <c r="VNJ146" s="601"/>
      <c r="VNK146" s="601"/>
      <c r="VNL146" s="601"/>
      <c r="VNM146" s="601"/>
      <c r="VNN146" s="601"/>
      <c r="VNO146" s="601"/>
      <c r="VNP146" s="601"/>
      <c r="VNQ146" s="601"/>
      <c r="VNR146" s="601"/>
      <c r="VNS146" s="601"/>
      <c r="VNT146" s="601"/>
      <c r="VNU146" s="601"/>
      <c r="VNV146" s="601"/>
      <c r="VNW146" s="601"/>
      <c r="VNX146" s="601"/>
      <c r="VNY146" s="601"/>
      <c r="VNZ146" s="601"/>
      <c r="VOA146" s="601"/>
      <c r="VOB146" s="601"/>
      <c r="VOC146" s="601"/>
      <c r="VOD146" s="601"/>
      <c r="VOE146" s="601"/>
      <c r="VOF146" s="601"/>
      <c r="VOG146" s="601"/>
      <c r="VOH146" s="601"/>
      <c r="VOI146" s="601"/>
      <c r="VOJ146" s="601"/>
      <c r="VOK146" s="601"/>
      <c r="VOL146" s="601"/>
      <c r="VOM146" s="601"/>
      <c r="VON146" s="601"/>
      <c r="VOO146" s="601"/>
      <c r="VOP146" s="601"/>
      <c r="VOQ146" s="601"/>
      <c r="VOR146" s="601"/>
      <c r="VOS146" s="601"/>
      <c r="VOT146" s="601"/>
      <c r="VOU146" s="601"/>
      <c r="VOV146" s="601"/>
      <c r="VOW146" s="601"/>
      <c r="VOX146" s="601"/>
      <c r="VOY146" s="601"/>
      <c r="VOZ146" s="601"/>
      <c r="VPA146" s="601"/>
      <c r="VPB146" s="601"/>
      <c r="VPC146" s="601"/>
      <c r="VPD146" s="601"/>
      <c r="VPE146" s="601"/>
      <c r="VPF146" s="601"/>
      <c r="VPG146" s="601"/>
      <c r="VPH146" s="601"/>
      <c r="VPI146" s="601"/>
      <c r="VPJ146" s="601"/>
      <c r="VPK146" s="601"/>
      <c r="VPL146" s="601"/>
      <c r="VPM146" s="601"/>
      <c r="VPN146" s="601"/>
      <c r="VPO146" s="601"/>
      <c r="VPP146" s="601"/>
      <c r="VPQ146" s="601"/>
      <c r="VPR146" s="601"/>
      <c r="VPS146" s="601"/>
      <c r="VPT146" s="601"/>
      <c r="VPU146" s="601"/>
      <c r="VPV146" s="601"/>
      <c r="VPW146" s="601"/>
      <c r="VPX146" s="601"/>
      <c r="VPY146" s="601"/>
      <c r="VPZ146" s="601"/>
      <c r="VQA146" s="601"/>
      <c r="VQB146" s="601"/>
      <c r="VQC146" s="601"/>
      <c r="VQD146" s="601"/>
      <c r="VQE146" s="601"/>
      <c r="VQF146" s="601"/>
      <c r="VQG146" s="601"/>
      <c r="VQH146" s="601"/>
      <c r="VQI146" s="601"/>
      <c r="VQJ146" s="601"/>
      <c r="VQK146" s="601"/>
      <c r="VQL146" s="601"/>
      <c r="VQM146" s="601"/>
      <c r="VQN146" s="601"/>
      <c r="VQO146" s="601"/>
      <c r="VQP146" s="601"/>
      <c r="VQQ146" s="601"/>
      <c r="VQR146" s="601"/>
      <c r="VQS146" s="601"/>
      <c r="VQT146" s="601"/>
      <c r="VQU146" s="601"/>
      <c r="VQV146" s="601"/>
      <c r="VQW146" s="601"/>
      <c r="VQX146" s="601"/>
      <c r="VQY146" s="601"/>
      <c r="VQZ146" s="601"/>
      <c r="VRA146" s="601"/>
      <c r="VRB146" s="601"/>
      <c r="VRC146" s="601"/>
      <c r="VRD146" s="601"/>
      <c r="VRE146" s="601"/>
      <c r="VRF146" s="601"/>
      <c r="VRG146" s="601"/>
      <c r="VRH146" s="601"/>
      <c r="VRI146" s="601"/>
      <c r="VRJ146" s="601"/>
      <c r="VRK146" s="601"/>
      <c r="VRL146" s="601"/>
      <c r="VRM146" s="601"/>
      <c r="VRN146" s="601"/>
      <c r="VRO146" s="601"/>
      <c r="VRP146" s="601"/>
      <c r="VRQ146" s="601"/>
      <c r="VRR146" s="601"/>
      <c r="VRS146" s="601"/>
      <c r="VRT146" s="601"/>
      <c r="VRU146" s="601"/>
      <c r="VRV146" s="601"/>
      <c r="VRW146" s="601"/>
      <c r="VRX146" s="601"/>
      <c r="VRY146" s="601"/>
      <c r="VRZ146" s="601"/>
      <c r="VSA146" s="601"/>
      <c r="VSB146" s="601"/>
      <c r="VSC146" s="601"/>
      <c r="VSD146" s="601"/>
      <c r="VSE146" s="601"/>
      <c r="VSF146" s="601"/>
      <c r="VSG146" s="601"/>
      <c r="VSH146" s="601"/>
      <c r="VSI146" s="601"/>
      <c r="VSJ146" s="601"/>
      <c r="VSK146" s="601"/>
      <c r="VSL146" s="601"/>
      <c r="VSM146" s="601"/>
      <c r="VSN146" s="601"/>
      <c r="VSO146" s="601"/>
      <c r="VSP146" s="601"/>
      <c r="VSQ146" s="601"/>
      <c r="VSR146" s="601"/>
      <c r="VSS146" s="601"/>
      <c r="VST146" s="601"/>
      <c r="VSU146" s="601"/>
      <c r="VSV146" s="601"/>
      <c r="VSW146" s="601"/>
      <c r="VSX146" s="601"/>
      <c r="VSY146" s="601"/>
      <c r="VSZ146" s="601"/>
      <c r="VTA146" s="601"/>
      <c r="VTB146" s="601"/>
      <c r="VTC146" s="601"/>
      <c r="VTD146" s="601"/>
      <c r="VTE146" s="601"/>
      <c r="VTF146" s="601"/>
      <c r="VTG146" s="601"/>
      <c r="VTH146" s="601"/>
      <c r="VTI146" s="601"/>
      <c r="VTJ146" s="601"/>
      <c r="VTK146" s="601"/>
      <c r="VTL146" s="601"/>
      <c r="VTM146" s="601"/>
      <c r="VTN146" s="601"/>
      <c r="VTO146" s="601"/>
      <c r="VTP146" s="601"/>
      <c r="VTQ146" s="601"/>
      <c r="VTR146" s="601"/>
      <c r="VTS146" s="601"/>
      <c r="VTT146" s="601"/>
      <c r="VTU146" s="601"/>
      <c r="VTV146" s="601"/>
      <c r="VTW146" s="601"/>
      <c r="VTX146" s="601"/>
      <c r="VTY146" s="601"/>
      <c r="VTZ146" s="601"/>
      <c r="VUA146" s="601"/>
      <c r="VUB146" s="601"/>
      <c r="VUC146" s="601"/>
      <c r="VUD146" s="601"/>
      <c r="VUE146" s="601"/>
      <c r="VUF146" s="601"/>
      <c r="VUG146" s="601"/>
      <c r="VUH146" s="601"/>
      <c r="VUI146" s="601"/>
      <c r="VUJ146" s="601"/>
      <c r="VUK146" s="601"/>
      <c r="VUL146" s="601"/>
      <c r="VUM146" s="601"/>
      <c r="VUN146" s="601"/>
      <c r="VUO146" s="601"/>
      <c r="VUP146" s="601"/>
      <c r="VUQ146" s="601"/>
      <c r="VUR146" s="601"/>
      <c r="VUS146" s="601"/>
      <c r="VUT146" s="601"/>
      <c r="VUU146" s="601"/>
      <c r="VUV146" s="601"/>
      <c r="VUW146" s="601"/>
      <c r="VUX146" s="601"/>
      <c r="VUY146" s="601"/>
      <c r="VUZ146" s="601"/>
      <c r="VVA146" s="601"/>
      <c r="VVB146" s="601"/>
      <c r="VVC146" s="601"/>
      <c r="VVD146" s="601"/>
      <c r="VVE146" s="601"/>
      <c r="VVF146" s="601"/>
      <c r="VVG146" s="601"/>
      <c r="VVH146" s="601"/>
      <c r="VVI146" s="601"/>
      <c r="VVJ146" s="601"/>
      <c r="VVK146" s="601"/>
      <c r="VVL146" s="601"/>
      <c r="VVM146" s="601"/>
      <c r="VVN146" s="601"/>
      <c r="VVO146" s="601"/>
      <c r="VVP146" s="601"/>
      <c r="VVQ146" s="601"/>
      <c r="VVR146" s="601"/>
      <c r="VVS146" s="601"/>
      <c r="VVT146" s="601"/>
      <c r="VVU146" s="601"/>
      <c r="VVV146" s="601"/>
      <c r="VVW146" s="601"/>
      <c r="VVX146" s="601"/>
      <c r="VVY146" s="601"/>
      <c r="VVZ146" s="601"/>
      <c r="VWA146" s="601"/>
      <c r="VWB146" s="601"/>
      <c r="VWC146" s="601"/>
      <c r="VWD146" s="601"/>
      <c r="VWE146" s="601"/>
      <c r="VWF146" s="601"/>
      <c r="VWG146" s="601"/>
      <c r="VWH146" s="601"/>
      <c r="VWI146" s="601"/>
      <c r="VWJ146" s="601"/>
      <c r="VWK146" s="601"/>
      <c r="VWL146" s="601"/>
      <c r="VWM146" s="601"/>
      <c r="VWN146" s="601"/>
      <c r="VWO146" s="601"/>
      <c r="VWP146" s="601"/>
      <c r="VWQ146" s="601"/>
      <c r="VWR146" s="601"/>
      <c r="VWS146" s="601"/>
      <c r="VWT146" s="601"/>
      <c r="VWU146" s="601"/>
      <c r="VWV146" s="601"/>
      <c r="VWW146" s="601"/>
      <c r="VWX146" s="601"/>
      <c r="VWY146" s="601"/>
      <c r="VWZ146" s="601"/>
      <c r="VXA146" s="601"/>
      <c r="VXB146" s="601"/>
      <c r="VXC146" s="601"/>
      <c r="VXD146" s="601"/>
      <c r="VXE146" s="601"/>
      <c r="VXF146" s="601"/>
      <c r="VXG146" s="601"/>
      <c r="VXH146" s="601"/>
      <c r="VXI146" s="601"/>
      <c r="VXJ146" s="601"/>
      <c r="VXK146" s="601"/>
      <c r="VXL146" s="601"/>
      <c r="VXM146" s="601"/>
      <c r="VXN146" s="601"/>
      <c r="VXO146" s="601"/>
      <c r="VXP146" s="601"/>
      <c r="VXQ146" s="601"/>
      <c r="VXR146" s="601"/>
      <c r="VXS146" s="601"/>
      <c r="VXT146" s="601"/>
      <c r="VXU146" s="601"/>
      <c r="VXV146" s="601"/>
      <c r="VXW146" s="601"/>
      <c r="VXX146" s="601"/>
      <c r="VXY146" s="601"/>
      <c r="VXZ146" s="601"/>
      <c r="VYA146" s="601"/>
      <c r="VYB146" s="601"/>
      <c r="VYC146" s="601"/>
      <c r="VYD146" s="601"/>
      <c r="VYE146" s="601"/>
      <c r="VYF146" s="601"/>
      <c r="VYG146" s="601"/>
      <c r="VYH146" s="601"/>
      <c r="VYI146" s="601"/>
      <c r="VYJ146" s="601"/>
      <c r="VYK146" s="601"/>
      <c r="VYL146" s="601"/>
      <c r="VYM146" s="601"/>
      <c r="VYN146" s="601"/>
      <c r="VYO146" s="601"/>
      <c r="VYP146" s="601"/>
      <c r="VYQ146" s="601"/>
      <c r="VYR146" s="601"/>
      <c r="VYS146" s="601"/>
      <c r="VYT146" s="601"/>
      <c r="VYU146" s="601"/>
      <c r="VYV146" s="601"/>
      <c r="VYW146" s="601"/>
      <c r="VYX146" s="601"/>
      <c r="VYY146" s="601"/>
      <c r="VYZ146" s="601"/>
      <c r="VZA146" s="601"/>
      <c r="VZB146" s="601"/>
      <c r="VZC146" s="601"/>
      <c r="VZD146" s="601"/>
      <c r="VZE146" s="601"/>
      <c r="VZF146" s="601"/>
      <c r="VZG146" s="601"/>
      <c r="VZH146" s="601"/>
      <c r="VZI146" s="601"/>
      <c r="VZJ146" s="601"/>
      <c r="VZK146" s="601"/>
      <c r="VZL146" s="601"/>
      <c r="VZM146" s="601"/>
      <c r="VZN146" s="601"/>
      <c r="VZO146" s="601"/>
      <c r="VZP146" s="601"/>
      <c r="VZQ146" s="601"/>
      <c r="VZR146" s="601"/>
      <c r="VZS146" s="601"/>
      <c r="VZT146" s="601"/>
      <c r="VZU146" s="601"/>
      <c r="VZV146" s="601"/>
      <c r="VZW146" s="601"/>
      <c r="VZX146" s="601"/>
      <c r="VZY146" s="601"/>
      <c r="VZZ146" s="601"/>
      <c r="WAA146" s="601"/>
      <c r="WAB146" s="601"/>
      <c r="WAC146" s="601"/>
      <c r="WAD146" s="601"/>
      <c r="WAE146" s="601"/>
      <c r="WAF146" s="601"/>
      <c r="WAG146" s="601"/>
      <c r="WAH146" s="601"/>
      <c r="WAI146" s="601"/>
      <c r="WAJ146" s="601"/>
      <c r="WAK146" s="601"/>
      <c r="WAL146" s="601"/>
      <c r="WAM146" s="601"/>
      <c r="WAN146" s="601"/>
      <c r="WAO146" s="601"/>
      <c r="WAP146" s="601"/>
      <c r="WAQ146" s="601"/>
      <c r="WAR146" s="601"/>
      <c r="WAS146" s="601"/>
      <c r="WAT146" s="601"/>
      <c r="WAU146" s="601"/>
      <c r="WAV146" s="601"/>
      <c r="WAW146" s="601"/>
      <c r="WAX146" s="601"/>
      <c r="WAY146" s="601"/>
      <c r="WAZ146" s="601"/>
      <c r="WBA146" s="601"/>
      <c r="WBB146" s="601"/>
      <c r="WBC146" s="601"/>
      <c r="WBD146" s="601"/>
      <c r="WBE146" s="601"/>
      <c r="WBF146" s="601"/>
      <c r="WBG146" s="601"/>
      <c r="WBH146" s="601"/>
      <c r="WBI146" s="601"/>
      <c r="WBJ146" s="601"/>
      <c r="WBK146" s="601"/>
      <c r="WBL146" s="601"/>
      <c r="WBM146" s="601"/>
      <c r="WBN146" s="601"/>
      <c r="WBO146" s="601"/>
      <c r="WBP146" s="601"/>
      <c r="WBQ146" s="601"/>
      <c r="WBR146" s="601"/>
      <c r="WBS146" s="601"/>
      <c r="WBT146" s="601"/>
      <c r="WBU146" s="601"/>
      <c r="WBV146" s="601"/>
      <c r="WBW146" s="601"/>
      <c r="WBX146" s="601"/>
      <c r="WBY146" s="601"/>
      <c r="WBZ146" s="601"/>
      <c r="WCA146" s="601"/>
      <c r="WCB146" s="601"/>
      <c r="WCC146" s="601"/>
      <c r="WCD146" s="601"/>
      <c r="WCE146" s="601"/>
      <c r="WCF146" s="601"/>
      <c r="WCG146" s="601"/>
      <c r="WCH146" s="601"/>
      <c r="WCI146" s="601"/>
      <c r="WCJ146" s="601"/>
      <c r="WCK146" s="601"/>
      <c r="WCL146" s="601"/>
      <c r="WCM146" s="601"/>
      <c r="WCN146" s="601"/>
      <c r="WCO146" s="601"/>
      <c r="WCP146" s="601"/>
      <c r="WCQ146" s="601"/>
      <c r="WCR146" s="601"/>
      <c r="WCS146" s="601"/>
      <c r="WCT146" s="601"/>
      <c r="WCU146" s="601"/>
      <c r="WCV146" s="601"/>
      <c r="WCW146" s="601"/>
      <c r="WCX146" s="601"/>
      <c r="WCY146" s="601"/>
      <c r="WCZ146" s="601"/>
      <c r="WDA146" s="601"/>
      <c r="WDB146" s="601"/>
      <c r="WDC146" s="601"/>
      <c r="WDD146" s="601"/>
      <c r="WDE146" s="601"/>
      <c r="WDF146" s="601"/>
      <c r="WDG146" s="601"/>
      <c r="WDH146" s="601"/>
      <c r="WDI146" s="601"/>
      <c r="WDJ146" s="601"/>
      <c r="WDK146" s="601"/>
      <c r="WDL146" s="601"/>
      <c r="WDM146" s="601"/>
      <c r="WDN146" s="601"/>
      <c r="WDO146" s="601"/>
      <c r="WDP146" s="601"/>
      <c r="WDQ146" s="601"/>
      <c r="WDR146" s="601"/>
      <c r="WDS146" s="601"/>
      <c r="WDT146" s="601"/>
      <c r="WDU146" s="601"/>
      <c r="WDV146" s="601"/>
      <c r="WDW146" s="601"/>
      <c r="WDX146" s="601"/>
      <c r="WDY146" s="601"/>
      <c r="WDZ146" s="601"/>
      <c r="WEA146" s="601"/>
      <c r="WEB146" s="601"/>
      <c r="WEC146" s="601"/>
      <c r="WED146" s="601"/>
      <c r="WEE146" s="601"/>
      <c r="WEF146" s="601"/>
      <c r="WEG146" s="601"/>
      <c r="WEH146" s="601"/>
      <c r="WEI146" s="601"/>
      <c r="WEJ146" s="601"/>
      <c r="WEK146" s="601"/>
      <c r="WEL146" s="601"/>
      <c r="WEM146" s="601"/>
      <c r="WEN146" s="601"/>
      <c r="WEO146" s="601"/>
      <c r="WEP146" s="601"/>
      <c r="WEQ146" s="601"/>
      <c r="WER146" s="601"/>
      <c r="WES146" s="601"/>
      <c r="WET146" s="601"/>
      <c r="WEU146" s="601"/>
      <c r="WEV146" s="601"/>
      <c r="WEW146" s="601"/>
      <c r="WEX146" s="601"/>
      <c r="WEY146" s="601"/>
      <c r="WEZ146" s="601"/>
      <c r="WFA146" s="601"/>
      <c r="WFB146" s="601"/>
      <c r="WFC146" s="601"/>
      <c r="WFD146" s="601"/>
      <c r="WFE146" s="601"/>
      <c r="WFF146" s="601"/>
      <c r="WFG146" s="601"/>
      <c r="WFH146" s="601"/>
      <c r="WFI146" s="601"/>
      <c r="WFJ146" s="601"/>
      <c r="WFK146" s="601"/>
      <c r="WFL146" s="601"/>
      <c r="WFM146" s="601"/>
      <c r="WFN146" s="601"/>
      <c r="WFO146" s="601"/>
      <c r="WFP146" s="601"/>
      <c r="WFQ146" s="601"/>
      <c r="WFR146" s="601"/>
      <c r="WFS146" s="601"/>
      <c r="WFT146" s="601"/>
      <c r="WFU146" s="601"/>
      <c r="WFV146" s="601"/>
      <c r="WFW146" s="601"/>
      <c r="WFX146" s="601"/>
      <c r="WFY146" s="601"/>
      <c r="WFZ146" s="601"/>
      <c r="WGA146" s="601"/>
      <c r="WGB146" s="601"/>
      <c r="WGC146" s="601"/>
      <c r="WGD146" s="601"/>
      <c r="WGE146" s="601"/>
      <c r="WGF146" s="601"/>
      <c r="WGG146" s="601"/>
      <c r="WGH146" s="601"/>
      <c r="WGI146" s="601"/>
      <c r="WGJ146" s="601"/>
      <c r="WGK146" s="601"/>
      <c r="WGL146" s="601"/>
      <c r="WGM146" s="601"/>
      <c r="WGN146" s="601"/>
      <c r="WGO146" s="601"/>
      <c r="WGP146" s="601"/>
      <c r="WGQ146" s="601"/>
      <c r="WGR146" s="601"/>
      <c r="WGS146" s="601"/>
      <c r="WGT146" s="601"/>
      <c r="WGU146" s="601"/>
      <c r="WGV146" s="601"/>
      <c r="WGW146" s="601"/>
      <c r="WGX146" s="601"/>
      <c r="WGY146" s="601"/>
      <c r="WGZ146" s="601"/>
      <c r="WHA146" s="601"/>
      <c r="WHB146" s="601"/>
      <c r="WHC146" s="601"/>
      <c r="WHD146" s="601"/>
      <c r="WHE146" s="601"/>
      <c r="WHF146" s="601"/>
      <c r="WHG146" s="601"/>
      <c r="WHH146" s="601"/>
      <c r="WHI146" s="601"/>
      <c r="WHJ146" s="601"/>
      <c r="WHK146" s="601"/>
      <c r="WHL146" s="601"/>
      <c r="WHM146" s="601"/>
      <c r="WHN146" s="601"/>
      <c r="WHO146" s="601"/>
      <c r="WHP146" s="601"/>
      <c r="WHQ146" s="601"/>
      <c r="WHR146" s="601"/>
      <c r="WHS146" s="601"/>
      <c r="WHT146" s="601"/>
      <c r="WHU146" s="601"/>
      <c r="WHV146" s="601"/>
      <c r="WHW146" s="601"/>
      <c r="WHX146" s="601"/>
      <c r="WHY146" s="601"/>
      <c r="WHZ146" s="601"/>
      <c r="WIA146" s="601"/>
      <c r="WIB146" s="601"/>
      <c r="WIC146" s="601"/>
      <c r="WID146" s="601"/>
      <c r="WIE146" s="601"/>
      <c r="WIF146" s="601"/>
      <c r="WIG146" s="601"/>
      <c r="WIH146" s="601"/>
      <c r="WII146" s="601"/>
      <c r="WIJ146" s="601"/>
      <c r="WIK146" s="601"/>
      <c r="WIL146" s="601"/>
      <c r="WIM146" s="601"/>
      <c r="WIN146" s="601"/>
      <c r="WIO146" s="601"/>
      <c r="WIP146" s="601"/>
      <c r="WIQ146" s="601"/>
      <c r="WIR146" s="601"/>
      <c r="WIS146" s="601"/>
      <c r="WIT146" s="601"/>
      <c r="WIU146" s="601"/>
      <c r="WIV146" s="601"/>
      <c r="WIW146" s="601"/>
      <c r="WIX146" s="601"/>
      <c r="WIY146" s="601"/>
      <c r="WIZ146" s="601"/>
      <c r="WJA146" s="601"/>
      <c r="WJB146" s="601"/>
      <c r="WJC146" s="601"/>
      <c r="WJD146" s="601"/>
      <c r="WJE146" s="601"/>
      <c r="WJF146" s="601"/>
      <c r="WJG146" s="601"/>
      <c r="WJH146" s="601"/>
      <c r="WJI146" s="601"/>
      <c r="WJJ146" s="601"/>
      <c r="WJK146" s="601"/>
      <c r="WJL146" s="601"/>
      <c r="WJM146" s="601"/>
      <c r="WJN146" s="601"/>
      <c r="WJO146" s="601"/>
      <c r="WJP146" s="601"/>
      <c r="WJQ146" s="601"/>
      <c r="WJR146" s="601"/>
      <c r="WJS146" s="601"/>
      <c r="WJT146" s="601"/>
      <c r="WJU146" s="601"/>
      <c r="WJV146" s="601"/>
      <c r="WJW146" s="601"/>
      <c r="WJX146" s="601"/>
      <c r="WJY146" s="601"/>
      <c r="WJZ146" s="601"/>
      <c r="WKA146" s="601"/>
      <c r="WKB146" s="601"/>
      <c r="WKC146" s="601"/>
      <c r="WKD146" s="601"/>
      <c r="WKE146" s="601"/>
      <c r="WKF146" s="601"/>
      <c r="WKG146" s="601"/>
      <c r="WKH146" s="601"/>
      <c r="WKI146" s="601"/>
      <c r="WKJ146" s="601"/>
      <c r="WKK146" s="601"/>
      <c r="WKL146" s="601"/>
      <c r="WKM146" s="601"/>
      <c r="WKN146" s="601"/>
      <c r="WKO146" s="601"/>
      <c r="WKP146" s="601"/>
      <c r="WKQ146" s="601"/>
      <c r="WKR146" s="601"/>
      <c r="WKS146" s="601"/>
      <c r="WKT146" s="601"/>
      <c r="WKU146" s="601"/>
      <c r="WKV146" s="601"/>
      <c r="WKW146" s="601"/>
      <c r="WKX146" s="601"/>
      <c r="WKY146" s="601"/>
      <c r="WKZ146" s="601"/>
      <c r="WLA146" s="601"/>
      <c r="WLB146" s="601"/>
      <c r="WLC146" s="601"/>
      <c r="WLD146" s="601"/>
      <c r="WLE146" s="601"/>
      <c r="WLF146" s="601"/>
      <c r="WLG146" s="601"/>
      <c r="WLH146" s="601"/>
      <c r="WLI146" s="601"/>
      <c r="WLJ146" s="601"/>
      <c r="WLK146" s="601"/>
      <c r="WLL146" s="601"/>
      <c r="WLM146" s="601"/>
      <c r="WLN146" s="601"/>
      <c r="WLO146" s="601"/>
      <c r="WLP146" s="601"/>
      <c r="WLQ146" s="601"/>
      <c r="WLR146" s="601"/>
      <c r="WLS146" s="601"/>
      <c r="WLT146" s="601"/>
      <c r="WLU146" s="601"/>
      <c r="WLV146" s="601"/>
      <c r="WLW146" s="601"/>
      <c r="WLX146" s="601"/>
      <c r="WLY146" s="601"/>
      <c r="WLZ146" s="601"/>
      <c r="WMA146" s="601"/>
      <c r="WMB146" s="601"/>
      <c r="WMC146" s="601"/>
      <c r="WMD146" s="601"/>
      <c r="WME146" s="601"/>
      <c r="WMF146" s="601"/>
      <c r="WMG146" s="601"/>
      <c r="WMH146" s="601"/>
      <c r="WMI146" s="601"/>
      <c r="WMJ146" s="601"/>
      <c r="WMK146" s="601"/>
      <c r="WML146" s="601"/>
      <c r="WMM146" s="601"/>
      <c r="WMN146" s="601"/>
      <c r="WMO146" s="601"/>
      <c r="WMP146" s="601"/>
      <c r="WMQ146" s="601"/>
      <c r="WMR146" s="601"/>
      <c r="WMS146" s="601"/>
      <c r="WMT146" s="601"/>
      <c r="WMU146" s="601"/>
      <c r="WMV146" s="601"/>
      <c r="WMW146" s="601"/>
      <c r="WMX146" s="601"/>
      <c r="WMY146" s="601"/>
      <c r="WMZ146" s="601"/>
      <c r="WNA146" s="601"/>
      <c r="WNB146" s="601"/>
      <c r="WNC146" s="601"/>
      <c r="WND146" s="601"/>
      <c r="WNE146" s="601"/>
      <c r="WNF146" s="601"/>
      <c r="WNG146" s="601"/>
      <c r="WNH146" s="601"/>
      <c r="WNI146" s="601"/>
      <c r="WNJ146" s="601"/>
      <c r="WNK146" s="601"/>
      <c r="WNL146" s="601"/>
      <c r="WNM146" s="601"/>
      <c r="WNN146" s="601"/>
      <c r="WNO146" s="601"/>
      <c r="WNP146" s="601"/>
      <c r="WNQ146" s="601"/>
      <c r="WNR146" s="601"/>
      <c r="WNS146" s="601"/>
      <c r="WNT146" s="601"/>
      <c r="WNU146" s="601"/>
      <c r="WNV146" s="601"/>
      <c r="WNW146" s="601"/>
      <c r="WNX146" s="601"/>
      <c r="WNY146" s="601"/>
      <c r="WNZ146" s="601"/>
      <c r="WOA146" s="601"/>
      <c r="WOB146" s="601"/>
      <c r="WOC146" s="601"/>
      <c r="WOD146" s="601"/>
      <c r="WOE146" s="601"/>
      <c r="WOF146" s="601"/>
      <c r="WOG146" s="601"/>
      <c r="WOH146" s="601"/>
      <c r="WOI146" s="601"/>
      <c r="WOJ146" s="601"/>
      <c r="WOK146" s="601"/>
      <c r="WOL146" s="601"/>
      <c r="WOM146" s="601"/>
      <c r="WON146" s="601"/>
      <c r="WOO146" s="601"/>
      <c r="WOP146" s="601"/>
      <c r="WOQ146" s="601"/>
      <c r="WOR146" s="601"/>
      <c r="WOS146" s="601"/>
      <c r="WOT146" s="601"/>
      <c r="WOU146" s="601"/>
      <c r="WOV146" s="601"/>
      <c r="WOW146" s="601"/>
      <c r="WOX146" s="601"/>
      <c r="WOY146" s="601"/>
      <c r="WOZ146" s="601"/>
      <c r="WPA146" s="601"/>
      <c r="WPB146" s="601"/>
      <c r="WPC146" s="601"/>
      <c r="WPD146" s="601"/>
      <c r="WPE146" s="601"/>
      <c r="WPF146" s="601"/>
      <c r="WPG146" s="601"/>
      <c r="WPH146" s="601"/>
      <c r="WPI146" s="601"/>
      <c r="WPJ146" s="601"/>
      <c r="WPK146" s="601"/>
      <c r="WPL146" s="601"/>
      <c r="WPM146" s="601"/>
      <c r="WPN146" s="601"/>
      <c r="WPO146" s="601"/>
      <c r="WPP146" s="601"/>
      <c r="WPQ146" s="601"/>
      <c r="WPR146" s="601"/>
      <c r="WPS146" s="601"/>
      <c r="WPT146" s="601"/>
      <c r="WPU146" s="601"/>
      <c r="WPV146" s="601"/>
      <c r="WPW146" s="601"/>
      <c r="WPX146" s="601"/>
      <c r="WPY146" s="601"/>
      <c r="WPZ146" s="601"/>
      <c r="WQA146" s="601"/>
      <c r="WQB146" s="601"/>
      <c r="WQC146" s="601"/>
      <c r="WQD146" s="601"/>
      <c r="WQE146" s="601"/>
      <c r="WQF146" s="601"/>
      <c r="WQG146" s="601"/>
      <c r="WQH146" s="601"/>
      <c r="WQI146" s="601"/>
      <c r="WQJ146" s="601"/>
      <c r="WQK146" s="601"/>
      <c r="WQL146" s="601"/>
      <c r="WQM146" s="601"/>
      <c r="WQN146" s="601"/>
      <c r="WQO146" s="601"/>
      <c r="WQP146" s="601"/>
      <c r="WQQ146" s="601"/>
      <c r="WQR146" s="601"/>
      <c r="WQS146" s="601"/>
      <c r="WQT146" s="601"/>
      <c r="WQU146" s="601"/>
      <c r="WQV146" s="601"/>
      <c r="WQW146" s="601"/>
      <c r="WQX146" s="601"/>
      <c r="WQY146" s="601"/>
      <c r="WQZ146" s="601"/>
      <c r="WRA146" s="601"/>
      <c r="WRB146" s="601"/>
      <c r="WRC146" s="601"/>
      <c r="WRD146" s="601"/>
      <c r="WRE146" s="601"/>
      <c r="WRF146" s="601"/>
      <c r="WRG146" s="601"/>
      <c r="WRH146" s="601"/>
      <c r="WRI146" s="601"/>
      <c r="WRJ146" s="601"/>
      <c r="WRK146" s="601"/>
      <c r="WRL146" s="601"/>
      <c r="WRM146" s="601"/>
      <c r="WRN146" s="601"/>
      <c r="WRO146" s="601"/>
      <c r="WRP146" s="601"/>
      <c r="WRQ146" s="601"/>
      <c r="WRR146" s="601"/>
      <c r="WRS146" s="601"/>
      <c r="WRT146" s="601"/>
      <c r="WRU146" s="601"/>
      <c r="WRV146" s="601"/>
      <c r="WRW146" s="601"/>
      <c r="WRX146" s="601"/>
      <c r="WRY146" s="601"/>
      <c r="WRZ146" s="601"/>
      <c r="WSA146" s="601"/>
      <c r="WSB146" s="601"/>
      <c r="WSC146" s="601"/>
      <c r="WSD146" s="601"/>
      <c r="WSE146" s="601"/>
      <c r="WSF146" s="601"/>
      <c r="WSG146" s="601"/>
      <c r="WSH146" s="601"/>
      <c r="WSI146" s="601"/>
      <c r="WSJ146" s="601"/>
      <c r="WSK146" s="601"/>
      <c r="WSL146" s="601"/>
      <c r="WSM146" s="601"/>
      <c r="WSN146" s="601"/>
      <c r="WSO146" s="601"/>
      <c r="WSP146" s="601"/>
      <c r="WSQ146" s="601"/>
      <c r="WSR146" s="601"/>
      <c r="WSS146" s="601"/>
      <c r="WST146" s="601"/>
      <c r="WSU146" s="601"/>
      <c r="WSV146" s="601"/>
      <c r="WSW146" s="601"/>
      <c r="WSX146" s="601"/>
      <c r="WSY146" s="601"/>
      <c r="WSZ146" s="601"/>
      <c r="WTA146" s="601"/>
      <c r="WTB146" s="601"/>
      <c r="WTC146" s="601"/>
      <c r="WTD146" s="601"/>
      <c r="WTE146" s="601"/>
      <c r="WTF146" s="601"/>
      <c r="WTG146" s="601"/>
      <c r="WTH146" s="601"/>
      <c r="WTI146" s="601"/>
      <c r="WTJ146" s="601"/>
      <c r="WTK146" s="601"/>
      <c r="WTL146" s="601"/>
      <c r="WTM146" s="601"/>
      <c r="WTN146" s="601"/>
      <c r="WTO146" s="601"/>
      <c r="WTP146" s="601"/>
      <c r="WTQ146" s="601"/>
      <c r="WTR146" s="601"/>
      <c r="WTS146" s="601"/>
      <c r="WTT146" s="601"/>
      <c r="WTU146" s="601"/>
      <c r="WTV146" s="601"/>
      <c r="WTW146" s="601"/>
      <c r="WTX146" s="601"/>
      <c r="WTY146" s="601"/>
      <c r="WTZ146" s="601"/>
      <c r="WUA146" s="601"/>
      <c r="WUB146" s="601"/>
      <c r="WUC146" s="601"/>
      <c r="WUD146" s="601"/>
      <c r="WUE146" s="601"/>
      <c r="WUF146" s="601"/>
      <c r="WUG146" s="601"/>
      <c r="WUH146" s="601"/>
      <c r="WUI146" s="601"/>
      <c r="WUJ146" s="601"/>
      <c r="WUK146" s="601"/>
      <c r="WUL146" s="601"/>
      <c r="WUM146" s="601"/>
      <c r="WUN146" s="601"/>
      <c r="WUO146" s="601"/>
      <c r="WUP146" s="601"/>
      <c r="WUQ146" s="601"/>
      <c r="WUR146" s="601"/>
      <c r="WUS146" s="601"/>
      <c r="WUT146" s="601"/>
      <c r="WUU146" s="601"/>
      <c r="WUV146" s="601"/>
      <c r="WUW146" s="601"/>
      <c r="WUX146" s="601"/>
      <c r="WUY146" s="601"/>
      <c r="WUZ146" s="601"/>
      <c r="WVA146" s="601"/>
      <c r="WVB146" s="601"/>
      <c r="WVC146" s="601"/>
      <c r="WVD146" s="601"/>
      <c r="WVE146" s="601"/>
      <c r="WVF146" s="601"/>
      <c r="WVG146" s="601"/>
      <c r="WVH146" s="601"/>
      <c r="WVI146" s="601"/>
      <c r="WVJ146" s="601"/>
      <c r="WVK146" s="601"/>
      <c r="WVL146" s="601"/>
      <c r="WVM146" s="601"/>
      <c r="WVN146" s="601"/>
      <c r="WVO146" s="601"/>
      <c r="WVP146" s="601"/>
      <c r="WVQ146" s="601"/>
      <c r="WVR146" s="601"/>
      <c r="WVS146" s="601"/>
      <c r="WVT146" s="601"/>
      <c r="WVU146" s="601"/>
      <c r="WVV146" s="601"/>
      <c r="WVW146" s="601"/>
      <c r="WVX146" s="601"/>
      <c r="WVY146" s="601"/>
      <c r="WVZ146" s="601"/>
      <c r="WWA146" s="601"/>
      <c r="WWB146" s="601"/>
      <c r="WWC146" s="601"/>
      <c r="WWD146" s="601"/>
      <c r="WWE146" s="601"/>
      <c r="WWF146" s="601"/>
      <c r="WWG146" s="601"/>
      <c r="WWH146" s="601"/>
      <c r="WWI146" s="601"/>
      <c r="WWJ146" s="601"/>
      <c r="WWK146" s="601"/>
      <c r="WWL146" s="601"/>
      <c r="WWM146" s="601"/>
      <c r="WWN146" s="601"/>
      <c r="WWO146" s="601"/>
      <c r="WWP146" s="601"/>
      <c r="WWQ146" s="601"/>
      <c r="WWR146" s="601"/>
      <c r="WWS146" s="601"/>
      <c r="WWT146" s="601"/>
      <c r="WWU146" s="601"/>
      <c r="WWV146" s="601"/>
      <c r="WWW146" s="601"/>
      <c r="WWX146" s="601"/>
      <c r="WWY146" s="601"/>
      <c r="WWZ146" s="601"/>
      <c r="WXA146" s="601"/>
      <c r="WXB146" s="601"/>
      <c r="WXC146" s="601"/>
      <c r="WXD146" s="601"/>
      <c r="WXE146" s="601"/>
      <c r="WXF146" s="601"/>
      <c r="WXG146" s="601"/>
      <c r="WXH146" s="601"/>
      <c r="WXI146" s="601"/>
      <c r="WXJ146" s="601"/>
      <c r="WXK146" s="601"/>
      <c r="WXL146" s="601"/>
      <c r="WXM146" s="601"/>
      <c r="WXN146" s="601"/>
      <c r="WXO146" s="601"/>
      <c r="WXP146" s="601"/>
      <c r="WXQ146" s="601"/>
      <c r="WXR146" s="601"/>
      <c r="WXS146" s="601"/>
      <c r="WXT146" s="601"/>
      <c r="WXU146" s="601"/>
      <c r="WXV146" s="601"/>
      <c r="WXW146" s="601"/>
      <c r="WXX146" s="601"/>
      <c r="WXY146" s="601"/>
      <c r="WXZ146" s="601"/>
      <c r="WYA146" s="601"/>
      <c r="WYB146" s="601"/>
      <c r="WYC146" s="601"/>
      <c r="WYD146" s="601"/>
      <c r="WYE146" s="601"/>
      <c r="WYF146" s="601"/>
      <c r="WYG146" s="601"/>
      <c r="WYH146" s="601"/>
      <c r="WYI146" s="601"/>
      <c r="WYJ146" s="601"/>
      <c r="WYK146" s="601"/>
      <c r="WYL146" s="601"/>
      <c r="WYM146" s="601"/>
      <c r="WYN146" s="601"/>
      <c r="WYO146" s="601"/>
      <c r="WYP146" s="601"/>
      <c r="WYQ146" s="601"/>
      <c r="WYR146" s="601"/>
      <c r="WYS146" s="601"/>
      <c r="WYT146" s="601"/>
      <c r="WYU146" s="601"/>
      <c r="WYV146" s="601"/>
      <c r="WYW146" s="601"/>
      <c r="WYX146" s="601"/>
      <c r="WYY146" s="601"/>
      <c r="WYZ146" s="601"/>
      <c r="WZA146" s="601"/>
      <c r="WZB146" s="601"/>
      <c r="WZC146" s="601"/>
      <c r="WZD146" s="601"/>
      <c r="WZE146" s="601"/>
      <c r="WZF146" s="601"/>
      <c r="WZG146" s="601"/>
      <c r="WZH146" s="601"/>
      <c r="WZI146" s="601"/>
      <c r="WZJ146" s="601"/>
      <c r="WZK146" s="601"/>
      <c r="WZL146" s="601"/>
      <c r="WZM146" s="601"/>
      <c r="WZN146" s="601"/>
      <c r="WZO146" s="601"/>
      <c r="WZP146" s="601"/>
      <c r="WZQ146" s="601"/>
      <c r="WZR146" s="601"/>
      <c r="WZS146" s="601"/>
      <c r="WZT146" s="601"/>
      <c r="WZU146" s="601"/>
      <c r="WZV146" s="601"/>
      <c r="WZW146" s="601"/>
      <c r="WZX146" s="601"/>
      <c r="WZY146" s="601"/>
      <c r="WZZ146" s="601"/>
      <c r="XAA146" s="601"/>
      <c r="XAB146" s="601"/>
      <c r="XAC146" s="601"/>
      <c r="XAD146" s="601"/>
      <c r="XAE146" s="601"/>
      <c r="XAF146" s="601"/>
      <c r="XAG146" s="601"/>
      <c r="XAH146" s="601"/>
      <c r="XAI146" s="601"/>
      <c r="XAJ146" s="601"/>
      <c r="XAK146" s="601"/>
      <c r="XAL146" s="601"/>
      <c r="XAM146" s="601"/>
      <c r="XAN146" s="601"/>
      <c r="XAO146" s="601"/>
      <c r="XAP146" s="601"/>
      <c r="XAQ146" s="601"/>
      <c r="XAR146" s="601"/>
      <c r="XAS146" s="601"/>
      <c r="XAT146" s="601"/>
      <c r="XAU146" s="601"/>
      <c r="XAV146" s="601"/>
      <c r="XAW146" s="601"/>
      <c r="XAX146" s="601"/>
      <c r="XAY146" s="601"/>
      <c r="XAZ146" s="601"/>
      <c r="XBA146" s="601"/>
      <c r="XBB146" s="601"/>
      <c r="XBC146" s="601"/>
      <c r="XBD146" s="601"/>
      <c r="XBE146" s="601"/>
      <c r="XBF146" s="601"/>
      <c r="XBG146" s="601"/>
      <c r="XBH146" s="601"/>
      <c r="XBI146" s="601"/>
      <c r="XBJ146" s="601"/>
      <c r="XBK146" s="601"/>
      <c r="XBL146" s="601"/>
      <c r="XBM146" s="601"/>
      <c r="XBN146" s="601"/>
      <c r="XBO146" s="601"/>
      <c r="XBP146" s="601"/>
      <c r="XBQ146" s="601"/>
      <c r="XBR146" s="601"/>
      <c r="XBS146" s="601"/>
      <c r="XBT146" s="601"/>
      <c r="XBU146" s="601"/>
      <c r="XBV146" s="601"/>
      <c r="XBW146" s="601"/>
      <c r="XBX146" s="601"/>
      <c r="XBY146" s="601"/>
      <c r="XBZ146" s="601"/>
      <c r="XCA146" s="601"/>
      <c r="XCB146" s="601"/>
      <c r="XCC146" s="601"/>
      <c r="XCD146" s="601"/>
      <c r="XCE146" s="601"/>
      <c r="XCF146" s="601"/>
      <c r="XCG146" s="601"/>
      <c r="XCH146" s="601"/>
      <c r="XCI146" s="601"/>
      <c r="XCJ146" s="601"/>
      <c r="XCK146" s="601"/>
      <c r="XCL146" s="601"/>
      <c r="XCM146" s="601"/>
      <c r="XCN146" s="601"/>
      <c r="XCO146" s="601"/>
      <c r="XCP146" s="601"/>
      <c r="XCQ146" s="601"/>
      <c r="XCR146" s="601"/>
      <c r="XCS146" s="601"/>
      <c r="XCT146" s="601"/>
      <c r="XCU146" s="601"/>
      <c r="XCV146" s="601"/>
      <c r="XCW146" s="601"/>
      <c r="XCX146" s="601"/>
      <c r="XCY146" s="601"/>
      <c r="XCZ146" s="601"/>
      <c r="XDA146" s="601"/>
      <c r="XDB146" s="601"/>
      <c r="XDC146" s="601"/>
      <c r="XDD146" s="601"/>
      <c r="XDE146" s="601"/>
      <c r="XDF146" s="601"/>
      <c r="XDG146" s="601"/>
      <c r="XDH146" s="601"/>
      <c r="XDI146" s="601"/>
      <c r="XDJ146" s="601"/>
      <c r="XDK146" s="601"/>
      <c r="XDL146" s="601"/>
      <c r="XDM146" s="601"/>
      <c r="XDN146" s="601"/>
      <c r="XDO146" s="601"/>
      <c r="XDP146" s="601"/>
      <c r="XDQ146" s="601"/>
      <c r="XDR146" s="601"/>
      <c r="XDS146" s="601"/>
      <c r="XDT146" s="601"/>
      <c r="XDU146" s="601"/>
      <c r="XDV146" s="601"/>
      <c r="XDW146" s="601"/>
      <c r="XDX146" s="601"/>
      <c r="XDY146" s="601"/>
      <c r="XDZ146" s="601"/>
      <c r="XEA146" s="601"/>
      <c r="XEB146" s="601"/>
      <c r="XEC146" s="601"/>
      <c r="XED146" s="601"/>
      <c r="XEE146" s="601"/>
      <c r="XEF146" s="601"/>
      <c r="XEG146" s="601"/>
      <c r="XEH146" s="601"/>
      <c r="XEI146" s="601"/>
      <c r="XEJ146" s="601"/>
      <c r="XEK146" s="601"/>
      <c r="XEL146" s="601"/>
      <c r="XEM146" s="601"/>
      <c r="XEN146" s="601"/>
      <c r="XEO146" s="601"/>
      <c r="XEP146" s="601"/>
      <c r="XEQ146" s="601"/>
      <c r="XER146" s="601"/>
      <c r="XES146" s="601"/>
      <c r="XET146" s="601"/>
      <c r="XEU146" s="601"/>
      <c r="XEV146" s="601"/>
      <c r="XEW146" s="601"/>
      <c r="XEX146" s="601"/>
      <c r="XEY146" s="601"/>
      <c r="XEZ146" s="601"/>
      <c r="XFA146" s="601"/>
      <c r="XFB146" s="601"/>
      <c r="XFC146" s="601"/>
      <c r="XFD146" s="601"/>
    </row>
    <row r="147" spans="1:16384" x14ac:dyDescent="0.25">
      <c r="B147" s="610" t="s">
        <v>24</v>
      </c>
      <c r="C147" s="714">
        <f>+SUM(C122:C146)</f>
        <v>1082.1167399299998</v>
      </c>
      <c r="D147" s="671">
        <f t="shared" si="3"/>
        <v>1</v>
      </c>
    </row>
    <row r="148" spans="1:16384" x14ac:dyDescent="0.25">
      <c r="B148" s="650" t="s">
        <v>855</v>
      </c>
    </row>
    <row r="149" spans="1:16384" x14ac:dyDescent="0.25">
      <c r="B149" s="650" t="s">
        <v>347</v>
      </c>
    </row>
    <row r="151" spans="1:16384" x14ac:dyDescent="0.25">
      <c r="A151" s="658" t="s">
        <v>856</v>
      </c>
      <c r="B151" s="608" t="s">
        <v>857</v>
      </c>
    </row>
    <row r="152" spans="1:16384" x14ac:dyDescent="0.25">
      <c r="B152" s="948" t="s">
        <v>356</v>
      </c>
      <c r="C152" s="950" t="s">
        <v>499</v>
      </c>
      <c r="D152" s="950" t="s">
        <v>46</v>
      </c>
    </row>
    <row r="153" spans="1:16384" x14ac:dyDescent="0.25">
      <c r="B153" s="952"/>
      <c r="C153" s="951"/>
      <c r="D153" s="951"/>
    </row>
    <row r="154" spans="1:16384" x14ac:dyDescent="0.25">
      <c r="B154" s="607" t="s">
        <v>353</v>
      </c>
      <c r="C154" s="715">
        <v>595.47845407000011</v>
      </c>
      <c r="D154" s="532">
        <f>+C154/$C$161</f>
        <v>0.55050057065258906</v>
      </c>
    </row>
    <row r="155" spans="1:16384" x14ac:dyDescent="0.25">
      <c r="B155" s="607" t="s">
        <v>352</v>
      </c>
      <c r="C155" s="715">
        <v>181.35818200000003</v>
      </c>
      <c r="D155" s="532">
        <f t="shared" ref="D155:D161" si="4">+C155/$C$161</f>
        <v>0.16765977341605026</v>
      </c>
    </row>
    <row r="156" spans="1:16384" x14ac:dyDescent="0.25">
      <c r="B156" s="607" t="s">
        <v>351</v>
      </c>
      <c r="C156" s="715">
        <v>113.33867099999999</v>
      </c>
      <c r="D156" s="532">
        <f t="shared" si="4"/>
        <v>0.10477793551733035</v>
      </c>
    </row>
    <row r="157" spans="1:16384" x14ac:dyDescent="0.25">
      <c r="B157" s="607" t="s">
        <v>350</v>
      </c>
      <c r="C157" s="715">
        <v>68.531398499999995</v>
      </c>
      <c r="D157" s="532">
        <f t="shared" si="4"/>
        <v>6.3355061335997762E-2</v>
      </c>
    </row>
    <row r="158" spans="1:16384" x14ac:dyDescent="0.25">
      <c r="B158" s="607" t="s">
        <v>349</v>
      </c>
      <c r="C158" s="715">
        <v>107.51998949999999</v>
      </c>
      <c r="D158" s="532">
        <f t="shared" si="4"/>
        <v>9.9398752669819443E-2</v>
      </c>
    </row>
    <row r="159" spans="1:16384" x14ac:dyDescent="0.25">
      <c r="B159" s="607" t="s">
        <v>153</v>
      </c>
      <c r="C159" s="715">
        <v>13.645659999999999</v>
      </c>
      <c r="D159" s="532">
        <f t="shared" si="4"/>
        <v>1.2614971315231094E-2</v>
      </c>
    </row>
    <row r="160" spans="1:16384" x14ac:dyDescent="0.25">
      <c r="B160" s="607" t="s">
        <v>348</v>
      </c>
      <c r="C160" s="715">
        <v>1.8312539999999999</v>
      </c>
      <c r="D160" s="532">
        <f t="shared" si="4"/>
        <v>1.6929350929821058E-3</v>
      </c>
    </row>
    <row r="161" spans="1:6" x14ac:dyDescent="0.25">
      <c r="B161" s="606" t="s">
        <v>24</v>
      </c>
      <c r="C161" s="696">
        <f>+SUM(C154:C160)</f>
        <v>1081.7036090700001</v>
      </c>
      <c r="D161" s="484">
        <f t="shared" si="4"/>
        <v>1</v>
      </c>
    </row>
    <row r="162" spans="1:6" x14ac:dyDescent="0.25">
      <c r="B162" s="650" t="s">
        <v>852</v>
      </c>
    </row>
    <row r="163" spans="1:6" x14ac:dyDescent="0.25">
      <c r="B163" s="650" t="s">
        <v>347</v>
      </c>
    </row>
    <row r="165" spans="1:6" x14ac:dyDescent="0.25">
      <c r="A165" s="658" t="s">
        <v>858</v>
      </c>
      <c r="B165" s="601" t="s">
        <v>859</v>
      </c>
      <c r="C165" s="605"/>
    </row>
    <row r="166" spans="1:6" x14ac:dyDescent="0.25">
      <c r="B166" s="689"/>
      <c r="C166" s="695" t="s">
        <v>394</v>
      </c>
      <c r="D166" s="695" t="s">
        <v>46</v>
      </c>
    </row>
    <row r="167" spans="1:6" x14ac:dyDescent="0.25">
      <c r="B167" s="689" t="s">
        <v>860</v>
      </c>
      <c r="C167" s="689">
        <v>1721</v>
      </c>
      <c r="D167" s="603">
        <f>+C167/$C$173</f>
        <v>0.62718658892128276</v>
      </c>
      <c r="E167" s="660"/>
      <c r="F167" s="660"/>
    </row>
    <row r="168" spans="1:6" x14ac:dyDescent="0.25">
      <c r="B168" s="689" t="s">
        <v>203</v>
      </c>
      <c r="C168" s="689">
        <v>247</v>
      </c>
      <c r="D168" s="603">
        <f t="shared" ref="D168:D173" si="5">+C168/$C$173</f>
        <v>9.0014577259475217E-2</v>
      </c>
      <c r="E168" s="660"/>
    </row>
    <row r="169" spans="1:6" x14ac:dyDescent="0.25">
      <c r="B169" s="689" t="s">
        <v>202</v>
      </c>
      <c r="C169" s="689">
        <v>505</v>
      </c>
      <c r="D169" s="603">
        <f t="shared" si="5"/>
        <v>0.18403790087463556</v>
      </c>
      <c r="E169" s="660"/>
    </row>
    <row r="170" spans="1:6" x14ac:dyDescent="0.25">
      <c r="B170" s="689" t="s">
        <v>201</v>
      </c>
      <c r="C170" s="689">
        <v>91</v>
      </c>
      <c r="D170" s="603">
        <f t="shared" si="5"/>
        <v>3.3163265306122451E-2</v>
      </c>
      <c r="E170" s="660"/>
    </row>
    <row r="171" spans="1:6" x14ac:dyDescent="0.25">
      <c r="B171" s="689" t="s">
        <v>200</v>
      </c>
      <c r="C171" s="689">
        <v>130</v>
      </c>
      <c r="D171" s="603">
        <f t="shared" si="5"/>
        <v>4.7376093294460644E-2</v>
      </c>
      <c r="E171" s="660"/>
    </row>
    <row r="172" spans="1:6" x14ac:dyDescent="0.25">
      <c r="B172" s="604" t="s">
        <v>388</v>
      </c>
      <c r="C172" s="689">
        <v>50</v>
      </c>
      <c r="D172" s="603">
        <f t="shared" si="5"/>
        <v>1.8221574344023325E-2</v>
      </c>
      <c r="E172" s="660"/>
    </row>
    <row r="173" spans="1:6" x14ac:dyDescent="0.25">
      <c r="B173" s="688" t="s">
        <v>24</v>
      </c>
      <c r="C173" s="688">
        <f>+SUM(C167:C172)</f>
        <v>2744</v>
      </c>
      <c r="D173" s="670">
        <f t="shared" si="5"/>
        <v>1</v>
      </c>
      <c r="E173" s="660"/>
    </row>
    <row r="174" spans="1:6" x14ac:dyDescent="0.25">
      <c r="B174" s="650" t="s">
        <v>852</v>
      </c>
      <c r="E174" s="660"/>
    </row>
    <row r="175" spans="1:6" x14ac:dyDescent="0.25">
      <c r="B175" s="650" t="s">
        <v>347</v>
      </c>
      <c r="E175" s="660"/>
    </row>
    <row r="176" spans="1:6" x14ac:dyDescent="0.25">
      <c r="E176" s="660"/>
    </row>
    <row r="177" spans="1:6" x14ac:dyDescent="0.25">
      <c r="A177" s="658" t="s">
        <v>861</v>
      </c>
      <c r="B177" s="601" t="s">
        <v>862</v>
      </c>
      <c r="E177" s="660"/>
    </row>
    <row r="178" spans="1:6" x14ac:dyDescent="0.25">
      <c r="B178" s="689"/>
      <c r="C178" s="695" t="s">
        <v>394</v>
      </c>
      <c r="D178" s="695" t="s">
        <v>46</v>
      </c>
    </row>
    <row r="179" spans="1:6" x14ac:dyDescent="0.25">
      <c r="B179" s="689" t="s">
        <v>860</v>
      </c>
      <c r="C179" s="689">
        <f>'5.1. Grand Solutions (LP)'!C59+'5.1. Grand Solutions (LP)'!C60+'5.2. InnoBooster (LP)'!C60+'5.2. InnoBooster (LP)'!C61+'5.3. Talent (LP)'!J985+'5.3. Talent (LP)'!J731+'5.3. Talent (LP)'!J392+'5.3. Talent (LP)'!J209+'5.4. LanddistriktsVP (LP)'!C56+'5.4. LanddistriktsVP (LP)'!C57</f>
        <v>465</v>
      </c>
      <c r="D179" s="603">
        <f t="shared" ref="D179:D185" si="6">+C179/$C$185</f>
        <v>0.62668463611859837</v>
      </c>
    </row>
    <row r="180" spans="1:6" x14ac:dyDescent="0.25">
      <c r="B180" s="689" t="s">
        <v>203</v>
      </c>
      <c r="C180" s="689">
        <f>'5.1. Grand Solutions (LP)'!C61+'5.2. InnoBooster (LP)'!C62+'5.3. Talent (LP)'!J210+'5.3. Talent (LP)'!J393+'5.3. Talent (LP)'!J732+'5.3. Talent (LP)'!J986+'5.4. LanddistriktsVP (LP)'!C58</f>
        <v>74</v>
      </c>
      <c r="D180" s="603">
        <f t="shared" si="6"/>
        <v>9.9730458221024262E-2</v>
      </c>
    </row>
    <row r="181" spans="1:6" x14ac:dyDescent="0.25">
      <c r="B181" s="689" t="s">
        <v>202</v>
      </c>
      <c r="C181" s="689">
        <f>'5.1. Grand Solutions (LP)'!C62+'5.2. InnoBooster (LP)'!C63+'5.3. Talent (LP)'!J987+'5.3. Talent (LP)'!J733+'5.3. Talent (LP)'!J394+'5.3. Talent (LP)'!J211</f>
        <v>157</v>
      </c>
      <c r="D181" s="603">
        <f t="shared" si="6"/>
        <v>0.21159029649595687</v>
      </c>
    </row>
    <row r="182" spans="1:6" x14ac:dyDescent="0.25">
      <c r="B182" s="689" t="s">
        <v>201</v>
      </c>
      <c r="C182" s="689">
        <f>'5.1. Grand Solutions (LP)'!C63</f>
        <v>17</v>
      </c>
      <c r="D182" s="603">
        <f t="shared" si="6"/>
        <v>2.2911051212938006E-2</v>
      </c>
    </row>
    <row r="183" spans="1:6" x14ac:dyDescent="0.25">
      <c r="B183" s="689" t="s">
        <v>200</v>
      </c>
      <c r="C183" s="689">
        <f>'5.1. Grand Solutions (LP)'!C64</f>
        <v>23</v>
      </c>
      <c r="D183" s="603">
        <f t="shared" si="6"/>
        <v>3.0997304582210242E-2</v>
      </c>
    </row>
    <row r="184" spans="1:6" x14ac:dyDescent="0.25">
      <c r="B184" s="604" t="s">
        <v>388</v>
      </c>
      <c r="C184" s="689">
        <f>'5.1. Grand Solutions (LP)'!C65</f>
        <v>6</v>
      </c>
      <c r="D184" s="603">
        <f t="shared" si="6"/>
        <v>8.0862533692722376E-3</v>
      </c>
    </row>
    <row r="185" spans="1:6" x14ac:dyDescent="0.25">
      <c r="B185" s="688" t="s">
        <v>24</v>
      </c>
      <c r="C185" s="688">
        <f>+SUM(C179:C184)</f>
        <v>742</v>
      </c>
      <c r="D185" s="670">
        <f t="shared" si="6"/>
        <v>1</v>
      </c>
      <c r="E185" s="568"/>
    </row>
    <row r="186" spans="1:6" x14ac:dyDescent="0.25">
      <c r="A186" s="658"/>
      <c r="B186" s="602" t="s">
        <v>852</v>
      </c>
    </row>
    <row r="187" spans="1:6" x14ac:dyDescent="0.25">
      <c r="B187" s="650" t="s">
        <v>347</v>
      </c>
    </row>
    <row r="189" spans="1:6" x14ac:dyDescent="0.25">
      <c r="A189" s="658" t="s">
        <v>863</v>
      </c>
      <c r="B189" s="601" t="s">
        <v>864</v>
      </c>
    </row>
    <row r="190" spans="1:6" x14ac:dyDescent="0.25">
      <c r="B190" s="689"/>
      <c r="C190" s="695" t="s">
        <v>389</v>
      </c>
      <c r="D190" s="695" t="s">
        <v>46</v>
      </c>
    </row>
    <row r="191" spans="1:6" x14ac:dyDescent="0.25">
      <c r="B191" s="689" t="s">
        <v>860</v>
      </c>
      <c r="C191" s="689">
        <v>605</v>
      </c>
      <c r="D191" s="603">
        <f>+C191/$C$197</f>
        <v>0.10156180035262635</v>
      </c>
      <c r="F191" s="660"/>
    </row>
    <row r="192" spans="1:6" x14ac:dyDescent="0.25">
      <c r="B192" s="689" t="s">
        <v>203</v>
      </c>
      <c r="C192" s="689">
        <v>186.45301019999999</v>
      </c>
      <c r="D192" s="603">
        <f t="shared" ref="D192:D197" si="7">+C192/$C$197</f>
        <v>3.1300005615005955E-2</v>
      </c>
    </row>
    <row r="193" spans="1:5" x14ac:dyDescent="0.25">
      <c r="B193" s="689" t="s">
        <v>202</v>
      </c>
      <c r="C193" s="689">
        <v>860.98825109999996</v>
      </c>
      <c r="D193" s="603">
        <f t="shared" si="7"/>
        <v>0.14453473861847127</v>
      </c>
    </row>
    <row r="194" spans="1:5" x14ac:dyDescent="0.25">
      <c r="B194" s="689" t="s">
        <v>201</v>
      </c>
      <c r="C194" s="689">
        <v>700.27036788999999</v>
      </c>
      <c r="D194" s="603">
        <f t="shared" si="7"/>
        <v>0.11755490792810643</v>
      </c>
    </row>
    <row r="195" spans="1:5" x14ac:dyDescent="0.25">
      <c r="B195" s="689" t="s">
        <v>200</v>
      </c>
      <c r="C195" s="689">
        <v>1870.6112355400001</v>
      </c>
      <c r="D195" s="603">
        <f t="shared" si="7"/>
        <v>0.31402090056412096</v>
      </c>
    </row>
    <row r="196" spans="1:5" x14ac:dyDescent="0.25">
      <c r="B196" s="604" t="s">
        <v>388</v>
      </c>
      <c r="C196" s="689">
        <v>1733.64124874</v>
      </c>
      <c r="D196" s="603">
        <f t="shared" si="7"/>
        <v>0.29102764692166894</v>
      </c>
    </row>
    <row r="197" spans="1:5" x14ac:dyDescent="0.25">
      <c r="B197" s="688" t="s">
        <v>24</v>
      </c>
      <c r="C197" s="688">
        <f>+SUM(C191:C196)</f>
        <v>5956.9641134700005</v>
      </c>
      <c r="D197" s="670">
        <f t="shared" si="7"/>
        <v>1</v>
      </c>
      <c r="E197" s="568"/>
    </row>
    <row r="198" spans="1:5" x14ac:dyDescent="0.25">
      <c r="B198" s="602" t="s">
        <v>852</v>
      </c>
    </row>
    <row r="199" spans="1:5" x14ac:dyDescent="0.25">
      <c r="B199" s="650" t="s">
        <v>347</v>
      </c>
    </row>
    <row r="201" spans="1:5" x14ac:dyDescent="0.25">
      <c r="A201" s="658" t="s">
        <v>865</v>
      </c>
      <c r="B201" s="601" t="s">
        <v>866</v>
      </c>
    </row>
    <row r="202" spans="1:5" x14ac:dyDescent="0.25">
      <c r="B202" s="689"/>
      <c r="C202" s="695" t="s">
        <v>389</v>
      </c>
      <c r="D202" s="695" t="s">
        <v>46</v>
      </c>
    </row>
    <row r="203" spans="1:5" x14ac:dyDescent="0.25">
      <c r="B203" s="689" t="s">
        <v>860</v>
      </c>
      <c r="C203" s="689">
        <v>153.51939757</v>
      </c>
      <c r="D203" s="603">
        <f>+C203/$C$209</f>
        <v>0.14186953381578896</v>
      </c>
      <c r="E203" s="660"/>
    </row>
    <row r="204" spans="1:5" x14ac:dyDescent="0.25">
      <c r="B204" s="689" t="s">
        <v>203</v>
      </c>
      <c r="C204" s="689">
        <v>62.395810000000004</v>
      </c>
      <c r="D204" s="603">
        <f t="shared" ref="D204:D209" si="8">+C204/$C$209</f>
        <v>5.7660885965386113E-2</v>
      </c>
      <c r="E204" s="660"/>
    </row>
    <row r="205" spans="1:5" x14ac:dyDescent="0.25">
      <c r="B205" s="689" t="s">
        <v>202</v>
      </c>
      <c r="C205" s="689">
        <v>232.1435195</v>
      </c>
      <c r="D205" s="603">
        <f t="shared" si="8"/>
        <v>0.21452724158069086</v>
      </c>
      <c r="E205" s="660"/>
    </row>
    <row r="206" spans="1:5" x14ac:dyDescent="0.25">
      <c r="B206" s="689" t="s">
        <v>201</v>
      </c>
      <c r="C206" s="689">
        <v>130.23607143000001</v>
      </c>
      <c r="D206" s="603">
        <f t="shared" si="8"/>
        <v>0.12035306959401777</v>
      </c>
    </row>
    <row r="207" spans="1:5" x14ac:dyDescent="0.25">
      <c r="B207" s="689" t="s">
        <v>200</v>
      </c>
      <c r="C207" s="689">
        <v>334.74233078999998</v>
      </c>
      <c r="D207" s="603">
        <f t="shared" si="8"/>
        <v>0.30934031249004934</v>
      </c>
    </row>
    <row r="208" spans="1:5" x14ac:dyDescent="0.25">
      <c r="B208" s="604" t="s">
        <v>388</v>
      </c>
      <c r="C208" s="689">
        <v>169.07961164</v>
      </c>
      <c r="D208" s="603">
        <f t="shared" si="8"/>
        <v>0.15624895655406684</v>
      </c>
    </row>
    <row r="209" spans="1:4" x14ac:dyDescent="0.25">
      <c r="B209" s="688" t="s">
        <v>24</v>
      </c>
      <c r="C209" s="688">
        <f>+SUM(C203:C208)</f>
        <v>1082.1167409300001</v>
      </c>
      <c r="D209" s="670">
        <f t="shared" si="8"/>
        <v>1</v>
      </c>
    </row>
    <row r="210" spans="1:4" x14ac:dyDescent="0.25">
      <c r="B210" s="602" t="s">
        <v>852</v>
      </c>
    </row>
    <row r="211" spans="1:4" x14ac:dyDescent="0.25">
      <c r="B211" s="650" t="s">
        <v>347</v>
      </c>
    </row>
    <row r="221" spans="1:4" x14ac:dyDescent="0.25">
      <c r="A221" s="658"/>
    </row>
    <row r="234" spans="1:1" x14ac:dyDescent="0.25">
      <c r="A234" s="601"/>
    </row>
    <row r="236" spans="1:1" x14ac:dyDescent="0.25">
      <c r="A236" s="601"/>
    </row>
    <row r="237" spans="1:1" x14ac:dyDescent="0.25">
      <c r="A237" s="601"/>
    </row>
    <row r="238" spans="1:1" x14ac:dyDescent="0.25">
      <c r="A238" s="601"/>
    </row>
    <row r="239" spans="1:1" x14ac:dyDescent="0.25">
      <c r="A239" s="601"/>
    </row>
    <row r="240" spans="1:1" x14ac:dyDescent="0.25">
      <c r="A240" s="601"/>
    </row>
    <row r="241" spans="1:1" x14ac:dyDescent="0.25">
      <c r="A241" s="601"/>
    </row>
    <row r="242" spans="1:1" x14ac:dyDescent="0.25">
      <c r="A242" s="601"/>
    </row>
    <row r="243" spans="1:1" x14ac:dyDescent="0.25">
      <c r="A243" s="601"/>
    </row>
    <row r="244" spans="1:1" x14ac:dyDescent="0.25">
      <c r="A244" s="601"/>
    </row>
    <row r="245" spans="1:1" x14ac:dyDescent="0.25">
      <c r="A245" s="601"/>
    </row>
    <row r="246" spans="1:1" x14ac:dyDescent="0.25">
      <c r="A246" s="601"/>
    </row>
    <row r="247" spans="1:1" x14ac:dyDescent="0.25">
      <c r="A247" s="601"/>
    </row>
    <row r="248" spans="1:1" x14ac:dyDescent="0.25">
      <c r="A248" s="601"/>
    </row>
    <row r="249" spans="1:1" x14ac:dyDescent="0.25">
      <c r="A249" s="601"/>
    </row>
    <row r="250" spans="1:1" x14ac:dyDescent="0.25">
      <c r="A250" s="601"/>
    </row>
    <row r="251" spans="1:1" x14ac:dyDescent="0.25">
      <c r="A251" s="601"/>
    </row>
    <row r="252" spans="1:1" x14ac:dyDescent="0.25">
      <c r="A252" s="601"/>
    </row>
    <row r="253" spans="1:1" x14ac:dyDescent="0.25">
      <c r="A253" s="601"/>
    </row>
    <row r="254" spans="1:1" x14ac:dyDescent="0.25">
      <c r="A254" s="601"/>
    </row>
    <row r="255" spans="1:1" x14ac:dyDescent="0.25">
      <c r="A255" s="601"/>
    </row>
    <row r="256" spans="1:1" x14ac:dyDescent="0.25">
      <c r="A256" s="601"/>
    </row>
    <row r="257" spans="1:1" x14ac:dyDescent="0.25">
      <c r="A257" s="601"/>
    </row>
    <row r="258" spans="1:1" x14ac:dyDescent="0.25">
      <c r="A258" s="601"/>
    </row>
    <row r="259" spans="1:1" x14ac:dyDescent="0.25">
      <c r="A259" s="601"/>
    </row>
    <row r="260" spans="1:1" x14ac:dyDescent="0.25">
      <c r="A260" s="601"/>
    </row>
    <row r="261" spans="1:1" x14ac:dyDescent="0.25">
      <c r="A261" s="601"/>
    </row>
    <row r="262" spans="1:1" x14ac:dyDescent="0.25">
      <c r="A262" s="601"/>
    </row>
    <row r="263" spans="1:1" x14ac:dyDescent="0.25">
      <c r="A263" s="601"/>
    </row>
    <row r="264" spans="1:1" x14ac:dyDescent="0.25">
      <c r="A264" s="601"/>
    </row>
  </sheetData>
  <mergeCells count="41">
    <mergeCell ref="C52:C53"/>
    <mergeCell ref="D52:D53"/>
    <mergeCell ref="E52:H52"/>
    <mergeCell ref="I52:J52"/>
    <mergeCell ref="E56:H56"/>
    <mergeCell ref="I56:J56"/>
    <mergeCell ref="E57:H57"/>
    <mergeCell ref="I57:J57"/>
    <mergeCell ref="C62:C63"/>
    <mergeCell ref="D62:D63"/>
    <mergeCell ref="E62:H62"/>
    <mergeCell ref="I62:J62"/>
    <mergeCell ref="E66:H66"/>
    <mergeCell ref="I66:J66"/>
    <mergeCell ref="E67:H67"/>
    <mergeCell ref="I67:J67"/>
    <mergeCell ref="C71:C72"/>
    <mergeCell ref="D71:D72"/>
    <mergeCell ref="E71:H71"/>
    <mergeCell ref="I71:J71"/>
    <mergeCell ref="C73:C74"/>
    <mergeCell ref="D73:D74"/>
    <mergeCell ref="E74:H74"/>
    <mergeCell ref="I74:J74"/>
    <mergeCell ref="C78:C79"/>
    <mergeCell ref="D78:D79"/>
    <mergeCell ref="E78:H78"/>
    <mergeCell ref="I78:J78"/>
    <mergeCell ref="E82:H82"/>
    <mergeCell ref="I82:J82"/>
    <mergeCell ref="E83:H83"/>
    <mergeCell ref="I83:J83"/>
    <mergeCell ref="B88:B89"/>
    <mergeCell ref="C88:C89"/>
    <mergeCell ref="D88:D89"/>
    <mergeCell ref="B120:B121"/>
    <mergeCell ref="C120:C121"/>
    <mergeCell ref="D120:D121"/>
    <mergeCell ref="B152:B153"/>
    <mergeCell ref="C152:C153"/>
    <mergeCell ref="D152:D15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rgb="FF00B050"/>
  </sheetPr>
  <dimension ref="A1:R782"/>
  <sheetViews>
    <sheetView zoomScale="70" zoomScaleNormal="70" workbookViewId="0"/>
  </sheetViews>
  <sheetFormatPr defaultColWidth="9.140625" defaultRowHeight="15" x14ac:dyDescent="0.25"/>
  <cols>
    <col min="1" max="1" width="20.140625" style="693" customWidth="1"/>
    <col min="2" max="2" width="63.85546875" style="650" customWidth="1"/>
    <col min="3" max="10" width="25" style="650" customWidth="1"/>
    <col min="11" max="11" width="20.28515625" style="650" customWidth="1"/>
    <col min="12" max="16384" width="9.140625" style="650"/>
  </cols>
  <sheetData>
    <row r="1" spans="1:18" ht="34.5" x14ac:dyDescent="0.25">
      <c r="A1" s="626" t="s">
        <v>417</v>
      </c>
    </row>
    <row r="3" spans="1:18" x14ac:dyDescent="0.25">
      <c r="B3" s="281"/>
      <c r="C3" s="281"/>
      <c r="D3" s="281"/>
      <c r="E3" s="605"/>
      <c r="F3" s="605"/>
      <c r="G3" s="649"/>
      <c r="H3" s="649"/>
      <c r="I3" s="649"/>
      <c r="J3" s="605"/>
      <c r="K3" s="605"/>
      <c r="L3" s="693"/>
      <c r="M3" s="693"/>
      <c r="N3" s="693"/>
      <c r="O3" s="693"/>
      <c r="P3" s="693"/>
      <c r="Q3" s="693"/>
      <c r="R3" s="693"/>
    </row>
    <row r="4" spans="1:18" x14ac:dyDescent="0.25">
      <c r="A4" s="693" t="s">
        <v>416</v>
      </c>
      <c r="B4" s="690" t="s">
        <v>415</v>
      </c>
      <c r="C4" s="690"/>
      <c r="D4" s="690"/>
      <c r="E4" s="605"/>
      <c r="F4" s="605"/>
      <c r="G4" s="690"/>
      <c r="H4" s="693"/>
      <c r="I4" s="693"/>
      <c r="J4" s="693"/>
      <c r="K4" s="693"/>
    </row>
    <row r="5" spans="1:18" x14ac:dyDescent="0.25">
      <c r="A5" s="650"/>
      <c r="B5" s="688"/>
      <c r="C5" s="691">
        <v>2014</v>
      </c>
      <c r="D5" s="691">
        <v>2015</v>
      </c>
      <c r="E5" s="691">
        <v>2016</v>
      </c>
      <c r="F5" s="691">
        <v>2017</v>
      </c>
      <c r="G5" s="602"/>
      <c r="H5" s="693"/>
      <c r="I5" s="693"/>
      <c r="J5" s="693"/>
      <c r="K5" s="693"/>
    </row>
    <row r="6" spans="1:18" x14ac:dyDescent="0.25">
      <c r="B6" s="689" t="s">
        <v>25</v>
      </c>
      <c r="C6" s="692">
        <v>7207.5671990000001</v>
      </c>
      <c r="D6" s="692">
        <v>8232.8273800000006</v>
      </c>
      <c r="E6" s="692">
        <v>6072</v>
      </c>
      <c r="F6" s="692">
        <v>4361.27883604</v>
      </c>
      <c r="G6" s="602"/>
      <c r="H6" s="693"/>
      <c r="I6" s="693"/>
      <c r="J6" s="693"/>
      <c r="K6" s="693"/>
    </row>
    <row r="7" spans="1:18" x14ac:dyDescent="0.25">
      <c r="B7" s="689" t="s">
        <v>26</v>
      </c>
      <c r="C7" s="692">
        <v>1242.987159</v>
      </c>
      <c r="D7" s="692">
        <v>1026.8520000000001</v>
      </c>
      <c r="E7" s="694">
        <v>873.47798599999999</v>
      </c>
      <c r="F7" s="694">
        <v>639.59687785999995</v>
      </c>
      <c r="G7" s="602"/>
      <c r="H7" s="693"/>
      <c r="I7" s="693"/>
      <c r="J7" s="693"/>
      <c r="K7" s="693"/>
    </row>
    <row r="8" spans="1:18" x14ac:dyDescent="0.25">
      <c r="B8" s="281" t="s">
        <v>1051</v>
      </c>
      <c r="C8" s="281"/>
      <c r="D8" s="281"/>
      <c r="E8" s="605"/>
      <c r="F8" s="605"/>
      <c r="G8" s="602"/>
      <c r="H8" s="693"/>
      <c r="I8" s="693"/>
      <c r="J8" s="693"/>
      <c r="K8" s="693"/>
    </row>
    <row r="9" spans="1:18" x14ac:dyDescent="0.25">
      <c r="B9" s="281" t="s">
        <v>347</v>
      </c>
      <c r="C9" s="281"/>
      <c r="D9" s="281"/>
      <c r="E9" s="605"/>
      <c r="F9" s="605"/>
      <c r="G9" s="602"/>
      <c r="H9" s="693"/>
      <c r="I9" s="693"/>
      <c r="J9" s="693"/>
      <c r="K9" s="693"/>
    </row>
    <row r="10" spans="1:18" x14ac:dyDescent="0.25">
      <c r="B10" s="281"/>
      <c r="C10" s="281"/>
      <c r="D10" s="281"/>
      <c r="E10" s="605"/>
      <c r="F10" s="605"/>
      <c r="G10" s="602"/>
      <c r="H10" s="602"/>
      <c r="I10" s="649"/>
      <c r="J10" s="605"/>
      <c r="K10" s="605"/>
      <c r="L10" s="693"/>
      <c r="M10" s="693"/>
      <c r="N10" s="693"/>
      <c r="O10" s="693"/>
      <c r="P10" s="693"/>
      <c r="Q10" s="693"/>
      <c r="R10" s="693"/>
    </row>
    <row r="11" spans="1:18" x14ac:dyDescent="0.25">
      <c r="A11" s="693" t="s">
        <v>414</v>
      </c>
      <c r="B11" s="690" t="s">
        <v>413</v>
      </c>
      <c r="C11" s="690"/>
      <c r="D11" s="690"/>
      <c r="E11" s="605"/>
      <c r="F11" s="605"/>
      <c r="G11" s="602"/>
      <c r="H11" s="602"/>
      <c r="I11" s="649"/>
      <c r="J11" s="605"/>
      <c r="K11" s="605"/>
      <c r="L11" s="693"/>
      <c r="M11" s="693"/>
      <c r="N11" s="693"/>
      <c r="O11" s="693"/>
      <c r="P11" s="693"/>
      <c r="Q11" s="693"/>
      <c r="R11" s="693"/>
    </row>
    <row r="12" spans="1:18" x14ac:dyDescent="0.25">
      <c r="B12" s="688"/>
      <c r="C12" s="691">
        <v>2014</v>
      </c>
      <c r="D12" s="691">
        <v>2015</v>
      </c>
      <c r="E12" s="691">
        <v>2016</v>
      </c>
      <c r="F12" s="691">
        <v>2017</v>
      </c>
      <c r="G12" s="690"/>
      <c r="H12" s="602"/>
      <c r="I12" s="649"/>
      <c r="J12" s="605"/>
      <c r="K12" s="605"/>
      <c r="L12" s="693"/>
      <c r="M12" s="693"/>
      <c r="N12" s="693"/>
      <c r="O12" s="693"/>
      <c r="P12" s="693"/>
      <c r="Q12" s="693"/>
      <c r="R12" s="693"/>
    </row>
    <row r="13" spans="1:18" x14ac:dyDescent="0.25">
      <c r="B13" s="689" t="s">
        <v>33</v>
      </c>
      <c r="C13" s="692">
        <v>495</v>
      </c>
      <c r="D13" s="692">
        <v>557</v>
      </c>
      <c r="E13" s="692">
        <v>493</v>
      </c>
      <c r="F13" s="692">
        <v>295</v>
      </c>
      <c r="G13" s="649"/>
      <c r="H13" s="378"/>
      <c r="I13" s="649"/>
      <c r="J13" s="605"/>
      <c r="K13" s="605"/>
      <c r="L13" s="693"/>
      <c r="M13" s="693"/>
      <c r="N13" s="693"/>
      <c r="O13" s="693"/>
      <c r="P13" s="693"/>
      <c r="Q13" s="693"/>
      <c r="R13" s="693"/>
    </row>
    <row r="14" spans="1:18" x14ac:dyDescent="0.25">
      <c r="B14" s="689" t="s">
        <v>34</v>
      </c>
      <c r="C14" s="692">
        <v>78</v>
      </c>
      <c r="D14" s="692">
        <v>61</v>
      </c>
      <c r="E14" s="692">
        <v>66</v>
      </c>
      <c r="F14" s="694">
        <v>48</v>
      </c>
      <c r="G14" s="649"/>
      <c r="H14" s="649"/>
      <c r="I14" s="649"/>
      <c r="J14" s="605"/>
      <c r="K14" s="605"/>
      <c r="L14" s="693"/>
      <c r="M14" s="693"/>
      <c r="N14" s="693"/>
      <c r="O14" s="693"/>
      <c r="P14" s="693"/>
      <c r="Q14" s="693"/>
      <c r="R14" s="693"/>
    </row>
    <row r="15" spans="1:18" x14ac:dyDescent="0.25">
      <c r="B15" s="281" t="s">
        <v>347</v>
      </c>
      <c r="C15" s="377"/>
      <c r="D15" s="377"/>
      <c r="E15" s="605"/>
      <c r="F15" s="605"/>
      <c r="G15" s="605"/>
      <c r="H15" s="605"/>
      <c r="I15" s="605"/>
      <c r="J15" s="605"/>
      <c r="K15" s="605"/>
      <c r="L15" s="693"/>
      <c r="M15" s="693"/>
      <c r="N15" s="693"/>
      <c r="O15" s="693"/>
      <c r="P15" s="693"/>
      <c r="Q15" s="693"/>
      <c r="R15" s="693"/>
    </row>
    <row r="16" spans="1:18" x14ac:dyDescent="0.25">
      <c r="B16" s="281"/>
      <c r="C16" s="281"/>
      <c r="D16" s="281"/>
      <c r="E16" s="605"/>
      <c r="F16" s="605"/>
      <c r="G16" s="605"/>
      <c r="H16" s="605"/>
      <c r="I16" s="605"/>
      <c r="J16" s="605"/>
      <c r="K16" s="605"/>
      <c r="L16" s="693"/>
      <c r="M16" s="693"/>
      <c r="N16" s="693"/>
      <c r="O16" s="693"/>
      <c r="P16" s="693"/>
      <c r="Q16" s="693"/>
      <c r="R16" s="693"/>
    </row>
    <row r="17" spans="1:18" x14ac:dyDescent="0.25">
      <c r="A17" s="693" t="s">
        <v>412</v>
      </c>
      <c r="B17" s="376" t="s">
        <v>411</v>
      </c>
      <c r="C17" s="605"/>
      <c r="D17" s="605"/>
      <c r="E17" s="605"/>
      <c r="F17" s="605"/>
      <c r="G17" s="605"/>
      <c r="H17" s="605"/>
      <c r="I17" s="605"/>
      <c r="J17" s="605"/>
      <c r="K17" s="605"/>
      <c r="L17" s="693"/>
      <c r="M17" s="693"/>
      <c r="N17" s="693"/>
      <c r="O17" s="693"/>
      <c r="P17" s="693"/>
      <c r="Q17" s="693"/>
      <c r="R17" s="693"/>
    </row>
    <row r="18" spans="1:18" ht="30" x14ac:dyDescent="0.25">
      <c r="B18" s="375"/>
      <c r="C18" s="664" t="s">
        <v>381</v>
      </c>
      <c r="D18" s="664" t="s">
        <v>380</v>
      </c>
      <c r="E18" s="664" t="s">
        <v>379</v>
      </c>
      <c r="F18" s="664" t="s">
        <v>378</v>
      </c>
      <c r="G18" s="664" t="s">
        <v>377</v>
      </c>
      <c r="H18" s="664" t="s">
        <v>376</v>
      </c>
      <c r="I18" s="664" t="s">
        <v>375</v>
      </c>
      <c r="J18" s="664" t="s">
        <v>24</v>
      </c>
      <c r="K18" s="605"/>
      <c r="L18" s="693"/>
      <c r="M18" s="693"/>
      <c r="N18" s="693"/>
      <c r="O18" s="693"/>
      <c r="P18" s="693"/>
      <c r="Q18" s="693"/>
      <c r="R18" s="693"/>
    </row>
    <row r="19" spans="1:18" x14ac:dyDescent="0.25">
      <c r="B19" s="375" t="s">
        <v>25</v>
      </c>
      <c r="C19" s="716">
        <v>954.01584147000005</v>
      </c>
      <c r="D19" s="692">
        <v>973.62605761999998</v>
      </c>
      <c r="E19" s="692">
        <v>1084.91322384</v>
      </c>
      <c r="F19" s="692">
        <v>918.33345872999996</v>
      </c>
      <c r="G19" s="692">
        <v>407.58057638000002</v>
      </c>
      <c r="H19" s="692">
        <v>22.809678000000002</v>
      </c>
      <c r="I19" s="692">
        <v>0</v>
      </c>
      <c r="J19" s="692">
        <v>4361.27883604</v>
      </c>
      <c r="K19" s="605"/>
      <c r="L19" s="693"/>
      <c r="M19" s="693"/>
      <c r="N19" s="693"/>
      <c r="O19" s="693"/>
      <c r="P19" s="693"/>
      <c r="Q19" s="693"/>
      <c r="R19" s="693"/>
    </row>
    <row r="20" spans="1:18" x14ac:dyDescent="0.25">
      <c r="B20" s="375" t="s">
        <v>26</v>
      </c>
      <c r="C20" s="410">
        <v>135.37637414</v>
      </c>
      <c r="D20" s="410">
        <v>151.10096931000001</v>
      </c>
      <c r="E20" s="410">
        <v>143.8463984</v>
      </c>
      <c r="F20" s="410">
        <v>170.80921975999999</v>
      </c>
      <c r="G20" s="410">
        <v>38.463916249999997</v>
      </c>
      <c r="H20" s="410">
        <v>0</v>
      </c>
      <c r="I20" s="410">
        <v>0</v>
      </c>
      <c r="J20" s="692">
        <v>639.59687786000006</v>
      </c>
      <c r="K20" s="605"/>
      <c r="L20" s="693"/>
      <c r="M20" s="693"/>
      <c r="N20" s="693"/>
      <c r="O20" s="693"/>
      <c r="P20" s="693"/>
      <c r="Q20" s="693"/>
      <c r="R20" s="693"/>
    </row>
    <row r="21" spans="1:18" x14ac:dyDescent="0.25">
      <c r="B21" s="375" t="s">
        <v>410</v>
      </c>
      <c r="C21" s="697">
        <v>0.21165890395361225</v>
      </c>
      <c r="D21" s="697">
        <v>0.23624406957013663</v>
      </c>
      <c r="E21" s="697">
        <v>0.22490165818396357</v>
      </c>
      <c r="F21" s="697">
        <v>0.26705761968617375</v>
      </c>
      <c r="G21" s="697">
        <v>6.0137748606113872E-2</v>
      </c>
      <c r="H21" s="697">
        <v>0</v>
      </c>
      <c r="I21" s="697">
        <v>0</v>
      </c>
      <c r="J21" s="697">
        <v>1</v>
      </c>
      <c r="K21" s="605"/>
      <c r="L21" s="693"/>
      <c r="M21" s="693"/>
      <c r="N21" s="693"/>
      <c r="O21" s="693"/>
      <c r="P21" s="693"/>
      <c r="Q21" s="693"/>
      <c r="R21" s="693"/>
    </row>
    <row r="22" spans="1:18" x14ac:dyDescent="0.25">
      <c r="B22" s="281" t="s">
        <v>347</v>
      </c>
      <c r="K22" s="605"/>
      <c r="L22" s="693"/>
      <c r="M22" s="693"/>
      <c r="N22" s="693"/>
      <c r="O22" s="693"/>
      <c r="P22" s="693"/>
      <c r="Q22" s="693"/>
      <c r="R22" s="693"/>
    </row>
    <row r="23" spans="1:18" x14ac:dyDescent="0.25">
      <c r="B23" s="281"/>
      <c r="C23" s="281"/>
      <c r="D23" s="281"/>
      <c r="E23" s="605"/>
      <c r="F23" s="605"/>
      <c r="G23" s="605"/>
      <c r="H23" s="605"/>
      <c r="I23" s="605"/>
      <c r="J23" s="605"/>
      <c r="K23" s="605"/>
      <c r="L23" s="693"/>
      <c r="M23" s="693"/>
      <c r="N23" s="693"/>
      <c r="O23" s="693"/>
      <c r="P23" s="693"/>
      <c r="Q23" s="693"/>
      <c r="R23" s="693"/>
    </row>
    <row r="24" spans="1:18" x14ac:dyDescent="0.25">
      <c r="A24" s="693" t="s">
        <v>409</v>
      </c>
      <c r="B24" s="376" t="s">
        <v>408</v>
      </c>
      <c r="C24" s="605"/>
      <c r="D24" s="605"/>
      <c r="E24" s="605"/>
      <c r="F24" s="605"/>
      <c r="G24" s="605"/>
      <c r="H24" s="605"/>
      <c r="I24" s="605"/>
      <c r="J24" s="605"/>
      <c r="K24" s="605"/>
      <c r="L24" s="693"/>
      <c r="M24" s="693"/>
      <c r="N24" s="693"/>
      <c r="O24" s="693"/>
      <c r="P24" s="693"/>
      <c r="Q24" s="693"/>
      <c r="R24" s="693"/>
    </row>
    <row r="25" spans="1:18" ht="30" x14ac:dyDescent="0.25">
      <c r="B25" s="375"/>
      <c r="C25" s="664" t="s">
        <v>381</v>
      </c>
      <c r="D25" s="664" t="s">
        <v>380</v>
      </c>
      <c r="E25" s="664" t="s">
        <v>379</v>
      </c>
      <c r="F25" s="664" t="s">
        <v>378</v>
      </c>
      <c r="G25" s="664" t="s">
        <v>377</v>
      </c>
      <c r="H25" s="664" t="s">
        <v>376</v>
      </c>
      <c r="I25" s="664" t="s">
        <v>375</v>
      </c>
      <c r="J25" s="664" t="s">
        <v>24</v>
      </c>
      <c r="K25" s="605"/>
      <c r="L25" s="693"/>
      <c r="M25" s="693"/>
      <c r="N25" s="693"/>
      <c r="O25" s="693"/>
      <c r="P25" s="693"/>
      <c r="Q25" s="693"/>
      <c r="R25" s="693"/>
    </row>
    <row r="26" spans="1:18" x14ac:dyDescent="0.25">
      <c r="B26" s="612" t="s">
        <v>33</v>
      </c>
      <c r="C26" s="692">
        <v>65</v>
      </c>
      <c r="D26" s="692">
        <v>75</v>
      </c>
      <c r="E26" s="692">
        <v>63</v>
      </c>
      <c r="F26" s="692">
        <v>64</v>
      </c>
      <c r="G26" s="692">
        <v>26</v>
      </c>
      <c r="H26" s="692">
        <v>2</v>
      </c>
      <c r="I26" s="692">
        <v>0</v>
      </c>
      <c r="J26" s="692">
        <v>295</v>
      </c>
      <c r="K26" s="605"/>
      <c r="L26" s="693"/>
      <c r="M26" s="693"/>
      <c r="N26" s="693"/>
      <c r="O26" s="693"/>
      <c r="P26" s="693"/>
      <c r="Q26" s="693"/>
      <c r="R26" s="693"/>
    </row>
    <row r="27" spans="1:18" x14ac:dyDescent="0.25">
      <c r="B27" s="375" t="s">
        <v>34</v>
      </c>
      <c r="C27" s="692">
        <v>9</v>
      </c>
      <c r="D27" s="692">
        <v>12</v>
      </c>
      <c r="E27" s="692">
        <v>12</v>
      </c>
      <c r="F27" s="692">
        <v>11</v>
      </c>
      <c r="G27" s="692">
        <v>4</v>
      </c>
      <c r="H27" s="692">
        <v>0</v>
      </c>
      <c r="I27" s="692">
        <v>0</v>
      </c>
      <c r="J27" s="692">
        <v>48</v>
      </c>
      <c r="K27" s="605"/>
      <c r="L27" s="693"/>
      <c r="M27" s="693"/>
      <c r="N27" s="693"/>
      <c r="O27" s="693"/>
      <c r="P27" s="693"/>
      <c r="Q27" s="693"/>
      <c r="R27" s="693"/>
    </row>
    <row r="28" spans="1:18" x14ac:dyDescent="0.25">
      <c r="B28" s="375" t="s">
        <v>407</v>
      </c>
      <c r="C28" s="718">
        <v>0.1875</v>
      </c>
      <c r="D28" s="718">
        <v>0.25</v>
      </c>
      <c r="E28" s="718">
        <v>0.25</v>
      </c>
      <c r="F28" s="718">
        <v>0.22916666666666666</v>
      </c>
      <c r="G28" s="718">
        <v>8.3333333333333329E-2</v>
      </c>
      <c r="H28" s="718">
        <v>0</v>
      </c>
      <c r="I28" s="718">
        <v>0</v>
      </c>
      <c r="J28" s="697">
        <v>1</v>
      </c>
      <c r="K28" s="605"/>
      <c r="L28" s="693"/>
      <c r="M28" s="693"/>
      <c r="N28" s="693"/>
      <c r="O28" s="693"/>
      <c r="P28" s="693"/>
      <c r="Q28" s="693"/>
      <c r="R28" s="693"/>
    </row>
    <row r="29" spans="1:18" x14ac:dyDescent="0.25">
      <c r="B29" s="281" t="s">
        <v>347</v>
      </c>
      <c r="C29" s="374"/>
      <c r="D29" s="374"/>
      <c r="E29" s="374"/>
      <c r="F29" s="374"/>
      <c r="G29" s="374"/>
      <c r="H29" s="374"/>
      <c r="I29" s="374"/>
      <c r="J29" s="374"/>
      <c r="K29" s="605"/>
      <c r="L29" s="693"/>
      <c r="M29" s="693"/>
      <c r="N29" s="693"/>
      <c r="O29" s="693"/>
      <c r="P29" s="693"/>
      <c r="Q29" s="693"/>
      <c r="R29" s="693"/>
    </row>
    <row r="30" spans="1:18" x14ac:dyDescent="0.25">
      <c r="B30" s="373"/>
      <c r="C30" s="373"/>
      <c r="D30" s="649"/>
      <c r="E30" s="649"/>
      <c r="F30" s="605"/>
      <c r="G30" s="605"/>
      <c r="H30" s="605"/>
      <c r="I30" s="605"/>
      <c r="J30" s="605"/>
      <c r="K30" s="605"/>
      <c r="L30" s="693"/>
      <c r="M30" s="693"/>
      <c r="N30" s="693"/>
      <c r="O30" s="693"/>
      <c r="P30" s="693"/>
      <c r="Q30" s="693"/>
      <c r="R30" s="693"/>
    </row>
    <row r="31" spans="1:18" x14ac:dyDescent="0.25">
      <c r="A31" s="693" t="s">
        <v>406</v>
      </c>
      <c r="B31" s="608" t="s">
        <v>405</v>
      </c>
      <c r="C31" s="358"/>
      <c r="D31" s="649"/>
      <c r="E31" s="649"/>
      <c r="F31" s="605"/>
      <c r="G31" s="605"/>
      <c r="H31" s="605"/>
      <c r="I31" s="605"/>
      <c r="J31" s="605"/>
      <c r="K31" s="605"/>
      <c r="L31" s="693"/>
      <c r="M31" s="693"/>
      <c r="N31" s="693"/>
      <c r="O31" s="693"/>
      <c r="P31" s="693"/>
      <c r="Q31" s="693"/>
      <c r="R31" s="693"/>
    </row>
    <row r="32" spans="1:18" x14ac:dyDescent="0.25">
      <c r="B32" s="612" t="s">
        <v>404</v>
      </c>
      <c r="C32" s="336">
        <v>195</v>
      </c>
      <c r="D32" s="649"/>
      <c r="E32" s="649"/>
      <c r="F32" s="605"/>
      <c r="G32" s="605"/>
      <c r="H32" s="605"/>
      <c r="I32" s="605"/>
      <c r="J32" s="605"/>
      <c r="K32" s="605"/>
      <c r="L32" s="693"/>
      <c r="M32" s="693"/>
      <c r="N32" s="693"/>
      <c r="O32" s="693"/>
      <c r="P32" s="693"/>
      <c r="Q32" s="693"/>
      <c r="R32" s="693"/>
    </row>
    <row r="33" spans="1:18" x14ac:dyDescent="0.25">
      <c r="B33" s="612" t="s">
        <v>34</v>
      </c>
      <c r="C33" s="336">
        <v>48</v>
      </c>
      <c r="D33" s="649"/>
      <c r="E33" s="649"/>
      <c r="F33" s="605"/>
      <c r="G33" s="605"/>
      <c r="H33" s="605"/>
      <c r="I33" s="605"/>
      <c r="J33" s="605"/>
      <c r="K33" s="605"/>
      <c r="L33" s="693"/>
      <c r="M33" s="693"/>
      <c r="N33" s="693"/>
      <c r="O33" s="693"/>
      <c r="P33" s="693"/>
      <c r="Q33" s="693"/>
      <c r="R33" s="693"/>
    </row>
    <row r="34" spans="1:18" x14ac:dyDescent="0.25">
      <c r="B34" s="281" t="s">
        <v>347</v>
      </c>
      <c r="C34" s="372"/>
      <c r="D34" s="649"/>
      <c r="E34" s="649"/>
      <c r="F34" s="605"/>
      <c r="G34" s="605"/>
      <c r="H34" s="605"/>
      <c r="I34" s="605"/>
      <c r="J34" s="605"/>
      <c r="K34" s="605"/>
      <c r="L34" s="693"/>
      <c r="M34" s="693"/>
      <c r="N34" s="693"/>
      <c r="O34" s="693"/>
      <c r="P34" s="693"/>
      <c r="Q34" s="693"/>
      <c r="R34" s="693"/>
    </row>
    <row r="35" spans="1:18" x14ac:dyDescent="0.25">
      <c r="B35" s="368"/>
      <c r="C35" s="358"/>
      <c r="D35" s="649"/>
      <c r="E35" s="649"/>
      <c r="F35" s="605"/>
      <c r="G35" s="605"/>
      <c r="H35" s="605"/>
      <c r="I35" s="605"/>
      <c r="J35" s="605"/>
      <c r="K35" s="605"/>
      <c r="L35" s="693"/>
      <c r="M35" s="693"/>
      <c r="N35" s="693"/>
      <c r="O35" s="693"/>
      <c r="P35" s="693"/>
      <c r="Q35" s="693"/>
      <c r="R35" s="693"/>
    </row>
    <row r="36" spans="1:18" x14ac:dyDescent="0.25">
      <c r="A36" s="693" t="s">
        <v>403</v>
      </c>
      <c r="B36" s="367" t="s">
        <v>402</v>
      </c>
      <c r="C36" s="260"/>
      <c r="D36" s="605"/>
      <c r="E36" s="605"/>
      <c r="F36" s="605"/>
      <c r="G36" s="605"/>
      <c r="H36" s="605"/>
      <c r="I36" s="605"/>
      <c r="J36" s="605"/>
      <c r="K36" s="605"/>
      <c r="L36" s="693"/>
      <c r="M36" s="693"/>
      <c r="N36" s="693"/>
      <c r="O36" s="693"/>
      <c r="P36" s="693"/>
      <c r="Q36" s="693"/>
      <c r="R36" s="693"/>
    </row>
    <row r="37" spans="1:18" x14ac:dyDescent="0.25">
      <c r="B37" s="717" t="s">
        <v>26</v>
      </c>
      <c r="C37" s="694">
        <v>639.59687785999995</v>
      </c>
      <c r="D37" s="605"/>
      <c r="E37" s="605"/>
      <c r="F37" s="649"/>
      <c r="G37" s="649"/>
      <c r="H37" s="649"/>
      <c r="I37" s="605"/>
      <c r="J37" s="605"/>
      <c r="K37" s="605"/>
      <c r="L37" s="693"/>
      <c r="M37" s="693"/>
      <c r="N37" s="693"/>
      <c r="O37" s="693"/>
      <c r="P37" s="693"/>
      <c r="Q37" s="693"/>
      <c r="R37" s="693"/>
    </row>
    <row r="38" spans="1:18" x14ac:dyDescent="0.25">
      <c r="B38" s="717" t="s">
        <v>401</v>
      </c>
      <c r="C38" s="719">
        <v>1087.7012970000001</v>
      </c>
      <c r="D38" s="655"/>
      <c r="E38" s="370"/>
      <c r="F38" s="649"/>
      <c r="G38" s="649"/>
      <c r="H38" s="649"/>
      <c r="I38" s="605"/>
      <c r="J38" s="605"/>
      <c r="K38" s="605"/>
      <c r="L38" s="693"/>
      <c r="M38" s="693"/>
      <c r="N38" s="693"/>
      <c r="O38" s="693"/>
      <c r="P38" s="693"/>
      <c r="Q38" s="693"/>
      <c r="R38" s="693"/>
    </row>
    <row r="39" spans="1:18" x14ac:dyDescent="0.25">
      <c r="B39" s="281" t="s">
        <v>347</v>
      </c>
      <c r="C39" s="260"/>
      <c r="E39" s="371"/>
      <c r="F39" s="649"/>
      <c r="G39" s="649"/>
      <c r="H39" s="649"/>
      <c r="I39" s="605"/>
      <c r="J39" s="605"/>
      <c r="K39" s="605"/>
      <c r="L39" s="693"/>
      <c r="M39" s="693"/>
      <c r="N39" s="693"/>
      <c r="O39" s="693"/>
      <c r="P39" s="693"/>
      <c r="Q39" s="693"/>
      <c r="R39" s="693"/>
    </row>
    <row r="40" spans="1:18" x14ac:dyDescent="0.25">
      <c r="B40" s="368"/>
      <c r="C40" s="260"/>
      <c r="D40" s="370"/>
      <c r="E40" s="605"/>
      <c r="F40" s="649"/>
      <c r="G40" s="649"/>
      <c r="H40" s="649"/>
      <c r="I40" s="605"/>
      <c r="J40" s="605"/>
      <c r="K40" s="605"/>
      <c r="L40" s="693"/>
      <c r="M40" s="693"/>
      <c r="N40" s="693"/>
      <c r="O40" s="693"/>
      <c r="P40" s="693"/>
      <c r="Q40" s="693"/>
      <c r="R40" s="693"/>
    </row>
    <row r="41" spans="1:18" x14ac:dyDescent="0.25">
      <c r="A41" s="693" t="s">
        <v>400</v>
      </c>
      <c r="B41" s="367" t="s">
        <v>399</v>
      </c>
      <c r="C41" s="366"/>
      <c r="D41" s="605"/>
      <c r="E41" s="605"/>
      <c r="F41" s="649"/>
      <c r="G41" s="649"/>
      <c r="H41" s="649"/>
      <c r="I41" s="605"/>
      <c r="J41" s="605"/>
      <c r="K41" s="605"/>
      <c r="L41" s="693"/>
      <c r="M41" s="693"/>
      <c r="N41" s="693"/>
      <c r="O41" s="693"/>
      <c r="P41" s="693"/>
      <c r="Q41" s="693"/>
      <c r="R41" s="693"/>
    </row>
    <row r="42" spans="1:18" x14ac:dyDescent="0.25">
      <c r="B42" s="717" t="s">
        <v>256</v>
      </c>
      <c r="C42" s="589">
        <v>13.286704650000001</v>
      </c>
      <c r="D42" s="605"/>
      <c r="E42" s="605"/>
      <c r="F42" s="649"/>
      <c r="G42" s="649"/>
      <c r="H42" s="649"/>
      <c r="I42" s="605"/>
      <c r="J42" s="605"/>
      <c r="K42" s="605"/>
      <c r="L42" s="693"/>
      <c r="M42" s="693"/>
      <c r="N42" s="693"/>
      <c r="O42" s="693"/>
      <c r="P42" s="693"/>
      <c r="Q42" s="693"/>
      <c r="R42" s="693"/>
    </row>
    <row r="43" spans="1:18" x14ac:dyDescent="0.25">
      <c r="B43" s="281" t="s">
        <v>347</v>
      </c>
      <c r="C43" s="369"/>
      <c r="D43" s="605"/>
      <c r="E43" s="605"/>
      <c r="F43" s="649"/>
      <c r="G43" s="649"/>
      <c r="H43" s="649"/>
      <c r="I43" s="605"/>
      <c r="J43" s="605"/>
      <c r="K43" s="605"/>
      <c r="L43" s="693"/>
      <c r="M43" s="693"/>
      <c r="N43" s="693"/>
      <c r="O43" s="693"/>
      <c r="P43" s="693"/>
      <c r="Q43" s="693"/>
      <c r="R43" s="693"/>
    </row>
    <row r="44" spans="1:18" x14ac:dyDescent="0.25">
      <c r="B44" s="368"/>
      <c r="C44" s="365"/>
      <c r="D44" s="605"/>
      <c r="E44" s="605"/>
      <c r="F44" s="649"/>
      <c r="G44" s="649"/>
      <c r="H44" s="649"/>
      <c r="I44" s="605"/>
      <c r="J44" s="605"/>
      <c r="K44" s="605"/>
      <c r="L44" s="693"/>
      <c r="M44" s="693"/>
      <c r="N44" s="693"/>
      <c r="O44" s="693"/>
      <c r="P44" s="693"/>
      <c r="Q44" s="693"/>
      <c r="R44" s="693"/>
    </row>
    <row r="45" spans="1:18" x14ac:dyDescent="0.25">
      <c r="A45" s="601" t="s">
        <v>398</v>
      </c>
      <c r="B45" s="601" t="s">
        <v>397</v>
      </c>
      <c r="C45" s="605"/>
      <c r="D45" s="649"/>
      <c r="E45" s="605"/>
      <c r="F45" s="605"/>
      <c r="G45" s="605"/>
      <c r="H45" s="605"/>
      <c r="I45" s="605"/>
      <c r="J45" s="605"/>
      <c r="K45" s="605"/>
      <c r="L45" s="693"/>
      <c r="M45" s="693"/>
      <c r="N45" s="693"/>
      <c r="O45" s="693"/>
      <c r="P45" s="693"/>
      <c r="Q45" s="693"/>
      <c r="R45" s="693"/>
    </row>
    <row r="46" spans="1:18" x14ac:dyDescent="0.25">
      <c r="A46" s="650"/>
      <c r="B46" s="689"/>
      <c r="C46" s="664" t="s">
        <v>394</v>
      </c>
      <c r="D46" s="664" t="s">
        <v>46</v>
      </c>
      <c r="E46" s="605"/>
      <c r="F46" s="605"/>
      <c r="G46" s="605"/>
      <c r="H46" s="605"/>
      <c r="I46" s="605"/>
      <c r="J46" s="605"/>
      <c r="K46" s="605"/>
      <c r="L46" s="693"/>
      <c r="M46" s="693"/>
      <c r="N46" s="693"/>
      <c r="O46" s="693"/>
      <c r="P46" s="693"/>
      <c r="Q46" s="693"/>
      <c r="R46" s="693"/>
    </row>
    <row r="47" spans="1:18" x14ac:dyDescent="0.25">
      <c r="A47" s="601"/>
      <c r="B47" s="689" t="s">
        <v>205</v>
      </c>
      <c r="C47" s="689">
        <v>2</v>
      </c>
      <c r="D47" s="669">
        <v>6.7796610169491523E-3</v>
      </c>
      <c r="E47" s="605"/>
      <c r="F47" s="605"/>
      <c r="G47" s="605"/>
      <c r="H47" s="605"/>
      <c r="I47" s="605"/>
      <c r="J47" s="605"/>
      <c r="K47" s="605"/>
      <c r="L47" s="693"/>
      <c r="M47" s="693"/>
      <c r="N47" s="693"/>
      <c r="O47" s="693"/>
      <c r="P47" s="693"/>
      <c r="Q47" s="693"/>
      <c r="R47" s="693"/>
    </row>
    <row r="48" spans="1:18" x14ac:dyDescent="0.25">
      <c r="A48" s="601"/>
      <c r="B48" s="689" t="s">
        <v>204</v>
      </c>
      <c r="C48" s="689">
        <v>2</v>
      </c>
      <c r="D48" s="669">
        <v>6.7796610169491523E-3</v>
      </c>
      <c r="E48" s="605"/>
      <c r="F48" s="605"/>
      <c r="G48" s="605"/>
      <c r="H48" s="605"/>
      <c r="I48" s="605"/>
      <c r="J48" s="605"/>
      <c r="K48" s="605"/>
      <c r="L48" s="693"/>
      <c r="M48" s="693"/>
      <c r="N48" s="693"/>
      <c r="O48" s="693"/>
      <c r="P48" s="693"/>
      <c r="Q48" s="693"/>
      <c r="R48" s="693"/>
    </row>
    <row r="49" spans="1:18" x14ac:dyDescent="0.25">
      <c r="A49" s="601"/>
      <c r="B49" s="689" t="s">
        <v>203</v>
      </c>
      <c r="C49" s="689">
        <v>3</v>
      </c>
      <c r="D49" s="669">
        <v>1.0169491525423728E-2</v>
      </c>
      <c r="E49" s="605"/>
      <c r="F49" s="605"/>
      <c r="G49" s="605"/>
      <c r="H49" s="605"/>
      <c r="I49" s="605"/>
      <c r="J49" s="605"/>
      <c r="K49" s="605"/>
      <c r="L49" s="693"/>
      <c r="M49" s="693"/>
      <c r="N49" s="693"/>
      <c r="O49" s="693"/>
      <c r="P49" s="693"/>
      <c r="Q49" s="693"/>
      <c r="R49" s="693"/>
    </row>
    <row r="50" spans="1:18" x14ac:dyDescent="0.25">
      <c r="A50" s="601"/>
      <c r="B50" s="689" t="s">
        <v>202</v>
      </c>
      <c r="C50" s="689">
        <v>23</v>
      </c>
      <c r="D50" s="669">
        <v>7.796610169491526E-2</v>
      </c>
      <c r="E50" s="605"/>
      <c r="F50" s="605"/>
      <c r="G50" s="605"/>
      <c r="H50" s="605"/>
      <c r="I50" s="605"/>
      <c r="J50" s="605"/>
      <c r="K50" s="605"/>
      <c r="L50" s="693"/>
      <c r="M50" s="693"/>
      <c r="N50" s="693"/>
      <c r="O50" s="693"/>
      <c r="P50" s="693"/>
      <c r="Q50" s="693"/>
      <c r="R50" s="693"/>
    </row>
    <row r="51" spans="1:18" x14ac:dyDescent="0.25">
      <c r="A51" s="601"/>
      <c r="B51" s="689" t="s">
        <v>201</v>
      </c>
      <c r="C51" s="689">
        <v>85</v>
      </c>
      <c r="D51" s="669">
        <v>0.28813559322033899</v>
      </c>
      <c r="E51" s="605"/>
      <c r="F51" s="605"/>
      <c r="G51" s="605"/>
      <c r="H51" s="605"/>
      <c r="I51" s="605"/>
      <c r="J51" s="605"/>
      <c r="K51" s="605"/>
      <c r="L51" s="693"/>
      <c r="M51" s="693"/>
      <c r="N51" s="693"/>
      <c r="O51" s="693"/>
      <c r="P51" s="693"/>
      <c r="Q51" s="693"/>
      <c r="R51" s="693"/>
    </row>
    <row r="52" spans="1:18" x14ac:dyDescent="0.25">
      <c r="A52" s="601"/>
      <c r="B52" s="689" t="s">
        <v>200</v>
      </c>
      <c r="C52" s="689">
        <v>130</v>
      </c>
      <c r="D52" s="669">
        <v>0.44067796610169491</v>
      </c>
      <c r="E52" s="605"/>
      <c r="F52" s="605"/>
      <c r="G52" s="605"/>
      <c r="H52" s="605"/>
      <c r="I52" s="605"/>
      <c r="J52" s="605"/>
      <c r="K52" s="605"/>
      <c r="L52" s="693"/>
      <c r="M52" s="693"/>
      <c r="N52" s="693"/>
      <c r="O52" s="693"/>
      <c r="P52" s="693"/>
      <c r="Q52" s="693"/>
      <c r="R52" s="693"/>
    </row>
    <row r="53" spans="1:18" x14ac:dyDescent="0.25">
      <c r="A53" s="601"/>
      <c r="B53" s="604" t="s">
        <v>388</v>
      </c>
      <c r="C53" s="689">
        <v>50</v>
      </c>
      <c r="D53" s="669">
        <v>0.16949152542372881</v>
      </c>
      <c r="E53" s="605"/>
      <c r="F53" s="605"/>
      <c r="G53" s="605"/>
      <c r="H53" s="605"/>
      <c r="I53" s="605"/>
      <c r="J53" s="605"/>
      <c r="K53" s="605"/>
      <c r="L53" s="693"/>
      <c r="M53" s="693"/>
      <c r="N53" s="693"/>
      <c r="O53" s="693"/>
      <c r="P53" s="693"/>
      <c r="Q53" s="693"/>
      <c r="R53" s="693"/>
    </row>
    <row r="54" spans="1:18" x14ac:dyDescent="0.25">
      <c r="A54" s="601"/>
      <c r="B54" s="688" t="s">
        <v>24</v>
      </c>
      <c r="C54" s="688">
        <v>295</v>
      </c>
      <c r="D54" s="346">
        <v>1</v>
      </c>
      <c r="E54" s="605"/>
      <c r="F54" s="605"/>
      <c r="G54" s="605"/>
      <c r="H54" s="605"/>
      <c r="I54" s="605"/>
      <c r="J54" s="605"/>
      <c r="K54" s="605"/>
      <c r="L54" s="693"/>
      <c r="M54" s="693"/>
      <c r="N54" s="693"/>
      <c r="O54" s="693"/>
      <c r="P54" s="693"/>
      <c r="Q54" s="693"/>
      <c r="R54" s="693"/>
    </row>
    <row r="55" spans="1:18" x14ac:dyDescent="0.25">
      <c r="A55" s="601"/>
      <c r="B55" s="281" t="s">
        <v>347</v>
      </c>
      <c r="C55" s="655"/>
      <c r="E55" s="605"/>
      <c r="F55" s="605"/>
      <c r="G55" s="605"/>
      <c r="H55" s="605"/>
      <c r="I55" s="605"/>
      <c r="J55" s="605"/>
      <c r="K55" s="605"/>
      <c r="L55" s="693"/>
      <c r="M55" s="693"/>
      <c r="N55" s="693"/>
      <c r="O55" s="693"/>
      <c r="P55" s="693"/>
      <c r="Q55" s="693"/>
      <c r="R55" s="693"/>
    </row>
    <row r="56" spans="1:18" x14ac:dyDescent="0.25">
      <c r="A56" s="601"/>
      <c r="B56" s="281"/>
      <c r="E56" s="605"/>
      <c r="F56" s="605"/>
      <c r="G56" s="605"/>
      <c r="H56" s="605"/>
      <c r="I56" s="605"/>
      <c r="J56" s="605"/>
      <c r="K56" s="605"/>
      <c r="L56" s="693"/>
      <c r="M56" s="693"/>
      <c r="N56" s="693"/>
      <c r="O56" s="693"/>
      <c r="P56" s="693"/>
      <c r="Q56" s="693"/>
      <c r="R56" s="693"/>
    </row>
    <row r="57" spans="1:18" x14ac:dyDescent="0.25">
      <c r="A57" s="601" t="s">
        <v>396</v>
      </c>
      <c r="B57" s="601" t="s">
        <v>395</v>
      </c>
      <c r="E57" s="605"/>
      <c r="F57" s="605"/>
      <c r="G57" s="605"/>
      <c r="H57" s="605"/>
      <c r="I57" s="605"/>
      <c r="J57" s="605"/>
      <c r="K57" s="605"/>
      <c r="L57" s="693"/>
      <c r="M57" s="693"/>
      <c r="N57" s="693"/>
      <c r="O57" s="693"/>
      <c r="P57" s="693"/>
      <c r="Q57" s="693"/>
      <c r="R57" s="693"/>
    </row>
    <row r="58" spans="1:18" x14ac:dyDescent="0.25">
      <c r="A58" s="601"/>
      <c r="B58" s="689"/>
      <c r="C58" s="664" t="s">
        <v>394</v>
      </c>
      <c r="D58" s="664" t="s">
        <v>46</v>
      </c>
      <c r="E58" s="605"/>
      <c r="F58" s="605"/>
      <c r="G58" s="605"/>
      <c r="H58" s="605"/>
      <c r="I58" s="605"/>
      <c r="J58" s="605"/>
      <c r="K58" s="605"/>
      <c r="L58" s="693"/>
      <c r="M58" s="693"/>
      <c r="N58" s="693"/>
      <c r="O58" s="693"/>
      <c r="P58" s="693"/>
      <c r="Q58" s="693"/>
      <c r="R58" s="693"/>
    </row>
    <row r="59" spans="1:18" x14ac:dyDescent="0.25">
      <c r="A59" s="601"/>
      <c r="B59" s="689" t="s">
        <v>205</v>
      </c>
      <c r="C59" s="689">
        <v>0</v>
      </c>
      <c r="D59" s="669">
        <v>0</v>
      </c>
      <c r="E59" s="605"/>
      <c r="F59" s="605"/>
      <c r="G59" s="605"/>
      <c r="H59" s="605"/>
      <c r="I59" s="605"/>
      <c r="J59" s="605"/>
      <c r="K59" s="605"/>
      <c r="L59" s="693"/>
      <c r="M59" s="693"/>
      <c r="N59" s="693"/>
      <c r="O59" s="693"/>
      <c r="P59" s="693"/>
      <c r="Q59" s="693"/>
      <c r="R59" s="693"/>
    </row>
    <row r="60" spans="1:18" x14ac:dyDescent="0.25">
      <c r="A60" s="601"/>
      <c r="B60" s="689" t="s">
        <v>204</v>
      </c>
      <c r="C60" s="689">
        <v>0</v>
      </c>
      <c r="D60" s="669">
        <v>0</v>
      </c>
      <c r="E60" s="605"/>
      <c r="F60" s="605"/>
      <c r="G60" s="605"/>
      <c r="H60" s="605"/>
      <c r="I60" s="605"/>
      <c r="J60" s="605"/>
      <c r="K60" s="605"/>
      <c r="L60" s="693"/>
      <c r="M60" s="693"/>
      <c r="N60" s="693"/>
      <c r="O60" s="693"/>
      <c r="P60" s="693"/>
      <c r="Q60" s="693"/>
      <c r="R60" s="693"/>
    </row>
    <row r="61" spans="1:18" x14ac:dyDescent="0.25">
      <c r="A61" s="601"/>
      <c r="B61" s="689" t="s">
        <v>203</v>
      </c>
      <c r="C61" s="689">
        <v>1</v>
      </c>
      <c r="D61" s="669">
        <v>2.0833333333333332E-2</v>
      </c>
      <c r="E61" s="605"/>
      <c r="F61" s="605"/>
      <c r="G61" s="605"/>
      <c r="H61" s="605"/>
      <c r="I61" s="605"/>
      <c r="J61" s="605"/>
      <c r="K61" s="605"/>
      <c r="L61" s="693"/>
      <c r="M61" s="693"/>
      <c r="N61" s="693"/>
      <c r="O61" s="693"/>
      <c r="P61" s="693"/>
      <c r="Q61" s="693"/>
      <c r="R61" s="693"/>
    </row>
    <row r="62" spans="1:18" x14ac:dyDescent="0.25">
      <c r="A62" s="601"/>
      <c r="B62" s="689" t="s">
        <v>202</v>
      </c>
      <c r="C62" s="689">
        <v>1</v>
      </c>
      <c r="D62" s="669">
        <v>2.0833333333333332E-2</v>
      </c>
      <c r="E62" s="605"/>
      <c r="F62" s="605"/>
      <c r="G62" s="605"/>
      <c r="H62" s="605"/>
      <c r="I62" s="605"/>
      <c r="J62" s="605"/>
      <c r="K62" s="605"/>
      <c r="L62" s="693"/>
      <c r="M62" s="693"/>
      <c r="N62" s="693"/>
      <c r="O62" s="693"/>
      <c r="P62" s="693"/>
      <c r="Q62" s="693"/>
      <c r="R62" s="693"/>
    </row>
    <row r="63" spans="1:18" x14ac:dyDescent="0.25">
      <c r="A63" s="601"/>
      <c r="B63" s="689" t="s">
        <v>201</v>
      </c>
      <c r="C63" s="689">
        <v>17</v>
      </c>
      <c r="D63" s="669">
        <v>0.35416666666666669</v>
      </c>
      <c r="E63" s="605"/>
      <c r="F63" s="605"/>
      <c r="G63" s="605"/>
      <c r="H63" s="605"/>
      <c r="I63" s="605"/>
      <c r="J63" s="605"/>
      <c r="K63" s="605"/>
      <c r="L63" s="693"/>
      <c r="M63" s="693"/>
      <c r="N63" s="693"/>
      <c r="O63" s="693"/>
      <c r="P63" s="693"/>
      <c r="Q63" s="693"/>
      <c r="R63" s="693"/>
    </row>
    <row r="64" spans="1:18" x14ac:dyDescent="0.25">
      <c r="A64" s="601"/>
      <c r="B64" s="689" t="s">
        <v>200</v>
      </c>
      <c r="C64" s="689">
        <v>23</v>
      </c>
      <c r="D64" s="669">
        <v>0.47916666666666669</v>
      </c>
      <c r="E64" s="605"/>
      <c r="F64" s="605"/>
      <c r="G64" s="605"/>
      <c r="H64" s="605"/>
      <c r="I64" s="605"/>
      <c r="J64" s="605"/>
      <c r="K64" s="605"/>
      <c r="L64" s="693"/>
      <c r="M64" s="693"/>
      <c r="N64" s="693"/>
      <c r="O64" s="693"/>
      <c r="P64" s="693"/>
      <c r="Q64" s="693"/>
      <c r="R64" s="693"/>
    </row>
    <row r="65" spans="1:18" x14ac:dyDescent="0.25">
      <c r="A65" s="601"/>
      <c r="B65" s="604" t="s">
        <v>388</v>
      </c>
      <c r="C65" s="689">
        <v>6</v>
      </c>
      <c r="D65" s="669">
        <v>0.125</v>
      </c>
      <c r="E65" s="605"/>
      <c r="F65" s="605"/>
      <c r="G65" s="605"/>
      <c r="H65" s="605"/>
      <c r="I65" s="605"/>
      <c r="J65" s="605"/>
      <c r="K65" s="605"/>
      <c r="L65" s="693"/>
      <c r="M65" s="693"/>
      <c r="N65" s="693"/>
      <c r="O65" s="693"/>
      <c r="P65" s="693"/>
      <c r="Q65" s="693"/>
      <c r="R65" s="693"/>
    </row>
    <row r="66" spans="1:18" x14ac:dyDescent="0.25">
      <c r="A66" s="601"/>
      <c r="B66" s="688" t="s">
        <v>24</v>
      </c>
      <c r="C66" s="688">
        <v>48</v>
      </c>
      <c r="D66" s="346">
        <v>1</v>
      </c>
      <c r="E66" s="605"/>
      <c r="F66" s="605"/>
      <c r="G66" s="605"/>
      <c r="H66" s="605"/>
      <c r="I66" s="605"/>
      <c r="J66" s="605"/>
      <c r="K66" s="605"/>
      <c r="L66" s="693"/>
      <c r="M66" s="693"/>
      <c r="N66" s="693"/>
      <c r="O66" s="693"/>
      <c r="P66" s="693"/>
      <c r="Q66" s="693"/>
      <c r="R66" s="693"/>
    </row>
    <row r="67" spans="1:18" x14ac:dyDescent="0.25">
      <c r="A67" s="601"/>
      <c r="B67" s="281" t="s">
        <v>347</v>
      </c>
      <c r="E67" s="605"/>
      <c r="F67" s="605"/>
      <c r="G67" s="605"/>
      <c r="H67" s="605"/>
      <c r="I67" s="605"/>
      <c r="J67" s="605"/>
      <c r="K67" s="605"/>
      <c r="L67" s="693"/>
      <c r="M67" s="693"/>
      <c r="N67" s="693"/>
      <c r="O67" s="693"/>
      <c r="P67" s="693"/>
      <c r="Q67" s="693"/>
      <c r="R67" s="693"/>
    </row>
    <row r="68" spans="1:18" x14ac:dyDescent="0.25">
      <c r="A68" s="601"/>
      <c r="B68" s="602"/>
      <c r="E68" s="605"/>
      <c r="F68" s="605"/>
      <c r="G68" s="605"/>
      <c r="H68" s="605"/>
      <c r="I68" s="605"/>
      <c r="J68" s="605"/>
      <c r="K68" s="605"/>
      <c r="L68" s="693"/>
      <c r="M68" s="693"/>
      <c r="N68" s="693"/>
      <c r="O68" s="693"/>
      <c r="P68" s="693"/>
      <c r="Q68" s="693"/>
      <c r="R68" s="693"/>
    </row>
    <row r="69" spans="1:18" x14ac:dyDescent="0.25">
      <c r="A69" s="601" t="s">
        <v>393</v>
      </c>
      <c r="B69" s="601" t="s">
        <v>392</v>
      </c>
      <c r="E69" s="605"/>
      <c r="F69" s="605"/>
      <c r="G69" s="605"/>
      <c r="H69" s="605"/>
      <c r="I69" s="605"/>
      <c r="J69" s="605"/>
      <c r="K69" s="605"/>
      <c r="L69" s="693"/>
      <c r="M69" s="693"/>
      <c r="N69" s="693"/>
      <c r="O69" s="693"/>
      <c r="P69" s="693"/>
      <c r="Q69" s="693"/>
      <c r="R69" s="693"/>
    </row>
    <row r="70" spans="1:18" x14ac:dyDescent="0.25">
      <c r="A70" s="601"/>
      <c r="B70" s="689"/>
      <c r="C70" s="664" t="s">
        <v>389</v>
      </c>
      <c r="D70" s="664" t="s">
        <v>46</v>
      </c>
      <c r="E70" s="605"/>
      <c r="F70" s="605"/>
      <c r="G70" s="605"/>
      <c r="H70" s="605"/>
      <c r="I70" s="605"/>
      <c r="J70" s="605"/>
      <c r="K70" s="605"/>
      <c r="L70" s="693"/>
      <c r="M70" s="693"/>
      <c r="N70" s="693"/>
      <c r="O70" s="693"/>
      <c r="P70" s="693"/>
      <c r="Q70" s="693"/>
      <c r="R70" s="693"/>
    </row>
    <row r="71" spans="1:18" x14ac:dyDescent="0.25">
      <c r="A71" s="601"/>
      <c r="B71" s="689" t="s">
        <v>205</v>
      </c>
      <c r="C71" s="689">
        <v>0</v>
      </c>
      <c r="D71" s="669">
        <v>0</v>
      </c>
      <c r="E71" s="605"/>
      <c r="F71" s="605"/>
      <c r="G71" s="605"/>
      <c r="H71" s="605"/>
      <c r="I71" s="605"/>
      <c r="J71" s="605"/>
      <c r="K71" s="605"/>
      <c r="L71" s="693"/>
      <c r="M71" s="693"/>
      <c r="N71" s="693"/>
      <c r="O71" s="693"/>
      <c r="P71" s="693"/>
      <c r="Q71" s="693"/>
      <c r="R71" s="693"/>
    </row>
    <row r="72" spans="1:18" x14ac:dyDescent="0.25">
      <c r="A72" s="601"/>
      <c r="B72" s="689" t="s">
        <v>204</v>
      </c>
      <c r="C72" s="689">
        <v>0.66257999999999995</v>
      </c>
      <c r="D72" s="669">
        <v>1.5192332912188121E-4</v>
      </c>
      <c r="E72" s="605"/>
      <c r="F72" s="605"/>
      <c r="G72" s="605"/>
      <c r="H72" s="605"/>
      <c r="I72" s="605"/>
      <c r="J72" s="605"/>
      <c r="K72" s="605"/>
      <c r="L72" s="693"/>
      <c r="M72" s="693"/>
      <c r="N72" s="693"/>
      <c r="O72" s="693"/>
      <c r="P72" s="693"/>
      <c r="Q72" s="693"/>
      <c r="R72" s="693"/>
    </row>
    <row r="73" spans="1:18" x14ac:dyDescent="0.25">
      <c r="A73" s="601"/>
      <c r="B73" s="689" t="s">
        <v>203</v>
      </c>
      <c r="C73" s="689">
        <v>1.9179682</v>
      </c>
      <c r="D73" s="669">
        <v>4.3977197333741153E-4</v>
      </c>
      <c r="E73" s="605"/>
      <c r="F73" s="605"/>
      <c r="G73" s="605"/>
      <c r="H73" s="605"/>
      <c r="I73" s="605"/>
      <c r="J73" s="605"/>
      <c r="K73" s="605"/>
      <c r="L73" s="693"/>
      <c r="M73" s="693"/>
      <c r="N73" s="693"/>
      <c r="O73" s="693"/>
      <c r="P73" s="693"/>
      <c r="Q73" s="693"/>
      <c r="R73" s="693"/>
    </row>
    <row r="74" spans="1:18" x14ac:dyDescent="0.25">
      <c r="A74" s="601"/>
      <c r="B74" s="689" t="s">
        <v>202</v>
      </c>
      <c r="C74" s="689">
        <v>84.175435669999999</v>
      </c>
      <c r="D74" s="669">
        <v>1.9300631496983234E-2</v>
      </c>
      <c r="E74" s="605"/>
      <c r="F74" s="605"/>
      <c r="G74" s="605"/>
      <c r="H74" s="605"/>
      <c r="I74" s="605"/>
      <c r="J74" s="605"/>
      <c r="K74" s="605"/>
      <c r="L74" s="693"/>
      <c r="M74" s="693"/>
      <c r="N74" s="693"/>
      <c r="O74" s="693"/>
      <c r="P74" s="693"/>
      <c r="Q74" s="693"/>
      <c r="R74" s="693"/>
    </row>
    <row r="75" spans="1:18" x14ac:dyDescent="0.25">
      <c r="A75" s="601"/>
      <c r="B75" s="689" t="s">
        <v>201</v>
      </c>
      <c r="C75" s="689">
        <v>670.27036788999999</v>
      </c>
      <c r="D75" s="669">
        <v>0.15368665776449164</v>
      </c>
      <c r="E75" s="605"/>
      <c r="F75" s="605"/>
      <c r="G75" s="605"/>
      <c r="H75" s="605"/>
      <c r="I75" s="605"/>
      <c r="J75" s="605"/>
      <c r="K75" s="605"/>
      <c r="L75" s="693"/>
      <c r="M75" s="693"/>
      <c r="N75" s="693"/>
      <c r="O75" s="693"/>
      <c r="P75" s="693"/>
      <c r="Q75" s="693"/>
      <c r="R75" s="693"/>
    </row>
    <row r="76" spans="1:18" x14ac:dyDescent="0.25">
      <c r="A76" s="601"/>
      <c r="B76" s="689" t="s">
        <v>200</v>
      </c>
      <c r="C76" s="689">
        <v>1870.6112355400001</v>
      </c>
      <c r="D76" s="669">
        <v>0.42891346915999928</v>
      </c>
      <c r="E76" s="605"/>
      <c r="F76" s="605"/>
      <c r="G76" s="605"/>
      <c r="H76" s="605"/>
      <c r="I76" s="605"/>
      <c r="J76" s="605"/>
      <c r="K76" s="605"/>
      <c r="L76" s="693"/>
      <c r="M76" s="693"/>
      <c r="N76" s="693"/>
      <c r="O76" s="693"/>
      <c r="P76" s="693"/>
      <c r="Q76" s="693"/>
      <c r="R76" s="693"/>
    </row>
    <row r="77" spans="1:18" x14ac:dyDescent="0.25">
      <c r="A77" s="601"/>
      <c r="B77" s="604" t="s">
        <v>388</v>
      </c>
      <c r="C77" s="689">
        <v>1733.64124874</v>
      </c>
      <c r="D77" s="669">
        <v>0.39750754627606655</v>
      </c>
      <c r="E77" s="605"/>
      <c r="F77" s="605"/>
      <c r="G77" s="605"/>
      <c r="H77" s="605"/>
      <c r="I77" s="605"/>
      <c r="J77" s="605"/>
      <c r="K77" s="605"/>
      <c r="L77" s="693"/>
      <c r="M77" s="693"/>
      <c r="N77" s="693"/>
      <c r="O77" s="693"/>
      <c r="P77" s="693"/>
      <c r="Q77" s="693"/>
      <c r="R77" s="693"/>
    </row>
    <row r="78" spans="1:18" x14ac:dyDescent="0.25">
      <c r="A78" s="601"/>
      <c r="B78" s="688" t="s">
        <v>24</v>
      </c>
      <c r="C78" s="688">
        <v>4361.27883604</v>
      </c>
      <c r="D78" s="346">
        <v>1</v>
      </c>
      <c r="E78" s="605"/>
      <c r="F78" s="605"/>
      <c r="G78" s="605"/>
      <c r="H78" s="605"/>
      <c r="I78" s="605"/>
      <c r="J78" s="605"/>
      <c r="K78" s="605"/>
      <c r="L78" s="693"/>
      <c r="M78" s="693"/>
      <c r="N78" s="693"/>
      <c r="O78" s="693"/>
      <c r="P78" s="693"/>
      <c r="Q78" s="693"/>
      <c r="R78" s="693"/>
    </row>
    <row r="79" spans="1:18" x14ac:dyDescent="0.25">
      <c r="A79" s="601"/>
      <c r="B79" s="281" t="s">
        <v>347</v>
      </c>
      <c r="E79" s="605"/>
      <c r="F79" s="605"/>
      <c r="G79" s="605"/>
      <c r="H79" s="605"/>
      <c r="I79" s="605"/>
      <c r="J79" s="605"/>
      <c r="K79" s="605"/>
      <c r="L79" s="693"/>
      <c r="M79" s="693"/>
      <c r="N79" s="693"/>
      <c r="O79" s="693"/>
      <c r="P79" s="693"/>
      <c r="Q79" s="693"/>
      <c r="R79" s="693"/>
    </row>
    <row r="80" spans="1:18" x14ac:dyDescent="0.25">
      <c r="A80" s="601"/>
      <c r="B80" s="43"/>
      <c r="E80" s="605"/>
      <c r="F80" s="605"/>
      <c r="G80" s="605"/>
      <c r="H80" s="605"/>
      <c r="I80" s="605"/>
      <c r="J80" s="605"/>
      <c r="K80" s="605"/>
      <c r="L80" s="693"/>
      <c r="M80" s="693"/>
      <c r="N80" s="693"/>
      <c r="O80" s="693"/>
      <c r="P80" s="693"/>
      <c r="Q80" s="693"/>
      <c r="R80" s="693"/>
    </row>
    <row r="81" spans="1:18" x14ac:dyDescent="0.25">
      <c r="A81" s="601" t="s">
        <v>391</v>
      </c>
      <c r="B81" s="601" t="s">
        <v>390</v>
      </c>
      <c r="E81" s="605"/>
      <c r="F81" s="605"/>
      <c r="G81" s="605"/>
      <c r="H81" s="605"/>
      <c r="I81" s="605"/>
      <c r="J81" s="605"/>
      <c r="K81" s="605"/>
      <c r="L81" s="693"/>
      <c r="M81" s="693"/>
      <c r="N81" s="693"/>
      <c r="O81" s="693"/>
      <c r="P81" s="693"/>
      <c r="Q81" s="693"/>
      <c r="R81" s="693"/>
    </row>
    <row r="82" spans="1:18" x14ac:dyDescent="0.25">
      <c r="A82" s="601"/>
      <c r="B82" s="689"/>
      <c r="C82" s="664" t="s">
        <v>389</v>
      </c>
      <c r="D82" s="664" t="s">
        <v>46</v>
      </c>
      <c r="E82" s="605"/>
      <c r="F82" s="605"/>
      <c r="G82" s="605"/>
      <c r="H82" s="605"/>
      <c r="I82" s="605"/>
      <c r="J82" s="605"/>
      <c r="K82" s="605"/>
      <c r="L82" s="693"/>
      <c r="M82" s="693"/>
      <c r="N82" s="693"/>
      <c r="O82" s="693"/>
      <c r="P82" s="693"/>
      <c r="Q82" s="693"/>
      <c r="R82" s="693"/>
    </row>
    <row r="83" spans="1:18" x14ac:dyDescent="0.25">
      <c r="A83" s="601"/>
      <c r="B83" s="689" t="s">
        <v>205</v>
      </c>
      <c r="C83" s="689">
        <v>0</v>
      </c>
      <c r="D83" s="669">
        <v>0</v>
      </c>
      <c r="E83" s="605"/>
      <c r="F83" s="605"/>
      <c r="G83" s="605"/>
      <c r="H83" s="605"/>
      <c r="I83" s="605"/>
      <c r="J83" s="605"/>
      <c r="K83" s="605"/>
      <c r="L83" s="693"/>
      <c r="M83" s="693"/>
      <c r="N83" s="693"/>
      <c r="O83" s="693"/>
      <c r="P83" s="693"/>
      <c r="Q83" s="693"/>
      <c r="R83" s="693"/>
    </row>
    <row r="84" spans="1:18" x14ac:dyDescent="0.25">
      <c r="A84" s="601"/>
      <c r="B84" s="689" t="s">
        <v>204</v>
      </c>
      <c r="C84" s="689">
        <v>0</v>
      </c>
      <c r="D84" s="669">
        <v>0</v>
      </c>
      <c r="E84" s="605"/>
      <c r="F84" s="605"/>
      <c r="G84" s="605"/>
      <c r="H84" s="605"/>
      <c r="I84" s="605"/>
      <c r="J84" s="605"/>
      <c r="K84" s="605"/>
      <c r="L84" s="693"/>
      <c r="M84" s="693"/>
      <c r="N84" s="693"/>
      <c r="O84" s="693"/>
      <c r="P84" s="693"/>
      <c r="Q84" s="693"/>
      <c r="R84" s="693"/>
    </row>
    <row r="85" spans="1:18" x14ac:dyDescent="0.25">
      <c r="A85" s="601"/>
      <c r="B85" s="689" t="s">
        <v>203</v>
      </c>
      <c r="C85" s="689">
        <v>0.75</v>
      </c>
      <c r="D85" s="669">
        <v>1.1726136039146926E-3</v>
      </c>
      <c r="E85" s="605"/>
      <c r="F85" s="605"/>
      <c r="G85" s="605"/>
      <c r="H85" s="605"/>
      <c r="I85" s="605"/>
      <c r="J85" s="605"/>
      <c r="K85" s="605"/>
      <c r="L85" s="693"/>
      <c r="M85" s="693"/>
      <c r="N85" s="693"/>
      <c r="O85" s="693"/>
      <c r="P85" s="693"/>
      <c r="Q85" s="693"/>
      <c r="R85" s="693"/>
    </row>
    <row r="86" spans="1:18" x14ac:dyDescent="0.25">
      <c r="A86" s="601"/>
      <c r="B86" s="689" t="s">
        <v>202</v>
      </c>
      <c r="C86" s="689">
        <v>4.7888640000000002</v>
      </c>
      <c r="D86" s="669">
        <v>7.4873160982631077E-3</v>
      </c>
      <c r="E86" s="605"/>
      <c r="F86" s="605"/>
      <c r="G86" s="605"/>
      <c r="H86" s="605"/>
      <c r="I86" s="605"/>
      <c r="J86" s="605"/>
      <c r="K86" s="605"/>
      <c r="L86" s="693"/>
      <c r="M86" s="693"/>
      <c r="N86" s="693"/>
      <c r="O86" s="693"/>
      <c r="P86" s="693"/>
      <c r="Q86" s="693"/>
      <c r="R86" s="693"/>
    </row>
    <row r="87" spans="1:18" x14ac:dyDescent="0.25">
      <c r="A87" s="601"/>
      <c r="B87" s="689" t="s">
        <v>201</v>
      </c>
      <c r="C87" s="689">
        <v>130.23607143000001</v>
      </c>
      <c r="D87" s="669">
        <v>0.20362211877229819</v>
      </c>
      <c r="E87" s="605"/>
      <c r="F87" s="605"/>
      <c r="G87" s="605"/>
      <c r="H87" s="605"/>
      <c r="I87" s="605"/>
      <c r="J87" s="605"/>
      <c r="K87" s="605"/>
      <c r="L87" s="693"/>
      <c r="M87" s="693"/>
      <c r="N87" s="693"/>
      <c r="O87" s="693"/>
      <c r="P87" s="693"/>
      <c r="Q87" s="693"/>
      <c r="R87" s="693"/>
    </row>
    <row r="88" spans="1:18" x14ac:dyDescent="0.25">
      <c r="A88" s="601"/>
      <c r="B88" s="689" t="s">
        <v>200</v>
      </c>
      <c r="C88" s="689">
        <v>334.74233078999998</v>
      </c>
      <c r="D88" s="669">
        <v>0.5233645478539547</v>
      </c>
      <c r="E88" s="605"/>
      <c r="F88" s="605"/>
      <c r="G88" s="605"/>
      <c r="H88" s="605"/>
      <c r="I88" s="605"/>
      <c r="J88" s="605"/>
      <c r="K88" s="605"/>
      <c r="L88" s="693"/>
      <c r="M88" s="693"/>
      <c r="N88" s="693"/>
      <c r="O88" s="693"/>
      <c r="P88" s="693"/>
      <c r="Q88" s="693"/>
      <c r="R88" s="693"/>
    </row>
    <row r="89" spans="1:18" x14ac:dyDescent="0.25">
      <c r="A89" s="601"/>
      <c r="B89" s="604" t="s">
        <v>388</v>
      </c>
      <c r="C89" s="689">
        <v>169.07961164</v>
      </c>
      <c r="D89" s="669">
        <v>0.26435340367156934</v>
      </c>
      <c r="E89" s="605"/>
      <c r="F89" s="605"/>
      <c r="G89" s="605"/>
      <c r="H89" s="605"/>
      <c r="I89" s="605"/>
      <c r="J89" s="605"/>
      <c r="K89" s="605"/>
      <c r="L89" s="693"/>
      <c r="M89" s="693"/>
      <c r="N89" s="693"/>
      <c r="O89" s="693"/>
      <c r="P89" s="693"/>
      <c r="Q89" s="693"/>
      <c r="R89" s="693"/>
    </row>
    <row r="90" spans="1:18" x14ac:dyDescent="0.25">
      <c r="A90" s="601"/>
      <c r="B90" s="688" t="s">
        <v>24</v>
      </c>
      <c r="C90" s="688">
        <v>639.59687785999995</v>
      </c>
      <c r="D90" s="346">
        <v>1</v>
      </c>
      <c r="E90" s="605"/>
      <c r="F90" s="605"/>
      <c r="G90" s="605"/>
      <c r="H90" s="605"/>
      <c r="I90" s="605"/>
      <c r="J90" s="605"/>
      <c r="K90" s="605"/>
      <c r="L90" s="693"/>
      <c r="M90" s="693"/>
      <c r="N90" s="693"/>
      <c r="O90" s="693"/>
      <c r="P90" s="693"/>
      <c r="Q90" s="693"/>
      <c r="R90" s="693"/>
    </row>
    <row r="91" spans="1:18" x14ac:dyDescent="0.25">
      <c r="A91" s="601"/>
      <c r="B91" s="281" t="s">
        <v>347</v>
      </c>
      <c r="D91" s="649"/>
      <c r="E91" s="605"/>
      <c r="F91" s="605"/>
      <c r="G91" s="605"/>
      <c r="H91" s="605"/>
      <c r="I91" s="605"/>
      <c r="J91" s="605"/>
      <c r="K91" s="605"/>
      <c r="L91" s="693"/>
      <c r="M91" s="693"/>
      <c r="N91" s="693"/>
      <c r="O91" s="693"/>
      <c r="P91" s="693"/>
      <c r="Q91" s="693"/>
      <c r="R91" s="693"/>
    </row>
    <row r="92" spans="1:18" x14ac:dyDescent="0.25">
      <c r="A92" s="601"/>
      <c r="B92" s="43"/>
      <c r="D92" s="649"/>
      <c r="E92" s="605"/>
      <c r="F92" s="605"/>
      <c r="G92" s="605"/>
      <c r="H92" s="605"/>
      <c r="I92" s="605"/>
      <c r="J92" s="605"/>
      <c r="K92" s="605"/>
      <c r="L92" s="693"/>
      <c r="M92" s="693"/>
      <c r="N92" s="693"/>
      <c r="O92" s="693"/>
      <c r="P92" s="693"/>
      <c r="Q92" s="693"/>
      <c r="R92" s="693"/>
    </row>
    <row r="93" spans="1:18" x14ac:dyDescent="0.25">
      <c r="A93" s="693" t="s">
        <v>387</v>
      </c>
      <c r="B93" s="367" t="s">
        <v>386</v>
      </c>
      <c r="C93" s="366"/>
      <c r="D93" s="605"/>
      <c r="E93" s="605"/>
      <c r="F93" s="605"/>
      <c r="G93" s="605"/>
      <c r="H93" s="605"/>
      <c r="I93" s="605"/>
      <c r="J93" s="605"/>
      <c r="K93" s="605"/>
      <c r="L93" s="693"/>
      <c r="M93" s="693"/>
      <c r="N93" s="693"/>
      <c r="O93" s="693"/>
      <c r="P93" s="693"/>
      <c r="Q93" s="693"/>
      <c r="R93" s="693"/>
    </row>
    <row r="94" spans="1:18" x14ac:dyDescent="0.25">
      <c r="B94" s="612" t="s">
        <v>101</v>
      </c>
      <c r="C94" s="669">
        <v>0.16271186440677965</v>
      </c>
      <c r="D94" s="605"/>
      <c r="E94" s="605"/>
      <c r="F94" s="605"/>
      <c r="G94" s="605"/>
      <c r="H94" s="605"/>
      <c r="I94" s="605"/>
      <c r="J94" s="605"/>
      <c r="K94" s="605"/>
      <c r="L94" s="693"/>
      <c r="M94" s="693"/>
      <c r="N94" s="693"/>
      <c r="O94" s="693"/>
      <c r="P94" s="693"/>
      <c r="Q94" s="693"/>
      <c r="R94" s="693"/>
    </row>
    <row r="95" spans="1:18" x14ac:dyDescent="0.25">
      <c r="B95" s="612" t="s">
        <v>100</v>
      </c>
      <c r="C95" s="669">
        <v>0.1466535165269891</v>
      </c>
      <c r="D95" s="605"/>
      <c r="E95" s="605"/>
      <c r="F95" s="605"/>
      <c r="G95" s="605"/>
      <c r="H95" s="605"/>
      <c r="I95" s="605"/>
      <c r="J95" s="605"/>
      <c r="K95" s="605"/>
      <c r="L95" s="693"/>
      <c r="M95" s="693"/>
      <c r="N95" s="693"/>
      <c r="O95" s="693"/>
      <c r="P95" s="693"/>
      <c r="Q95" s="693"/>
      <c r="R95" s="693"/>
    </row>
    <row r="96" spans="1:18" x14ac:dyDescent="0.25">
      <c r="B96" s="281" t="s">
        <v>347</v>
      </c>
      <c r="F96" s="605"/>
      <c r="G96" s="605"/>
      <c r="H96" s="605"/>
      <c r="I96" s="605"/>
      <c r="J96" s="605"/>
      <c r="K96" s="605"/>
      <c r="L96" s="693"/>
      <c r="M96" s="693"/>
      <c r="N96" s="693"/>
      <c r="O96" s="693"/>
      <c r="P96" s="693"/>
      <c r="Q96" s="693"/>
      <c r="R96" s="693"/>
    </row>
    <row r="97" spans="1:18" x14ac:dyDescent="0.25">
      <c r="B97" s="363"/>
      <c r="C97" s="605"/>
      <c r="D97" s="605"/>
      <c r="E97" s="605"/>
      <c r="F97" s="605"/>
      <c r="G97" s="605"/>
      <c r="H97" s="605"/>
      <c r="I97" s="605"/>
      <c r="J97" s="605"/>
      <c r="K97" s="605"/>
      <c r="L97" s="693"/>
      <c r="M97" s="693"/>
      <c r="N97" s="693"/>
      <c r="O97" s="693"/>
      <c r="P97" s="693"/>
      <c r="Q97" s="693"/>
      <c r="R97" s="693"/>
    </row>
    <row r="98" spans="1:18" x14ac:dyDescent="0.25">
      <c r="A98" s="693" t="s">
        <v>385</v>
      </c>
      <c r="B98" s="608" t="s">
        <v>384</v>
      </c>
      <c r="C98" s="605"/>
      <c r="D98" s="605"/>
      <c r="E98" s="605"/>
      <c r="F98" s="605"/>
      <c r="G98" s="605"/>
      <c r="H98" s="605"/>
      <c r="I98" s="605"/>
      <c r="J98" s="605"/>
      <c r="K98" s="605"/>
      <c r="L98" s="693"/>
      <c r="M98" s="693"/>
      <c r="N98" s="693"/>
      <c r="O98" s="693"/>
      <c r="P98" s="693"/>
      <c r="Q98" s="693"/>
      <c r="R98" s="693"/>
    </row>
    <row r="99" spans="1:18" ht="30" x14ac:dyDescent="0.25">
      <c r="B99" s="612"/>
      <c r="C99" s="664" t="s">
        <v>381</v>
      </c>
      <c r="D99" s="664" t="s">
        <v>380</v>
      </c>
      <c r="E99" s="664" t="s">
        <v>379</v>
      </c>
      <c r="F99" s="664" t="s">
        <v>378</v>
      </c>
      <c r="G99" s="664" t="s">
        <v>377</v>
      </c>
      <c r="H99" s="664" t="s">
        <v>376</v>
      </c>
      <c r="I99" s="664" t="s">
        <v>375</v>
      </c>
      <c r="J99" s="664" t="s">
        <v>24</v>
      </c>
      <c r="K99" s="605"/>
      <c r="L99" s="693"/>
      <c r="M99" s="693"/>
      <c r="N99" s="693"/>
      <c r="O99" s="693"/>
      <c r="P99" s="693"/>
      <c r="Q99" s="693"/>
      <c r="R99" s="693"/>
    </row>
    <row r="100" spans="1:18" x14ac:dyDescent="0.25">
      <c r="B100" s="612" t="s">
        <v>256</v>
      </c>
      <c r="C100" s="589">
        <v>15.041819350000001</v>
      </c>
      <c r="D100" s="589">
        <v>12.591747440000001</v>
      </c>
      <c r="E100" s="589">
        <v>11.98719987</v>
      </c>
      <c r="F100" s="720">
        <v>15.528110890000001</v>
      </c>
      <c r="G100" s="589">
        <v>9.6159790600000008</v>
      </c>
      <c r="H100" s="589">
        <v>0</v>
      </c>
      <c r="I100" s="589">
        <v>0</v>
      </c>
      <c r="J100" s="589">
        <v>13.32493496</v>
      </c>
      <c r="K100" s="605"/>
      <c r="L100" s="693"/>
      <c r="M100" s="693"/>
      <c r="N100" s="693"/>
      <c r="O100" s="693"/>
      <c r="P100" s="693"/>
      <c r="Q100" s="693"/>
      <c r="R100" s="693"/>
    </row>
    <row r="101" spans="1:18" x14ac:dyDescent="0.25">
      <c r="B101" s="281" t="s">
        <v>347</v>
      </c>
      <c r="C101" s="365"/>
      <c r="D101" s="365"/>
      <c r="E101" s="365"/>
      <c r="F101" s="365"/>
      <c r="G101" s="365"/>
      <c r="H101" s="365"/>
      <c r="I101" s="365"/>
      <c r="J101" s="260"/>
      <c r="K101" s="605"/>
      <c r="L101" s="693"/>
      <c r="M101" s="693"/>
      <c r="N101" s="693"/>
      <c r="O101" s="693"/>
      <c r="P101" s="693"/>
      <c r="Q101" s="693"/>
      <c r="R101" s="693"/>
    </row>
    <row r="102" spans="1:18" x14ac:dyDescent="0.25">
      <c r="B102" s="364"/>
      <c r="C102" s="605"/>
      <c r="D102" s="605"/>
      <c r="E102" s="605"/>
      <c r="F102" s="605"/>
      <c r="G102" s="605"/>
      <c r="H102" s="605"/>
      <c r="I102" s="605"/>
      <c r="J102" s="605"/>
      <c r="K102" s="605"/>
      <c r="L102" s="693"/>
      <c r="M102" s="693"/>
      <c r="N102" s="693"/>
      <c r="O102" s="693"/>
      <c r="P102" s="693"/>
      <c r="Q102" s="693"/>
      <c r="R102" s="693"/>
    </row>
    <row r="103" spans="1:18" x14ac:dyDescent="0.25">
      <c r="A103" s="693" t="s">
        <v>383</v>
      </c>
      <c r="B103" s="608" t="s">
        <v>382</v>
      </c>
      <c r="C103" s="605"/>
      <c r="D103" s="605"/>
      <c r="E103" s="605"/>
      <c r="F103" s="605"/>
      <c r="G103" s="605"/>
      <c r="H103" s="605"/>
      <c r="I103" s="605"/>
      <c r="J103" s="605"/>
      <c r="K103" s="605"/>
      <c r="L103" s="693"/>
      <c r="M103" s="693"/>
      <c r="N103" s="693"/>
      <c r="O103" s="693"/>
      <c r="P103" s="693"/>
      <c r="Q103" s="693"/>
      <c r="R103" s="693"/>
    </row>
    <row r="104" spans="1:18" ht="30" x14ac:dyDescent="0.25">
      <c r="B104" s="612"/>
      <c r="C104" s="664" t="s">
        <v>381</v>
      </c>
      <c r="D104" s="664" t="s">
        <v>380</v>
      </c>
      <c r="E104" s="664" t="s">
        <v>379</v>
      </c>
      <c r="F104" s="664" t="s">
        <v>378</v>
      </c>
      <c r="G104" s="664" t="s">
        <v>377</v>
      </c>
      <c r="H104" s="664" t="s">
        <v>376</v>
      </c>
      <c r="I104" s="664" t="s">
        <v>375</v>
      </c>
      <c r="J104" s="664" t="s">
        <v>24</v>
      </c>
      <c r="K104" s="605"/>
      <c r="L104" s="693"/>
      <c r="M104" s="693"/>
      <c r="N104" s="693"/>
      <c r="O104" s="693"/>
      <c r="P104" s="693"/>
      <c r="Q104" s="693"/>
      <c r="R104" s="693"/>
    </row>
    <row r="105" spans="1:18" x14ac:dyDescent="0.25">
      <c r="B105" s="612" t="s">
        <v>101</v>
      </c>
      <c r="C105" s="669">
        <v>0.13846153846153847</v>
      </c>
      <c r="D105" s="669">
        <v>0.16</v>
      </c>
      <c r="E105" s="669">
        <v>0.19047619047619047</v>
      </c>
      <c r="F105" s="669">
        <v>0.171875</v>
      </c>
      <c r="G105" s="669">
        <v>0.15384615384615385</v>
      </c>
      <c r="H105" s="669">
        <v>0</v>
      </c>
      <c r="I105" s="669">
        <v>0</v>
      </c>
      <c r="J105" s="669">
        <v>0.16271186440677965</v>
      </c>
      <c r="K105" s="605"/>
      <c r="L105" s="693"/>
      <c r="M105" s="693"/>
      <c r="N105" s="693"/>
      <c r="O105" s="693"/>
      <c r="P105" s="693"/>
      <c r="Q105" s="693"/>
      <c r="R105" s="693"/>
    </row>
    <row r="106" spans="1:18" x14ac:dyDescent="0.25">
      <c r="B106" s="612" t="s">
        <v>100</v>
      </c>
      <c r="C106" s="669">
        <v>0.14190159980090544</v>
      </c>
      <c r="D106" s="669">
        <v>0.15519404819480884</v>
      </c>
      <c r="E106" s="669">
        <v>0.13258792983540413</v>
      </c>
      <c r="F106" s="669">
        <v>0.18599912497603963</v>
      </c>
      <c r="G106" s="669">
        <v>9.4371318161488874E-2</v>
      </c>
      <c r="H106" s="669">
        <v>0</v>
      </c>
      <c r="I106" s="669">
        <v>0</v>
      </c>
      <c r="J106" s="669">
        <v>0.14665351652698913</v>
      </c>
      <c r="K106" s="605"/>
      <c r="L106" s="693"/>
      <c r="M106" s="693"/>
      <c r="N106" s="693"/>
      <c r="O106" s="693"/>
      <c r="P106" s="693"/>
      <c r="Q106" s="693"/>
      <c r="R106" s="693"/>
    </row>
    <row r="107" spans="1:18" x14ac:dyDescent="0.25">
      <c r="B107" s="281" t="s">
        <v>347</v>
      </c>
      <c r="C107" s="605"/>
      <c r="D107" s="605"/>
      <c r="E107" s="605"/>
      <c r="F107" s="605"/>
      <c r="G107" s="605"/>
      <c r="H107" s="605"/>
      <c r="I107" s="605"/>
      <c r="J107" s="605"/>
      <c r="K107" s="605"/>
      <c r="L107" s="693"/>
      <c r="M107" s="693"/>
      <c r="N107" s="693"/>
      <c r="O107" s="693"/>
      <c r="P107" s="693"/>
      <c r="Q107" s="693"/>
      <c r="R107" s="693"/>
    </row>
    <row r="108" spans="1:18" x14ac:dyDescent="0.25">
      <c r="B108" s="363"/>
      <c r="C108" s="605"/>
      <c r="D108" s="605"/>
      <c r="E108" s="605"/>
      <c r="F108" s="605"/>
      <c r="G108" s="605"/>
      <c r="H108" s="605"/>
      <c r="I108" s="605"/>
      <c r="J108" s="605"/>
      <c r="K108" s="605"/>
      <c r="L108" s="693"/>
      <c r="M108" s="693"/>
      <c r="N108" s="693"/>
      <c r="O108" s="693"/>
      <c r="P108" s="693"/>
      <c r="Q108" s="693"/>
      <c r="R108" s="693"/>
    </row>
    <row r="109" spans="1:18" x14ac:dyDescent="0.25">
      <c r="A109" s="693" t="s">
        <v>374</v>
      </c>
      <c r="B109" s="608" t="s">
        <v>373</v>
      </c>
      <c r="C109" s="358"/>
      <c r="D109" s="357"/>
      <c r="E109" s="605"/>
      <c r="F109" s="605"/>
      <c r="G109" s="605"/>
      <c r="H109" s="605"/>
      <c r="I109" s="605"/>
      <c r="J109" s="605"/>
      <c r="K109" s="605"/>
      <c r="L109" s="693"/>
      <c r="M109" s="693"/>
      <c r="N109" s="693"/>
      <c r="O109" s="693"/>
      <c r="P109" s="693"/>
      <c r="Q109" s="693"/>
      <c r="R109" s="693"/>
    </row>
    <row r="110" spans="1:18" x14ac:dyDescent="0.25">
      <c r="B110" s="356" t="s">
        <v>370</v>
      </c>
      <c r="C110" s="355" t="s">
        <v>26</v>
      </c>
      <c r="D110" s="355" t="s">
        <v>197</v>
      </c>
      <c r="E110" s="605"/>
      <c r="F110" s="605"/>
      <c r="G110" s="605"/>
      <c r="H110" s="605"/>
      <c r="I110" s="605"/>
      <c r="J110" s="605"/>
      <c r="K110" s="605"/>
      <c r="L110" s="693"/>
      <c r="M110" s="693"/>
      <c r="N110" s="693"/>
      <c r="O110" s="693"/>
      <c r="P110" s="693"/>
      <c r="Q110" s="693"/>
      <c r="R110" s="693"/>
    </row>
    <row r="111" spans="1:18" x14ac:dyDescent="0.25">
      <c r="B111" s="612" t="s">
        <v>172</v>
      </c>
      <c r="C111" s="713">
        <v>137.05774056999999</v>
      </c>
      <c r="D111" s="669">
        <v>0.2142876951539591</v>
      </c>
      <c r="E111" s="362"/>
      <c r="F111" s="605"/>
      <c r="G111" s="605"/>
      <c r="H111" s="605"/>
      <c r="I111" s="605"/>
      <c r="J111" s="605"/>
      <c r="K111" s="605"/>
      <c r="L111" s="693"/>
      <c r="M111" s="693"/>
      <c r="N111" s="693"/>
      <c r="O111" s="693"/>
      <c r="P111" s="693"/>
      <c r="Q111" s="693"/>
      <c r="R111" s="693"/>
    </row>
    <row r="112" spans="1:18" x14ac:dyDescent="0.25">
      <c r="B112" s="612" t="s">
        <v>171</v>
      </c>
      <c r="C112" s="713"/>
      <c r="D112" s="669">
        <v>0</v>
      </c>
      <c r="E112" s="362"/>
      <c r="F112" s="605"/>
      <c r="G112" s="605"/>
      <c r="H112" s="605"/>
      <c r="I112" s="605"/>
      <c r="J112" s="605"/>
      <c r="K112" s="605"/>
      <c r="L112" s="693"/>
      <c r="M112" s="693"/>
      <c r="N112" s="693"/>
      <c r="O112" s="693"/>
      <c r="P112" s="693"/>
      <c r="Q112" s="693"/>
      <c r="R112" s="693"/>
    </row>
    <row r="113" spans="2:18" x14ac:dyDescent="0.25">
      <c r="B113" s="612" t="s">
        <v>170</v>
      </c>
      <c r="C113" s="713">
        <v>53.481350999999997</v>
      </c>
      <c r="D113" s="669">
        <v>8.3617279781849879E-2</v>
      </c>
      <c r="E113" s="362"/>
      <c r="F113" s="605"/>
      <c r="G113" s="605"/>
      <c r="H113" s="605"/>
      <c r="I113" s="605"/>
      <c r="J113" s="605"/>
      <c r="K113" s="605"/>
      <c r="L113" s="693"/>
      <c r="M113" s="693"/>
      <c r="N113" s="693"/>
      <c r="O113" s="693"/>
      <c r="P113" s="693"/>
      <c r="Q113" s="693"/>
      <c r="R113" s="693"/>
    </row>
    <row r="114" spans="2:18" x14ac:dyDescent="0.25">
      <c r="B114" s="612" t="s">
        <v>169</v>
      </c>
      <c r="C114" s="713">
        <v>68.468165479999996</v>
      </c>
      <c r="D114" s="669">
        <v>0.10704893653660984</v>
      </c>
      <c r="E114" s="362"/>
      <c r="F114" s="605"/>
      <c r="G114" s="605"/>
      <c r="H114" s="605"/>
      <c r="I114" s="605"/>
      <c r="J114" s="605"/>
      <c r="K114" s="605"/>
      <c r="L114" s="693"/>
      <c r="M114" s="693"/>
      <c r="N114" s="693"/>
      <c r="O114" s="693"/>
      <c r="P114" s="693"/>
      <c r="Q114" s="693"/>
      <c r="R114" s="693"/>
    </row>
    <row r="115" spans="2:18" x14ac:dyDescent="0.25">
      <c r="B115" s="612" t="s">
        <v>168</v>
      </c>
      <c r="C115" s="713">
        <v>41.485261999999999</v>
      </c>
      <c r="D115" s="669">
        <v>6.4861576878963753E-2</v>
      </c>
      <c r="E115" s="362"/>
      <c r="F115" s="605"/>
      <c r="G115" s="605"/>
      <c r="H115" s="605"/>
      <c r="I115" s="605"/>
      <c r="J115" s="605"/>
      <c r="K115" s="605"/>
      <c r="L115" s="693"/>
      <c r="M115" s="693"/>
      <c r="N115" s="693"/>
      <c r="O115" s="693"/>
      <c r="P115" s="693"/>
      <c r="Q115" s="693"/>
      <c r="R115" s="693"/>
    </row>
    <row r="116" spans="2:18" x14ac:dyDescent="0.25">
      <c r="B116" s="612" t="s">
        <v>369</v>
      </c>
      <c r="C116" s="713">
        <v>5.9428511000000004</v>
      </c>
      <c r="D116" s="669">
        <v>9.2915574090597364E-3</v>
      </c>
      <c r="E116" s="362"/>
      <c r="F116" s="605"/>
      <c r="G116" s="605"/>
      <c r="H116" s="605"/>
      <c r="I116" s="605"/>
      <c r="J116" s="605"/>
      <c r="K116" s="605"/>
      <c r="L116" s="693"/>
      <c r="M116" s="693"/>
      <c r="N116" s="693"/>
      <c r="O116" s="693"/>
      <c r="P116" s="693"/>
      <c r="Q116" s="693"/>
      <c r="R116" s="693"/>
    </row>
    <row r="117" spans="2:18" x14ac:dyDescent="0.25">
      <c r="B117" s="612" t="s">
        <v>166</v>
      </c>
      <c r="C117" s="713">
        <v>14.008558000000001</v>
      </c>
      <c r="D117" s="669">
        <v>2.1902167610281038E-2</v>
      </c>
      <c r="E117" s="362"/>
      <c r="F117" s="605"/>
      <c r="G117" s="605"/>
      <c r="H117" s="605"/>
      <c r="I117" s="605"/>
      <c r="J117" s="605"/>
      <c r="K117" s="605"/>
      <c r="L117" s="693"/>
      <c r="M117" s="693"/>
      <c r="N117" s="693"/>
      <c r="O117" s="693"/>
      <c r="P117" s="693"/>
      <c r="Q117" s="693"/>
      <c r="R117" s="693"/>
    </row>
    <row r="118" spans="2:18" x14ac:dyDescent="0.25">
      <c r="B118" s="612" t="s">
        <v>368</v>
      </c>
      <c r="C118" s="713"/>
      <c r="D118" s="669">
        <v>0</v>
      </c>
      <c r="E118" s="362"/>
      <c r="F118" s="605"/>
      <c r="G118" s="605"/>
      <c r="H118" s="605"/>
      <c r="I118" s="605"/>
      <c r="J118" s="605"/>
      <c r="K118" s="605"/>
      <c r="L118" s="693"/>
      <c r="M118" s="693"/>
      <c r="N118" s="693"/>
      <c r="O118" s="693"/>
      <c r="P118" s="693"/>
      <c r="Q118" s="693"/>
      <c r="R118" s="693"/>
    </row>
    <row r="119" spans="2:18" x14ac:dyDescent="0.25">
      <c r="B119" s="612" t="s">
        <v>367</v>
      </c>
      <c r="C119" s="713">
        <v>16.265936830000001</v>
      </c>
      <c r="D119" s="669">
        <v>2.5431545116128544E-2</v>
      </c>
      <c r="E119" s="362"/>
      <c r="F119" s="605"/>
      <c r="G119" s="605"/>
      <c r="H119" s="605"/>
      <c r="I119" s="605"/>
      <c r="J119" s="605"/>
      <c r="K119" s="605"/>
      <c r="L119" s="693"/>
      <c r="M119" s="693"/>
      <c r="N119" s="693"/>
      <c r="O119" s="693"/>
      <c r="P119" s="693"/>
      <c r="Q119" s="693"/>
      <c r="R119" s="693"/>
    </row>
    <row r="120" spans="2:18" x14ac:dyDescent="0.25">
      <c r="B120" s="612" t="s">
        <v>196</v>
      </c>
      <c r="C120" s="713"/>
      <c r="D120" s="669">
        <v>0</v>
      </c>
      <c r="E120" s="362"/>
      <c r="F120" s="605"/>
      <c r="G120" s="605"/>
      <c r="H120" s="605"/>
      <c r="I120" s="605"/>
      <c r="J120" s="605"/>
      <c r="K120" s="605"/>
      <c r="L120" s="693"/>
      <c r="M120" s="693"/>
      <c r="N120" s="693"/>
      <c r="O120" s="693"/>
      <c r="P120" s="693"/>
      <c r="Q120" s="693"/>
      <c r="R120" s="693"/>
    </row>
    <row r="121" spans="2:18" x14ac:dyDescent="0.25">
      <c r="B121" s="612" t="s">
        <v>366</v>
      </c>
      <c r="C121" s="713"/>
      <c r="D121" s="669">
        <v>0</v>
      </c>
      <c r="E121" s="362"/>
      <c r="F121" s="605"/>
      <c r="G121" s="605"/>
      <c r="H121" s="605"/>
      <c r="I121" s="605"/>
      <c r="J121" s="605"/>
      <c r="K121" s="605"/>
      <c r="L121" s="693"/>
      <c r="M121" s="693"/>
      <c r="N121" s="693"/>
      <c r="O121" s="693"/>
      <c r="P121" s="693"/>
      <c r="Q121" s="693"/>
      <c r="R121" s="693"/>
    </row>
    <row r="122" spans="2:18" x14ac:dyDescent="0.25">
      <c r="B122" s="612" t="s">
        <v>365</v>
      </c>
      <c r="C122" s="713"/>
      <c r="D122" s="669">
        <v>0</v>
      </c>
      <c r="E122" s="362"/>
      <c r="F122" s="605"/>
      <c r="G122" s="370"/>
      <c r="H122" s="605"/>
      <c r="I122" s="605"/>
      <c r="J122" s="605"/>
      <c r="K122" s="605"/>
      <c r="L122" s="693"/>
      <c r="M122" s="693"/>
      <c r="N122" s="693"/>
      <c r="O122" s="693"/>
      <c r="P122" s="693"/>
      <c r="Q122" s="693"/>
      <c r="R122" s="693"/>
    </row>
    <row r="123" spans="2:18" x14ac:dyDescent="0.25">
      <c r="B123" s="612" t="s">
        <v>194</v>
      </c>
      <c r="C123" s="713"/>
      <c r="D123" s="669">
        <v>0</v>
      </c>
      <c r="E123" s="362"/>
      <c r="F123" s="605"/>
      <c r="G123" s="605"/>
      <c r="H123" s="605"/>
      <c r="I123" s="605"/>
      <c r="J123" s="605"/>
      <c r="K123" s="605"/>
      <c r="L123" s="693"/>
      <c r="M123" s="693"/>
      <c r="N123" s="693"/>
      <c r="O123" s="693"/>
      <c r="P123" s="693"/>
      <c r="Q123" s="693"/>
      <c r="R123" s="693"/>
    </row>
    <row r="124" spans="2:18" x14ac:dyDescent="0.25">
      <c r="B124" s="612" t="s">
        <v>193</v>
      </c>
      <c r="C124" s="713"/>
      <c r="D124" s="669">
        <v>0</v>
      </c>
      <c r="E124" s="362"/>
      <c r="F124" s="605"/>
      <c r="G124" s="605"/>
      <c r="H124" s="605"/>
      <c r="I124" s="605"/>
      <c r="J124" s="605"/>
      <c r="K124" s="605"/>
      <c r="L124" s="693"/>
      <c r="M124" s="693"/>
      <c r="N124" s="693"/>
      <c r="O124" s="693"/>
      <c r="P124" s="693"/>
      <c r="Q124" s="693"/>
      <c r="R124" s="693"/>
    </row>
    <row r="125" spans="2:18" x14ac:dyDescent="0.25">
      <c r="B125" s="612" t="s">
        <v>192</v>
      </c>
      <c r="C125" s="713">
        <v>18.998376289999999</v>
      </c>
      <c r="D125" s="669">
        <v>2.9703672699700371E-2</v>
      </c>
      <c r="E125" s="362"/>
      <c r="F125" s="605"/>
      <c r="G125" s="605"/>
      <c r="H125" s="605"/>
      <c r="I125" s="605"/>
      <c r="J125" s="605"/>
      <c r="K125" s="605"/>
      <c r="L125" s="693"/>
      <c r="M125" s="693"/>
      <c r="N125" s="693"/>
      <c r="O125" s="693"/>
      <c r="P125" s="693"/>
      <c r="Q125" s="693"/>
      <c r="R125" s="693"/>
    </row>
    <row r="126" spans="2:18" x14ac:dyDescent="0.25">
      <c r="B126" s="612" t="s">
        <v>364</v>
      </c>
      <c r="C126" s="713">
        <v>105.96006778</v>
      </c>
      <c r="D126" s="669">
        <v>0.16566695619308563</v>
      </c>
      <c r="E126" s="362"/>
      <c r="F126" s="605"/>
      <c r="G126" s="605"/>
      <c r="H126" s="605"/>
      <c r="I126" s="605"/>
      <c r="J126" s="605"/>
      <c r="K126" s="605"/>
      <c r="L126" s="693"/>
      <c r="M126" s="693"/>
      <c r="N126" s="693"/>
      <c r="O126" s="693"/>
      <c r="P126" s="693"/>
      <c r="Q126" s="693"/>
      <c r="R126" s="693"/>
    </row>
    <row r="127" spans="2:18" x14ac:dyDescent="0.25">
      <c r="B127" s="612" t="s">
        <v>363</v>
      </c>
      <c r="C127" s="713">
        <v>25.702228810000001</v>
      </c>
      <c r="D127" s="669">
        <v>4.0185044267540895E-2</v>
      </c>
      <c r="E127" s="362"/>
      <c r="F127" s="605"/>
      <c r="G127" s="605"/>
      <c r="H127" s="605"/>
      <c r="I127" s="605"/>
      <c r="J127" s="605"/>
      <c r="K127" s="605"/>
      <c r="L127" s="693"/>
      <c r="M127" s="693"/>
      <c r="N127" s="693"/>
      <c r="O127" s="693"/>
      <c r="P127" s="693"/>
      <c r="Q127" s="693"/>
      <c r="R127" s="693"/>
    </row>
    <row r="128" spans="2:18" x14ac:dyDescent="0.25">
      <c r="B128" s="612" t="s">
        <v>362</v>
      </c>
      <c r="C128" s="713"/>
      <c r="D128" s="669">
        <v>0</v>
      </c>
      <c r="E128" s="362"/>
      <c r="F128" s="605"/>
      <c r="G128" s="605"/>
      <c r="H128" s="605"/>
      <c r="I128" s="605"/>
      <c r="J128" s="605"/>
      <c r="K128" s="605"/>
      <c r="L128" s="693"/>
      <c r="M128" s="693"/>
      <c r="N128" s="693"/>
      <c r="O128" s="693"/>
      <c r="P128" s="693"/>
      <c r="Q128" s="693"/>
      <c r="R128" s="693"/>
    </row>
    <row r="129" spans="1:18" x14ac:dyDescent="0.25">
      <c r="B129" s="612" t="s">
        <v>361</v>
      </c>
      <c r="C129" s="713">
        <v>45.897471760000002</v>
      </c>
      <c r="D129" s="669">
        <v>7.1759999806950914E-2</v>
      </c>
      <c r="E129" s="362"/>
      <c r="F129" s="605"/>
      <c r="G129" s="605"/>
      <c r="H129" s="605"/>
      <c r="I129" s="605"/>
      <c r="J129" s="605"/>
      <c r="K129" s="605"/>
      <c r="L129" s="693"/>
      <c r="M129" s="693"/>
      <c r="N129" s="693"/>
      <c r="O129" s="693"/>
      <c r="P129" s="693"/>
      <c r="Q129" s="693"/>
      <c r="R129" s="693"/>
    </row>
    <row r="130" spans="1:18" x14ac:dyDescent="0.25">
      <c r="B130" s="612" t="s">
        <v>360</v>
      </c>
      <c r="C130" s="713">
        <v>106.32886723999999</v>
      </c>
      <c r="D130" s="669">
        <v>0.16624356854587033</v>
      </c>
      <c r="E130" s="362"/>
      <c r="F130" s="605"/>
      <c r="G130" s="605"/>
      <c r="H130" s="605"/>
      <c r="I130" s="605"/>
      <c r="J130" s="605"/>
      <c r="K130" s="605"/>
      <c r="L130" s="693"/>
      <c r="M130" s="693"/>
      <c r="N130" s="693"/>
      <c r="O130" s="693"/>
      <c r="P130" s="693"/>
      <c r="Q130" s="693"/>
      <c r="R130" s="693"/>
    </row>
    <row r="131" spans="1:18" x14ac:dyDescent="0.25">
      <c r="B131" s="612" t="s">
        <v>181</v>
      </c>
      <c r="C131" s="713"/>
      <c r="D131" s="669">
        <v>0</v>
      </c>
      <c r="E131" s="362"/>
      <c r="F131" s="605"/>
      <c r="G131" s="605"/>
      <c r="H131" s="605"/>
      <c r="I131" s="605"/>
      <c r="J131" s="605"/>
      <c r="K131" s="605"/>
      <c r="L131" s="693"/>
      <c r="M131" s="693"/>
      <c r="N131" s="693"/>
      <c r="O131" s="693"/>
      <c r="P131" s="693"/>
      <c r="Q131" s="693"/>
      <c r="R131" s="693"/>
    </row>
    <row r="132" spans="1:18" x14ac:dyDescent="0.25">
      <c r="B132" s="612" t="s">
        <v>359</v>
      </c>
      <c r="C132" s="713"/>
      <c r="D132" s="669">
        <v>0</v>
      </c>
      <c r="E132" s="362"/>
      <c r="F132" s="605"/>
      <c r="G132" s="605"/>
      <c r="H132" s="605"/>
      <c r="I132" s="605"/>
      <c r="J132" s="605"/>
      <c r="K132" s="605"/>
      <c r="L132" s="693"/>
      <c r="M132" s="693"/>
      <c r="N132" s="693"/>
      <c r="O132" s="693"/>
      <c r="P132" s="693"/>
      <c r="Q132" s="693"/>
      <c r="R132" s="693"/>
    </row>
    <row r="133" spans="1:18" x14ac:dyDescent="0.25">
      <c r="B133" s="612" t="s">
        <v>187</v>
      </c>
      <c r="C133" s="713"/>
      <c r="D133" s="669">
        <v>0</v>
      </c>
      <c r="E133" s="362"/>
      <c r="F133" s="605"/>
      <c r="G133" s="605"/>
      <c r="H133" s="605"/>
      <c r="I133" s="605"/>
      <c r="J133" s="605"/>
      <c r="K133" s="605"/>
      <c r="L133" s="693"/>
      <c r="M133" s="693"/>
      <c r="N133" s="693"/>
      <c r="O133" s="693"/>
      <c r="P133" s="693"/>
      <c r="Q133" s="693"/>
      <c r="R133" s="693"/>
    </row>
    <row r="134" spans="1:18" x14ac:dyDescent="0.25">
      <c r="B134" s="612" t="s">
        <v>186</v>
      </c>
      <c r="C134" s="713"/>
      <c r="D134" s="669">
        <v>0</v>
      </c>
      <c r="E134" s="362"/>
      <c r="F134" s="605"/>
      <c r="G134" s="605"/>
      <c r="H134" s="605"/>
      <c r="I134" s="605"/>
      <c r="J134" s="605"/>
      <c r="K134" s="605"/>
      <c r="L134" s="693"/>
      <c r="M134" s="693"/>
      <c r="N134" s="693"/>
      <c r="O134" s="693"/>
      <c r="P134" s="693"/>
      <c r="Q134" s="693"/>
      <c r="R134" s="693"/>
    </row>
    <row r="135" spans="1:18" x14ac:dyDescent="0.25">
      <c r="B135" s="611" t="s">
        <v>175</v>
      </c>
      <c r="C135" s="713"/>
      <c r="D135" s="669">
        <v>0</v>
      </c>
      <c r="E135" s="362"/>
      <c r="F135" s="605"/>
      <c r="G135" s="605"/>
      <c r="H135" s="605"/>
      <c r="I135" s="605"/>
      <c r="J135" s="605"/>
      <c r="K135" s="605"/>
      <c r="L135" s="693"/>
      <c r="M135" s="693"/>
      <c r="N135" s="693"/>
      <c r="O135" s="693"/>
      <c r="P135" s="693"/>
      <c r="Q135" s="693"/>
      <c r="R135" s="693"/>
    </row>
    <row r="136" spans="1:18" x14ac:dyDescent="0.25">
      <c r="B136" s="610" t="s">
        <v>24</v>
      </c>
      <c r="C136" s="714">
        <v>639.59687685999995</v>
      </c>
      <c r="D136" s="346">
        <v>1</v>
      </c>
      <c r="E136" s="362"/>
      <c r="F136" s="605"/>
      <c r="G136" s="605"/>
      <c r="H136" s="605"/>
      <c r="I136" s="605"/>
      <c r="J136" s="605"/>
      <c r="K136" s="605"/>
      <c r="L136" s="693"/>
      <c r="M136" s="693"/>
      <c r="N136" s="693"/>
      <c r="O136" s="693"/>
      <c r="P136" s="693"/>
      <c r="Q136" s="693"/>
      <c r="R136" s="693"/>
    </row>
    <row r="137" spans="1:18" x14ac:dyDescent="0.25">
      <c r="B137" s="281" t="s">
        <v>347</v>
      </c>
      <c r="C137" s="360"/>
      <c r="D137" s="359"/>
      <c r="E137" s="335"/>
      <c r="F137" s="605"/>
      <c r="G137" s="605"/>
      <c r="H137" s="605"/>
      <c r="I137" s="605"/>
      <c r="J137" s="605"/>
      <c r="K137" s="605"/>
      <c r="L137" s="693"/>
      <c r="M137" s="693"/>
      <c r="N137" s="693"/>
      <c r="O137" s="693"/>
      <c r="P137" s="693"/>
      <c r="Q137" s="693"/>
      <c r="R137" s="693"/>
    </row>
    <row r="138" spans="1:18" x14ac:dyDescent="0.25">
      <c r="B138" s="361"/>
      <c r="C138" s="360"/>
      <c r="D138" s="359"/>
      <c r="E138" s="335"/>
      <c r="F138" s="605"/>
      <c r="G138" s="605"/>
      <c r="H138" s="605"/>
      <c r="I138" s="605"/>
      <c r="J138" s="605"/>
      <c r="K138" s="605"/>
      <c r="L138" s="693"/>
      <c r="M138" s="693"/>
      <c r="N138" s="693"/>
      <c r="O138" s="693"/>
      <c r="P138" s="693"/>
      <c r="Q138" s="693"/>
      <c r="R138" s="693"/>
    </row>
    <row r="139" spans="1:18" x14ac:dyDescent="0.25">
      <c r="A139" s="693" t="s">
        <v>372</v>
      </c>
      <c r="B139" s="608" t="s">
        <v>371</v>
      </c>
      <c r="C139" s="358"/>
      <c r="D139" s="357"/>
      <c r="E139" s="693"/>
      <c r="F139" s="693"/>
      <c r="G139" s="693"/>
      <c r="H139" s="693"/>
      <c r="I139" s="693"/>
      <c r="J139" s="693"/>
      <c r="K139" s="693"/>
      <c r="L139" s="693"/>
      <c r="M139" s="693"/>
      <c r="N139" s="693"/>
      <c r="O139" s="693"/>
      <c r="P139" s="693"/>
      <c r="Q139" s="693"/>
      <c r="R139" s="693"/>
    </row>
    <row r="140" spans="1:18" x14ac:dyDescent="0.25">
      <c r="B140" s="356" t="s">
        <v>370</v>
      </c>
      <c r="C140" s="355" t="s">
        <v>26</v>
      </c>
      <c r="D140" s="355" t="s">
        <v>197</v>
      </c>
      <c r="E140" s="693"/>
      <c r="F140" s="693"/>
      <c r="G140" s="693"/>
      <c r="H140" s="693"/>
      <c r="I140" s="693"/>
      <c r="J140" s="693"/>
      <c r="K140" s="693"/>
      <c r="L140" s="693"/>
      <c r="M140" s="693"/>
      <c r="N140" s="693"/>
      <c r="O140" s="693"/>
      <c r="P140" s="693"/>
      <c r="Q140" s="693"/>
      <c r="R140" s="693"/>
    </row>
    <row r="141" spans="1:18" x14ac:dyDescent="0.25">
      <c r="B141" s="612" t="s">
        <v>172</v>
      </c>
      <c r="C141" s="713">
        <v>142.62235100000001</v>
      </c>
      <c r="D141" s="349">
        <v>0.22370949286188843</v>
      </c>
      <c r="E141" s="693"/>
      <c r="F141" s="693"/>
      <c r="G141" s="693"/>
      <c r="H141" s="693"/>
      <c r="I141" s="693"/>
      <c r="J141" s="693"/>
      <c r="K141" s="693"/>
      <c r="L141" s="693"/>
      <c r="M141" s="693"/>
      <c r="N141" s="693"/>
      <c r="O141" s="693"/>
      <c r="P141" s="693"/>
      <c r="Q141" s="693"/>
      <c r="R141" s="693"/>
    </row>
    <row r="142" spans="1:18" x14ac:dyDescent="0.25">
      <c r="B142" s="612" t="s">
        <v>171</v>
      </c>
      <c r="C142" s="713">
        <v>2.6827200000000002</v>
      </c>
      <c r="D142" s="349">
        <v>4.2079654870536059E-3</v>
      </c>
      <c r="E142" s="693"/>
      <c r="F142" s="693"/>
      <c r="G142" s="693"/>
      <c r="H142" s="693"/>
      <c r="I142" s="693"/>
      <c r="J142" s="693"/>
      <c r="K142" s="693"/>
      <c r="L142" s="693"/>
      <c r="M142" s="693"/>
      <c r="N142" s="693"/>
      <c r="O142" s="693"/>
      <c r="P142" s="693"/>
      <c r="Q142" s="693"/>
      <c r="R142" s="693"/>
    </row>
    <row r="143" spans="1:18" x14ac:dyDescent="0.25">
      <c r="B143" s="612" t="s">
        <v>170</v>
      </c>
      <c r="C143" s="713">
        <v>53.273339</v>
      </c>
      <c r="D143" s="349">
        <v>8.356159863575284E-2</v>
      </c>
      <c r="E143" s="693"/>
      <c r="F143" s="693"/>
      <c r="G143" s="693"/>
      <c r="H143" s="693"/>
      <c r="I143" s="693"/>
      <c r="J143" s="693"/>
      <c r="K143" s="693"/>
      <c r="L143" s="693"/>
      <c r="M143" s="693"/>
      <c r="N143" s="693"/>
      <c r="O143" s="693"/>
      <c r="P143" s="693"/>
      <c r="Q143" s="693"/>
      <c r="R143" s="693"/>
    </row>
    <row r="144" spans="1:18" x14ac:dyDescent="0.25">
      <c r="B144" s="612" t="s">
        <v>169</v>
      </c>
      <c r="C144" s="713">
        <v>53.845230000000001</v>
      </c>
      <c r="D144" s="349">
        <v>8.4458635072785615E-2</v>
      </c>
      <c r="E144" s="693"/>
      <c r="F144" s="693"/>
      <c r="G144" s="693"/>
      <c r="H144" s="693"/>
      <c r="I144" s="693"/>
      <c r="J144" s="693"/>
      <c r="K144" s="693"/>
      <c r="L144" s="693"/>
      <c r="M144" s="693"/>
      <c r="N144" s="693"/>
      <c r="O144" s="693"/>
      <c r="P144" s="693"/>
      <c r="Q144" s="693"/>
      <c r="R144" s="693"/>
    </row>
    <row r="145" spans="2:18" x14ac:dyDescent="0.25">
      <c r="B145" s="612" t="s">
        <v>168</v>
      </c>
      <c r="C145" s="713">
        <v>46.307264000000004</v>
      </c>
      <c r="D145" s="349">
        <v>7.2635000563562327E-2</v>
      </c>
      <c r="E145" s="693"/>
      <c r="F145" s="693"/>
      <c r="G145" s="693"/>
      <c r="H145" s="693"/>
      <c r="I145" s="693"/>
      <c r="J145" s="693"/>
      <c r="K145" s="693"/>
      <c r="L145" s="693"/>
      <c r="M145" s="693"/>
      <c r="N145" s="693"/>
      <c r="O145" s="693"/>
      <c r="P145" s="693"/>
      <c r="Q145" s="693"/>
      <c r="R145" s="693"/>
    </row>
    <row r="146" spans="2:18" x14ac:dyDescent="0.25">
      <c r="B146" s="612" t="s">
        <v>369</v>
      </c>
      <c r="C146" s="713">
        <v>3.6082139999999998</v>
      </c>
      <c r="D146" s="349">
        <v>5.6596439367148409E-3</v>
      </c>
      <c r="E146" s="693"/>
      <c r="F146" s="693"/>
      <c r="G146" s="693"/>
      <c r="H146" s="693"/>
      <c r="I146" s="693"/>
      <c r="J146" s="693"/>
      <c r="K146" s="693"/>
      <c r="L146" s="693"/>
      <c r="M146" s="693"/>
      <c r="N146" s="693"/>
      <c r="O146" s="693"/>
      <c r="P146" s="693"/>
      <c r="Q146" s="693"/>
      <c r="R146" s="693"/>
    </row>
    <row r="147" spans="2:18" x14ac:dyDescent="0.25">
      <c r="B147" s="612" t="s">
        <v>166</v>
      </c>
      <c r="C147" s="713">
        <v>18.071394000000002</v>
      </c>
      <c r="D147" s="349">
        <v>2.8345784224573425E-2</v>
      </c>
      <c r="E147" s="693"/>
      <c r="F147" s="693"/>
      <c r="G147" s="693"/>
      <c r="H147" s="693"/>
      <c r="I147" s="693"/>
      <c r="J147" s="693"/>
      <c r="K147" s="693"/>
      <c r="L147" s="693"/>
      <c r="M147" s="693"/>
      <c r="N147" s="693"/>
      <c r="O147" s="693"/>
      <c r="P147" s="693"/>
      <c r="Q147" s="693"/>
      <c r="R147" s="693"/>
    </row>
    <row r="148" spans="2:18" x14ac:dyDescent="0.25">
      <c r="B148" s="612" t="s">
        <v>368</v>
      </c>
      <c r="C148" s="713"/>
      <c r="D148" s="349">
        <v>0</v>
      </c>
      <c r="E148" s="693"/>
      <c r="F148" s="693"/>
      <c r="G148" s="693"/>
      <c r="H148" s="693"/>
      <c r="I148" s="693"/>
      <c r="J148" s="693"/>
      <c r="K148" s="693"/>
      <c r="L148" s="693"/>
      <c r="M148" s="693"/>
      <c r="N148" s="693"/>
      <c r="O148" s="693"/>
      <c r="P148" s="693"/>
      <c r="Q148" s="693"/>
      <c r="R148" s="693"/>
    </row>
    <row r="149" spans="2:18" x14ac:dyDescent="0.25">
      <c r="B149" s="612" t="s">
        <v>367</v>
      </c>
      <c r="C149" s="713">
        <v>9.1343379999999996</v>
      </c>
      <c r="D149" s="349">
        <v>1.4327614902443138E-2</v>
      </c>
      <c r="E149" s="693"/>
      <c r="F149" s="693"/>
      <c r="G149" s="693"/>
      <c r="H149" s="693"/>
      <c r="I149" s="693"/>
      <c r="J149" s="693"/>
      <c r="K149" s="693"/>
      <c r="L149" s="693"/>
      <c r="M149" s="693"/>
      <c r="N149" s="693"/>
      <c r="O149" s="693"/>
      <c r="P149" s="693"/>
      <c r="Q149" s="693"/>
      <c r="R149" s="693"/>
    </row>
    <row r="150" spans="2:18" x14ac:dyDescent="0.25">
      <c r="B150" s="612" t="s">
        <v>196</v>
      </c>
      <c r="C150" s="713"/>
      <c r="D150" s="349">
        <v>0</v>
      </c>
      <c r="E150" s="693"/>
      <c r="F150" s="693"/>
      <c r="G150" s="693"/>
      <c r="H150" s="693"/>
      <c r="I150" s="693"/>
      <c r="J150" s="693"/>
      <c r="K150" s="693"/>
      <c r="L150" s="693"/>
      <c r="M150" s="693"/>
      <c r="N150" s="693"/>
      <c r="O150" s="693"/>
      <c r="P150" s="693"/>
      <c r="Q150" s="693"/>
      <c r="R150" s="693"/>
    </row>
    <row r="151" spans="2:18" x14ac:dyDescent="0.25">
      <c r="B151" s="612" t="s">
        <v>366</v>
      </c>
      <c r="C151" s="713"/>
      <c r="D151" s="349">
        <v>0</v>
      </c>
      <c r="E151" s="693"/>
      <c r="F151" s="693"/>
      <c r="G151" s="693"/>
      <c r="H151" s="693"/>
      <c r="I151" s="693"/>
      <c r="J151" s="693"/>
      <c r="K151" s="693"/>
      <c r="L151" s="693"/>
      <c r="M151" s="693"/>
      <c r="N151" s="693"/>
      <c r="O151" s="693"/>
      <c r="P151" s="693"/>
      <c r="Q151" s="693"/>
      <c r="R151" s="693"/>
    </row>
    <row r="152" spans="2:18" x14ac:dyDescent="0.25">
      <c r="B152" s="612" t="s">
        <v>365</v>
      </c>
      <c r="C152" s="713"/>
      <c r="D152" s="349">
        <v>0</v>
      </c>
      <c r="E152" s="693"/>
      <c r="F152" s="693"/>
      <c r="G152" s="693"/>
      <c r="H152" s="693"/>
      <c r="I152" s="693"/>
      <c r="J152" s="693"/>
      <c r="K152" s="693"/>
      <c r="L152" s="693"/>
      <c r="M152" s="693"/>
      <c r="N152" s="693"/>
      <c r="O152" s="693"/>
      <c r="P152" s="693"/>
      <c r="Q152" s="693"/>
      <c r="R152" s="693"/>
    </row>
    <row r="153" spans="2:18" x14ac:dyDescent="0.25">
      <c r="B153" s="612" t="s">
        <v>194</v>
      </c>
      <c r="C153" s="713">
        <v>6.6159999999999997</v>
      </c>
      <c r="D153" s="349">
        <v>1.037748988427665E-2</v>
      </c>
      <c r="E153" s="693"/>
      <c r="F153" s="693"/>
      <c r="G153" s="693"/>
      <c r="H153" s="693"/>
      <c r="I153" s="693"/>
      <c r="J153" s="693"/>
      <c r="K153" s="693"/>
      <c r="L153" s="693"/>
      <c r="M153" s="693"/>
      <c r="N153" s="693"/>
      <c r="O153" s="693"/>
      <c r="P153" s="693"/>
      <c r="Q153" s="693"/>
      <c r="R153" s="693"/>
    </row>
    <row r="154" spans="2:18" x14ac:dyDescent="0.25">
      <c r="B154" s="612" t="s">
        <v>193</v>
      </c>
      <c r="C154" s="713"/>
      <c r="D154" s="349">
        <v>0</v>
      </c>
      <c r="E154" s="693"/>
      <c r="F154" s="693"/>
      <c r="G154" s="693"/>
      <c r="H154" s="693"/>
      <c r="I154" s="693"/>
      <c r="J154" s="693"/>
      <c r="K154" s="693"/>
      <c r="L154" s="693"/>
      <c r="M154" s="693"/>
      <c r="N154" s="693"/>
      <c r="O154" s="693"/>
      <c r="P154" s="693"/>
      <c r="Q154" s="693"/>
      <c r="R154" s="693"/>
    </row>
    <row r="155" spans="2:18" x14ac:dyDescent="0.25">
      <c r="B155" s="612" t="s">
        <v>192</v>
      </c>
      <c r="C155" s="713">
        <v>6.6161199999999996</v>
      </c>
      <c r="D155" s="349">
        <v>1.0377678109607078E-2</v>
      </c>
      <c r="E155" s="693"/>
      <c r="F155" s="693"/>
      <c r="G155" s="693"/>
      <c r="H155" s="693"/>
      <c r="I155" s="693"/>
      <c r="J155" s="693"/>
      <c r="K155" s="693"/>
      <c r="L155" s="693"/>
      <c r="M155" s="693"/>
      <c r="N155" s="693"/>
      <c r="O155" s="693"/>
      <c r="P155" s="693"/>
      <c r="Q155" s="693"/>
      <c r="R155" s="693"/>
    </row>
    <row r="156" spans="2:18" x14ac:dyDescent="0.25">
      <c r="B156" s="612" t="s">
        <v>364</v>
      </c>
      <c r="C156" s="713">
        <v>46.499389000000001</v>
      </c>
      <c r="D156" s="349">
        <v>7.2936357160300017E-2</v>
      </c>
      <c r="E156" s="693"/>
      <c r="F156" s="693"/>
      <c r="G156" s="693"/>
      <c r="H156" s="693"/>
      <c r="I156" s="693"/>
      <c r="J156" s="693"/>
      <c r="K156" s="693"/>
      <c r="L156" s="693"/>
      <c r="M156" s="693"/>
      <c r="N156" s="693"/>
      <c r="O156" s="693"/>
      <c r="P156" s="693"/>
      <c r="Q156" s="693"/>
      <c r="R156" s="693"/>
    </row>
    <row r="157" spans="2:18" x14ac:dyDescent="0.25">
      <c r="B157" s="612" t="s">
        <v>363</v>
      </c>
      <c r="C157" s="713">
        <f>34.130433+0.700514</f>
        <v>34.830946999999995</v>
      </c>
      <c r="D157" s="349">
        <v>5.3535100242364256E-2</v>
      </c>
      <c r="E157" s="693"/>
      <c r="F157" s="693"/>
      <c r="G157" s="693"/>
      <c r="H157" s="693"/>
      <c r="I157" s="693"/>
      <c r="J157" s="693"/>
      <c r="K157" s="693"/>
      <c r="L157" s="693"/>
      <c r="M157" s="693"/>
      <c r="N157" s="693"/>
      <c r="O157" s="693"/>
      <c r="P157" s="693"/>
      <c r="Q157" s="693"/>
      <c r="R157" s="693"/>
    </row>
    <row r="158" spans="2:18" x14ac:dyDescent="0.25">
      <c r="B158" s="612" t="s">
        <v>362</v>
      </c>
      <c r="C158" s="713"/>
      <c r="D158" s="349">
        <v>0</v>
      </c>
      <c r="E158" s="693"/>
      <c r="F158" s="693"/>
      <c r="G158" s="693"/>
      <c r="H158" s="693"/>
      <c r="I158" s="693"/>
      <c r="J158" s="693"/>
      <c r="K158" s="693"/>
      <c r="L158" s="693"/>
      <c r="M158" s="693"/>
      <c r="N158" s="693"/>
      <c r="O158" s="693"/>
      <c r="P158" s="693"/>
      <c r="Q158" s="693"/>
      <c r="R158" s="693"/>
    </row>
    <row r="159" spans="2:18" x14ac:dyDescent="0.25">
      <c r="B159" s="612" t="s">
        <v>361</v>
      </c>
      <c r="C159" s="713">
        <v>21.740611000000001</v>
      </c>
      <c r="D159" s="349">
        <v>3.4101114076555875E-2</v>
      </c>
      <c r="E159" s="693"/>
      <c r="F159" s="693"/>
      <c r="G159" s="693"/>
      <c r="H159" s="693"/>
      <c r="I159" s="693"/>
      <c r="J159" s="693"/>
      <c r="K159" s="693"/>
      <c r="L159" s="693"/>
      <c r="M159" s="693"/>
      <c r="N159" s="693"/>
      <c r="O159" s="693"/>
      <c r="P159" s="693"/>
      <c r="Q159" s="693"/>
      <c r="R159" s="693"/>
    </row>
    <row r="160" spans="2:18" x14ac:dyDescent="0.25">
      <c r="B160" s="612" t="s">
        <v>360</v>
      </c>
      <c r="C160" s="713">
        <v>161.87372400000001</v>
      </c>
      <c r="D160" s="349">
        <v>0.25390612656290668</v>
      </c>
      <c r="E160" s="693"/>
      <c r="F160" s="693"/>
      <c r="G160" s="693"/>
      <c r="H160" s="693"/>
      <c r="I160" s="693"/>
      <c r="J160" s="693"/>
      <c r="K160" s="693"/>
      <c r="L160" s="693"/>
      <c r="M160" s="693"/>
      <c r="N160" s="693"/>
      <c r="O160" s="693"/>
      <c r="P160" s="693"/>
      <c r="Q160" s="693"/>
      <c r="R160" s="693"/>
    </row>
    <row r="161" spans="1:18" x14ac:dyDescent="0.25">
      <c r="B161" s="612" t="s">
        <v>181</v>
      </c>
      <c r="C161" s="713">
        <v>0.217</v>
      </c>
      <c r="D161" s="349">
        <v>3.4037413919105701E-4</v>
      </c>
      <c r="E161" s="693"/>
      <c r="F161" s="693"/>
      <c r="G161" s="693"/>
      <c r="H161" s="693"/>
      <c r="I161" s="693"/>
      <c r="J161" s="693"/>
      <c r="K161" s="693"/>
      <c r="L161" s="693"/>
      <c r="M161" s="693"/>
      <c r="N161" s="693"/>
      <c r="O161" s="693"/>
      <c r="P161" s="693"/>
      <c r="Q161" s="693"/>
      <c r="R161" s="693"/>
    </row>
    <row r="162" spans="1:18" x14ac:dyDescent="0.25">
      <c r="B162" s="612" t="s">
        <v>359</v>
      </c>
      <c r="C162" s="713">
        <v>10.5542</v>
      </c>
      <c r="D162" s="349">
        <v>1.6554731520047251E-2</v>
      </c>
      <c r="E162" s="693"/>
      <c r="F162" s="693"/>
      <c r="G162" s="693"/>
      <c r="H162" s="693"/>
      <c r="I162" s="693"/>
      <c r="J162" s="693"/>
      <c r="K162" s="693"/>
      <c r="L162" s="693"/>
      <c r="M162" s="693"/>
      <c r="N162" s="693"/>
      <c r="O162" s="693"/>
      <c r="P162" s="693"/>
      <c r="Q162" s="693"/>
      <c r="R162" s="693"/>
    </row>
    <row r="163" spans="1:18" x14ac:dyDescent="0.25">
      <c r="B163" s="612" t="s">
        <v>187</v>
      </c>
      <c r="C163" s="713">
        <f>5.805728+0.049486</f>
        <v>5.8552140000000001</v>
      </c>
      <c r="D163" s="349">
        <v>9.1065422598037658E-3</v>
      </c>
      <c r="E163" s="693"/>
      <c r="F163" s="693"/>
      <c r="G163" s="693"/>
      <c r="H163" s="693"/>
      <c r="I163" s="693"/>
      <c r="J163" s="693"/>
      <c r="K163" s="693"/>
      <c r="L163" s="693"/>
      <c r="M163" s="693"/>
      <c r="N163" s="693"/>
      <c r="O163" s="693"/>
      <c r="P163" s="693"/>
      <c r="Q163" s="693"/>
      <c r="R163" s="693"/>
    </row>
    <row r="164" spans="1:18" x14ac:dyDescent="0.25">
      <c r="B164" s="612" t="s">
        <v>186</v>
      </c>
      <c r="C164" s="713"/>
      <c r="D164" s="349">
        <v>0</v>
      </c>
      <c r="E164" s="693"/>
      <c r="F164" s="693"/>
      <c r="G164" s="693"/>
      <c r="H164" s="693"/>
      <c r="I164" s="693"/>
      <c r="J164" s="693"/>
      <c r="K164" s="693"/>
      <c r="L164" s="693"/>
      <c r="M164" s="693"/>
      <c r="N164" s="693"/>
      <c r="O164" s="693"/>
      <c r="P164" s="693"/>
      <c r="Q164" s="693"/>
      <c r="R164" s="693"/>
    </row>
    <row r="165" spans="1:18" x14ac:dyDescent="0.25">
      <c r="B165" s="611" t="s">
        <v>175</v>
      </c>
      <c r="C165" s="713">
        <v>13.93569100000002</v>
      </c>
      <c r="D165" s="349">
        <v>2.185875036017312E-2</v>
      </c>
      <c r="E165" s="693"/>
      <c r="F165" s="693"/>
      <c r="G165" s="693"/>
      <c r="H165" s="693"/>
      <c r="I165" s="693"/>
      <c r="J165" s="693"/>
      <c r="K165" s="693"/>
      <c r="L165" s="693"/>
      <c r="M165" s="693"/>
      <c r="N165" s="693"/>
      <c r="O165" s="693"/>
      <c r="P165" s="693"/>
      <c r="Q165" s="693"/>
      <c r="R165" s="693"/>
    </row>
    <row r="166" spans="1:18" x14ac:dyDescent="0.25">
      <c r="B166" s="610" t="s">
        <v>24</v>
      </c>
      <c r="C166" s="714">
        <v>638.28374600000006</v>
      </c>
      <c r="D166" s="346">
        <v>1</v>
      </c>
      <c r="E166" s="655"/>
      <c r="F166" s="354"/>
      <c r="G166" s="693"/>
      <c r="H166" s="693"/>
      <c r="I166" s="693"/>
      <c r="J166" s="693"/>
      <c r="K166" s="693"/>
      <c r="L166" s="693"/>
      <c r="M166" s="693"/>
      <c r="N166" s="693"/>
      <c r="O166" s="693"/>
      <c r="P166" s="693"/>
      <c r="Q166" s="693"/>
      <c r="R166" s="693"/>
    </row>
    <row r="167" spans="1:18" x14ac:dyDescent="0.25">
      <c r="B167" s="281" t="s">
        <v>347</v>
      </c>
      <c r="C167" s="693"/>
      <c r="D167" s="693"/>
      <c r="E167" s="693"/>
      <c r="F167" s="693"/>
      <c r="G167" s="693"/>
      <c r="H167" s="693"/>
      <c r="I167" s="693"/>
      <c r="J167" s="693"/>
      <c r="K167" s="693"/>
      <c r="L167" s="693"/>
      <c r="M167" s="693"/>
      <c r="N167" s="693"/>
      <c r="O167" s="693"/>
      <c r="P167" s="693"/>
      <c r="Q167" s="693"/>
      <c r="R167" s="693"/>
    </row>
    <row r="168" spans="1:18" x14ac:dyDescent="0.25">
      <c r="B168" s="281"/>
      <c r="C168" s="693"/>
      <c r="D168" s="693"/>
      <c r="E168" s="693"/>
      <c r="F168" s="693"/>
      <c r="G168" s="693"/>
      <c r="H168" s="693"/>
      <c r="I168" s="693"/>
      <c r="J168" s="693"/>
      <c r="K168" s="693"/>
      <c r="L168" s="693"/>
      <c r="M168" s="693"/>
      <c r="N168" s="693"/>
      <c r="O168" s="693"/>
      <c r="P168" s="693"/>
      <c r="Q168" s="693"/>
      <c r="R168" s="693"/>
    </row>
    <row r="169" spans="1:18" x14ac:dyDescent="0.25">
      <c r="A169" s="693" t="s">
        <v>358</v>
      </c>
      <c r="B169" s="608" t="s">
        <v>357</v>
      </c>
      <c r="C169" s="693"/>
      <c r="D169" s="693"/>
      <c r="E169" s="693"/>
      <c r="F169" s="693"/>
      <c r="G169" s="693"/>
      <c r="H169" s="693"/>
      <c r="I169" s="693"/>
      <c r="J169" s="693"/>
      <c r="K169" s="693"/>
      <c r="L169" s="693"/>
      <c r="M169" s="693"/>
      <c r="N169" s="693"/>
      <c r="O169" s="693"/>
      <c r="P169" s="693"/>
      <c r="Q169" s="693"/>
      <c r="R169" s="693"/>
    </row>
    <row r="170" spans="1:18" x14ac:dyDescent="0.25">
      <c r="B170" s="606" t="s">
        <v>356</v>
      </c>
      <c r="C170" s="355" t="s">
        <v>355</v>
      </c>
      <c r="D170" s="355" t="s">
        <v>354</v>
      </c>
      <c r="E170" s="693"/>
      <c r="F170" s="693"/>
      <c r="G170" s="693"/>
      <c r="H170" s="693"/>
      <c r="I170" s="693"/>
      <c r="J170" s="693"/>
      <c r="K170" s="693"/>
      <c r="L170" s="693"/>
      <c r="M170" s="693"/>
      <c r="N170" s="693"/>
      <c r="O170" s="693"/>
      <c r="P170" s="693"/>
      <c r="Q170" s="693"/>
      <c r="R170" s="693"/>
    </row>
    <row r="171" spans="1:18" x14ac:dyDescent="0.25">
      <c r="B171" s="607" t="s">
        <v>353</v>
      </c>
      <c r="C171" s="721">
        <v>329.13838599999997</v>
      </c>
      <c r="D171" s="669">
        <v>0.51626817884554776</v>
      </c>
      <c r="E171" s="693"/>
      <c r="F171" s="693"/>
      <c r="G171" s="693"/>
      <c r="H171" s="693"/>
      <c r="I171" s="693"/>
      <c r="J171" s="693"/>
      <c r="K171" s="693"/>
      <c r="L171" s="693"/>
      <c r="M171" s="693"/>
      <c r="N171" s="693"/>
      <c r="O171" s="693"/>
      <c r="P171" s="693"/>
      <c r="Q171" s="693"/>
      <c r="R171" s="693"/>
    </row>
    <row r="172" spans="1:18" x14ac:dyDescent="0.25">
      <c r="B172" s="607" t="s">
        <v>352</v>
      </c>
      <c r="C172" s="721">
        <v>108.678619</v>
      </c>
      <c r="D172" s="669">
        <v>0.17046724143132652</v>
      </c>
      <c r="E172" s="693"/>
      <c r="F172" s="693"/>
      <c r="G172" s="693"/>
      <c r="H172" s="693"/>
      <c r="I172" s="693"/>
      <c r="J172" s="693"/>
      <c r="K172" s="693"/>
      <c r="L172" s="693"/>
      <c r="M172" s="693"/>
      <c r="N172" s="693"/>
      <c r="O172" s="693"/>
      <c r="P172" s="693"/>
      <c r="Q172" s="693"/>
      <c r="R172" s="693"/>
    </row>
    <row r="173" spans="1:18" x14ac:dyDescent="0.25">
      <c r="B173" s="607" t="s">
        <v>351</v>
      </c>
      <c r="C173" s="721">
        <v>83.410595000000001</v>
      </c>
      <c r="D173" s="669">
        <v>0.13083322337575526</v>
      </c>
      <c r="E173" s="693"/>
      <c r="F173" s="693"/>
      <c r="G173" s="693"/>
      <c r="H173" s="693"/>
      <c r="I173" s="693"/>
      <c r="J173" s="693"/>
      <c r="K173" s="693"/>
      <c r="L173" s="693"/>
      <c r="M173" s="693"/>
      <c r="N173" s="693"/>
      <c r="O173" s="693"/>
      <c r="P173" s="693"/>
      <c r="Q173" s="693"/>
      <c r="R173" s="693"/>
    </row>
    <row r="174" spans="1:18" x14ac:dyDescent="0.25">
      <c r="B174" s="607" t="s">
        <v>350</v>
      </c>
      <c r="C174" s="721">
        <v>49.928837999999999</v>
      </c>
      <c r="D174" s="669">
        <v>7.8315600253731521E-2</v>
      </c>
      <c r="E174" s="693"/>
      <c r="F174" s="693"/>
      <c r="G174" s="693"/>
      <c r="H174" s="693"/>
      <c r="I174" s="693"/>
      <c r="J174" s="693"/>
      <c r="K174" s="693"/>
      <c r="L174" s="693"/>
      <c r="M174" s="693"/>
      <c r="N174" s="693"/>
      <c r="O174" s="693"/>
      <c r="P174" s="693"/>
      <c r="Q174" s="693"/>
      <c r="R174" s="693"/>
    </row>
    <row r="175" spans="1:18" x14ac:dyDescent="0.25">
      <c r="B175" s="607" t="s">
        <v>349</v>
      </c>
      <c r="C175" s="721">
        <v>51.650393999999999</v>
      </c>
      <c r="D175" s="669">
        <v>8.1015937311654088E-2</v>
      </c>
      <c r="E175" s="693"/>
      <c r="F175" s="693"/>
      <c r="G175" s="693"/>
      <c r="H175" s="693"/>
      <c r="I175" s="693"/>
      <c r="J175" s="693"/>
      <c r="K175" s="693"/>
      <c r="L175" s="693"/>
      <c r="M175" s="693"/>
      <c r="N175" s="693"/>
      <c r="O175" s="693"/>
      <c r="P175" s="693"/>
      <c r="Q175" s="693"/>
      <c r="R175" s="693"/>
    </row>
    <row r="176" spans="1:18" x14ac:dyDescent="0.25">
      <c r="B176" s="607" t="s">
        <v>153</v>
      </c>
      <c r="C176" s="721">
        <f>12.89566+0.049486+0.700514</f>
        <v>13.645659999999999</v>
      </c>
      <c r="D176" s="669">
        <v>2.0227415538251366E-2</v>
      </c>
      <c r="E176" s="693"/>
      <c r="F176" s="693"/>
      <c r="G176" s="693"/>
      <c r="H176" s="693"/>
      <c r="I176" s="693"/>
      <c r="J176" s="693"/>
      <c r="K176" s="693"/>
      <c r="L176" s="693"/>
      <c r="M176" s="693"/>
      <c r="N176" s="693"/>
      <c r="O176" s="693"/>
      <c r="P176" s="693"/>
      <c r="Q176" s="693"/>
      <c r="R176" s="693"/>
    </row>
    <row r="177" spans="2:18" x14ac:dyDescent="0.25">
      <c r="B177" s="607" t="s">
        <v>348</v>
      </c>
      <c r="C177" s="721">
        <v>1.8312539999999999</v>
      </c>
      <c r="D177" s="669">
        <v>2.8724032437335485E-3</v>
      </c>
      <c r="E177" s="693"/>
      <c r="F177" s="693"/>
      <c r="G177" s="693"/>
      <c r="H177" s="693"/>
      <c r="I177" s="693"/>
      <c r="J177" s="693"/>
      <c r="K177" s="693"/>
      <c r="L177" s="693"/>
      <c r="M177" s="693"/>
      <c r="N177" s="693"/>
      <c r="O177" s="693"/>
      <c r="P177" s="693"/>
      <c r="Q177" s="693"/>
      <c r="R177" s="693"/>
    </row>
    <row r="178" spans="2:18" x14ac:dyDescent="0.25">
      <c r="B178" s="610" t="s">
        <v>24</v>
      </c>
      <c r="C178" s="722">
        <v>638.28374599999995</v>
      </c>
      <c r="D178" s="346">
        <v>1</v>
      </c>
      <c r="E178" s="655"/>
      <c r="F178" s="693"/>
      <c r="G178" s="693"/>
      <c r="H178" s="693"/>
      <c r="I178" s="693"/>
      <c r="J178" s="693"/>
      <c r="K178" s="693"/>
      <c r="L178" s="693"/>
      <c r="M178" s="693"/>
      <c r="N178" s="693"/>
      <c r="O178" s="693"/>
      <c r="P178" s="693"/>
      <c r="Q178" s="693"/>
      <c r="R178" s="693"/>
    </row>
    <row r="179" spans="2:18" x14ac:dyDescent="0.25">
      <c r="B179" s="281" t="s">
        <v>347</v>
      </c>
      <c r="C179" s="693"/>
      <c r="D179" s="693"/>
      <c r="E179" s="693"/>
      <c r="F179" s="693"/>
      <c r="G179" s="693"/>
      <c r="H179" s="693"/>
      <c r="I179" s="693"/>
      <c r="J179" s="693"/>
      <c r="K179" s="693"/>
      <c r="L179" s="693"/>
      <c r="M179" s="693"/>
      <c r="N179" s="693"/>
      <c r="O179" s="693"/>
      <c r="P179" s="693"/>
      <c r="Q179" s="693"/>
      <c r="R179" s="693"/>
    </row>
    <row r="180" spans="2:18" x14ac:dyDescent="0.25">
      <c r="B180" s="693"/>
      <c r="C180" s="693"/>
      <c r="D180" s="693"/>
      <c r="E180" s="693"/>
      <c r="F180" s="693"/>
      <c r="G180" s="693"/>
      <c r="H180" s="693"/>
      <c r="I180" s="693"/>
      <c r="J180" s="693"/>
      <c r="K180" s="693"/>
      <c r="L180" s="693"/>
      <c r="M180" s="693"/>
      <c r="N180" s="693"/>
      <c r="O180" s="693"/>
      <c r="P180" s="693"/>
      <c r="Q180" s="693"/>
      <c r="R180" s="693"/>
    </row>
    <row r="181" spans="2:18" x14ac:dyDescent="0.25">
      <c r="B181" s="693"/>
      <c r="C181" s="693"/>
      <c r="D181" s="693"/>
      <c r="E181" s="693"/>
      <c r="F181" s="693"/>
      <c r="G181" s="693"/>
      <c r="H181" s="693"/>
      <c r="I181" s="693"/>
      <c r="J181" s="693"/>
      <c r="K181" s="693"/>
      <c r="L181" s="693"/>
      <c r="M181" s="693"/>
      <c r="N181" s="693"/>
      <c r="O181" s="693"/>
      <c r="P181" s="693"/>
      <c r="Q181" s="693"/>
      <c r="R181" s="693"/>
    </row>
    <row r="182" spans="2:18" x14ac:dyDescent="0.25">
      <c r="B182" s="693"/>
      <c r="C182" s="693"/>
      <c r="D182" s="693"/>
      <c r="E182" s="693"/>
      <c r="F182" s="693"/>
      <c r="G182" s="693"/>
      <c r="H182" s="693"/>
      <c r="I182" s="693"/>
      <c r="J182" s="693"/>
      <c r="K182" s="693"/>
      <c r="L182" s="693"/>
      <c r="M182" s="693"/>
      <c r="N182" s="693"/>
      <c r="O182" s="693"/>
      <c r="P182" s="693"/>
      <c r="Q182" s="693"/>
      <c r="R182" s="693"/>
    </row>
    <row r="183" spans="2:18" x14ac:dyDescent="0.25">
      <c r="B183" s="693"/>
      <c r="C183" s="693"/>
      <c r="D183" s="693"/>
      <c r="E183" s="693"/>
      <c r="F183" s="693"/>
      <c r="G183" s="693"/>
      <c r="H183" s="693"/>
      <c r="I183" s="693"/>
      <c r="J183" s="693"/>
      <c r="K183" s="693"/>
      <c r="L183" s="693"/>
      <c r="M183" s="693"/>
      <c r="N183" s="693"/>
      <c r="O183" s="693"/>
      <c r="P183" s="693"/>
      <c r="Q183" s="693"/>
      <c r="R183" s="693"/>
    </row>
    <row r="184" spans="2:18" x14ac:dyDescent="0.25">
      <c r="B184" s="693"/>
      <c r="C184" s="693"/>
      <c r="D184" s="693"/>
      <c r="E184" s="693"/>
      <c r="F184" s="693"/>
      <c r="G184" s="693"/>
      <c r="H184" s="693"/>
      <c r="I184" s="693"/>
      <c r="J184" s="693"/>
      <c r="K184" s="693"/>
      <c r="L184" s="693"/>
      <c r="M184" s="693"/>
      <c r="N184" s="693"/>
      <c r="O184" s="693"/>
      <c r="P184" s="693"/>
      <c r="Q184" s="693"/>
      <c r="R184" s="693"/>
    </row>
    <row r="185" spans="2:18" x14ac:dyDescent="0.25">
      <c r="B185" s="693"/>
      <c r="C185" s="693"/>
      <c r="D185" s="693"/>
      <c r="E185" s="693"/>
      <c r="F185" s="693"/>
      <c r="G185" s="693"/>
      <c r="H185" s="693"/>
      <c r="I185" s="693"/>
      <c r="J185" s="693"/>
      <c r="K185" s="693"/>
      <c r="L185" s="693"/>
      <c r="M185" s="693"/>
      <c r="N185" s="693"/>
      <c r="O185" s="693"/>
      <c r="P185" s="693"/>
      <c r="Q185" s="693"/>
      <c r="R185" s="693"/>
    </row>
    <row r="186" spans="2:18" x14ac:dyDescent="0.25">
      <c r="B186" s="693"/>
      <c r="C186" s="693"/>
      <c r="D186" s="693"/>
      <c r="E186" s="693"/>
      <c r="F186" s="693"/>
      <c r="G186" s="693"/>
      <c r="H186" s="693"/>
      <c r="I186" s="693"/>
      <c r="J186" s="693"/>
      <c r="K186" s="693"/>
      <c r="L186" s="693"/>
      <c r="M186" s="693"/>
      <c r="N186" s="693"/>
      <c r="O186" s="693"/>
      <c r="P186" s="693"/>
      <c r="Q186" s="693"/>
      <c r="R186" s="693"/>
    </row>
    <row r="187" spans="2:18" x14ac:dyDescent="0.25">
      <c r="B187" s="693"/>
      <c r="C187" s="693"/>
      <c r="D187" s="693"/>
      <c r="E187" s="693"/>
      <c r="F187" s="693"/>
      <c r="G187" s="693"/>
      <c r="H187" s="693"/>
      <c r="I187" s="693"/>
      <c r="J187" s="693"/>
      <c r="K187" s="693"/>
      <c r="L187" s="693"/>
      <c r="M187" s="693"/>
      <c r="N187" s="693"/>
      <c r="O187" s="693"/>
      <c r="P187" s="693"/>
      <c r="Q187" s="693"/>
      <c r="R187" s="693"/>
    </row>
    <row r="188" spans="2:18" x14ac:dyDescent="0.25">
      <c r="B188" s="693"/>
      <c r="C188" s="693"/>
      <c r="D188" s="693"/>
      <c r="E188" s="693"/>
      <c r="F188" s="693"/>
      <c r="G188" s="693"/>
      <c r="H188" s="693"/>
      <c r="I188" s="693"/>
      <c r="J188" s="693"/>
      <c r="K188" s="693"/>
      <c r="L188" s="693"/>
      <c r="M188" s="693"/>
      <c r="N188" s="693"/>
      <c r="O188" s="693"/>
      <c r="P188" s="693"/>
      <c r="Q188" s="693"/>
      <c r="R188" s="693"/>
    </row>
    <row r="189" spans="2:18" x14ac:dyDescent="0.25">
      <c r="B189" s="693"/>
      <c r="C189" s="693"/>
      <c r="D189" s="693"/>
      <c r="E189" s="693"/>
      <c r="F189" s="693"/>
      <c r="G189" s="693"/>
      <c r="H189" s="693"/>
      <c r="I189" s="693"/>
      <c r="J189" s="693"/>
      <c r="K189" s="693"/>
      <c r="L189" s="693"/>
      <c r="M189" s="693"/>
      <c r="N189" s="693"/>
      <c r="O189" s="693"/>
      <c r="P189" s="693"/>
      <c r="Q189" s="693"/>
      <c r="R189" s="693"/>
    </row>
    <row r="190" spans="2:18" x14ac:dyDescent="0.25">
      <c r="B190" s="693"/>
      <c r="C190" s="693"/>
      <c r="D190" s="693"/>
      <c r="E190" s="693"/>
      <c r="F190" s="693"/>
      <c r="G190" s="693"/>
      <c r="H190" s="693"/>
      <c r="I190" s="693"/>
      <c r="J190" s="693"/>
      <c r="K190" s="693"/>
      <c r="L190" s="693"/>
      <c r="M190" s="693"/>
      <c r="N190" s="693"/>
      <c r="O190" s="693"/>
      <c r="P190" s="693"/>
      <c r="Q190" s="693"/>
      <c r="R190" s="693"/>
    </row>
    <row r="191" spans="2:18" x14ac:dyDescent="0.25">
      <c r="B191" s="693"/>
      <c r="C191" s="693"/>
      <c r="D191" s="693"/>
      <c r="E191" s="693"/>
      <c r="F191" s="693"/>
      <c r="G191" s="693"/>
      <c r="H191" s="693"/>
      <c r="I191" s="693"/>
      <c r="J191" s="693"/>
      <c r="K191" s="693"/>
      <c r="L191" s="693"/>
      <c r="M191" s="693"/>
      <c r="N191" s="693"/>
      <c r="O191" s="693"/>
      <c r="P191" s="693"/>
      <c r="Q191" s="693"/>
      <c r="R191" s="693"/>
    </row>
    <row r="192" spans="2:18" x14ac:dyDescent="0.25">
      <c r="B192" s="693"/>
      <c r="C192" s="693"/>
      <c r="D192" s="693"/>
      <c r="E192" s="693"/>
      <c r="F192" s="693"/>
      <c r="G192" s="693"/>
      <c r="H192" s="693"/>
      <c r="I192" s="693"/>
      <c r="J192" s="693"/>
      <c r="K192" s="693"/>
      <c r="L192" s="693"/>
      <c r="M192" s="693"/>
      <c r="N192" s="693"/>
      <c r="O192" s="693"/>
      <c r="P192" s="693"/>
      <c r="Q192" s="693"/>
      <c r="R192" s="693"/>
    </row>
    <row r="193" spans="2:18" x14ac:dyDescent="0.25">
      <c r="B193" s="693"/>
      <c r="C193" s="693"/>
      <c r="D193" s="693"/>
      <c r="E193" s="693"/>
      <c r="F193" s="693"/>
      <c r="G193" s="693"/>
      <c r="H193" s="693"/>
      <c r="I193" s="693"/>
      <c r="J193" s="693"/>
      <c r="K193" s="693"/>
      <c r="L193" s="693"/>
      <c r="M193" s="693"/>
      <c r="N193" s="693"/>
      <c r="O193" s="693"/>
      <c r="P193" s="693"/>
      <c r="Q193" s="693"/>
      <c r="R193" s="693"/>
    </row>
    <row r="194" spans="2:18" x14ac:dyDescent="0.25">
      <c r="B194" s="693"/>
      <c r="C194" s="693"/>
      <c r="D194" s="693"/>
      <c r="E194" s="693"/>
      <c r="F194" s="693"/>
      <c r="G194" s="693"/>
      <c r="H194" s="693"/>
      <c r="I194" s="693"/>
      <c r="J194" s="693"/>
      <c r="K194" s="693"/>
      <c r="L194" s="693"/>
      <c r="M194" s="693"/>
      <c r="N194" s="693"/>
      <c r="O194" s="693"/>
      <c r="P194" s="693"/>
      <c r="Q194" s="693"/>
      <c r="R194" s="693"/>
    </row>
    <row r="195" spans="2:18" x14ac:dyDescent="0.25">
      <c r="B195" s="693"/>
      <c r="C195" s="693"/>
      <c r="D195" s="693"/>
      <c r="E195" s="693"/>
      <c r="F195" s="693"/>
      <c r="G195" s="693"/>
      <c r="H195" s="693"/>
      <c r="I195" s="693"/>
      <c r="J195" s="693"/>
      <c r="K195" s="693"/>
      <c r="L195" s="693"/>
      <c r="M195" s="693"/>
      <c r="N195" s="693"/>
      <c r="O195" s="693"/>
      <c r="P195" s="693"/>
      <c r="Q195" s="693"/>
      <c r="R195" s="693"/>
    </row>
    <row r="196" spans="2:18" x14ac:dyDescent="0.25">
      <c r="B196" s="693"/>
      <c r="C196" s="693"/>
      <c r="D196" s="693"/>
      <c r="E196" s="693"/>
      <c r="F196" s="693"/>
      <c r="G196" s="693"/>
      <c r="H196" s="693"/>
      <c r="I196" s="693"/>
      <c r="J196" s="693"/>
      <c r="K196" s="693"/>
      <c r="L196" s="693"/>
      <c r="M196" s="693"/>
      <c r="N196" s="693"/>
      <c r="O196" s="693"/>
      <c r="P196" s="693"/>
      <c r="Q196" s="693"/>
      <c r="R196" s="693"/>
    </row>
    <row r="197" spans="2:18" x14ac:dyDescent="0.25">
      <c r="B197" s="693"/>
      <c r="C197" s="693"/>
      <c r="D197" s="693"/>
      <c r="E197" s="693"/>
      <c r="F197" s="693"/>
      <c r="G197" s="693"/>
      <c r="H197" s="693"/>
      <c r="I197" s="693"/>
      <c r="J197" s="693"/>
      <c r="K197" s="693"/>
      <c r="L197" s="693"/>
      <c r="M197" s="693"/>
      <c r="N197" s="693"/>
      <c r="O197" s="693"/>
      <c r="P197" s="693"/>
      <c r="Q197" s="693"/>
      <c r="R197" s="693"/>
    </row>
    <row r="198" spans="2:18" x14ac:dyDescent="0.25">
      <c r="B198" s="693"/>
      <c r="C198" s="693"/>
      <c r="D198" s="693"/>
      <c r="E198" s="693"/>
      <c r="F198" s="693"/>
      <c r="G198" s="693"/>
      <c r="H198" s="693"/>
      <c r="I198" s="693"/>
      <c r="J198" s="693"/>
      <c r="K198" s="693"/>
      <c r="L198" s="693"/>
      <c r="M198" s="693"/>
      <c r="N198" s="693"/>
      <c r="O198" s="693"/>
      <c r="P198" s="693"/>
      <c r="Q198" s="693"/>
      <c r="R198" s="693"/>
    </row>
    <row r="199" spans="2:18" x14ac:dyDescent="0.25">
      <c r="B199" s="693"/>
      <c r="C199" s="693"/>
      <c r="D199" s="693"/>
      <c r="E199" s="693"/>
      <c r="F199" s="693"/>
      <c r="G199" s="693"/>
      <c r="H199" s="693"/>
      <c r="I199" s="693"/>
      <c r="J199" s="693"/>
      <c r="K199" s="693"/>
      <c r="L199" s="693"/>
      <c r="M199" s="693"/>
      <c r="N199" s="693"/>
      <c r="O199" s="693"/>
      <c r="P199" s="693"/>
      <c r="Q199" s="693"/>
      <c r="R199" s="693"/>
    </row>
    <row r="200" spans="2:18" x14ac:dyDescent="0.25">
      <c r="B200" s="693"/>
      <c r="C200" s="693"/>
      <c r="D200" s="693"/>
      <c r="E200" s="693"/>
      <c r="F200" s="693"/>
      <c r="G200" s="693"/>
      <c r="H200" s="693"/>
      <c r="I200" s="693"/>
      <c r="J200" s="693"/>
      <c r="K200" s="693"/>
      <c r="L200" s="693"/>
      <c r="M200" s="693"/>
      <c r="N200" s="693"/>
      <c r="O200" s="693"/>
      <c r="P200" s="693"/>
      <c r="Q200" s="693"/>
      <c r="R200" s="693"/>
    </row>
    <row r="201" spans="2:18" x14ac:dyDescent="0.25">
      <c r="B201" s="693"/>
      <c r="C201" s="693"/>
      <c r="D201" s="693"/>
      <c r="E201" s="693"/>
      <c r="F201" s="693"/>
      <c r="G201" s="693"/>
      <c r="H201" s="693"/>
      <c r="I201" s="693"/>
      <c r="J201" s="693"/>
      <c r="K201" s="693"/>
      <c r="L201" s="693"/>
      <c r="M201" s="693"/>
      <c r="N201" s="693"/>
      <c r="O201" s="693"/>
      <c r="P201" s="693"/>
      <c r="Q201" s="693"/>
      <c r="R201" s="693"/>
    </row>
    <row r="202" spans="2:18" x14ac:dyDescent="0.25">
      <c r="B202" s="693"/>
      <c r="C202" s="693"/>
      <c r="D202" s="693"/>
      <c r="E202" s="693"/>
      <c r="F202" s="693"/>
      <c r="G202" s="693"/>
      <c r="H202" s="693"/>
      <c r="I202" s="693"/>
      <c r="J202" s="693"/>
      <c r="K202" s="693"/>
      <c r="L202" s="693"/>
      <c r="M202" s="693"/>
      <c r="N202" s="693"/>
      <c r="O202" s="693"/>
      <c r="P202" s="693"/>
      <c r="Q202" s="693"/>
      <c r="R202" s="693"/>
    </row>
    <row r="203" spans="2:18" x14ac:dyDescent="0.25">
      <c r="B203" s="693"/>
      <c r="C203" s="693"/>
      <c r="D203" s="693"/>
      <c r="E203" s="693"/>
      <c r="F203" s="693"/>
      <c r="G203" s="693"/>
      <c r="H203" s="693"/>
      <c r="I203" s="693"/>
      <c r="J203" s="693"/>
      <c r="K203" s="693"/>
      <c r="L203" s="693"/>
      <c r="M203" s="693"/>
      <c r="N203" s="693"/>
      <c r="O203" s="693"/>
      <c r="P203" s="693"/>
      <c r="Q203" s="693"/>
      <c r="R203" s="693"/>
    </row>
    <row r="204" spans="2:18" x14ac:dyDescent="0.25">
      <c r="B204" s="693"/>
      <c r="C204" s="693"/>
      <c r="D204" s="693"/>
      <c r="E204" s="693"/>
      <c r="F204" s="693"/>
      <c r="G204" s="693"/>
      <c r="H204" s="693"/>
      <c r="I204" s="693"/>
      <c r="J204" s="693"/>
      <c r="K204" s="693"/>
      <c r="L204" s="693"/>
      <c r="M204" s="693"/>
      <c r="N204" s="693"/>
      <c r="O204" s="693"/>
      <c r="P204" s="693"/>
      <c r="Q204" s="693"/>
      <c r="R204" s="693"/>
    </row>
    <row r="205" spans="2:18" x14ac:dyDescent="0.25">
      <c r="B205" s="693"/>
      <c r="C205" s="693"/>
      <c r="D205" s="693"/>
      <c r="E205" s="693"/>
      <c r="F205" s="693"/>
      <c r="G205" s="693"/>
      <c r="H205" s="693"/>
      <c r="I205" s="693"/>
      <c r="J205" s="693"/>
      <c r="K205" s="693"/>
      <c r="L205" s="693"/>
      <c r="M205" s="693"/>
      <c r="N205" s="693"/>
      <c r="O205" s="693"/>
      <c r="P205" s="693"/>
      <c r="Q205" s="693"/>
      <c r="R205" s="693"/>
    </row>
    <row r="206" spans="2:18" x14ac:dyDescent="0.25">
      <c r="B206" s="693"/>
      <c r="C206" s="693"/>
      <c r="D206" s="693"/>
      <c r="E206" s="693"/>
      <c r="F206" s="693"/>
      <c r="G206" s="693"/>
      <c r="H206" s="693"/>
      <c r="I206" s="693"/>
      <c r="J206" s="693"/>
      <c r="K206" s="693"/>
      <c r="L206" s="693"/>
      <c r="M206" s="693"/>
      <c r="N206" s="693"/>
      <c r="O206" s="693"/>
      <c r="P206" s="693"/>
      <c r="Q206" s="693"/>
      <c r="R206" s="693"/>
    </row>
    <row r="207" spans="2:18" x14ac:dyDescent="0.25">
      <c r="B207" s="693"/>
      <c r="C207" s="693"/>
      <c r="D207" s="693"/>
      <c r="E207" s="693"/>
      <c r="F207" s="693"/>
      <c r="G207" s="693"/>
      <c r="H207" s="693"/>
      <c r="I207" s="693"/>
      <c r="J207" s="693"/>
      <c r="K207" s="693"/>
      <c r="L207" s="693"/>
      <c r="M207" s="693"/>
      <c r="N207" s="693"/>
      <c r="O207" s="693"/>
      <c r="P207" s="693"/>
      <c r="Q207" s="693"/>
      <c r="R207" s="693"/>
    </row>
    <row r="208" spans="2:18" x14ac:dyDescent="0.25">
      <c r="B208" s="693"/>
      <c r="C208" s="693"/>
      <c r="D208" s="693"/>
      <c r="E208" s="693"/>
      <c r="F208" s="693"/>
      <c r="G208" s="693"/>
      <c r="H208" s="693"/>
      <c r="I208" s="693"/>
      <c r="J208" s="693"/>
      <c r="K208" s="693"/>
      <c r="L208" s="693"/>
      <c r="M208" s="693"/>
      <c r="N208" s="693"/>
      <c r="O208" s="693"/>
      <c r="P208" s="693"/>
      <c r="Q208" s="693"/>
      <c r="R208" s="693"/>
    </row>
    <row r="209" spans="2:18" x14ac:dyDescent="0.25">
      <c r="B209" s="693"/>
      <c r="C209" s="693"/>
      <c r="D209" s="693"/>
      <c r="E209" s="693"/>
      <c r="F209" s="693"/>
      <c r="G209" s="693"/>
      <c r="H209" s="693"/>
      <c r="I209" s="693"/>
      <c r="J209" s="693"/>
      <c r="K209" s="693"/>
      <c r="L209" s="693"/>
      <c r="M209" s="693"/>
      <c r="N209" s="693"/>
      <c r="O209" s="693"/>
      <c r="P209" s="693"/>
      <c r="Q209" s="693"/>
      <c r="R209" s="693"/>
    </row>
    <row r="210" spans="2:18" x14ac:dyDescent="0.25">
      <c r="B210" s="693"/>
      <c r="C210" s="693"/>
      <c r="D210" s="693"/>
      <c r="E210" s="693"/>
      <c r="F210" s="693"/>
      <c r="G210" s="693"/>
      <c r="H210" s="693"/>
      <c r="I210" s="693"/>
      <c r="J210" s="693"/>
      <c r="K210" s="693"/>
      <c r="L210" s="693"/>
      <c r="M210" s="693"/>
      <c r="N210" s="693"/>
      <c r="O210" s="693"/>
      <c r="P210" s="693"/>
      <c r="Q210" s="693"/>
      <c r="R210" s="693"/>
    </row>
    <row r="211" spans="2:18" x14ac:dyDescent="0.25">
      <c r="B211" s="693"/>
      <c r="C211" s="693"/>
      <c r="D211" s="693"/>
      <c r="E211" s="693"/>
      <c r="F211" s="693"/>
      <c r="G211" s="693"/>
      <c r="H211" s="693"/>
      <c r="I211" s="693"/>
      <c r="J211" s="693"/>
      <c r="K211" s="693"/>
      <c r="L211" s="693"/>
      <c r="M211" s="693"/>
      <c r="N211" s="693"/>
      <c r="O211" s="693"/>
      <c r="P211" s="693"/>
      <c r="Q211" s="693"/>
      <c r="R211" s="693"/>
    </row>
    <row r="212" spans="2:18" x14ac:dyDescent="0.25">
      <c r="B212" s="693"/>
      <c r="C212" s="693"/>
      <c r="D212" s="693"/>
      <c r="E212" s="693"/>
      <c r="F212" s="693"/>
      <c r="G212" s="693"/>
      <c r="H212" s="693"/>
      <c r="I212" s="693"/>
      <c r="J212" s="693"/>
      <c r="K212" s="693"/>
      <c r="L212" s="693"/>
      <c r="M212" s="693"/>
      <c r="N212" s="693"/>
      <c r="O212" s="693"/>
      <c r="P212" s="693"/>
      <c r="Q212" s="693"/>
      <c r="R212" s="693"/>
    </row>
    <row r="213" spans="2:18" x14ac:dyDescent="0.25">
      <c r="B213" s="693"/>
      <c r="C213" s="693"/>
      <c r="D213" s="693"/>
      <c r="E213" s="693"/>
      <c r="F213" s="693"/>
      <c r="G213" s="693"/>
      <c r="H213" s="693"/>
      <c r="I213" s="693"/>
      <c r="J213" s="693"/>
      <c r="K213" s="693"/>
      <c r="L213" s="693"/>
      <c r="M213" s="693"/>
      <c r="N213" s="693"/>
      <c r="O213" s="693"/>
      <c r="P213" s="693"/>
      <c r="Q213" s="693"/>
      <c r="R213" s="693"/>
    </row>
    <row r="214" spans="2:18" x14ac:dyDescent="0.25">
      <c r="B214" s="693"/>
      <c r="C214" s="693"/>
      <c r="D214" s="693"/>
      <c r="E214" s="693"/>
      <c r="F214" s="693"/>
      <c r="G214" s="693"/>
      <c r="H214" s="693"/>
      <c r="I214" s="693"/>
      <c r="J214" s="693"/>
      <c r="K214" s="693"/>
      <c r="L214" s="693"/>
      <c r="M214" s="693"/>
      <c r="N214" s="693"/>
      <c r="O214" s="693"/>
      <c r="P214" s="693"/>
      <c r="Q214" s="693"/>
      <c r="R214" s="693"/>
    </row>
    <row r="215" spans="2:18" x14ac:dyDescent="0.25">
      <c r="B215" s="693"/>
      <c r="C215" s="693"/>
      <c r="D215" s="693"/>
      <c r="E215" s="693"/>
      <c r="F215" s="693"/>
      <c r="G215" s="693"/>
      <c r="H215" s="693"/>
      <c r="I215" s="693"/>
      <c r="J215" s="693"/>
      <c r="K215" s="693"/>
      <c r="L215" s="693"/>
      <c r="M215" s="693"/>
      <c r="N215" s="693"/>
      <c r="O215" s="693"/>
      <c r="P215" s="693"/>
      <c r="Q215" s="693"/>
      <c r="R215" s="693"/>
    </row>
    <row r="216" spans="2:18" x14ac:dyDescent="0.25">
      <c r="B216" s="693"/>
      <c r="C216" s="693"/>
      <c r="D216" s="693"/>
      <c r="E216" s="693"/>
      <c r="F216" s="693"/>
      <c r="G216" s="693"/>
      <c r="H216" s="693"/>
      <c r="I216" s="693"/>
      <c r="J216" s="693"/>
      <c r="K216" s="693"/>
      <c r="L216" s="693"/>
      <c r="M216" s="693"/>
      <c r="N216" s="693"/>
      <c r="O216" s="693"/>
      <c r="P216" s="693"/>
      <c r="Q216" s="693"/>
      <c r="R216" s="693"/>
    </row>
    <row r="217" spans="2:18" x14ac:dyDescent="0.25">
      <c r="B217" s="693"/>
      <c r="C217" s="693"/>
      <c r="D217" s="693"/>
      <c r="E217" s="693"/>
      <c r="F217" s="693"/>
      <c r="G217" s="693"/>
      <c r="H217" s="693"/>
      <c r="I217" s="693"/>
      <c r="J217" s="693"/>
      <c r="K217" s="693"/>
      <c r="L217" s="693"/>
      <c r="M217" s="693"/>
      <c r="N217" s="693"/>
      <c r="O217" s="693"/>
      <c r="P217" s="693"/>
      <c r="Q217" s="693"/>
      <c r="R217" s="693"/>
    </row>
    <row r="218" spans="2:18" x14ac:dyDescent="0.25">
      <c r="B218" s="693"/>
      <c r="C218" s="693"/>
      <c r="D218" s="693"/>
      <c r="E218" s="693"/>
      <c r="F218" s="693"/>
      <c r="G218" s="693"/>
      <c r="H218" s="693"/>
      <c r="I218" s="693"/>
      <c r="J218" s="693"/>
      <c r="K218" s="693"/>
      <c r="L218" s="693"/>
      <c r="M218" s="693"/>
      <c r="N218" s="693"/>
      <c r="O218" s="693"/>
      <c r="P218" s="693"/>
      <c r="Q218" s="693"/>
      <c r="R218" s="693"/>
    </row>
    <row r="219" spans="2:18" x14ac:dyDescent="0.25">
      <c r="B219" s="693"/>
      <c r="C219" s="693"/>
      <c r="D219" s="693"/>
      <c r="E219" s="693"/>
      <c r="F219" s="693"/>
      <c r="G219" s="693"/>
      <c r="H219" s="693"/>
      <c r="I219" s="693"/>
      <c r="J219" s="693"/>
      <c r="K219" s="693"/>
      <c r="L219" s="693"/>
      <c r="M219" s="693"/>
      <c r="N219" s="693"/>
      <c r="O219" s="693"/>
      <c r="P219" s="693"/>
      <c r="Q219" s="693"/>
      <c r="R219" s="693"/>
    </row>
    <row r="220" spans="2:18" x14ac:dyDescent="0.25">
      <c r="B220" s="693"/>
      <c r="C220" s="693"/>
      <c r="D220" s="693"/>
      <c r="E220" s="693"/>
      <c r="F220" s="693"/>
      <c r="G220" s="693"/>
      <c r="H220" s="693"/>
      <c r="I220" s="693"/>
      <c r="J220" s="693"/>
      <c r="K220" s="693"/>
      <c r="L220" s="693"/>
      <c r="M220" s="693"/>
      <c r="N220" s="693"/>
      <c r="O220" s="693"/>
      <c r="P220" s="693"/>
      <c r="Q220" s="693"/>
      <c r="R220" s="693"/>
    </row>
    <row r="221" spans="2:18" x14ac:dyDescent="0.25">
      <c r="B221" s="693"/>
      <c r="C221" s="693"/>
      <c r="D221" s="693"/>
      <c r="E221" s="693"/>
      <c r="F221" s="693"/>
      <c r="G221" s="693"/>
      <c r="H221" s="693"/>
      <c r="I221" s="693"/>
      <c r="J221" s="693"/>
      <c r="K221" s="693"/>
      <c r="L221" s="693"/>
      <c r="M221" s="693"/>
      <c r="N221" s="693"/>
      <c r="O221" s="693"/>
      <c r="P221" s="693"/>
      <c r="Q221" s="693"/>
      <c r="R221" s="693"/>
    </row>
    <row r="222" spans="2:18" x14ac:dyDescent="0.25">
      <c r="B222" s="693"/>
      <c r="C222" s="693"/>
      <c r="D222" s="693"/>
      <c r="E222" s="693"/>
      <c r="F222" s="693"/>
      <c r="G222" s="693"/>
      <c r="H222" s="693"/>
      <c r="I222" s="693"/>
      <c r="J222" s="693"/>
      <c r="K222" s="693"/>
      <c r="L222" s="693"/>
      <c r="M222" s="693"/>
      <c r="N222" s="693"/>
      <c r="O222" s="693"/>
      <c r="P222" s="693"/>
      <c r="Q222" s="693"/>
      <c r="R222" s="693"/>
    </row>
    <row r="223" spans="2:18" x14ac:dyDescent="0.25">
      <c r="B223" s="693"/>
      <c r="C223" s="693"/>
      <c r="D223" s="693"/>
      <c r="E223" s="693"/>
      <c r="F223" s="693"/>
      <c r="G223" s="693"/>
      <c r="H223" s="693"/>
      <c r="I223" s="693"/>
      <c r="J223" s="693"/>
      <c r="K223" s="693"/>
      <c r="L223" s="693"/>
      <c r="M223" s="693"/>
      <c r="N223" s="693"/>
      <c r="O223" s="693"/>
      <c r="P223" s="693"/>
      <c r="Q223" s="693"/>
      <c r="R223" s="693"/>
    </row>
    <row r="224" spans="2:18" x14ac:dyDescent="0.25">
      <c r="B224" s="693"/>
      <c r="C224" s="693"/>
      <c r="D224" s="693"/>
      <c r="E224" s="693"/>
      <c r="F224" s="693"/>
      <c r="G224" s="693"/>
      <c r="H224" s="693"/>
      <c r="I224" s="693"/>
      <c r="J224" s="693"/>
      <c r="K224" s="693"/>
      <c r="L224" s="693"/>
      <c r="M224" s="693"/>
      <c r="N224" s="693"/>
      <c r="O224" s="693"/>
      <c r="P224" s="693"/>
      <c r="Q224" s="693"/>
      <c r="R224" s="693"/>
    </row>
    <row r="225" spans="2:18" x14ac:dyDescent="0.25">
      <c r="B225" s="693"/>
      <c r="C225" s="693"/>
      <c r="D225" s="693"/>
      <c r="E225" s="693"/>
      <c r="F225" s="693"/>
      <c r="G225" s="693"/>
      <c r="H225" s="693"/>
      <c r="I225" s="693"/>
      <c r="J225" s="693"/>
      <c r="K225" s="693"/>
      <c r="L225" s="693"/>
      <c r="M225" s="693"/>
      <c r="N225" s="693"/>
      <c r="O225" s="693"/>
      <c r="P225" s="693"/>
      <c r="Q225" s="693"/>
      <c r="R225" s="693"/>
    </row>
    <row r="226" spans="2:18" x14ac:dyDescent="0.25">
      <c r="B226" s="693"/>
      <c r="C226" s="693"/>
      <c r="D226" s="693"/>
      <c r="E226" s="693"/>
      <c r="F226" s="693"/>
      <c r="G226" s="693"/>
      <c r="H226" s="693"/>
      <c r="I226" s="693"/>
      <c r="J226" s="693"/>
      <c r="K226" s="693"/>
      <c r="L226" s="693"/>
      <c r="M226" s="693"/>
      <c r="N226" s="693"/>
      <c r="O226" s="693"/>
      <c r="P226" s="693"/>
      <c r="Q226" s="693"/>
      <c r="R226" s="693"/>
    </row>
    <row r="227" spans="2:18" x14ac:dyDescent="0.25">
      <c r="B227" s="693"/>
      <c r="C227" s="693"/>
      <c r="D227" s="693"/>
      <c r="E227" s="693"/>
      <c r="F227" s="693"/>
      <c r="G227" s="693"/>
      <c r="H227" s="693"/>
      <c r="I227" s="693"/>
      <c r="J227" s="693"/>
      <c r="K227" s="693"/>
      <c r="L227" s="693"/>
      <c r="M227" s="693"/>
      <c r="N227" s="693"/>
      <c r="O227" s="693"/>
      <c r="P227" s="693"/>
      <c r="Q227" s="693"/>
      <c r="R227" s="693"/>
    </row>
    <row r="228" spans="2:18" x14ac:dyDescent="0.25">
      <c r="B228" s="693"/>
      <c r="C228" s="693"/>
      <c r="D228" s="693"/>
      <c r="E228" s="693"/>
      <c r="F228" s="693"/>
      <c r="G228" s="693"/>
      <c r="H228" s="693"/>
      <c r="I228" s="693"/>
      <c r="J228" s="693"/>
      <c r="K228" s="693"/>
      <c r="L228" s="693"/>
      <c r="M228" s="693"/>
      <c r="N228" s="693"/>
      <c r="O228" s="693"/>
      <c r="P228" s="693"/>
      <c r="Q228" s="693"/>
      <c r="R228" s="693"/>
    </row>
    <row r="229" spans="2:18" x14ac:dyDescent="0.25">
      <c r="B229" s="693"/>
      <c r="C229" s="693"/>
      <c r="D229" s="693"/>
      <c r="E229" s="693"/>
      <c r="F229" s="693"/>
      <c r="G229" s="693"/>
      <c r="H229" s="693"/>
      <c r="I229" s="693"/>
      <c r="J229" s="693"/>
      <c r="K229" s="693"/>
      <c r="L229" s="693"/>
      <c r="M229" s="693"/>
      <c r="N229" s="693"/>
      <c r="O229" s="693"/>
      <c r="P229" s="693"/>
      <c r="Q229" s="693"/>
      <c r="R229" s="693"/>
    </row>
    <row r="230" spans="2:18" x14ac:dyDescent="0.25">
      <c r="B230" s="693"/>
      <c r="C230" s="693"/>
      <c r="D230" s="693"/>
      <c r="E230" s="693"/>
      <c r="F230" s="693"/>
      <c r="G230" s="693"/>
      <c r="H230" s="693"/>
      <c r="I230" s="693"/>
      <c r="J230" s="693"/>
      <c r="K230" s="693"/>
      <c r="L230" s="693"/>
      <c r="M230" s="693"/>
      <c r="N230" s="693"/>
      <c r="O230" s="693"/>
      <c r="P230" s="693"/>
      <c r="Q230" s="693"/>
      <c r="R230" s="693"/>
    </row>
    <row r="231" spans="2:18" x14ac:dyDescent="0.25">
      <c r="B231" s="693"/>
      <c r="C231" s="693"/>
      <c r="D231" s="693"/>
      <c r="E231" s="693"/>
      <c r="F231" s="693"/>
      <c r="G231" s="693"/>
      <c r="H231" s="693"/>
      <c r="I231" s="693"/>
      <c r="J231" s="693"/>
      <c r="K231" s="693"/>
      <c r="L231" s="693"/>
      <c r="M231" s="693"/>
      <c r="N231" s="693"/>
      <c r="O231" s="693"/>
      <c r="P231" s="693"/>
      <c r="Q231" s="693"/>
      <c r="R231" s="693"/>
    </row>
    <row r="232" spans="2:18" x14ac:dyDescent="0.25">
      <c r="B232" s="693"/>
      <c r="C232" s="693"/>
      <c r="D232" s="693"/>
      <c r="E232" s="693"/>
      <c r="F232" s="693"/>
      <c r="G232" s="693"/>
      <c r="H232" s="693"/>
      <c r="I232" s="693"/>
      <c r="J232" s="693"/>
      <c r="K232" s="693"/>
      <c r="L232" s="693"/>
      <c r="M232" s="693"/>
      <c r="N232" s="693"/>
      <c r="O232" s="693"/>
      <c r="P232" s="693"/>
      <c r="Q232" s="693"/>
      <c r="R232" s="693"/>
    </row>
    <row r="233" spans="2:18" x14ac:dyDescent="0.25">
      <c r="B233" s="693"/>
      <c r="C233" s="693"/>
      <c r="D233" s="693"/>
      <c r="E233" s="693"/>
      <c r="F233" s="693"/>
      <c r="G233" s="693"/>
      <c r="H233" s="693"/>
      <c r="I233" s="693"/>
      <c r="J233" s="693"/>
      <c r="K233" s="693"/>
      <c r="L233" s="693"/>
      <c r="M233" s="693"/>
      <c r="N233" s="693"/>
      <c r="O233" s="693"/>
      <c r="P233" s="693"/>
      <c r="Q233" s="693"/>
      <c r="R233" s="693"/>
    </row>
    <row r="234" spans="2:18" x14ac:dyDescent="0.25">
      <c r="B234" s="693"/>
      <c r="C234" s="693"/>
      <c r="D234" s="693"/>
      <c r="E234" s="693"/>
      <c r="F234" s="693"/>
      <c r="G234" s="693"/>
      <c r="H234" s="693"/>
      <c r="I234" s="693"/>
      <c r="J234" s="693"/>
      <c r="K234" s="693"/>
      <c r="L234" s="693"/>
      <c r="M234" s="693"/>
      <c r="N234" s="693"/>
      <c r="O234" s="693"/>
      <c r="P234" s="693"/>
      <c r="Q234" s="693"/>
      <c r="R234" s="693"/>
    </row>
    <row r="235" spans="2:18" x14ac:dyDescent="0.25">
      <c r="B235" s="693"/>
      <c r="C235" s="693"/>
      <c r="D235" s="693"/>
      <c r="E235" s="693"/>
      <c r="F235" s="693"/>
      <c r="G235" s="693"/>
      <c r="H235" s="693"/>
      <c r="I235" s="693"/>
      <c r="J235" s="693"/>
      <c r="K235" s="693"/>
      <c r="L235" s="693"/>
      <c r="M235" s="693"/>
      <c r="N235" s="693"/>
      <c r="O235" s="693"/>
      <c r="P235" s="693"/>
      <c r="Q235" s="693"/>
      <c r="R235" s="693"/>
    </row>
    <row r="236" spans="2:18" x14ac:dyDescent="0.25">
      <c r="B236" s="693"/>
      <c r="C236" s="693"/>
      <c r="D236" s="693"/>
      <c r="E236" s="693"/>
      <c r="F236" s="693"/>
      <c r="G236" s="693"/>
      <c r="H236" s="693"/>
      <c r="I236" s="693"/>
      <c r="J236" s="693"/>
      <c r="K236" s="693"/>
      <c r="L236" s="693"/>
      <c r="M236" s="693"/>
      <c r="N236" s="693"/>
      <c r="O236" s="693"/>
      <c r="P236" s="693"/>
      <c r="Q236" s="693"/>
      <c r="R236" s="693"/>
    </row>
    <row r="237" spans="2:18" x14ac:dyDescent="0.25">
      <c r="B237" s="693"/>
      <c r="C237" s="693"/>
      <c r="D237" s="693"/>
      <c r="E237" s="693"/>
      <c r="F237" s="693"/>
      <c r="G237" s="693"/>
      <c r="H237" s="693"/>
      <c r="I237" s="693"/>
      <c r="J237" s="693"/>
      <c r="K237" s="693"/>
      <c r="L237" s="693"/>
      <c r="M237" s="693"/>
      <c r="N237" s="693"/>
      <c r="O237" s="693"/>
      <c r="P237" s="693"/>
      <c r="Q237" s="693"/>
      <c r="R237" s="693"/>
    </row>
    <row r="238" spans="2:18" x14ac:dyDescent="0.25">
      <c r="B238" s="693"/>
      <c r="C238" s="693"/>
      <c r="D238" s="693"/>
      <c r="E238" s="693"/>
      <c r="F238" s="693"/>
      <c r="G238" s="693"/>
      <c r="H238" s="693"/>
      <c r="I238" s="693"/>
      <c r="J238" s="693"/>
      <c r="K238" s="693"/>
      <c r="L238" s="693"/>
      <c r="M238" s="693"/>
      <c r="N238" s="693"/>
      <c r="O238" s="693"/>
      <c r="P238" s="693"/>
      <c r="Q238" s="693"/>
      <c r="R238" s="693"/>
    </row>
    <row r="239" spans="2:18" x14ac:dyDescent="0.25">
      <c r="B239" s="693"/>
      <c r="C239" s="693"/>
      <c r="D239" s="693"/>
      <c r="E239" s="693"/>
      <c r="F239" s="693"/>
      <c r="G239" s="693"/>
      <c r="H239" s="693"/>
      <c r="I239" s="693"/>
      <c r="J239" s="693"/>
      <c r="K239" s="693"/>
      <c r="L239" s="693"/>
      <c r="M239" s="693"/>
      <c r="N239" s="693"/>
      <c r="O239" s="693"/>
      <c r="P239" s="693"/>
      <c r="Q239" s="693"/>
      <c r="R239" s="693"/>
    </row>
    <row r="240" spans="2:18" x14ac:dyDescent="0.25">
      <c r="B240" s="693"/>
      <c r="C240" s="693"/>
      <c r="D240" s="693"/>
      <c r="E240" s="693"/>
      <c r="F240" s="693"/>
      <c r="G240" s="693"/>
      <c r="H240" s="693"/>
      <c r="I240" s="693"/>
      <c r="J240" s="693"/>
      <c r="K240" s="693"/>
      <c r="L240" s="693"/>
      <c r="M240" s="693"/>
      <c r="N240" s="693"/>
      <c r="O240" s="693"/>
      <c r="P240" s="693"/>
      <c r="Q240" s="693"/>
      <c r="R240" s="693"/>
    </row>
    <row r="241" spans="2:18" x14ac:dyDescent="0.25">
      <c r="B241" s="693"/>
      <c r="C241" s="693"/>
      <c r="D241" s="693"/>
      <c r="E241" s="693"/>
      <c r="F241" s="693"/>
      <c r="G241" s="693"/>
      <c r="H241" s="693"/>
      <c r="I241" s="693"/>
      <c r="J241" s="693"/>
      <c r="K241" s="693"/>
      <c r="L241" s="693"/>
      <c r="M241" s="693"/>
      <c r="N241" s="693"/>
      <c r="O241" s="693"/>
      <c r="P241" s="693"/>
      <c r="Q241" s="693"/>
      <c r="R241" s="693"/>
    </row>
    <row r="242" spans="2:18" x14ac:dyDescent="0.25">
      <c r="B242" s="693"/>
      <c r="C242" s="693"/>
      <c r="D242" s="693"/>
      <c r="E242" s="693"/>
      <c r="F242" s="693"/>
      <c r="G242" s="693"/>
      <c r="H242" s="693"/>
      <c r="I242" s="693"/>
      <c r="J242" s="693"/>
      <c r="K242" s="693"/>
      <c r="L242" s="693"/>
      <c r="M242" s="693"/>
      <c r="N242" s="693"/>
      <c r="O242" s="693"/>
      <c r="P242" s="693"/>
      <c r="Q242" s="693"/>
      <c r="R242" s="693"/>
    </row>
    <row r="243" spans="2:18" x14ac:dyDescent="0.25">
      <c r="B243" s="693"/>
      <c r="C243" s="693"/>
      <c r="D243" s="693"/>
      <c r="E243" s="693"/>
      <c r="F243" s="693"/>
      <c r="G243" s="693"/>
      <c r="H243" s="693"/>
      <c r="I243" s="693"/>
      <c r="J243" s="693"/>
      <c r="K243" s="693"/>
      <c r="L243" s="693"/>
      <c r="M243" s="693"/>
      <c r="N243" s="693"/>
      <c r="O243" s="693"/>
      <c r="P243" s="693"/>
      <c r="Q243" s="693"/>
      <c r="R243" s="693"/>
    </row>
    <row r="244" spans="2:18" x14ac:dyDescent="0.25">
      <c r="B244" s="693"/>
      <c r="C244" s="693"/>
      <c r="D244" s="693"/>
      <c r="E244" s="693"/>
      <c r="F244" s="693"/>
      <c r="G244" s="693"/>
      <c r="H244" s="693"/>
      <c r="I244" s="693"/>
      <c r="J244" s="693"/>
      <c r="K244" s="693"/>
      <c r="L244" s="693"/>
      <c r="M244" s="693"/>
      <c r="N244" s="693"/>
      <c r="O244" s="693"/>
      <c r="P244" s="693"/>
      <c r="Q244" s="693"/>
      <c r="R244" s="693"/>
    </row>
    <row r="245" spans="2:18" x14ac:dyDescent="0.25">
      <c r="B245" s="693"/>
      <c r="C245" s="693"/>
      <c r="D245" s="693"/>
      <c r="E245" s="693"/>
      <c r="F245" s="693"/>
      <c r="G245" s="693"/>
      <c r="H245" s="693"/>
      <c r="I245" s="693"/>
      <c r="J245" s="693"/>
      <c r="K245" s="693"/>
      <c r="L245" s="693"/>
      <c r="M245" s="693"/>
      <c r="N245" s="693"/>
      <c r="O245" s="693"/>
      <c r="P245" s="693"/>
      <c r="Q245" s="693"/>
      <c r="R245" s="693"/>
    </row>
    <row r="246" spans="2:18" x14ac:dyDescent="0.25">
      <c r="B246" s="693"/>
      <c r="C246" s="693"/>
      <c r="D246" s="693"/>
      <c r="E246" s="693"/>
      <c r="F246" s="693"/>
      <c r="G246" s="693"/>
      <c r="H246" s="693"/>
      <c r="I246" s="693"/>
      <c r="J246" s="693"/>
      <c r="K246" s="693"/>
      <c r="L246" s="693"/>
      <c r="M246" s="693"/>
      <c r="N246" s="693"/>
      <c r="O246" s="693"/>
      <c r="P246" s="693"/>
      <c r="Q246" s="693"/>
      <c r="R246" s="693"/>
    </row>
    <row r="247" spans="2:18" x14ac:dyDescent="0.25">
      <c r="B247" s="693"/>
      <c r="C247" s="693"/>
      <c r="D247" s="693"/>
      <c r="E247" s="693"/>
      <c r="F247" s="693"/>
      <c r="G247" s="693"/>
      <c r="H247" s="693"/>
      <c r="I247" s="693"/>
      <c r="J247" s="693"/>
      <c r="K247" s="693"/>
      <c r="L247" s="693"/>
      <c r="M247" s="693"/>
      <c r="N247" s="693"/>
      <c r="O247" s="693"/>
      <c r="P247" s="693"/>
      <c r="Q247" s="693"/>
      <c r="R247" s="693"/>
    </row>
    <row r="248" spans="2:18" x14ac:dyDescent="0.25">
      <c r="B248" s="693"/>
      <c r="C248" s="693"/>
      <c r="D248" s="693"/>
      <c r="E248" s="693"/>
      <c r="F248" s="693"/>
      <c r="G248" s="693"/>
      <c r="H248" s="693"/>
      <c r="I248" s="693"/>
      <c r="J248" s="693"/>
      <c r="K248" s="693"/>
      <c r="L248" s="693"/>
      <c r="M248" s="693"/>
      <c r="N248" s="693"/>
      <c r="O248" s="693"/>
      <c r="P248" s="693"/>
      <c r="Q248" s="693"/>
      <c r="R248" s="693"/>
    </row>
    <row r="249" spans="2:18" x14ac:dyDescent="0.25">
      <c r="B249" s="693"/>
      <c r="C249" s="693"/>
      <c r="D249" s="693"/>
      <c r="E249" s="693"/>
      <c r="F249" s="693"/>
      <c r="G249" s="693"/>
      <c r="H249" s="693"/>
      <c r="I249" s="693"/>
      <c r="J249" s="693"/>
      <c r="K249" s="693"/>
      <c r="L249" s="693"/>
      <c r="M249" s="693"/>
      <c r="N249" s="693"/>
      <c r="O249" s="693"/>
      <c r="P249" s="693"/>
      <c r="Q249" s="693"/>
      <c r="R249" s="693"/>
    </row>
    <row r="250" spans="2:18" x14ac:dyDescent="0.25">
      <c r="B250" s="693"/>
      <c r="C250" s="693"/>
      <c r="D250" s="693"/>
      <c r="E250" s="693"/>
      <c r="F250" s="693"/>
      <c r="G250" s="693"/>
      <c r="H250" s="693"/>
      <c r="I250" s="693"/>
      <c r="J250" s="693"/>
      <c r="K250" s="693"/>
      <c r="L250" s="693"/>
      <c r="M250" s="693"/>
      <c r="N250" s="693"/>
      <c r="O250" s="693"/>
      <c r="P250" s="693"/>
      <c r="Q250" s="693"/>
      <c r="R250" s="693"/>
    </row>
    <row r="251" spans="2:18" x14ac:dyDescent="0.25">
      <c r="B251" s="693"/>
      <c r="C251" s="693"/>
      <c r="D251" s="693"/>
      <c r="E251" s="693"/>
      <c r="F251" s="693"/>
      <c r="G251" s="693"/>
      <c r="H251" s="693"/>
      <c r="I251" s="693"/>
      <c r="J251" s="693"/>
      <c r="K251" s="693"/>
      <c r="L251" s="693"/>
      <c r="M251" s="693"/>
      <c r="N251" s="693"/>
      <c r="O251" s="693"/>
      <c r="P251" s="693"/>
      <c r="Q251" s="693"/>
      <c r="R251" s="693"/>
    </row>
    <row r="252" spans="2:18" x14ac:dyDescent="0.25">
      <c r="B252" s="693"/>
      <c r="C252" s="693"/>
      <c r="D252" s="693"/>
      <c r="E252" s="693"/>
      <c r="F252" s="693"/>
      <c r="G252" s="693"/>
      <c r="H252" s="693"/>
      <c r="I252" s="693"/>
      <c r="J252" s="693"/>
      <c r="K252" s="693"/>
      <c r="L252" s="693"/>
      <c r="M252" s="693"/>
      <c r="N252" s="693"/>
      <c r="O252" s="693"/>
      <c r="P252" s="693"/>
      <c r="Q252" s="693"/>
      <c r="R252" s="693"/>
    </row>
    <row r="253" spans="2:18" x14ac:dyDescent="0.25">
      <c r="B253" s="693"/>
      <c r="C253" s="693"/>
      <c r="D253" s="693"/>
      <c r="E253" s="693"/>
      <c r="F253" s="693"/>
      <c r="G253" s="693"/>
      <c r="H253" s="693"/>
      <c r="I253" s="693"/>
      <c r="J253" s="693"/>
      <c r="K253" s="693"/>
      <c r="L253" s="693"/>
      <c r="M253" s="693"/>
      <c r="N253" s="693"/>
      <c r="O253" s="693"/>
      <c r="P253" s="693"/>
      <c r="Q253" s="693"/>
      <c r="R253" s="693"/>
    </row>
    <row r="254" spans="2:18" x14ac:dyDescent="0.25">
      <c r="B254" s="693"/>
      <c r="C254" s="693"/>
      <c r="D254" s="693"/>
      <c r="E254" s="693"/>
      <c r="F254" s="693"/>
      <c r="G254" s="693"/>
      <c r="H254" s="693"/>
      <c r="I254" s="693"/>
      <c r="J254" s="693"/>
      <c r="K254" s="693"/>
      <c r="L254" s="693"/>
      <c r="M254" s="693"/>
      <c r="N254" s="693"/>
      <c r="O254" s="693"/>
      <c r="P254" s="693"/>
      <c r="Q254" s="693"/>
      <c r="R254" s="693"/>
    </row>
    <row r="255" spans="2:18" x14ac:dyDescent="0.25">
      <c r="B255" s="693"/>
      <c r="C255" s="693"/>
      <c r="D255" s="693"/>
      <c r="E255" s="693"/>
      <c r="F255" s="693"/>
      <c r="G255" s="693"/>
      <c r="H255" s="693"/>
      <c r="I255" s="693"/>
      <c r="J255" s="693"/>
      <c r="K255" s="693"/>
      <c r="L255" s="693"/>
      <c r="M255" s="693"/>
      <c r="N255" s="693"/>
      <c r="O255" s="693"/>
      <c r="P255" s="693"/>
      <c r="Q255" s="693"/>
      <c r="R255" s="693"/>
    </row>
    <row r="256" spans="2:18" x14ac:dyDescent="0.25">
      <c r="B256" s="693"/>
      <c r="C256" s="693"/>
      <c r="D256" s="693"/>
      <c r="E256" s="693"/>
      <c r="F256" s="693"/>
      <c r="G256" s="693"/>
      <c r="H256" s="693"/>
      <c r="I256" s="693"/>
      <c r="J256" s="693"/>
      <c r="K256" s="693"/>
      <c r="L256" s="693"/>
      <c r="M256" s="693"/>
      <c r="N256" s="693"/>
      <c r="O256" s="693"/>
      <c r="P256" s="693"/>
      <c r="Q256" s="693"/>
      <c r="R256" s="693"/>
    </row>
    <row r="257" spans="2:18" x14ac:dyDescent="0.25">
      <c r="B257" s="693"/>
      <c r="C257" s="693"/>
      <c r="D257" s="693"/>
      <c r="E257" s="693"/>
      <c r="F257" s="693"/>
      <c r="G257" s="693"/>
      <c r="H257" s="693"/>
      <c r="I257" s="693"/>
      <c r="J257" s="693"/>
      <c r="K257" s="693"/>
      <c r="L257" s="693"/>
      <c r="M257" s="693"/>
      <c r="N257" s="693"/>
      <c r="O257" s="693"/>
      <c r="P257" s="693"/>
      <c r="Q257" s="693"/>
      <c r="R257" s="693"/>
    </row>
    <row r="258" spans="2:18" x14ac:dyDescent="0.25">
      <c r="B258" s="693"/>
      <c r="C258" s="693"/>
      <c r="D258" s="693"/>
      <c r="E258" s="693"/>
      <c r="F258" s="693"/>
      <c r="G258" s="693"/>
      <c r="H258" s="693"/>
      <c r="I258" s="693"/>
      <c r="J258" s="693"/>
      <c r="K258" s="693"/>
      <c r="L258" s="693"/>
      <c r="M258" s="693"/>
      <c r="N258" s="693"/>
      <c r="O258" s="693"/>
      <c r="P258" s="693"/>
      <c r="Q258" s="693"/>
      <c r="R258" s="693"/>
    </row>
    <row r="259" spans="2:18" x14ac:dyDescent="0.25">
      <c r="B259" s="693"/>
      <c r="C259" s="693"/>
      <c r="D259" s="693"/>
      <c r="E259" s="693"/>
      <c r="F259" s="693"/>
      <c r="G259" s="693"/>
      <c r="H259" s="693"/>
      <c r="I259" s="693"/>
      <c r="J259" s="693"/>
      <c r="K259" s="693"/>
      <c r="L259" s="693"/>
      <c r="M259" s="693"/>
      <c r="N259" s="693"/>
      <c r="O259" s="693"/>
      <c r="P259" s="693"/>
      <c r="Q259" s="693"/>
      <c r="R259" s="693"/>
    </row>
    <row r="260" spans="2:18" x14ac:dyDescent="0.25">
      <c r="B260" s="693"/>
      <c r="C260" s="693"/>
      <c r="D260" s="693"/>
      <c r="E260" s="693"/>
      <c r="F260" s="693"/>
      <c r="G260" s="693"/>
      <c r="H260" s="693"/>
      <c r="I260" s="693"/>
      <c r="J260" s="693"/>
      <c r="K260" s="693"/>
      <c r="L260" s="693"/>
      <c r="M260" s="693"/>
      <c r="N260" s="693"/>
      <c r="O260" s="693"/>
      <c r="P260" s="693"/>
      <c r="Q260" s="693"/>
      <c r="R260" s="693"/>
    </row>
    <row r="261" spans="2:18" x14ac:dyDescent="0.25">
      <c r="B261" s="693"/>
      <c r="C261" s="693"/>
      <c r="D261" s="693"/>
      <c r="E261" s="693"/>
      <c r="F261" s="693"/>
      <c r="G261" s="693"/>
      <c r="H261" s="693"/>
      <c r="I261" s="693"/>
      <c r="J261" s="693"/>
      <c r="K261" s="693"/>
      <c r="L261" s="693"/>
      <c r="M261" s="693"/>
      <c r="N261" s="693"/>
      <c r="O261" s="693"/>
      <c r="P261" s="693"/>
      <c r="Q261" s="693"/>
      <c r="R261" s="693"/>
    </row>
    <row r="262" spans="2:18" x14ac:dyDescent="0.25">
      <c r="B262" s="693"/>
      <c r="C262" s="693"/>
      <c r="D262" s="693"/>
      <c r="E262" s="693"/>
      <c r="F262" s="693"/>
      <c r="G262" s="693"/>
      <c r="H262" s="693"/>
      <c r="I262" s="693"/>
      <c r="J262" s="693"/>
      <c r="K262" s="693"/>
      <c r="L262" s="693"/>
      <c r="M262" s="693"/>
      <c r="N262" s="693"/>
      <c r="O262" s="693"/>
      <c r="P262" s="693"/>
      <c r="Q262" s="693"/>
      <c r="R262" s="693"/>
    </row>
    <row r="263" spans="2:18" x14ac:dyDescent="0.25">
      <c r="B263" s="693"/>
      <c r="C263" s="693"/>
      <c r="D263" s="693"/>
      <c r="E263" s="693"/>
      <c r="F263" s="693"/>
      <c r="G263" s="693"/>
      <c r="H263" s="693"/>
      <c r="I263" s="693"/>
      <c r="J263" s="693"/>
      <c r="K263" s="693"/>
      <c r="L263" s="693"/>
      <c r="M263" s="693"/>
      <c r="N263" s="693"/>
      <c r="O263" s="693"/>
      <c r="P263" s="693"/>
      <c r="Q263" s="693"/>
      <c r="R263" s="693"/>
    </row>
    <row r="264" spans="2:18" x14ac:dyDescent="0.25">
      <c r="B264" s="693"/>
      <c r="C264" s="693"/>
      <c r="D264" s="693"/>
      <c r="E264" s="693"/>
      <c r="F264" s="693"/>
      <c r="G264" s="693"/>
      <c r="H264" s="693"/>
      <c r="I264" s="693"/>
      <c r="J264" s="693"/>
      <c r="K264" s="693"/>
      <c r="L264" s="693"/>
      <c r="M264" s="693"/>
      <c r="N264" s="693"/>
      <c r="O264" s="693"/>
      <c r="P264" s="693"/>
      <c r="Q264" s="693"/>
      <c r="R264" s="693"/>
    </row>
    <row r="265" spans="2:18" x14ac:dyDescent="0.25">
      <c r="B265" s="693"/>
      <c r="C265" s="693"/>
      <c r="D265" s="693"/>
      <c r="E265" s="693"/>
      <c r="F265" s="693"/>
      <c r="G265" s="693"/>
      <c r="H265" s="693"/>
      <c r="I265" s="693"/>
      <c r="J265" s="693"/>
      <c r="K265" s="693"/>
      <c r="L265" s="693"/>
      <c r="M265" s="693"/>
      <c r="N265" s="693"/>
      <c r="O265" s="693"/>
      <c r="P265" s="693"/>
      <c r="Q265" s="693"/>
      <c r="R265" s="693"/>
    </row>
    <row r="266" spans="2:18" x14ac:dyDescent="0.25">
      <c r="B266" s="693"/>
      <c r="C266" s="693"/>
      <c r="D266" s="693"/>
      <c r="E266" s="693"/>
      <c r="F266" s="693"/>
      <c r="G266" s="693"/>
      <c r="H266" s="693"/>
      <c r="I266" s="693"/>
      <c r="J266" s="693"/>
      <c r="K266" s="693"/>
      <c r="L266" s="693"/>
      <c r="M266" s="693"/>
      <c r="N266" s="693"/>
      <c r="O266" s="693"/>
      <c r="P266" s="693"/>
      <c r="Q266" s="693"/>
      <c r="R266" s="693"/>
    </row>
    <row r="267" spans="2:18" x14ac:dyDescent="0.25">
      <c r="B267" s="693"/>
      <c r="C267" s="693"/>
      <c r="D267" s="693"/>
      <c r="E267" s="693"/>
      <c r="F267" s="693"/>
      <c r="G267" s="693"/>
      <c r="H267" s="693"/>
      <c r="I267" s="693"/>
      <c r="J267" s="693"/>
      <c r="K267" s="693"/>
      <c r="L267" s="693"/>
      <c r="M267" s="693"/>
      <c r="N267" s="693"/>
      <c r="O267" s="693"/>
      <c r="P267" s="693"/>
      <c r="Q267" s="693"/>
      <c r="R267" s="693"/>
    </row>
    <row r="268" spans="2:18" x14ac:dyDescent="0.25">
      <c r="B268" s="693"/>
      <c r="C268" s="693"/>
      <c r="D268" s="693"/>
      <c r="E268" s="693"/>
      <c r="F268" s="693"/>
      <c r="G268" s="693"/>
      <c r="H268" s="693"/>
      <c r="I268" s="693"/>
      <c r="J268" s="693"/>
      <c r="K268" s="693"/>
      <c r="L268" s="693"/>
      <c r="M268" s="693"/>
      <c r="N268" s="693"/>
      <c r="O268" s="693"/>
      <c r="P268" s="693"/>
      <c r="Q268" s="693"/>
      <c r="R268" s="693"/>
    </row>
    <row r="269" spans="2:18" x14ac:dyDescent="0.25">
      <c r="B269" s="693"/>
      <c r="C269" s="693"/>
      <c r="D269" s="693"/>
      <c r="E269" s="693"/>
      <c r="F269" s="693"/>
      <c r="G269" s="693"/>
      <c r="H269" s="693"/>
      <c r="I269" s="693"/>
      <c r="J269" s="693"/>
      <c r="K269" s="693"/>
      <c r="L269" s="693"/>
      <c r="M269" s="693"/>
      <c r="N269" s="693"/>
      <c r="O269" s="693"/>
      <c r="P269" s="693"/>
      <c r="Q269" s="693"/>
      <c r="R269" s="693"/>
    </row>
    <row r="270" spans="2:18" x14ac:dyDescent="0.25">
      <c r="B270" s="693"/>
      <c r="C270" s="693"/>
      <c r="D270" s="693"/>
      <c r="E270" s="693"/>
      <c r="F270" s="693"/>
      <c r="G270" s="693"/>
      <c r="H270" s="693"/>
      <c r="I270" s="693"/>
      <c r="J270" s="693"/>
      <c r="K270" s="693"/>
      <c r="L270" s="693"/>
      <c r="M270" s="693"/>
      <c r="N270" s="693"/>
      <c r="O270" s="693"/>
      <c r="P270" s="693"/>
      <c r="Q270" s="693"/>
      <c r="R270" s="693"/>
    </row>
    <row r="271" spans="2:18" x14ac:dyDescent="0.25">
      <c r="B271" s="693"/>
      <c r="C271" s="693"/>
      <c r="D271" s="693"/>
      <c r="E271" s="693"/>
      <c r="F271" s="693"/>
      <c r="G271" s="693"/>
      <c r="H271" s="693"/>
      <c r="I271" s="693"/>
      <c r="J271" s="693"/>
      <c r="K271" s="693"/>
      <c r="L271" s="693"/>
      <c r="M271" s="693"/>
      <c r="N271" s="693"/>
      <c r="O271" s="693"/>
      <c r="P271" s="693"/>
      <c r="Q271" s="693"/>
      <c r="R271" s="693"/>
    </row>
    <row r="272" spans="2:18" x14ac:dyDescent="0.25">
      <c r="B272" s="693"/>
      <c r="C272" s="693"/>
      <c r="D272" s="693"/>
      <c r="E272" s="693"/>
      <c r="F272" s="693"/>
      <c r="G272" s="693"/>
      <c r="H272" s="693"/>
      <c r="I272" s="693"/>
      <c r="J272" s="693"/>
      <c r="K272" s="693"/>
      <c r="L272" s="693"/>
      <c r="M272" s="693"/>
      <c r="N272" s="693"/>
      <c r="O272" s="693"/>
      <c r="P272" s="693"/>
      <c r="Q272" s="693"/>
      <c r="R272" s="693"/>
    </row>
    <row r="273" spans="2:18" x14ac:dyDescent="0.25">
      <c r="B273" s="693"/>
      <c r="C273" s="693"/>
      <c r="D273" s="693"/>
      <c r="E273" s="693"/>
      <c r="F273" s="693"/>
      <c r="G273" s="693"/>
      <c r="H273" s="693"/>
      <c r="I273" s="693"/>
      <c r="J273" s="693"/>
      <c r="K273" s="693"/>
      <c r="L273" s="693"/>
      <c r="M273" s="693"/>
      <c r="N273" s="693"/>
      <c r="O273" s="693"/>
      <c r="P273" s="693"/>
      <c r="Q273" s="693"/>
      <c r="R273" s="693"/>
    </row>
    <row r="274" spans="2:18" x14ac:dyDescent="0.25">
      <c r="B274" s="693"/>
      <c r="C274" s="693"/>
      <c r="D274" s="693"/>
      <c r="E274" s="693"/>
      <c r="F274" s="693"/>
      <c r="G274" s="693"/>
      <c r="H274" s="693"/>
      <c r="I274" s="693"/>
      <c r="J274" s="693"/>
      <c r="K274" s="693"/>
      <c r="L274" s="693"/>
      <c r="M274" s="693"/>
      <c r="N274" s="693"/>
      <c r="O274" s="693"/>
      <c r="P274" s="693"/>
      <c r="Q274" s="693"/>
      <c r="R274" s="693"/>
    </row>
    <row r="275" spans="2:18" x14ac:dyDescent="0.25">
      <c r="B275" s="693"/>
      <c r="C275" s="693"/>
      <c r="D275" s="693"/>
      <c r="E275" s="693"/>
      <c r="F275" s="693"/>
      <c r="G275" s="693"/>
      <c r="H275" s="693"/>
      <c r="I275" s="693"/>
      <c r="J275" s="693"/>
      <c r="K275" s="693"/>
      <c r="L275" s="693"/>
      <c r="M275" s="693"/>
      <c r="N275" s="693"/>
      <c r="O275" s="693"/>
      <c r="P275" s="693"/>
      <c r="Q275" s="693"/>
      <c r="R275" s="693"/>
    </row>
    <row r="276" spans="2:18" x14ac:dyDescent="0.25">
      <c r="B276" s="693"/>
      <c r="C276" s="693"/>
      <c r="D276" s="693"/>
      <c r="E276" s="693"/>
      <c r="F276" s="693"/>
      <c r="G276" s="693"/>
      <c r="H276" s="693"/>
      <c r="I276" s="693"/>
      <c r="J276" s="693"/>
      <c r="K276" s="693"/>
      <c r="L276" s="693"/>
      <c r="M276" s="693"/>
      <c r="N276" s="693"/>
      <c r="O276" s="693"/>
      <c r="P276" s="693"/>
      <c r="Q276" s="693"/>
      <c r="R276" s="693"/>
    </row>
    <row r="277" spans="2:18" x14ac:dyDescent="0.25">
      <c r="B277" s="693"/>
      <c r="C277" s="693"/>
      <c r="D277" s="693"/>
      <c r="E277" s="693"/>
      <c r="F277" s="693"/>
      <c r="G277" s="693"/>
      <c r="H277" s="693"/>
      <c r="I277" s="693"/>
      <c r="J277" s="693"/>
      <c r="K277" s="693"/>
      <c r="L277" s="693"/>
      <c r="M277" s="693"/>
      <c r="N277" s="693"/>
      <c r="O277" s="693"/>
      <c r="P277" s="693"/>
      <c r="Q277" s="693"/>
      <c r="R277" s="693"/>
    </row>
    <row r="278" spans="2:18" x14ac:dyDescent="0.25">
      <c r="B278" s="693"/>
      <c r="C278" s="693"/>
      <c r="D278" s="693"/>
      <c r="E278" s="693"/>
      <c r="F278" s="693"/>
      <c r="G278" s="693"/>
      <c r="H278" s="693"/>
      <c r="I278" s="693"/>
      <c r="J278" s="693"/>
      <c r="K278" s="693"/>
      <c r="L278" s="693"/>
      <c r="M278" s="693"/>
      <c r="N278" s="693"/>
      <c r="O278" s="693"/>
      <c r="P278" s="693"/>
      <c r="Q278" s="693"/>
      <c r="R278" s="693"/>
    </row>
    <row r="279" spans="2:18" x14ac:dyDescent="0.25">
      <c r="B279" s="693"/>
      <c r="C279" s="693"/>
      <c r="D279" s="693"/>
      <c r="E279" s="693"/>
      <c r="F279" s="693"/>
      <c r="G279" s="693"/>
      <c r="H279" s="693"/>
      <c r="I279" s="693"/>
      <c r="J279" s="693"/>
      <c r="K279" s="693"/>
      <c r="L279" s="693"/>
      <c r="M279" s="693"/>
      <c r="N279" s="693"/>
      <c r="O279" s="693"/>
      <c r="P279" s="693"/>
      <c r="Q279" s="693"/>
      <c r="R279" s="693"/>
    </row>
    <row r="280" spans="2:18" x14ac:dyDescent="0.25">
      <c r="B280" s="693"/>
      <c r="C280" s="693"/>
      <c r="D280" s="693"/>
      <c r="E280" s="693"/>
      <c r="F280" s="693"/>
      <c r="G280" s="693"/>
      <c r="H280" s="693"/>
      <c r="I280" s="693"/>
      <c r="J280" s="693"/>
      <c r="K280" s="693"/>
      <c r="L280" s="693"/>
      <c r="M280" s="693"/>
      <c r="N280" s="693"/>
      <c r="O280" s="693"/>
      <c r="P280" s="693"/>
      <c r="Q280" s="693"/>
      <c r="R280" s="693"/>
    </row>
    <row r="281" spans="2:18" x14ac:dyDescent="0.25">
      <c r="B281" s="693"/>
      <c r="C281" s="693"/>
      <c r="D281" s="693"/>
      <c r="E281" s="693"/>
      <c r="F281" s="693"/>
      <c r="G281" s="693"/>
      <c r="H281" s="693"/>
      <c r="I281" s="693"/>
      <c r="J281" s="693"/>
      <c r="K281" s="693"/>
      <c r="L281" s="693"/>
      <c r="M281" s="693"/>
      <c r="N281" s="693"/>
      <c r="O281" s="693"/>
      <c r="P281" s="693"/>
      <c r="Q281" s="693"/>
      <c r="R281" s="693"/>
    </row>
    <row r="282" spans="2:18" x14ac:dyDescent="0.25">
      <c r="B282" s="693"/>
      <c r="C282" s="693"/>
      <c r="D282" s="693"/>
      <c r="E282" s="693"/>
      <c r="F282" s="693"/>
      <c r="G282" s="693"/>
      <c r="H282" s="693"/>
      <c r="I282" s="693"/>
      <c r="J282" s="693"/>
      <c r="K282" s="693"/>
      <c r="L282" s="693"/>
      <c r="M282" s="693"/>
      <c r="N282" s="693"/>
      <c r="O282" s="693"/>
      <c r="P282" s="693"/>
      <c r="Q282" s="693"/>
      <c r="R282" s="693"/>
    </row>
    <row r="283" spans="2:18" x14ac:dyDescent="0.25">
      <c r="B283" s="693"/>
      <c r="C283" s="693"/>
      <c r="D283" s="693"/>
      <c r="E283" s="693"/>
      <c r="F283" s="693"/>
      <c r="G283" s="693"/>
      <c r="H283" s="693"/>
      <c r="I283" s="693"/>
      <c r="J283" s="693"/>
      <c r="K283" s="693"/>
      <c r="L283" s="693"/>
      <c r="M283" s="693"/>
      <c r="N283" s="693"/>
      <c r="O283" s="693"/>
      <c r="P283" s="693"/>
      <c r="Q283" s="693"/>
      <c r="R283" s="693"/>
    </row>
    <row r="284" spans="2:18" x14ac:dyDescent="0.25">
      <c r="B284" s="693"/>
      <c r="C284" s="693"/>
      <c r="D284" s="693"/>
      <c r="E284" s="693"/>
      <c r="F284" s="693"/>
      <c r="G284" s="693"/>
      <c r="H284" s="693"/>
      <c r="I284" s="693"/>
      <c r="J284" s="693"/>
      <c r="K284" s="693"/>
      <c r="L284" s="693"/>
      <c r="M284" s="693"/>
      <c r="N284" s="693"/>
      <c r="O284" s="693"/>
      <c r="P284" s="693"/>
      <c r="Q284" s="693"/>
      <c r="R284" s="693"/>
    </row>
    <row r="285" spans="2:18" x14ac:dyDescent="0.25">
      <c r="B285" s="693"/>
      <c r="C285" s="693"/>
      <c r="D285" s="693"/>
      <c r="E285" s="693"/>
      <c r="F285" s="693"/>
      <c r="G285" s="693"/>
      <c r="H285" s="693"/>
      <c r="I285" s="693"/>
      <c r="J285" s="693"/>
      <c r="K285" s="693"/>
      <c r="L285" s="693"/>
      <c r="M285" s="693"/>
      <c r="N285" s="693"/>
      <c r="O285" s="693"/>
      <c r="P285" s="693"/>
      <c r="Q285" s="693"/>
      <c r="R285" s="693"/>
    </row>
    <row r="286" spans="2:18" x14ac:dyDescent="0.25">
      <c r="B286" s="693"/>
      <c r="C286" s="693"/>
      <c r="D286" s="693"/>
      <c r="E286" s="693"/>
      <c r="F286" s="693"/>
      <c r="G286" s="693"/>
      <c r="H286" s="693"/>
      <c r="I286" s="693"/>
      <c r="J286" s="693"/>
      <c r="K286" s="693"/>
      <c r="L286" s="693"/>
      <c r="M286" s="693"/>
      <c r="N286" s="693"/>
      <c r="O286" s="693"/>
      <c r="P286" s="693"/>
      <c r="Q286" s="693"/>
      <c r="R286" s="693"/>
    </row>
    <row r="287" spans="2:18" x14ac:dyDescent="0.25">
      <c r="B287" s="693"/>
      <c r="C287" s="693"/>
      <c r="D287" s="693"/>
      <c r="E287" s="693"/>
      <c r="F287" s="693"/>
      <c r="G287" s="693"/>
      <c r="H287" s="693"/>
      <c r="I287" s="693"/>
      <c r="J287" s="693"/>
      <c r="K287" s="693"/>
      <c r="L287" s="693"/>
      <c r="M287" s="693"/>
      <c r="N287" s="693"/>
      <c r="O287" s="693"/>
      <c r="P287" s="693"/>
      <c r="Q287" s="693"/>
      <c r="R287" s="693"/>
    </row>
    <row r="288" spans="2:18" x14ac:dyDescent="0.25">
      <c r="B288" s="693"/>
      <c r="C288" s="693"/>
      <c r="D288" s="693"/>
      <c r="E288" s="693"/>
      <c r="F288" s="693"/>
      <c r="G288" s="693"/>
      <c r="H288" s="693"/>
      <c r="I288" s="693"/>
      <c r="J288" s="693"/>
      <c r="K288" s="693"/>
      <c r="L288" s="693"/>
      <c r="M288" s="693"/>
      <c r="N288" s="693"/>
      <c r="O288" s="693"/>
      <c r="P288" s="693"/>
      <c r="Q288" s="693"/>
      <c r="R288" s="693"/>
    </row>
    <row r="289" spans="2:18" x14ac:dyDescent="0.25">
      <c r="B289" s="693"/>
      <c r="C289" s="693"/>
      <c r="D289" s="693"/>
      <c r="E289" s="693"/>
      <c r="F289" s="693"/>
      <c r="G289" s="693"/>
      <c r="H289" s="693"/>
      <c r="I289" s="693"/>
      <c r="J289" s="693"/>
      <c r="K289" s="693"/>
      <c r="L289" s="693"/>
      <c r="M289" s="693"/>
      <c r="N289" s="693"/>
      <c r="O289" s="693"/>
      <c r="P289" s="693"/>
      <c r="Q289" s="693"/>
      <c r="R289" s="693"/>
    </row>
    <row r="290" spans="2:18" x14ac:dyDescent="0.25">
      <c r="B290" s="693"/>
      <c r="C290" s="693"/>
      <c r="D290" s="693"/>
      <c r="E290" s="693"/>
      <c r="F290" s="693"/>
      <c r="G290" s="693"/>
      <c r="H290" s="693"/>
      <c r="I290" s="693"/>
      <c r="J290" s="693"/>
      <c r="K290" s="693"/>
      <c r="L290" s="693"/>
      <c r="M290" s="693"/>
      <c r="N290" s="693"/>
      <c r="O290" s="693"/>
      <c r="P290" s="693"/>
      <c r="Q290" s="693"/>
      <c r="R290" s="693"/>
    </row>
    <row r="291" spans="2:18" x14ac:dyDescent="0.25">
      <c r="B291" s="693"/>
      <c r="C291" s="693"/>
      <c r="D291" s="693"/>
      <c r="E291" s="693"/>
      <c r="F291" s="693"/>
      <c r="G291" s="693"/>
      <c r="H291" s="693"/>
      <c r="I291" s="693"/>
      <c r="J291" s="693"/>
      <c r="K291" s="693"/>
      <c r="L291" s="693"/>
      <c r="M291" s="693"/>
      <c r="N291" s="693"/>
      <c r="O291" s="693"/>
      <c r="P291" s="693"/>
      <c r="Q291" s="693"/>
      <c r="R291" s="693"/>
    </row>
    <row r="292" spans="2:18" x14ac:dyDescent="0.25">
      <c r="B292" s="693"/>
      <c r="C292" s="693"/>
      <c r="D292" s="693"/>
      <c r="E292" s="693"/>
      <c r="F292" s="693"/>
      <c r="G292" s="693"/>
      <c r="H292" s="693"/>
      <c r="I292" s="693"/>
      <c r="J292" s="693"/>
      <c r="K292" s="693"/>
      <c r="L292" s="693"/>
      <c r="M292" s="693"/>
      <c r="N292" s="693"/>
      <c r="O292" s="693"/>
      <c r="P292" s="693"/>
      <c r="Q292" s="693"/>
      <c r="R292" s="693"/>
    </row>
    <row r="293" spans="2:18" x14ac:dyDescent="0.25">
      <c r="B293" s="693"/>
      <c r="C293" s="693"/>
      <c r="D293" s="693"/>
      <c r="E293" s="693"/>
      <c r="F293" s="693"/>
      <c r="G293" s="693"/>
      <c r="H293" s="693"/>
      <c r="I293" s="693"/>
      <c r="J293" s="693"/>
      <c r="K293" s="693"/>
      <c r="L293" s="693"/>
      <c r="M293" s="693"/>
      <c r="N293" s="693"/>
      <c r="O293" s="693"/>
      <c r="P293" s="693"/>
      <c r="Q293" s="693"/>
      <c r="R293" s="693"/>
    </row>
    <row r="294" spans="2:18" x14ac:dyDescent="0.25">
      <c r="B294" s="693"/>
      <c r="C294" s="693"/>
      <c r="D294" s="693"/>
      <c r="E294" s="693"/>
      <c r="F294" s="693"/>
      <c r="G294" s="693"/>
      <c r="H294" s="693"/>
      <c r="I294" s="693"/>
      <c r="J294" s="693"/>
      <c r="K294" s="693"/>
      <c r="L294" s="693"/>
      <c r="M294" s="693"/>
      <c r="N294" s="693"/>
      <c r="O294" s="693"/>
      <c r="P294" s="693"/>
      <c r="Q294" s="693"/>
      <c r="R294" s="693"/>
    </row>
    <row r="295" spans="2:18" x14ac:dyDescent="0.25">
      <c r="B295" s="693"/>
      <c r="C295" s="693"/>
      <c r="D295" s="693"/>
      <c r="E295" s="693"/>
      <c r="F295" s="693"/>
      <c r="G295" s="693"/>
      <c r="H295" s="693"/>
      <c r="I295" s="693"/>
      <c r="J295" s="693"/>
      <c r="K295" s="693"/>
      <c r="L295" s="693"/>
      <c r="M295" s="693"/>
      <c r="N295" s="693"/>
      <c r="O295" s="693"/>
      <c r="P295" s="693"/>
      <c r="Q295" s="693"/>
      <c r="R295" s="693"/>
    </row>
    <row r="296" spans="2:18" x14ac:dyDescent="0.25">
      <c r="B296" s="693"/>
      <c r="C296" s="693"/>
      <c r="D296" s="693"/>
      <c r="E296" s="693"/>
      <c r="F296" s="693"/>
      <c r="G296" s="693"/>
      <c r="H296" s="693"/>
      <c r="I296" s="693"/>
      <c r="J296" s="693"/>
      <c r="K296" s="693"/>
      <c r="L296" s="693"/>
      <c r="M296" s="693"/>
      <c r="N296" s="693"/>
      <c r="O296" s="693"/>
      <c r="P296" s="693"/>
      <c r="Q296" s="693"/>
      <c r="R296" s="693"/>
    </row>
    <row r="297" spans="2:18" x14ac:dyDescent="0.25">
      <c r="B297" s="693"/>
      <c r="C297" s="693"/>
      <c r="D297" s="693"/>
      <c r="E297" s="693"/>
      <c r="F297" s="693"/>
      <c r="G297" s="693"/>
      <c r="H297" s="693"/>
      <c r="I297" s="693"/>
      <c r="J297" s="693"/>
      <c r="K297" s="693"/>
      <c r="L297" s="693"/>
      <c r="M297" s="693"/>
      <c r="N297" s="693"/>
      <c r="O297" s="693"/>
      <c r="P297" s="693"/>
      <c r="Q297" s="693"/>
      <c r="R297" s="693"/>
    </row>
    <row r="298" spans="2:18" x14ac:dyDescent="0.25">
      <c r="B298" s="693"/>
      <c r="C298" s="693"/>
      <c r="D298" s="693"/>
      <c r="E298" s="693"/>
      <c r="F298" s="693"/>
      <c r="G298" s="693"/>
      <c r="H298" s="693"/>
      <c r="I298" s="693"/>
      <c r="J298" s="693"/>
      <c r="K298" s="693"/>
      <c r="L298" s="693"/>
      <c r="M298" s="693"/>
      <c r="N298" s="693"/>
      <c r="O298" s="693"/>
      <c r="P298" s="693"/>
      <c r="Q298" s="693"/>
      <c r="R298" s="693"/>
    </row>
    <row r="299" spans="2:18" x14ac:dyDescent="0.25">
      <c r="B299" s="693"/>
      <c r="C299" s="693"/>
      <c r="D299" s="693"/>
      <c r="E299" s="693"/>
      <c r="F299" s="693"/>
      <c r="G299" s="693"/>
      <c r="H299" s="693"/>
      <c r="I299" s="693"/>
      <c r="J299" s="693"/>
      <c r="K299" s="693"/>
      <c r="L299" s="693"/>
      <c r="M299" s="693"/>
      <c r="N299" s="693"/>
      <c r="O299" s="693"/>
      <c r="P299" s="693"/>
      <c r="Q299" s="693"/>
      <c r="R299" s="693"/>
    </row>
    <row r="300" spans="2:18" x14ac:dyDescent="0.25">
      <c r="B300" s="693"/>
      <c r="C300" s="693"/>
      <c r="D300" s="693"/>
      <c r="E300" s="693"/>
      <c r="F300" s="693"/>
      <c r="G300" s="693"/>
      <c r="H300" s="693"/>
      <c r="I300" s="693"/>
      <c r="J300" s="693"/>
      <c r="K300" s="693"/>
      <c r="L300" s="693"/>
      <c r="M300" s="693"/>
      <c r="N300" s="693"/>
      <c r="O300" s="693"/>
      <c r="P300" s="693"/>
      <c r="Q300" s="693"/>
      <c r="R300" s="693"/>
    </row>
    <row r="301" spans="2:18" x14ac:dyDescent="0.25">
      <c r="B301" s="693"/>
      <c r="C301" s="693"/>
      <c r="D301" s="693"/>
      <c r="E301" s="693"/>
      <c r="F301" s="693"/>
      <c r="G301" s="693"/>
      <c r="H301" s="693"/>
      <c r="I301" s="693"/>
      <c r="J301" s="693"/>
      <c r="K301" s="693"/>
      <c r="L301" s="693"/>
      <c r="M301" s="693"/>
      <c r="N301" s="693"/>
      <c r="O301" s="693"/>
      <c r="P301" s="693"/>
      <c r="Q301" s="693"/>
      <c r="R301" s="693"/>
    </row>
    <row r="302" spans="2:18" x14ac:dyDescent="0.25">
      <c r="B302" s="693"/>
      <c r="C302" s="693"/>
      <c r="D302" s="693"/>
      <c r="E302" s="693"/>
      <c r="F302" s="693"/>
      <c r="G302" s="693"/>
      <c r="H302" s="693"/>
      <c r="I302" s="693"/>
      <c r="J302" s="693"/>
      <c r="K302" s="693"/>
      <c r="L302" s="693"/>
      <c r="M302" s="693"/>
      <c r="N302" s="693"/>
      <c r="O302" s="693"/>
      <c r="P302" s="693"/>
      <c r="Q302" s="693"/>
      <c r="R302" s="693"/>
    </row>
    <row r="303" spans="2:18" x14ac:dyDescent="0.25">
      <c r="B303" s="693"/>
      <c r="C303" s="693"/>
      <c r="D303" s="693"/>
      <c r="E303" s="693"/>
      <c r="F303" s="693"/>
      <c r="G303" s="693"/>
      <c r="H303" s="693"/>
      <c r="I303" s="693"/>
      <c r="J303" s="693"/>
      <c r="K303" s="693"/>
      <c r="L303" s="693"/>
      <c r="M303" s="693"/>
      <c r="N303" s="693"/>
      <c r="O303" s="693"/>
      <c r="P303" s="693"/>
      <c r="Q303" s="693"/>
      <c r="R303" s="693"/>
    </row>
    <row r="304" spans="2:18" x14ac:dyDescent="0.25">
      <c r="B304" s="693"/>
      <c r="C304" s="693"/>
      <c r="D304" s="693"/>
      <c r="E304" s="693"/>
      <c r="F304" s="693"/>
      <c r="G304" s="693"/>
      <c r="H304" s="693"/>
      <c r="I304" s="693"/>
      <c r="J304" s="693"/>
      <c r="K304" s="693"/>
      <c r="L304" s="693"/>
      <c r="M304" s="693"/>
      <c r="N304" s="693"/>
      <c r="O304" s="693"/>
      <c r="P304" s="693"/>
      <c r="Q304" s="693"/>
      <c r="R304" s="693"/>
    </row>
    <row r="305" spans="2:18" x14ac:dyDescent="0.25">
      <c r="B305" s="693"/>
      <c r="C305" s="693"/>
      <c r="D305" s="693"/>
      <c r="E305" s="693"/>
      <c r="F305" s="693"/>
      <c r="G305" s="693"/>
      <c r="H305" s="693"/>
      <c r="I305" s="693"/>
      <c r="J305" s="693"/>
      <c r="K305" s="693"/>
      <c r="L305" s="693"/>
      <c r="M305" s="693"/>
      <c r="N305" s="693"/>
      <c r="O305" s="693"/>
      <c r="P305" s="693"/>
      <c r="Q305" s="693"/>
      <c r="R305" s="693"/>
    </row>
    <row r="306" spans="2:18" x14ac:dyDescent="0.25">
      <c r="B306" s="693"/>
      <c r="C306" s="693"/>
      <c r="D306" s="693"/>
      <c r="E306" s="693"/>
      <c r="F306" s="693"/>
      <c r="G306" s="693"/>
      <c r="H306" s="693"/>
      <c r="I306" s="693"/>
      <c r="J306" s="693"/>
      <c r="K306" s="693"/>
      <c r="L306" s="693"/>
      <c r="M306" s="693"/>
      <c r="N306" s="693"/>
      <c r="O306" s="693"/>
      <c r="P306" s="693"/>
      <c r="Q306" s="693"/>
      <c r="R306" s="693"/>
    </row>
    <row r="307" spans="2:18" x14ac:dyDescent="0.25">
      <c r="B307" s="693"/>
      <c r="C307" s="693"/>
      <c r="D307" s="693"/>
      <c r="E307" s="693"/>
      <c r="F307" s="693"/>
      <c r="G307" s="693"/>
      <c r="H307" s="693"/>
      <c r="I307" s="693"/>
      <c r="J307" s="693"/>
      <c r="K307" s="693"/>
      <c r="L307" s="693"/>
      <c r="M307" s="693"/>
      <c r="N307" s="693"/>
      <c r="O307" s="693"/>
      <c r="P307" s="693"/>
      <c r="Q307" s="693"/>
      <c r="R307" s="693"/>
    </row>
    <row r="308" spans="2:18" x14ac:dyDescent="0.25">
      <c r="B308" s="693"/>
      <c r="C308" s="693"/>
      <c r="D308" s="693"/>
      <c r="E308" s="693"/>
      <c r="F308" s="693"/>
      <c r="G308" s="693"/>
      <c r="H308" s="693"/>
      <c r="I308" s="693"/>
      <c r="J308" s="693"/>
      <c r="K308" s="693"/>
      <c r="L308" s="693"/>
      <c r="M308" s="693"/>
      <c r="N308" s="693"/>
      <c r="O308" s="693"/>
      <c r="P308" s="693"/>
      <c r="Q308" s="693"/>
      <c r="R308" s="693"/>
    </row>
    <row r="309" spans="2:18" x14ac:dyDescent="0.25">
      <c r="B309" s="693"/>
      <c r="C309" s="693"/>
      <c r="D309" s="693"/>
      <c r="E309" s="693"/>
      <c r="F309" s="693"/>
      <c r="G309" s="693"/>
      <c r="H309" s="693"/>
      <c r="I309" s="693"/>
      <c r="J309" s="693"/>
      <c r="K309" s="693"/>
      <c r="L309" s="693"/>
      <c r="M309" s="693"/>
      <c r="N309" s="693"/>
      <c r="O309" s="693"/>
      <c r="P309" s="693"/>
      <c r="Q309" s="693"/>
      <c r="R309" s="693"/>
    </row>
    <row r="310" spans="2:18" x14ac:dyDescent="0.25">
      <c r="B310" s="693"/>
      <c r="C310" s="693"/>
      <c r="D310" s="693"/>
      <c r="E310" s="693"/>
      <c r="F310" s="693"/>
      <c r="G310" s="693"/>
      <c r="H310" s="693"/>
      <c r="I310" s="693"/>
      <c r="J310" s="693"/>
      <c r="K310" s="693"/>
      <c r="L310" s="693"/>
      <c r="M310" s="693"/>
      <c r="N310" s="693"/>
      <c r="O310" s="693"/>
      <c r="P310" s="693"/>
      <c r="Q310" s="693"/>
      <c r="R310" s="693"/>
    </row>
    <row r="311" spans="2:18" x14ac:dyDescent="0.25">
      <c r="B311" s="693"/>
      <c r="C311" s="693"/>
      <c r="D311" s="693"/>
      <c r="E311" s="693"/>
      <c r="F311" s="693"/>
      <c r="G311" s="693"/>
      <c r="H311" s="693"/>
      <c r="I311" s="693"/>
      <c r="J311" s="693"/>
      <c r="K311" s="693"/>
      <c r="L311" s="693"/>
      <c r="M311" s="693"/>
      <c r="N311" s="693"/>
      <c r="O311" s="693"/>
      <c r="P311" s="693"/>
      <c r="Q311" s="693"/>
      <c r="R311" s="693"/>
    </row>
    <row r="312" spans="2:18" x14ac:dyDescent="0.25">
      <c r="B312" s="693"/>
      <c r="C312" s="693"/>
      <c r="D312" s="693"/>
      <c r="E312" s="693"/>
      <c r="F312" s="693"/>
      <c r="G312" s="693"/>
      <c r="H312" s="693"/>
      <c r="I312" s="693"/>
      <c r="J312" s="693"/>
      <c r="K312" s="693"/>
      <c r="L312" s="693"/>
      <c r="M312" s="693"/>
      <c r="N312" s="693"/>
      <c r="O312" s="693"/>
      <c r="P312" s="693"/>
      <c r="Q312" s="693"/>
      <c r="R312" s="693"/>
    </row>
    <row r="313" spans="2:18" x14ac:dyDescent="0.25">
      <c r="B313" s="693"/>
      <c r="C313" s="693"/>
      <c r="D313" s="693"/>
      <c r="E313" s="693"/>
      <c r="F313" s="693"/>
      <c r="G313" s="693"/>
      <c r="H313" s="693"/>
      <c r="I313" s="693"/>
      <c r="J313" s="693"/>
      <c r="K313" s="693"/>
      <c r="L313" s="693"/>
      <c r="M313" s="693"/>
      <c r="N313" s="693"/>
      <c r="O313" s="693"/>
      <c r="P313" s="693"/>
      <c r="Q313" s="693"/>
      <c r="R313" s="693"/>
    </row>
    <row r="314" spans="2:18" x14ac:dyDescent="0.25">
      <c r="B314" s="693"/>
      <c r="C314" s="693"/>
      <c r="D314" s="693"/>
      <c r="E314" s="693"/>
      <c r="F314" s="693"/>
      <c r="G314" s="693"/>
      <c r="H314" s="693"/>
      <c r="I314" s="693"/>
      <c r="J314" s="693"/>
      <c r="K314" s="693"/>
      <c r="L314" s="693"/>
      <c r="M314" s="693"/>
      <c r="N314" s="693"/>
      <c r="O314" s="693"/>
      <c r="P314" s="693"/>
      <c r="Q314" s="693"/>
      <c r="R314" s="693"/>
    </row>
    <row r="315" spans="2:18" x14ac:dyDescent="0.25">
      <c r="B315" s="693"/>
      <c r="C315" s="693"/>
      <c r="D315" s="693"/>
      <c r="E315" s="693"/>
      <c r="F315" s="693"/>
      <c r="G315" s="693"/>
      <c r="H315" s="693"/>
      <c r="I315" s="693"/>
      <c r="J315" s="693"/>
      <c r="K315" s="693"/>
      <c r="L315" s="693"/>
      <c r="M315" s="693"/>
      <c r="N315" s="693"/>
      <c r="O315" s="693"/>
      <c r="P315" s="693"/>
      <c r="Q315" s="693"/>
      <c r="R315" s="693"/>
    </row>
    <row r="316" spans="2:18" x14ac:dyDescent="0.25">
      <c r="B316" s="693"/>
      <c r="C316" s="693"/>
      <c r="D316" s="693"/>
      <c r="E316" s="693"/>
      <c r="F316" s="693"/>
      <c r="G316" s="693"/>
      <c r="H316" s="693"/>
      <c r="I316" s="693"/>
      <c r="J316" s="693"/>
      <c r="K316" s="693"/>
      <c r="L316" s="693"/>
      <c r="M316" s="693"/>
      <c r="N316" s="693"/>
      <c r="O316" s="693"/>
      <c r="P316" s="693"/>
      <c r="Q316" s="693"/>
      <c r="R316" s="693"/>
    </row>
    <row r="317" spans="2:18" x14ac:dyDescent="0.25">
      <c r="B317" s="693"/>
      <c r="C317" s="693"/>
      <c r="D317" s="693"/>
      <c r="E317" s="693"/>
      <c r="F317" s="693"/>
      <c r="G317" s="693"/>
      <c r="H317" s="693"/>
      <c r="I317" s="693"/>
      <c r="J317" s="693"/>
      <c r="K317" s="693"/>
      <c r="L317" s="693"/>
      <c r="M317" s="693"/>
      <c r="N317" s="693"/>
      <c r="O317" s="693"/>
      <c r="P317" s="693"/>
      <c r="Q317" s="693"/>
      <c r="R317" s="693"/>
    </row>
    <row r="318" spans="2:18" x14ac:dyDescent="0.25">
      <c r="B318" s="693"/>
      <c r="C318" s="693"/>
      <c r="D318" s="693"/>
      <c r="E318" s="693"/>
      <c r="F318" s="693"/>
      <c r="G318" s="693"/>
      <c r="H318" s="693"/>
      <c r="I318" s="693"/>
      <c r="J318" s="693"/>
      <c r="K318" s="693"/>
      <c r="L318" s="693"/>
      <c r="M318" s="693"/>
      <c r="N318" s="693"/>
      <c r="O318" s="693"/>
      <c r="P318" s="693"/>
      <c r="Q318" s="693"/>
      <c r="R318" s="693"/>
    </row>
    <row r="319" spans="2:18" x14ac:dyDescent="0.25">
      <c r="B319" s="693"/>
      <c r="C319" s="693"/>
      <c r="D319" s="693"/>
      <c r="E319" s="693"/>
      <c r="F319" s="693"/>
      <c r="G319" s="693"/>
      <c r="H319" s="693"/>
      <c r="I319" s="693"/>
      <c r="J319" s="693"/>
      <c r="K319" s="693"/>
      <c r="L319" s="693"/>
      <c r="M319" s="693"/>
      <c r="N319" s="693"/>
      <c r="O319" s="693"/>
      <c r="P319" s="693"/>
      <c r="Q319" s="693"/>
      <c r="R319" s="693"/>
    </row>
    <row r="320" spans="2:18" x14ac:dyDescent="0.25">
      <c r="B320" s="693"/>
      <c r="C320" s="693"/>
      <c r="D320" s="693"/>
      <c r="E320" s="693"/>
      <c r="F320" s="693"/>
      <c r="G320" s="693"/>
      <c r="H320" s="693"/>
      <c r="I320" s="693"/>
      <c r="J320" s="693"/>
      <c r="K320" s="693"/>
      <c r="L320" s="693"/>
      <c r="M320" s="693"/>
      <c r="N320" s="693"/>
      <c r="O320" s="693"/>
      <c r="P320" s="693"/>
      <c r="Q320" s="693"/>
      <c r="R320" s="693"/>
    </row>
    <row r="321" spans="2:18" x14ac:dyDescent="0.25">
      <c r="B321" s="693"/>
      <c r="C321" s="693"/>
      <c r="D321" s="693"/>
      <c r="E321" s="693"/>
      <c r="F321" s="693"/>
      <c r="G321" s="693"/>
      <c r="H321" s="693"/>
      <c r="I321" s="693"/>
      <c r="J321" s="693"/>
      <c r="K321" s="693"/>
      <c r="L321" s="693"/>
      <c r="M321" s="693"/>
      <c r="N321" s="693"/>
      <c r="O321" s="693"/>
      <c r="P321" s="693"/>
      <c r="Q321" s="693"/>
      <c r="R321" s="693"/>
    </row>
    <row r="322" spans="2:18" x14ac:dyDescent="0.25">
      <c r="B322" s="693"/>
      <c r="C322" s="693"/>
      <c r="D322" s="693"/>
      <c r="E322" s="693"/>
      <c r="F322" s="693"/>
      <c r="G322" s="693"/>
      <c r="H322" s="693"/>
      <c r="I322" s="693"/>
      <c r="J322" s="693"/>
      <c r="K322" s="693"/>
      <c r="L322" s="693"/>
      <c r="M322" s="693"/>
      <c r="N322" s="693"/>
      <c r="O322" s="693"/>
      <c r="P322" s="693"/>
      <c r="Q322" s="693"/>
      <c r="R322" s="693"/>
    </row>
    <row r="323" spans="2:18" x14ac:dyDescent="0.25">
      <c r="B323" s="693"/>
      <c r="C323" s="693"/>
      <c r="D323" s="693"/>
      <c r="E323" s="693"/>
      <c r="F323" s="693"/>
      <c r="G323" s="693"/>
      <c r="H323" s="693"/>
      <c r="I323" s="693"/>
      <c r="J323" s="693"/>
      <c r="K323" s="693"/>
      <c r="L323" s="693"/>
      <c r="M323" s="693"/>
      <c r="N323" s="693"/>
      <c r="O323" s="693"/>
      <c r="P323" s="693"/>
      <c r="Q323" s="693"/>
      <c r="R323" s="693"/>
    </row>
    <row r="324" spans="2:18" x14ac:dyDescent="0.25">
      <c r="B324" s="693"/>
      <c r="C324" s="693"/>
      <c r="D324" s="693"/>
      <c r="E324" s="693"/>
      <c r="F324" s="693"/>
      <c r="G324" s="693"/>
      <c r="H324" s="693"/>
      <c r="I324" s="693"/>
      <c r="J324" s="693"/>
      <c r="K324" s="693"/>
      <c r="L324" s="693"/>
      <c r="M324" s="693"/>
      <c r="N324" s="693"/>
      <c r="O324" s="693"/>
      <c r="P324" s="693"/>
      <c r="Q324" s="693"/>
      <c r="R324" s="693"/>
    </row>
    <row r="325" spans="2:18" x14ac:dyDescent="0.25">
      <c r="B325" s="693"/>
      <c r="C325" s="693"/>
      <c r="D325" s="693"/>
      <c r="E325" s="693"/>
      <c r="F325" s="693"/>
      <c r="G325" s="693"/>
      <c r="H325" s="693"/>
      <c r="I325" s="693"/>
      <c r="J325" s="693"/>
      <c r="K325" s="693"/>
      <c r="L325" s="693"/>
      <c r="M325" s="693"/>
      <c r="N325" s="693"/>
      <c r="O325" s="693"/>
      <c r="P325" s="693"/>
      <c r="Q325" s="693"/>
      <c r="R325" s="693"/>
    </row>
    <row r="326" spans="2:18" x14ac:dyDescent="0.25">
      <c r="B326" s="693"/>
      <c r="C326" s="693"/>
      <c r="D326" s="693"/>
      <c r="E326" s="693"/>
      <c r="F326" s="693"/>
      <c r="G326" s="693"/>
      <c r="H326" s="693"/>
      <c r="I326" s="693"/>
      <c r="J326" s="693"/>
      <c r="K326" s="693"/>
      <c r="L326" s="693"/>
      <c r="M326" s="693"/>
      <c r="N326" s="693"/>
      <c r="O326" s="693"/>
      <c r="P326" s="693"/>
      <c r="Q326" s="693"/>
      <c r="R326" s="693"/>
    </row>
    <row r="327" spans="2:18" x14ac:dyDescent="0.25">
      <c r="B327" s="693"/>
      <c r="C327" s="693"/>
      <c r="D327" s="693"/>
      <c r="E327" s="693"/>
      <c r="F327" s="693"/>
      <c r="G327" s="693"/>
      <c r="H327" s="693"/>
      <c r="I327" s="693"/>
      <c r="J327" s="693"/>
      <c r="K327" s="693"/>
      <c r="L327" s="693"/>
      <c r="M327" s="693"/>
      <c r="N327" s="693"/>
      <c r="O327" s="693"/>
      <c r="P327" s="693"/>
      <c r="Q327" s="693"/>
      <c r="R327" s="693"/>
    </row>
    <row r="328" spans="2:18" x14ac:dyDescent="0.25">
      <c r="B328" s="693"/>
      <c r="C328" s="693"/>
      <c r="D328" s="693"/>
      <c r="E328" s="693"/>
      <c r="F328" s="693"/>
      <c r="G328" s="693"/>
      <c r="H328" s="693"/>
      <c r="I328" s="693"/>
      <c r="J328" s="693"/>
      <c r="K328" s="693"/>
      <c r="L328" s="693"/>
      <c r="M328" s="693"/>
      <c r="N328" s="693"/>
      <c r="O328" s="693"/>
      <c r="P328" s="693"/>
      <c r="Q328" s="693"/>
      <c r="R328" s="693"/>
    </row>
    <row r="329" spans="2:18" x14ac:dyDescent="0.25">
      <c r="B329" s="693"/>
      <c r="C329" s="693"/>
      <c r="D329" s="693"/>
      <c r="E329" s="693"/>
      <c r="F329" s="693"/>
      <c r="G329" s="693"/>
      <c r="H329" s="693"/>
      <c r="I329" s="693"/>
      <c r="J329" s="693"/>
      <c r="K329" s="693"/>
      <c r="L329" s="693"/>
      <c r="M329" s="693"/>
      <c r="N329" s="693"/>
      <c r="O329" s="693"/>
      <c r="P329" s="693"/>
      <c r="Q329" s="693"/>
      <c r="R329" s="693"/>
    </row>
    <row r="330" spans="2:18" x14ac:dyDescent="0.25">
      <c r="B330" s="693"/>
      <c r="C330" s="693"/>
      <c r="D330" s="693"/>
      <c r="E330" s="693"/>
      <c r="F330" s="693"/>
      <c r="G330" s="693"/>
      <c r="H330" s="693"/>
      <c r="I330" s="693"/>
      <c r="J330" s="693"/>
      <c r="K330" s="693"/>
      <c r="L330" s="693"/>
      <c r="M330" s="693"/>
      <c r="N330" s="693"/>
      <c r="O330" s="693"/>
      <c r="P330" s="693"/>
      <c r="Q330" s="693"/>
      <c r="R330" s="693"/>
    </row>
    <row r="331" spans="2:18" x14ac:dyDescent="0.25">
      <c r="B331" s="693"/>
      <c r="C331" s="693"/>
      <c r="D331" s="693"/>
      <c r="E331" s="693"/>
      <c r="F331" s="693"/>
      <c r="G331" s="693"/>
      <c r="H331" s="693"/>
      <c r="I331" s="693"/>
      <c r="J331" s="693"/>
      <c r="K331" s="693"/>
      <c r="L331" s="693"/>
      <c r="M331" s="693"/>
      <c r="N331" s="693"/>
      <c r="O331" s="693"/>
      <c r="P331" s="693"/>
      <c r="Q331" s="693"/>
      <c r="R331" s="693"/>
    </row>
    <row r="332" spans="2:18" x14ac:dyDescent="0.25">
      <c r="B332" s="693"/>
      <c r="C332" s="693"/>
      <c r="D332" s="693"/>
      <c r="E332" s="693"/>
      <c r="F332" s="693"/>
      <c r="G332" s="693"/>
      <c r="H332" s="693"/>
      <c r="I332" s="693"/>
      <c r="J332" s="693"/>
      <c r="K332" s="693"/>
      <c r="L332" s="693"/>
      <c r="M332" s="693"/>
      <c r="N332" s="693"/>
      <c r="O332" s="693"/>
      <c r="P332" s="693"/>
      <c r="Q332" s="693"/>
      <c r="R332" s="693"/>
    </row>
    <row r="333" spans="2:18" x14ac:dyDescent="0.25">
      <c r="B333" s="693"/>
      <c r="C333" s="693"/>
      <c r="D333" s="693"/>
      <c r="E333" s="693"/>
      <c r="F333" s="693"/>
      <c r="G333" s="693"/>
      <c r="H333" s="693"/>
      <c r="I333" s="693"/>
      <c r="J333" s="693"/>
      <c r="K333" s="693"/>
      <c r="L333" s="693"/>
      <c r="M333" s="693"/>
      <c r="N333" s="693"/>
      <c r="O333" s="693"/>
      <c r="P333" s="693"/>
      <c r="Q333" s="693"/>
      <c r="R333" s="693"/>
    </row>
    <row r="334" spans="2:18" x14ac:dyDescent="0.25">
      <c r="B334" s="693"/>
      <c r="C334" s="693"/>
      <c r="D334" s="693"/>
      <c r="E334" s="693"/>
      <c r="F334" s="693"/>
      <c r="G334" s="693"/>
      <c r="H334" s="693"/>
      <c r="I334" s="693"/>
      <c r="J334" s="693"/>
      <c r="K334" s="693"/>
      <c r="L334" s="693"/>
      <c r="M334" s="693"/>
      <c r="N334" s="693"/>
      <c r="O334" s="693"/>
      <c r="P334" s="693"/>
      <c r="Q334" s="693"/>
      <c r="R334" s="693"/>
    </row>
    <row r="335" spans="2:18" x14ac:dyDescent="0.25">
      <c r="B335" s="693"/>
      <c r="C335" s="693"/>
      <c r="D335" s="693"/>
      <c r="E335" s="693"/>
      <c r="F335" s="693"/>
      <c r="G335" s="693"/>
      <c r="H335" s="693"/>
      <c r="I335" s="693"/>
      <c r="J335" s="693"/>
      <c r="K335" s="693"/>
      <c r="L335" s="693"/>
      <c r="M335" s="693"/>
      <c r="N335" s="693"/>
      <c r="O335" s="693"/>
      <c r="P335" s="693"/>
      <c r="Q335" s="693"/>
      <c r="R335" s="693"/>
    </row>
    <row r="336" spans="2:18" x14ac:dyDescent="0.25">
      <c r="B336" s="693"/>
      <c r="C336" s="693"/>
      <c r="D336" s="693"/>
      <c r="E336" s="693"/>
      <c r="F336" s="693"/>
      <c r="G336" s="693"/>
      <c r="H336" s="693"/>
      <c r="I336" s="693"/>
      <c r="J336" s="693"/>
      <c r="K336" s="693"/>
      <c r="L336" s="693"/>
      <c r="M336" s="693"/>
      <c r="N336" s="693"/>
      <c r="O336" s="693"/>
      <c r="P336" s="693"/>
      <c r="Q336" s="693"/>
      <c r="R336" s="693"/>
    </row>
    <row r="337" spans="2:18" x14ac:dyDescent="0.25">
      <c r="B337" s="693"/>
      <c r="C337" s="693"/>
      <c r="D337" s="693"/>
      <c r="E337" s="693"/>
      <c r="F337" s="693"/>
      <c r="G337" s="693"/>
      <c r="H337" s="693"/>
      <c r="I337" s="693"/>
      <c r="J337" s="693"/>
      <c r="K337" s="693"/>
      <c r="L337" s="693"/>
      <c r="M337" s="693"/>
      <c r="N337" s="693"/>
      <c r="O337" s="693"/>
      <c r="P337" s="693"/>
      <c r="Q337" s="693"/>
      <c r="R337" s="693"/>
    </row>
    <row r="338" spans="2:18" x14ac:dyDescent="0.25">
      <c r="B338" s="693"/>
      <c r="C338" s="693"/>
      <c r="D338" s="693"/>
      <c r="E338" s="693"/>
      <c r="F338" s="693"/>
      <c r="G338" s="693"/>
      <c r="H338" s="693"/>
      <c r="I338" s="693"/>
      <c r="J338" s="693"/>
      <c r="K338" s="693"/>
      <c r="L338" s="693"/>
      <c r="M338" s="693"/>
      <c r="N338" s="693"/>
      <c r="O338" s="693"/>
      <c r="P338" s="693"/>
      <c r="Q338" s="693"/>
      <c r="R338" s="693"/>
    </row>
    <row r="339" spans="2:18" x14ac:dyDescent="0.25">
      <c r="B339" s="693"/>
      <c r="C339" s="693"/>
      <c r="D339" s="693"/>
      <c r="E339" s="693"/>
      <c r="F339" s="693"/>
      <c r="G339" s="693"/>
      <c r="H339" s="693"/>
      <c r="I339" s="693"/>
      <c r="J339" s="693"/>
      <c r="K339" s="693"/>
      <c r="L339" s="693"/>
      <c r="M339" s="693"/>
      <c r="N339" s="693"/>
      <c r="O339" s="693"/>
      <c r="P339" s="693"/>
      <c r="Q339" s="693"/>
      <c r="R339" s="693"/>
    </row>
    <row r="340" spans="2:18" x14ac:dyDescent="0.25">
      <c r="B340" s="693"/>
      <c r="C340" s="693"/>
      <c r="D340" s="693"/>
      <c r="E340" s="693"/>
      <c r="F340" s="693"/>
      <c r="G340" s="693"/>
      <c r="H340" s="693"/>
      <c r="I340" s="693"/>
      <c r="J340" s="693"/>
      <c r="K340" s="693"/>
      <c r="L340" s="693"/>
      <c r="M340" s="693"/>
      <c r="N340" s="693"/>
      <c r="O340" s="693"/>
      <c r="P340" s="693"/>
      <c r="Q340" s="693"/>
      <c r="R340" s="693"/>
    </row>
    <row r="341" spans="2:18" x14ac:dyDescent="0.25">
      <c r="B341" s="693"/>
      <c r="C341" s="693"/>
      <c r="D341" s="693"/>
      <c r="E341" s="693"/>
      <c r="F341" s="693"/>
      <c r="G341" s="693"/>
      <c r="H341" s="693"/>
      <c r="I341" s="693"/>
      <c r="J341" s="693"/>
      <c r="K341" s="693"/>
      <c r="L341" s="693"/>
      <c r="M341" s="693"/>
      <c r="N341" s="693"/>
      <c r="O341" s="693"/>
      <c r="P341" s="693"/>
      <c r="Q341" s="693"/>
      <c r="R341" s="693"/>
    </row>
    <row r="342" spans="2:18" x14ac:dyDescent="0.25">
      <c r="B342" s="693"/>
      <c r="C342" s="693"/>
      <c r="D342" s="693"/>
      <c r="E342" s="693"/>
      <c r="F342" s="693"/>
      <c r="G342" s="693"/>
      <c r="H342" s="693"/>
      <c r="I342" s="693"/>
      <c r="J342" s="693"/>
      <c r="K342" s="693"/>
      <c r="L342" s="693"/>
      <c r="M342" s="693"/>
      <c r="N342" s="693"/>
      <c r="O342" s="693"/>
      <c r="P342" s="693"/>
      <c r="Q342" s="693"/>
      <c r="R342" s="693"/>
    </row>
    <row r="343" spans="2:18" x14ac:dyDescent="0.25">
      <c r="B343" s="693"/>
      <c r="C343" s="693"/>
      <c r="D343" s="693"/>
      <c r="E343" s="693"/>
      <c r="F343" s="693"/>
      <c r="G343" s="693"/>
      <c r="H343" s="693"/>
      <c r="I343" s="693"/>
      <c r="J343" s="693"/>
      <c r="K343" s="693"/>
      <c r="L343" s="693"/>
      <c r="M343" s="693"/>
      <c r="N343" s="693"/>
      <c r="O343" s="693"/>
      <c r="P343" s="693"/>
      <c r="Q343" s="693"/>
      <c r="R343" s="693"/>
    </row>
    <row r="344" spans="2:18" x14ac:dyDescent="0.25">
      <c r="B344" s="693"/>
      <c r="C344" s="693"/>
      <c r="D344" s="693"/>
      <c r="E344" s="693"/>
      <c r="F344" s="693"/>
      <c r="G344" s="693"/>
      <c r="H344" s="693"/>
      <c r="I344" s="693"/>
      <c r="J344" s="693"/>
      <c r="K344" s="693"/>
      <c r="L344" s="693"/>
      <c r="M344" s="693"/>
      <c r="N344" s="693"/>
      <c r="O344" s="693"/>
      <c r="P344" s="693"/>
      <c r="Q344" s="693"/>
      <c r="R344" s="693"/>
    </row>
    <row r="345" spans="2:18" x14ac:dyDescent="0.25">
      <c r="B345" s="693"/>
      <c r="C345" s="693"/>
      <c r="D345" s="693"/>
      <c r="E345" s="693"/>
      <c r="F345" s="693"/>
      <c r="G345" s="693"/>
      <c r="H345" s="693"/>
      <c r="I345" s="693"/>
      <c r="J345" s="693"/>
      <c r="K345" s="693"/>
      <c r="L345" s="693"/>
      <c r="M345" s="693"/>
      <c r="N345" s="693"/>
      <c r="O345" s="693"/>
      <c r="P345" s="693"/>
      <c r="Q345" s="693"/>
      <c r="R345" s="693"/>
    </row>
    <row r="346" spans="2:18" x14ac:dyDescent="0.25">
      <c r="B346" s="693"/>
      <c r="C346" s="693"/>
      <c r="D346" s="693"/>
      <c r="E346" s="693"/>
      <c r="F346" s="693"/>
      <c r="G346" s="693"/>
      <c r="H346" s="693"/>
      <c r="I346" s="693"/>
      <c r="J346" s="693"/>
      <c r="K346" s="693"/>
      <c r="L346" s="693"/>
      <c r="M346" s="693"/>
      <c r="N346" s="693"/>
      <c r="O346" s="693"/>
      <c r="P346" s="693"/>
      <c r="Q346" s="693"/>
      <c r="R346" s="693"/>
    </row>
    <row r="347" spans="2:18" x14ac:dyDescent="0.25">
      <c r="B347" s="693"/>
      <c r="C347" s="693"/>
      <c r="D347" s="693"/>
      <c r="E347" s="693"/>
      <c r="F347" s="693"/>
      <c r="G347" s="693"/>
      <c r="H347" s="693"/>
      <c r="I347" s="693"/>
      <c r="J347" s="693"/>
      <c r="K347" s="693"/>
      <c r="L347" s="693"/>
      <c r="M347" s="693"/>
      <c r="N347" s="693"/>
      <c r="O347" s="693"/>
      <c r="P347" s="693"/>
      <c r="Q347" s="693"/>
      <c r="R347" s="693"/>
    </row>
    <row r="348" spans="2:18" x14ac:dyDescent="0.25">
      <c r="B348" s="693"/>
      <c r="C348" s="693"/>
      <c r="D348" s="693"/>
      <c r="E348" s="693"/>
      <c r="F348" s="693"/>
      <c r="G348" s="693"/>
      <c r="H348" s="693"/>
      <c r="I348" s="693"/>
      <c r="J348" s="693"/>
      <c r="K348" s="693"/>
      <c r="L348" s="693"/>
      <c r="M348" s="693"/>
      <c r="N348" s="693"/>
      <c r="O348" s="693"/>
      <c r="P348" s="693"/>
      <c r="Q348" s="693"/>
      <c r="R348" s="693"/>
    </row>
    <row r="349" spans="2:18" x14ac:dyDescent="0.25">
      <c r="B349" s="693"/>
      <c r="C349" s="693"/>
      <c r="D349" s="693"/>
      <c r="E349" s="693"/>
      <c r="F349" s="693"/>
      <c r="G349" s="693"/>
      <c r="H349" s="693"/>
      <c r="I349" s="693"/>
      <c r="J349" s="693"/>
      <c r="K349" s="693"/>
      <c r="L349" s="693"/>
      <c r="M349" s="693"/>
      <c r="N349" s="693"/>
      <c r="O349" s="693"/>
      <c r="P349" s="693"/>
      <c r="Q349" s="693"/>
      <c r="R349" s="693"/>
    </row>
    <row r="350" spans="2:18" x14ac:dyDescent="0.25">
      <c r="B350" s="693"/>
      <c r="C350" s="693"/>
      <c r="D350" s="693"/>
      <c r="E350" s="693"/>
      <c r="F350" s="693"/>
      <c r="G350" s="693"/>
      <c r="H350" s="693"/>
      <c r="I350" s="693"/>
      <c r="J350" s="693"/>
      <c r="K350" s="693"/>
      <c r="L350" s="693"/>
      <c r="M350" s="693"/>
      <c r="N350" s="693"/>
      <c r="O350" s="693"/>
      <c r="P350" s="693"/>
      <c r="Q350" s="693"/>
      <c r="R350" s="693"/>
    </row>
    <row r="351" spans="2:18" x14ac:dyDescent="0.25">
      <c r="B351" s="693"/>
      <c r="C351" s="693"/>
      <c r="D351" s="693"/>
      <c r="E351" s="693"/>
      <c r="F351" s="693"/>
      <c r="G351" s="693"/>
      <c r="H351" s="693"/>
      <c r="I351" s="693"/>
      <c r="J351" s="693"/>
      <c r="K351" s="693"/>
      <c r="L351" s="693"/>
      <c r="M351" s="693"/>
      <c r="N351" s="693"/>
      <c r="O351" s="693"/>
      <c r="P351" s="693"/>
      <c r="Q351" s="693"/>
      <c r="R351" s="693"/>
    </row>
    <row r="352" spans="2:18" x14ac:dyDescent="0.25">
      <c r="B352" s="693"/>
      <c r="C352" s="693"/>
      <c r="D352" s="693"/>
      <c r="E352" s="693"/>
      <c r="F352" s="693"/>
      <c r="G352" s="693"/>
      <c r="H352" s="693"/>
      <c r="I352" s="693"/>
      <c r="J352" s="693"/>
      <c r="K352" s="693"/>
      <c r="L352" s="693"/>
      <c r="M352" s="693"/>
      <c r="N352" s="693"/>
      <c r="O352" s="693"/>
      <c r="P352" s="693"/>
      <c r="Q352" s="693"/>
      <c r="R352" s="693"/>
    </row>
    <row r="353" spans="2:18" x14ac:dyDescent="0.25">
      <c r="B353" s="693"/>
      <c r="C353" s="693"/>
      <c r="D353" s="693"/>
      <c r="E353" s="693"/>
      <c r="F353" s="693"/>
      <c r="G353" s="693"/>
      <c r="H353" s="693"/>
      <c r="I353" s="693"/>
      <c r="J353" s="693"/>
      <c r="K353" s="693"/>
      <c r="L353" s="693"/>
      <c r="M353" s="693"/>
      <c r="N353" s="693"/>
      <c r="O353" s="693"/>
      <c r="P353" s="693"/>
      <c r="Q353" s="693"/>
      <c r="R353" s="693"/>
    </row>
    <row r="354" spans="2:18" x14ac:dyDescent="0.25">
      <c r="B354" s="693"/>
      <c r="C354" s="693"/>
      <c r="D354" s="693"/>
      <c r="E354" s="693"/>
      <c r="F354" s="693"/>
      <c r="G354" s="693"/>
      <c r="H354" s="693"/>
      <c r="I354" s="693"/>
      <c r="J354" s="693"/>
      <c r="K354" s="693"/>
      <c r="L354" s="693"/>
      <c r="M354" s="693"/>
      <c r="N354" s="693"/>
      <c r="O354" s="693"/>
      <c r="P354" s="693"/>
      <c r="Q354" s="693"/>
      <c r="R354" s="693"/>
    </row>
    <row r="355" spans="2:18" x14ac:dyDescent="0.25">
      <c r="B355" s="693"/>
      <c r="C355" s="693"/>
      <c r="D355" s="693"/>
      <c r="E355" s="693"/>
      <c r="F355" s="693"/>
      <c r="G355" s="693"/>
      <c r="H355" s="693"/>
      <c r="I355" s="693"/>
      <c r="J355" s="693"/>
      <c r="K355" s="693"/>
      <c r="L355" s="693"/>
      <c r="M355" s="693"/>
      <c r="N355" s="693"/>
      <c r="O355" s="693"/>
      <c r="P355" s="693"/>
      <c r="Q355" s="693"/>
      <c r="R355" s="693"/>
    </row>
    <row r="356" spans="2:18" x14ac:dyDescent="0.25">
      <c r="B356" s="693"/>
      <c r="C356" s="693"/>
      <c r="D356" s="693"/>
      <c r="E356" s="693"/>
      <c r="F356" s="693"/>
      <c r="G356" s="693"/>
      <c r="H356" s="693"/>
      <c r="I356" s="693"/>
      <c r="J356" s="693"/>
      <c r="K356" s="693"/>
      <c r="L356" s="693"/>
      <c r="M356" s="693"/>
      <c r="N356" s="693"/>
      <c r="O356" s="693"/>
      <c r="P356" s="693"/>
      <c r="Q356" s="693"/>
      <c r="R356" s="693"/>
    </row>
    <row r="357" spans="2:18" x14ac:dyDescent="0.25">
      <c r="B357" s="693"/>
      <c r="C357" s="693"/>
      <c r="D357" s="693"/>
      <c r="E357" s="693"/>
      <c r="F357" s="693"/>
      <c r="G357" s="693"/>
      <c r="H357" s="693"/>
      <c r="I357" s="693"/>
      <c r="J357" s="693"/>
      <c r="K357" s="693"/>
      <c r="L357" s="693"/>
      <c r="M357" s="693"/>
      <c r="N357" s="693"/>
      <c r="O357" s="693"/>
      <c r="P357" s="693"/>
      <c r="Q357" s="693"/>
      <c r="R357" s="693"/>
    </row>
    <row r="358" spans="2:18" x14ac:dyDescent="0.25">
      <c r="B358" s="693"/>
      <c r="C358" s="693"/>
      <c r="D358" s="693"/>
      <c r="E358" s="693"/>
      <c r="F358" s="693"/>
      <c r="G358" s="693"/>
      <c r="H358" s="693"/>
      <c r="I358" s="693"/>
      <c r="J358" s="693"/>
      <c r="K358" s="693"/>
      <c r="L358" s="693"/>
      <c r="M358" s="693"/>
      <c r="N358" s="693"/>
      <c r="O358" s="693"/>
      <c r="P358" s="693"/>
      <c r="Q358" s="693"/>
      <c r="R358" s="693"/>
    </row>
    <row r="359" spans="2:18" x14ac:dyDescent="0.25">
      <c r="B359" s="693"/>
      <c r="C359" s="693"/>
      <c r="D359" s="693"/>
      <c r="E359" s="693"/>
      <c r="F359" s="693"/>
      <c r="G359" s="693"/>
      <c r="H359" s="693"/>
      <c r="I359" s="693"/>
      <c r="J359" s="693"/>
      <c r="K359" s="693"/>
      <c r="L359" s="693"/>
      <c r="M359" s="693"/>
      <c r="N359" s="693"/>
      <c r="O359" s="693"/>
      <c r="P359" s="693"/>
      <c r="Q359" s="693"/>
      <c r="R359" s="693"/>
    </row>
    <row r="360" spans="2:18" x14ac:dyDescent="0.25">
      <c r="B360" s="693"/>
      <c r="C360" s="693"/>
      <c r="D360" s="693"/>
      <c r="E360" s="693"/>
      <c r="F360" s="693"/>
      <c r="G360" s="693"/>
      <c r="H360" s="693"/>
      <c r="I360" s="693"/>
      <c r="J360" s="693"/>
      <c r="K360" s="693"/>
      <c r="L360" s="693"/>
      <c r="M360" s="693"/>
      <c r="N360" s="693"/>
      <c r="O360" s="693"/>
      <c r="P360" s="693"/>
      <c r="Q360" s="693"/>
      <c r="R360" s="693"/>
    </row>
    <row r="361" spans="2:18" x14ac:dyDescent="0.25">
      <c r="B361" s="693"/>
      <c r="C361" s="693"/>
      <c r="D361" s="693"/>
      <c r="E361" s="693"/>
      <c r="F361" s="693"/>
      <c r="G361" s="693"/>
      <c r="H361" s="693"/>
      <c r="I361" s="693"/>
      <c r="J361" s="693"/>
      <c r="K361" s="693"/>
      <c r="L361" s="693"/>
      <c r="M361" s="693"/>
      <c r="N361" s="693"/>
      <c r="O361" s="693"/>
      <c r="P361" s="693"/>
      <c r="Q361" s="693"/>
      <c r="R361" s="693"/>
    </row>
    <row r="362" spans="2:18" x14ac:dyDescent="0.25">
      <c r="B362" s="693"/>
      <c r="C362" s="693"/>
      <c r="D362" s="693"/>
      <c r="E362" s="693"/>
      <c r="F362" s="693"/>
      <c r="G362" s="693"/>
      <c r="H362" s="693"/>
      <c r="I362" s="693"/>
      <c r="J362" s="693"/>
      <c r="K362" s="693"/>
      <c r="L362" s="693"/>
      <c r="M362" s="693"/>
      <c r="N362" s="693"/>
      <c r="O362" s="693"/>
      <c r="P362" s="693"/>
      <c r="Q362" s="693"/>
      <c r="R362" s="693"/>
    </row>
    <row r="363" spans="2:18" x14ac:dyDescent="0.25">
      <c r="B363" s="693"/>
      <c r="C363" s="693"/>
      <c r="D363" s="693"/>
      <c r="E363" s="693"/>
      <c r="F363" s="693"/>
      <c r="G363" s="693"/>
      <c r="H363" s="693"/>
      <c r="I363" s="693"/>
      <c r="J363" s="693"/>
      <c r="K363" s="693"/>
      <c r="L363" s="693"/>
      <c r="M363" s="693"/>
      <c r="N363" s="693"/>
      <c r="O363" s="693"/>
      <c r="P363" s="693"/>
      <c r="Q363" s="693"/>
      <c r="R363" s="693"/>
    </row>
    <row r="364" spans="2:18" x14ac:dyDescent="0.25">
      <c r="B364" s="693"/>
      <c r="C364" s="693"/>
      <c r="D364" s="693"/>
      <c r="E364" s="693"/>
      <c r="F364" s="693"/>
      <c r="G364" s="693"/>
      <c r="H364" s="693"/>
      <c r="I364" s="693"/>
      <c r="J364" s="693"/>
      <c r="K364" s="693"/>
      <c r="L364" s="693"/>
      <c r="M364" s="693"/>
      <c r="N364" s="693"/>
      <c r="O364" s="693"/>
      <c r="P364" s="693"/>
      <c r="Q364" s="693"/>
      <c r="R364" s="693"/>
    </row>
    <row r="365" spans="2:18" x14ac:dyDescent="0.25">
      <c r="B365" s="693"/>
      <c r="C365" s="693"/>
      <c r="D365" s="693"/>
      <c r="E365" s="693"/>
      <c r="F365" s="693"/>
      <c r="G365" s="693"/>
      <c r="H365" s="693"/>
      <c r="I365" s="693"/>
      <c r="J365" s="693"/>
      <c r="K365" s="693"/>
      <c r="L365" s="693"/>
      <c r="M365" s="693"/>
      <c r="N365" s="693"/>
      <c r="O365" s="693"/>
      <c r="P365" s="693"/>
      <c r="Q365" s="693"/>
      <c r="R365" s="693"/>
    </row>
    <row r="366" spans="2:18" x14ac:dyDescent="0.25">
      <c r="B366" s="693"/>
      <c r="C366" s="693"/>
      <c r="D366" s="693"/>
      <c r="E366" s="693"/>
      <c r="F366" s="693"/>
      <c r="G366" s="693"/>
      <c r="H366" s="693"/>
      <c r="I366" s="693"/>
      <c r="J366" s="693"/>
      <c r="K366" s="693"/>
      <c r="L366" s="693"/>
      <c r="M366" s="693"/>
      <c r="N366" s="693"/>
      <c r="O366" s="693"/>
      <c r="P366" s="693"/>
      <c r="Q366" s="693"/>
      <c r="R366" s="693"/>
    </row>
    <row r="367" spans="2:18" x14ac:dyDescent="0.25">
      <c r="B367" s="693"/>
      <c r="C367" s="693"/>
      <c r="D367" s="693"/>
      <c r="E367" s="693"/>
      <c r="F367" s="693"/>
      <c r="G367" s="693"/>
      <c r="H367" s="693"/>
      <c r="I367" s="693"/>
      <c r="J367" s="693"/>
      <c r="K367" s="693"/>
      <c r="L367" s="693"/>
      <c r="M367" s="693"/>
      <c r="N367" s="693"/>
      <c r="O367" s="693"/>
      <c r="P367" s="693"/>
      <c r="Q367" s="693"/>
      <c r="R367" s="693"/>
    </row>
    <row r="368" spans="2:18" x14ac:dyDescent="0.25">
      <c r="B368" s="693"/>
      <c r="C368" s="693"/>
      <c r="D368" s="693"/>
      <c r="E368" s="693"/>
      <c r="F368" s="693"/>
      <c r="G368" s="693"/>
      <c r="H368" s="693"/>
      <c r="I368" s="693"/>
      <c r="J368" s="693"/>
      <c r="K368" s="693"/>
      <c r="L368" s="693"/>
      <c r="M368" s="693"/>
      <c r="N368" s="693"/>
      <c r="O368" s="693"/>
      <c r="P368" s="693"/>
      <c r="Q368" s="693"/>
      <c r="R368" s="693"/>
    </row>
    <row r="369" spans="2:18" x14ac:dyDescent="0.25">
      <c r="B369" s="693"/>
      <c r="C369" s="693"/>
      <c r="D369" s="693"/>
      <c r="E369" s="693"/>
      <c r="F369" s="693"/>
      <c r="G369" s="693"/>
      <c r="H369" s="693"/>
      <c r="I369" s="693"/>
      <c r="J369" s="693"/>
      <c r="K369" s="693"/>
      <c r="L369" s="693"/>
      <c r="M369" s="693"/>
      <c r="N369" s="693"/>
      <c r="O369" s="693"/>
      <c r="P369" s="693"/>
      <c r="Q369" s="693"/>
      <c r="R369" s="693"/>
    </row>
    <row r="370" spans="2:18" x14ac:dyDescent="0.25">
      <c r="B370" s="693"/>
      <c r="C370" s="693"/>
      <c r="D370" s="693"/>
      <c r="E370" s="693"/>
      <c r="F370" s="693"/>
      <c r="G370" s="693"/>
      <c r="H370" s="693"/>
      <c r="I370" s="693"/>
      <c r="J370" s="693"/>
      <c r="K370" s="693"/>
      <c r="L370" s="693"/>
      <c r="M370" s="693"/>
      <c r="N370" s="693"/>
      <c r="O370" s="693"/>
      <c r="P370" s="693"/>
      <c r="Q370" s="693"/>
      <c r="R370" s="693"/>
    </row>
    <row r="371" spans="2:18" x14ac:dyDescent="0.25">
      <c r="B371" s="693"/>
      <c r="C371" s="693"/>
      <c r="D371" s="693"/>
      <c r="E371" s="693"/>
      <c r="F371" s="693"/>
      <c r="G371" s="693"/>
      <c r="H371" s="693"/>
      <c r="I371" s="693"/>
      <c r="J371" s="693"/>
      <c r="K371" s="693"/>
      <c r="L371" s="693"/>
      <c r="M371" s="693"/>
      <c r="N371" s="693"/>
      <c r="O371" s="693"/>
      <c r="P371" s="693"/>
      <c r="Q371" s="693"/>
      <c r="R371" s="693"/>
    </row>
    <row r="372" spans="2:18" x14ac:dyDescent="0.25">
      <c r="B372" s="693"/>
      <c r="C372" s="693"/>
      <c r="D372" s="693"/>
      <c r="E372" s="693"/>
      <c r="F372" s="693"/>
      <c r="G372" s="693"/>
      <c r="H372" s="693"/>
      <c r="I372" s="693"/>
      <c r="J372" s="693"/>
      <c r="K372" s="693"/>
      <c r="L372" s="693"/>
      <c r="M372" s="693"/>
      <c r="N372" s="693"/>
      <c r="O372" s="693"/>
      <c r="P372" s="693"/>
      <c r="Q372" s="693"/>
      <c r="R372" s="693"/>
    </row>
    <row r="373" spans="2:18" x14ac:dyDescent="0.25">
      <c r="B373" s="693"/>
      <c r="C373" s="693"/>
      <c r="D373" s="693"/>
      <c r="E373" s="693"/>
      <c r="F373" s="693"/>
      <c r="G373" s="693"/>
      <c r="H373" s="693"/>
      <c r="I373" s="693"/>
      <c r="J373" s="693"/>
      <c r="K373" s="693"/>
      <c r="L373" s="693"/>
      <c r="M373" s="693"/>
      <c r="N373" s="693"/>
      <c r="O373" s="693"/>
      <c r="P373" s="693"/>
      <c r="Q373" s="693"/>
      <c r="R373" s="693"/>
    </row>
    <row r="374" spans="2:18" x14ac:dyDescent="0.25">
      <c r="B374" s="693"/>
      <c r="C374" s="693"/>
      <c r="D374" s="693"/>
      <c r="E374" s="693"/>
      <c r="F374" s="693"/>
      <c r="G374" s="693"/>
      <c r="H374" s="693"/>
      <c r="I374" s="693"/>
      <c r="J374" s="693"/>
      <c r="K374" s="693"/>
      <c r="L374" s="693"/>
      <c r="M374" s="693"/>
      <c r="N374" s="693"/>
      <c r="O374" s="693"/>
      <c r="P374" s="693"/>
      <c r="Q374" s="693"/>
      <c r="R374" s="693"/>
    </row>
    <row r="375" spans="2:18" x14ac:dyDescent="0.25">
      <c r="B375" s="693"/>
      <c r="C375" s="693"/>
      <c r="D375" s="693"/>
      <c r="E375" s="693"/>
      <c r="F375" s="693"/>
      <c r="G375" s="693"/>
      <c r="H375" s="693"/>
      <c r="I375" s="693"/>
      <c r="J375" s="693"/>
      <c r="K375" s="693"/>
      <c r="L375" s="693"/>
      <c r="M375" s="693"/>
      <c r="N375" s="693"/>
      <c r="O375" s="693"/>
      <c r="P375" s="693"/>
      <c r="Q375" s="693"/>
      <c r="R375" s="693"/>
    </row>
    <row r="376" spans="2:18" x14ac:dyDescent="0.25">
      <c r="B376" s="693"/>
      <c r="C376" s="693"/>
      <c r="D376" s="693"/>
      <c r="E376" s="693"/>
      <c r="F376" s="693"/>
      <c r="G376" s="693"/>
      <c r="H376" s="693"/>
      <c r="I376" s="693"/>
      <c r="J376" s="693"/>
      <c r="K376" s="693"/>
      <c r="L376" s="693"/>
      <c r="M376" s="693"/>
      <c r="N376" s="693"/>
      <c r="O376" s="693"/>
      <c r="P376" s="693"/>
      <c r="Q376" s="693"/>
      <c r="R376" s="693"/>
    </row>
    <row r="377" spans="2:18" x14ac:dyDescent="0.25">
      <c r="B377" s="693"/>
      <c r="C377" s="693"/>
      <c r="D377" s="693"/>
      <c r="E377" s="693"/>
      <c r="F377" s="693"/>
      <c r="G377" s="693"/>
      <c r="H377" s="693"/>
      <c r="I377" s="693"/>
      <c r="J377" s="693"/>
      <c r="K377" s="693"/>
      <c r="L377" s="693"/>
      <c r="M377" s="693"/>
      <c r="N377" s="693"/>
      <c r="O377" s="693"/>
      <c r="P377" s="693"/>
      <c r="Q377" s="693"/>
      <c r="R377" s="693"/>
    </row>
    <row r="378" spans="2:18" x14ac:dyDescent="0.25">
      <c r="B378" s="693"/>
      <c r="C378" s="693"/>
      <c r="D378" s="693"/>
      <c r="E378" s="693"/>
      <c r="F378" s="693"/>
      <c r="G378" s="693"/>
      <c r="H378" s="693"/>
      <c r="I378" s="693"/>
      <c r="J378" s="693"/>
      <c r="K378" s="693"/>
      <c r="L378" s="693"/>
      <c r="M378" s="693"/>
      <c r="N378" s="693"/>
      <c r="O378" s="693"/>
      <c r="P378" s="693"/>
      <c r="Q378" s="693"/>
      <c r="R378" s="693"/>
    </row>
    <row r="379" spans="2:18" x14ac:dyDescent="0.25">
      <c r="B379" s="693"/>
      <c r="C379" s="693"/>
      <c r="D379" s="693"/>
      <c r="E379" s="693"/>
      <c r="F379" s="693"/>
      <c r="G379" s="693"/>
      <c r="H379" s="693"/>
      <c r="I379" s="693"/>
      <c r="J379" s="693"/>
      <c r="K379" s="693"/>
      <c r="L379" s="693"/>
      <c r="M379" s="693"/>
      <c r="N379" s="693"/>
      <c r="O379" s="693"/>
      <c r="P379" s="693"/>
      <c r="Q379" s="693"/>
      <c r="R379" s="693"/>
    </row>
    <row r="380" spans="2:18" x14ac:dyDescent="0.25">
      <c r="B380" s="693"/>
      <c r="C380" s="693"/>
      <c r="D380" s="693"/>
      <c r="E380" s="693"/>
      <c r="F380" s="693"/>
      <c r="G380" s="693"/>
      <c r="H380" s="693"/>
      <c r="I380" s="693"/>
      <c r="J380" s="693"/>
      <c r="K380" s="693"/>
      <c r="L380" s="693"/>
      <c r="M380" s="693"/>
      <c r="N380" s="693"/>
      <c r="O380" s="693"/>
      <c r="P380" s="693"/>
      <c r="Q380" s="693"/>
      <c r="R380" s="693"/>
    </row>
    <row r="381" spans="2:18" x14ac:dyDescent="0.25">
      <c r="B381" s="693"/>
      <c r="C381" s="693"/>
      <c r="D381" s="693"/>
      <c r="E381" s="693"/>
      <c r="F381" s="693"/>
      <c r="G381" s="693"/>
      <c r="H381" s="693"/>
      <c r="I381" s="693"/>
      <c r="J381" s="693"/>
      <c r="K381" s="693"/>
      <c r="L381" s="693"/>
      <c r="M381" s="693"/>
      <c r="N381" s="693"/>
      <c r="O381" s="693"/>
      <c r="P381" s="693"/>
      <c r="Q381" s="693"/>
      <c r="R381" s="693"/>
    </row>
    <row r="382" spans="2:18" x14ac:dyDescent="0.25">
      <c r="B382" s="693"/>
      <c r="C382" s="693"/>
      <c r="D382" s="693"/>
      <c r="E382" s="693"/>
      <c r="F382" s="693"/>
      <c r="G382" s="693"/>
      <c r="H382" s="693"/>
      <c r="I382" s="693"/>
      <c r="J382" s="693"/>
      <c r="K382" s="693"/>
      <c r="L382" s="693"/>
      <c r="M382" s="693"/>
      <c r="N382" s="693"/>
      <c r="O382" s="693"/>
      <c r="P382" s="693"/>
      <c r="Q382" s="693"/>
      <c r="R382" s="693"/>
    </row>
    <row r="383" spans="2:18" x14ac:dyDescent="0.25">
      <c r="B383" s="693"/>
      <c r="C383" s="693"/>
      <c r="D383" s="693"/>
      <c r="E383" s="693"/>
      <c r="F383" s="693"/>
      <c r="G383" s="693"/>
      <c r="H383" s="693"/>
      <c r="I383" s="693"/>
      <c r="J383" s="693"/>
      <c r="K383" s="693"/>
      <c r="L383" s="693"/>
      <c r="M383" s="693"/>
      <c r="N383" s="693"/>
      <c r="O383" s="693"/>
      <c r="P383" s="693"/>
      <c r="Q383" s="693"/>
      <c r="R383" s="693"/>
    </row>
    <row r="384" spans="2:18" x14ac:dyDescent="0.25">
      <c r="B384" s="693"/>
      <c r="C384" s="693"/>
      <c r="D384" s="693"/>
      <c r="E384" s="693"/>
      <c r="F384" s="693"/>
      <c r="G384" s="693"/>
      <c r="H384" s="693"/>
      <c r="I384" s="693"/>
      <c r="J384" s="693"/>
      <c r="K384" s="693"/>
      <c r="L384" s="693"/>
      <c r="M384" s="693"/>
      <c r="N384" s="693"/>
      <c r="O384" s="693"/>
      <c r="P384" s="693"/>
      <c r="Q384" s="693"/>
      <c r="R384" s="693"/>
    </row>
    <row r="385" spans="2:18" x14ac:dyDescent="0.25">
      <c r="B385" s="693"/>
      <c r="C385" s="693"/>
      <c r="D385" s="693"/>
      <c r="E385" s="693"/>
      <c r="F385" s="693"/>
      <c r="G385" s="693"/>
      <c r="H385" s="693"/>
      <c r="I385" s="693"/>
      <c r="J385" s="693"/>
      <c r="K385" s="693"/>
      <c r="L385" s="693"/>
      <c r="M385" s="693"/>
      <c r="N385" s="693"/>
      <c r="O385" s="693"/>
      <c r="P385" s="693"/>
      <c r="Q385" s="693"/>
      <c r="R385" s="693"/>
    </row>
    <row r="386" spans="2:18" x14ac:dyDescent="0.25">
      <c r="B386" s="693"/>
      <c r="C386" s="693"/>
      <c r="D386" s="693"/>
      <c r="E386" s="693"/>
      <c r="F386" s="693"/>
      <c r="G386" s="693"/>
      <c r="H386" s="693"/>
      <c r="I386" s="693"/>
      <c r="J386" s="693"/>
      <c r="K386" s="693"/>
      <c r="L386" s="693"/>
      <c r="M386" s="693"/>
      <c r="N386" s="693"/>
      <c r="O386" s="693"/>
      <c r="P386" s="693"/>
      <c r="Q386" s="693"/>
      <c r="R386" s="693"/>
    </row>
    <row r="387" spans="2:18" x14ac:dyDescent="0.25">
      <c r="B387" s="693"/>
      <c r="C387" s="693"/>
      <c r="D387" s="693"/>
      <c r="E387" s="693"/>
      <c r="F387" s="693"/>
      <c r="G387" s="693"/>
      <c r="H387" s="693"/>
      <c r="I387" s="693"/>
      <c r="J387" s="693"/>
      <c r="K387" s="693"/>
      <c r="L387" s="693"/>
      <c r="M387" s="693"/>
      <c r="N387" s="693"/>
      <c r="O387" s="693"/>
      <c r="P387" s="693"/>
      <c r="Q387" s="693"/>
      <c r="R387" s="693"/>
    </row>
    <row r="388" spans="2:18" x14ac:dyDescent="0.25">
      <c r="B388" s="693"/>
      <c r="C388" s="693"/>
      <c r="D388" s="693"/>
      <c r="E388" s="693"/>
      <c r="F388" s="693"/>
      <c r="G388" s="693"/>
      <c r="H388" s="693"/>
      <c r="I388" s="693"/>
      <c r="J388" s="693"/>
      <c r="K388" s="693"/>
      <c r="L388" s="693"/>
      <c r="M388" s="693"/>
      <c r="N388" s="693"/>
      <c r="O388" s="693"/>
      <c r="P388" s="693"/>
      <c r="Q388" s="693"/>
      <c r="R388" s="693"/>
    </row>
    <row r="389" spans="2:18" x14ac:dyDescent="0.25">
      <c r="B389" s="693"/>
      <c r="C389" s="693"/>
      <c r="D389" s="693"/>
      <c r="E389" s="693"/>
      <c r="F389" s="693"/>
      <c r="G389" s="693"/>
      <c r="H389" s="693"/>
      <c r="I389" s="693"/>
      <c r="J389" s="693"/>
      <c r="K389" s="693"/>
      <c r="L389" s="693"/>
      <c r="M389" s="693"/>
      <c r="N389" s="693"/>
      <c r="O389" s="693"/>
      <c r="P389" s="693"/>
      <c r="Q389" s="693"/>
      <c r="R389" s="693"/>
    </row>
    <row r="390" spans="2:18" x14ac:dyDescent="0.25">
      <c r="B390" s="693"/>
      <c r="C390" s="693"/>
      <c r="D390" s="693"/>
      <c r="E390" s="693"/>
      <c r="F390" s="693"/>
      <c r="G390" s="693"/>
      <c r="H390" s="693"/>
      <c r="I390" s="693"/>
      <c r="J390" s="693"/>
      <c r="K390" s="693"/>
      <c r="L390" s="693"/>
      <c r="M390" s="693"/>
      <c r="N390" s="693"/>
      <c r="O390" s="693"/>
      <c r="P390" s="693"/>
      <c r="Q390" s="693"/>
      <c r="R390" s="693"/>
    </row>
    <row r="391" spans="2:18" x14ac:dyDescent="0.25">
      <c r="B391" s="693"/>
      <c r="C391" s="693"/>
      <c r="D391" s="693"/>
      <c r="E391" s="693"/>
      <c r="F391" s="693"/>
      <c r="G391" s="693"/>
      <c r="H391" s="693"/>
      <c r="I391" s="693"/>
      <c r="J391" s="693"/>
      <c r="K391" s="693"/>
      <c r="L391" s="693"/>
      <c r="M391" s="693"/>
      <c r="N391" s="693"/>
      <c r="O391" s="693"/>
      <c r="P391" s="693"/>
      <c r="Q391" s="693"/>
      <c r="R391" s="693"/>
    </row>
    <row r="392" spans="2:18" x14ac:dyDescent="0.25">
      <c r="B392" s="693"/>
      <c r="C392" s="693"/>
      <c r="D392" s="693"/>
      <c r="E392" s="693"/>
      <c r="F392" s="693"/>
      <c r="G392" s="693"/>
      <c r="H392" s="693"/>
      <c r="I392" s="693"/>
      <c r="J392" s="693"/>
      <c r="K392" s="693"/>
      <c r="L392" s="693"/>
      <c r="M392" s="693"/>
      <c r="N392" s="693"/>
      <c r="O392" s="693"/>
      <c r="P392" s="693"/>
      <c r="Q392" s="693"/>
      <c r="R392" s="693"/>
    </row>
    <row r="393" spans="2:18" x14ac:dyDescent="0.25">
      <c r="B393" s="693"/>
      <c r="C393" s="693"/>
      <c r="D393" s="693"/>
      <c r="E393" s="693"/>
      <c r="F393" s="693"/>
      <c r="G393" s="693"/>
      <c r="H393" s="693"/>
      <c r="I393" s="693"/>
      <c r="J393" s="693"/>
      <c r="K393" s="693"/>
      <c r="L393" s="693"/>
      <c r="M393" s="693"/>
      <c r="N393" s="693"/>
      <c r="O393" s="693"/>
      <c r="P393" s="693"/>
      <c r="Q393" s="693"/>
      <c r="R393" s="693"/>
    </row>
    <row r="394" spans="2:18" x14ac:dyDescent="0.25">
      <c r="B394" s="693"/>
      <c r="C394" s="693"/>
      <c r="D394" s="693"/>
      <c r="E394" s="693"/>
      <c r="F394" s="693"/>
      <c r="G394" s="693"/>
      <c r="H394" s="693"/>
      <c r="I394" s="693"/>
      <c r="J394" s="693"/>
      <c r="K394" s="693"/>
      <c r="L394" s="693"/>
      <c r="M394" s="693"/>
      <c r="N394" s="693"/>
      <c r="O394" s="693"/>
      <c r="P394" s="693"/>
      <c r="Q394" s="693"/>
      <c r="R394" s="693"/>
    </row>
    <row r="395" spans="2:18" x14ac:dyDescent="0.25">
      <c r="B395" s="693"/>
      <c r="C395" s="693"/>
      <c r="D395" s="693"/>
      <c r="E395" s="693"/>
      <c r="F395" s="693"/>
      <c r="G395" s="693"/>
      <c r="H395" s="693"/>
      <c r="I395" s="693"/>
      <c r="J395" s="693"/>
      <c r="K395" s="693"/>
      <c r="L395" s="693"/>
      <c r="M395" s="693"/>
      <c r="N395" s="693"/>
      <c r="O395" s="693"/>
      <c r="P395" s="693"/>
      <c r="Q395" s="693"/>
      <c r="R395" s="693"/>
    </row>
    <row r="396" spans="2:18" x14ac:dyDescent="0.25">
      <c r="B396" s="693"/>
      <c r="C396" s="693"/>
      <c r="D396" s="693"/>
      <c r="E396" s="693"/>
      <c r="F396" s="693"/>
      <c r="G396" s="693"/>
      <c r="H396" s="693"/>
      <c r="I396" s="693"/>
      <c r="J396" s="693"/>
      <c r="K396" s="693"/>
      <c r="L396" s="693"/>
      <c r="M396" s="693"/>
      <c r="N396" s="693"/>
      <c r="O396" s="693"/>
      <c r="P396" s="693"/>
      <c r="Q396" s="693"/>
      <c r="R396" s="693"/>
    </row>
    <row r="397" spans="2:18" x14ac:dyDescent="0.25">
      <c r="B397" s="693"/>
      <c r="C397" s="693"/>
      <c r="D397" s="693"/>
      <c r="E397" s="693"/>
      <c r="F397" s="693"/>
      <c r="G397" s="693"/>
      <c r="H397" s="693"/>
      <c r="I397" s="693"/>
      <c r="J397" s="693"/>
      <c r="K397" s="693"/>
      <c r="L397" s="693"/>
      <c r="M397" s="693"/>
      <c r="N397" s="693"/>
      <c r="O397" s="693"/>
      <c r="P397" s="693"/>
      <c r="Q397" s="693"/>
      <c r="R397" s="693"/>
    </row>
    <row r="398" spans="2:18" x14ac:dyDescent="0.25">
      <c r="B398" s="693"/>
      <c r="C398" s="693"/>
      <c r="D398" s="693"/>
      <c r="E398" s="693"/>
      <c r="F398" s="693"/>
      <c r="G398" s="693"/>
      <c r="H398" s="693"/>
      <c r="I398" s="693"/>
      <c r="J398" s="693"/>
      <c r="K398" s="693"/>
      <c r="L398" s="693"/>
      <c r="M398" s="693"/>
      <c r="N398" s="693"/>
      <c r="O398" s="693"/>
      <c r="P398" s="693"/>
      <c r="Q398" s="693"/>
      <c r="R398" s="693"/>
    </row>
    <row r="399" spans="2:18" x14ac:dyDescent="0.25">
      <c r="B399" s="693"/>
      <c r="C399" s="693"/>
      <c r="D399" s="693"/>
      <c r="E399" s="693"/>
      <c r="F399" s="693"/>
      <c r="G399" s="693"/>
      <c r="H399" s="693"/>
      <c r="I399" s="693"/>
      <c r="J399" s="693"/>
      <c r="K399" s="693"/>
      <c r="L399" s="693"/>
      <c r="M399" s="693"/>
      <c r="N399" s="693"/>
      <c r="O399" s="693"/>
      <c r="P399" s="693"/>
      <c r="Q399" s="693"/>
      <c r="R399" s="693"/>
    </row>
    <row r="400" spans="2:18" x14ac:dyDescent="0.25">
      <c r="B400" s="693"/>
      <c r="C400" s="693"/>
      <c r="D400" s="693"/>
      <c r="E400" s="693"/>
      <c r="F400" s="693"/>
      <c r="G400" s="693"/>
      <c r="H400" s="693"/>
      <c r="I400" s="693"/>
      <c r="J400" s="693"/>
      <c r="K400" s="693"/>
      <c r="L400" s="693"/>
      <c r="M400" s="693"/>
      <c r="N400" s="693"/>
      <c r="O400" s="693"/>
      <c r="P400" s="693"/>
      <c r="Q400" s="693"/>
      <c r="R400" s="693"/>
    </row>
    <row r="401" spans="2:18" x14ac:dyDescent="0.25">
      <c r="B401" s="693"/>
      <c r="C401" s="693"/>
      <c r="D401" s="693"/>
      <c r="E401" s="693"/>
      <c r="F401" s="693"/>
      <c r="G401" s="693"/>
      <c r="H401" s="693"/>
      <c r="I401" s="693"/>
      <c r="J401" s="693"/>
      <c r="K401" s="693"/>
      <c r="L401" s="693"/>
      <c r="M401" s="693"/>
      <c r="N401" s="693"/>
      <c r="O401" s="693"/>
      <c r="P401" s="693"/>
      <c r="Q401" s="693"/>
      <c r="R401" s="693"/>
    </row>
    <row r="402" spans="2:18" x14ac:dyDescent="0.25">
      <c r="B402" s="693"/>
      <c r="C402" s="693"/>
      <c r="D402" s="693"/>
      <c r="E402" s="693"/>
      <c r="F402" s="693"/>
      <c r="G402" s="693"/>
      <c r="H402" s="693"/>
      <c r="I402" s="693"/>
      <c r="J402" s="693"/>
      <c r="K402" s="693"/>
      <c r="L402" s="693"/>
      <c r="M402" s="693"/>
      <c r="N402" s="693"/>
      <c r="O402" s="693"/>
      <c r="P402" s="693"/>
      <c r="Q402" s="693"/>
      <c r="R402" s="693"/>
    </row>
    <row r="403" spans="2:18" x14ac:dyDescent="0.25">
      <c r="B403" s="693"/>
      <c r="C403" s="693"/>
      <c r="D403" s="693"/>
      <c r="E403" s="693"/>
      <c r="F403" s="693"/>
      <c r="G403" s="693"/>
      <c r="H403" s="693"/>
      <c r="I403" s="693"/>
      <c r="J403" s="693"/>
      <c r="K403" s="693"/>
      <c r="L403" s="693"/>
      <c r="M403" s="693"/>
      <c r="N403" s="693"/>
      <c r="O403" s="693"/>
      <c r="P403" s="693"/>
      <c r="Q403" s="693"/>
      <c r="R403" s="693"/>
    </row>
    <row r="404" spans="2:18" x14ac:dyDescent="0.25">
      <c r="B404" s="693"/>
      <c r="C404" s="693"/>
      <c r="D404" s="693"/>
      <c r="E404" s="693"/>
      <c r="F404" s="693"/>
      <c r="G404" s="693"/>
      <c r="H404" s="693"/>
      <c r="I404" s="693"/>
      <c r="J404" s="693"/>
      <c r="K404" s="693"/>
      <c r="L404" s="693"/>
      <c r="M404" s="693"/>
      <c r="N404" s="693"/>
      <c r="O404" s="693"/>
      <c r="P404" s="693"/>
      <c r="Q404" s="693"/>
      <c r="R404" s="693"/>
    </row>
    <row r="405" spans="2:18" x14ac:dyDescent="0.25">
      <c r="B405" s="693"/>
      <c r="C405" s="693"/>
      <c r="D405" s="693"/>
      <c r="E405" s="693"/>
      <c r="F405" s="693"/>
      <c r="G405" s="693"/>
      <c r="H405" s="693"/>
      <c r="I405" s="693"/>
      <c r="J405" s="693"/>
      <c r="K405" s="693"/>
      <c r="L405" s="693"/>
      <c r="M405" s="693"/>
      <c r="N405" s="693"/>
      <c r="O405" s="693"/>
      <c r="P405" s="693"/>
      <c r="Q405" s="693"/>
      <c r="R405" s="693"/>
    </row>
    <row r="406" spans="2:18" x14ac:dyDescent="0.25">
      <c r="B406" s="693"/>
      <c r="C406" s="693"/>
      <c r="D406" s="693"/>
      <c r="E406" s="693"/>
      <c r="F406" s="693"/>
      <c r="G406" s="693"/>
      <c r="H406" s="693"/>
      <c r="I406" s="693"/>
      <c r="J406" s="693"/>
      <c r="K406" s="693"/>
      <c r="L406" s="693"/>
      <c r="M406" s="693"/>
      <c r="N406" s="693"/>
      <c r="O406" s="693"/>
      <c r="P406" s="693"/>
      <c r="Q406" s="693"/>
      <c r="R406" s="693"/>
    </row>
    <row r="407" spans="2:18" x14ac:dyDescent="0.25">
      <c r="B407" s="693"/>
      <c r="C407" s="693"/>
      <c r="D407" s="693"/>
      <c r="E407" s="693"/>
      <c r="F407" s="693"/>
      <c r="G407" s="693"/>
      <c r="H407" s="693"/>
      <c r="I407" s="693"/>
      <c r="J407" s="693"/>
      <c r="K407" s="693"/>
      <c r="L407" s="693"/>
      <c r="M407" s="693"/>
      <c r="N407" s="693"/>
      <c r="O407" s="693"/>
      <c r="P407" s="693"/>
      <c r="Q407" s="693"/>
      <c r="R407" s="693"/>
    </row>
    <row r="408" spans="2:18" x14ac:dyDescent="0.25">
      <c r="B408" s="693"/>
      <c r="C408" s="693"/>
      <c r="D408" s="693"/>
      <c r="E408" s="693"/>
      <c r="F408" s="693"/>
      <c r="G408" s="693"/>
      <c r="H408" s="693"/>
      <c r="I408" s="693"/>
      <c r="J408" s="693"/>
      <c r="K408" s="693"/>
      <c r="L408" s="693"/>
      <c r="M408" s="693"/>
      <c r="N408" s="693"/>
      <c r="O408" s="693"/>
      <c r="P408" s="693"/>
      <c r="Q408" s="693"/>
      <c r="R408" s="693"/>
    </row>
    <row r="409" spans="2:18" x14ac:dyDescent="0.25">
      <c r="B409" s="693"/>
      <c r="C409" s="693"/>
      <c r="D409" s="693"/>
      <c r="E409" s="693"/>
      <c r="F409" s="693"/>
      <c r="G409" s="693"/>
      <c r="H409" s="693"/>
      <c r="I409" s="693"/>
      <c r="J409" s="693"/>
      <c r="K409" s="693"/>
      <c r="L409" s="693"/>
      <c r="M409" s="693"/>
      <c r="N409" s="693"/>
      <c r="O409" s="693"/>
      <c r="P409" s="693"/>
      <c r="Q409" s="693"/>
      <c r="R409" s="693"/>
    </row>
    <row r="410" spans="2:18" x14ac:dyDescent="0.25">
      <c r="B410" s="693"/>
      <c r="C410" s="693"/>
      <c r="D410" s="693"/>
      <c r="E410" s="693"/>
      <c r="F410" s="693"/>
      <c r="G410" s="693"/>
      <c r="H410" s="693"/>
      <c r="I410" s="693"/>
      <c r="J410" s="693"/>
      <c r="K410" s="693"/>
      <c r="L410" s="693"/>
      <c r="M410" s="693"/>
      <c r="N410" s="693"/>
      <c r="O410" s="693"/>
      <c r="P410" s="693"/>
      <c r="Q410" s="693"/>
      <c r="R410" s="693"/>
    </row>
    <row r="411" spans="2:18" x14ac:dyDescent="0.25">
      <c r="B411" s="693"/>
      <c r="C411" s="693"/>
      <c r="D411" s="693"/>
      <c r="E411" s="693"/>
      <c r="F411" s="693"/>
      <c r="G411" s="693"/>
      <c r="H411" s="693"/>
      <c r="I411" s="693"/>
      <c r="J411" s="693"/>
      <c r="K411" s="693"/>
      <c r="L411" s="693"/>
      <c r="M411" s="693"/>
      <c r="N411" s="693"/>
      <c r="O411" s="693"/>
      <c r="P411" s="693"/>
      <c r="Q411" s="693"/>
      <c r="R411" s="693"/>
    </row>
    <row r="412" spans="2:18" x14ac:dyDescent="0.25">
      <c r="B412" s="693"/>
      <c r="C412" s="693"/>
      <c r="D412" s="693"/>
      <c r="E412" s="693"/>
      <c r="F412" s="693"/>
      <c r="G412" s="693"/>
      <c r="H412" s="693"/>
      <c r="I412" s="693"/>
      <c r="J412" s="693"/>
      <c r="K412" s="693"/>
      <c r="L412" s="693"/>
      <c r="M412" s="693"/>
      <c r="N412" s="693"/>
      <c r="O412" s="693"/>
      <c r="P412" s="693"/>
      <c r="Q412" s="693"/>
      <c r="R412" s="693"/>
    </row>
    <row r="413" spans="2:18" x14ac:dyDescent="0.25">
      <c r="B413" s="693"/>
      <c r="C413" s="693"/>
      <c r="D413" s="693"/>
      <c r="E413" s="693"/>
      <c r="F413" s="693"/>
      <c r="G413" s="693"/>
      <c r="H413" s="693"/>
      <c r="I413" s="693"/>
      <c r="J413" s="693"/>
      <c r="K413" s="693"/>
      <c r="L413" s="693"/>
      <c r="M413" s="693"/>
      <c r="N413" s="693"/>
      <c r="O413" s="693"/>
      <c r="P413" s="693"/>
      <c r="Q413" s="693"/>
      <c r="R413" s="693"/>
    </row>
    <row r="414" spans="2:18" x14ac:dyDescent="0.25">
      <c r="B414" s="693"/>
      <c r="C414" s="693"/>
      <c r="D414" s="693"/>
      <c r="E414" s="693"/>
      <c r="F414" s="693"/>
      <c r="G414" s="693"/>
      <c r="H414" s="693"/>
      <c r="I414" s="693"/>
      <c r="J414" s="693"/>
      <c r="K414" s="693"/>
      <c r="L414" s="693"/>
      <c r="M414" s="693"/>
      <c r="N414" s="693"/>
      <c r="O414" s="693"/>
      <c r="P414" s="693"/>
      <c r="Q414" s="693"/>
      <c r="R414" s="693"/>
    </row>
    <row r="415" spans="2:18" x14ac:dyDescent="0.25">
      <c r="B415" s="693"/>
      <c r="C415" s="693"/>
      <c r="D415" s="693"/>
      <c r="E415" s="693"/>
      <c r="F415" s="693"/>
      <c r="G415" s="693"/>
      <c r="H415" s="693"/>
      <c r="I415" s="693"/>
      <c r="J415" s="693"/>
      <c r="K415" s="693"/>
      <c r="L415" s="693"/>
      <c r="M415" s="693"/>
      <c r="N415" s="693"/>
      <c r="O415" s="693"/>
      <c r="P415" s="693"/>
      <c r="Q415" s="693"/>
      <c r="R415" s="693"/>
    </row>
    <row r="416" spans="2:18" x14ac:dyDescent="0.25">
      <c r="B416" s="693"/>
      <c r="C416" s="693"/>
      <c r="D416" s="693"/>
      <c r="E416" s="693"/>
      <c r="F416" s="693"/>
      <c r="G416" s="693"/>
      <c r="H416" s="693"/>
      <c r="I416" s="693"/>
      <c r="J416" s="693"/>
      <c r="K416" s="693"/>
      <c r="L416" s="693"/>
      <c r="M416" s="693"/>
      <c r="N416" s="693"/>
      <c r="O416" s="693"/>
      <c r="P416" s="693"/>
      <c r="Q416" s="693"/>
      <c r="R416" s="693"/>
    </row>
    <row r="417" spans="2:18" x14ac:dyDescent="0.25">
      <c r="B417" s="693"/>
      <c r="C417" s="693"/>
      <c r="D417" s="693"/>
      <c r="E417" s="693"/>
      <c r="F417" s="693"/>
      <c r="G417" s="693"/>
      <c r="H417" s="693"/>
      <c r="I417" s="693"/>
      <c r="J417" s="693"/>
      <c r="K417" s="693"/>
      <c r="L417" s="693"/>
      <c r="M417" s="693"/>
      <c r="N417" s="693"/>
      <c r="O417" s="693"/>
      <c r="P417" s="693"/>
      <c r="Q417" s="693"/>
      <c r="R417" s="693"/>
    </row>
    <row r="418" spans="2:18" x14ac:dyDescent="0.25">
      <c r="B418" s="693"/>
      <c r="C418" s="693"/>
      <c r="D418" s="693"/>
      <c r="E418" s="693"/>
      <c r="F418" s="693"/>
      <c r="G418" s="693"/>
      <c r="H418" s="693"/>
      <c r="I418" s="693"/>
      <c r="J418" s="693"/>
      <c r="K418" s="693"/>
      <c r="L418" s="693"/>
      <c r="M418" s="693"/>
      <c r="N418" s="693"/>
      <c r="O418" s="693"/>
      <c r="P418" s="693"/>
      <c r="Q418" s="693"/>
      <c r="R418" s="693"/>
    </row>
    <row r="419" spans="2:18" x14ac:dyDescent="0.25">
      <c r="B419" s="693"/>
      <c r="C419" s="693"/>
      <c r="D419" s="693"/>
      <c r="E419" s="693"/>
      <c r="F419" s="693"/>
      <c r="G419" s="693"/>
      <c r="H419" s="693"/>
      <c r="I419" s="693"/>
      <c r="J419" s="693"/>
      <c r="K419" s="693"/>
      <c r="L419" s="693"/>
      <c r="M419" s="693"/>
      <c r="N419" s="693"/>
      <c r="O419" s="693"/>
      <c r="P419" s="693"/>
      <c r="Q419" s="693"/>
      <c r="R419" s="693"/>
    </row>
    <row r="420" spans="2:18" x14ac:dyDescent="0.25">
      <c r="B420" s="693"/>
      <c r="C420" s="693"/>
      <c r="D420" s="693"/>
      <c r="E420" s="693"/>
      <c r="F420" s="693"/>
      <c r="G420" s="693"/>
      <c r="H420" s="693"/>
      <c r="I420" s="693"/>
      <c r="J420" s="693"/>
      <c r="K420" s="693"/>
      <c r="L420" s="693"/>
      <c r="M420" s="693"/>
      <c r="N420" s="693"/>
      <c r="O420" s="693"/>
      <c r="P420" s="693"/>
      <c r="Q420" s="693"/>
      <c r="R420" s="693"/>
    </row>
    <row r="421" spans="2:18" x14ac:dyDescent="0.25">
      <c r="B421" s="693"/>
      <c r="C421" s="693"/>
      <c r="D421" s="693"/>
      <c r="E421" s="693"/>
      <c r="F421" s="693"/>
      <c r="G421" s="693"/>
      <c r="H421" s="693"/>
      <c r="I421" s="693"/>
      <c r="J421" s="693"/>
      <c r="K421" s="693"/>
      <c r="L421" s="693"/>
      <c r="M421" s="693"/>
      <c r="N421" s="693"/>
      <c r="O421" s="693"/>
      <c r="P421" s="693"/>
      <c r="Q421" s="693"/>
      <c r="R421" s="693"/>
    </row>
    <row r="422" spans="2:18" x14ac:dyDescent="0.25">
      <c r="B422" s="693"/>
      <c r="C422" s="693"/>
      <c r="D422" s="693"/>
      <c r="E422" s="693"/>
      <c r="F422" s="693"/>
      <c r="G422" s="693"/>
      <c r="H422" s="693"/>
      <c r="I422" s="693"/>
      <c r="J422" s="693"/>
      <c r="K422" s="693"/>
      <c r="L422" s="693"/>
      <c r="M422" s="693"/>
      <c r="N422" s="693"/>
      <c r="O422" s="693"/>
      <c r="P422" s="693"/>
      <c r="Q422" s="693"/>
      <c r="R422" s="693"/>
    </row>
    <row r="423" spans="2:18" x14ac:dyDescent="0.25">
      <c r="B423" s="693"/>
      <c r="C423" s="693"/>
      <c r="D423" s="693"/>
      <c r="E423" s="693"/>
      <c r="F423" s="693"/>
      <c r="G423" s="693"/>
      <c r="H423" s="693"/>
      <c r="I423" s="693"/>
      <c r="J423" s="693"/>
      <c r="K423" s="693"/>
      <c r="L423" s="693"/>
      <c r="M423" s="693"/>
      <c r="N423" s="693"/>
      <c r="O423" s="693"/>
      <c r="P423" s="693"/>
      <c r="Q423" s="693"/>
      <c r="R423" s="693"/>
    </row>
    <row r="424" spans="2:18" x14ac:dyDescent="0.25">
      <c r="B424" s="693"/>
      <c r="C424" s="693"/>
      <c r="D424" s="693"/>
      <c r="E424" s="693"/>
      <c r="F424" s="693"/>
      <c r="G424" s="693"/>
      <c r="H424" s="693"/>
      <c r="I424" s="693"/>
      <c r="J424" s="693"/>
      <c r="K424" s="693"/>
      <c r="L424" s="693"/>
      <c r="M424" s="693"/>
      <c r="N424" s="693"/>
      <c r="O424" s="693"/>
      <c r="P424" s="693"/>
      <c r="Q424" s="693"/>
      <c r="R424" s="693"/>
    </row>
    <row r="425" spans="2:18" x14ac:dyDescent="0.25">
      <c r="B425" s="693"/>
      <c r="C425" s="693"/>
      <c r="D425" s="693"/>
      <c r="E425" s="693"/>
      <c r="F425" s="693"/>
      <c r="G425" s="693"/>
      <c r="H425" s="693"/>
      <c r="I425" s="693"/>
      <c r="J425" s="693"/>
      <c r="K425" s="693"/>
      <c r="L425" s="693"/>
      <c r="M425" s="693"/>
      <c r="N425" s="693"/>
      <c r="O425" s="693"/>
      <c r="P425" s="693"/>
      <c r="Q425" s="693"/>
      <c r="R425" s="693"/>
    </row>
    <row r="426" spans="2:18" x14ac:dyDescent="0.25">
      <c r="B426" s="693"/>
      <c r="C426" s="693"/>
      <c r="D426" s="693"/>
      <c r="E426" s="693"/>
      <c r="F426" s="693"/>
      <c r="G426" s="693"/>
      <c r="H426" s="693"/>
      <c r="I426" s="693"/>
      <c r="J426" s="693"/>
      <c r="K426" s="693"/>
      <c r="L426" s="693"/>
      <c r="M426" s="693"/>
      <c r="N426" s="693"/>
      <c r="O426" s="693"/>
      <c r="P426" s="693"/>
      <c r="Q426" s="693"/>
      <c r="R426" s="693"/>
    </row>
    <row r="427" spans="2:18" x14ac:dyDescent="0.25">
      <c r="B427" s="693"/>
      <c r="C427" s="693"/>
      <c r="D427" s="693"/>
      <c r="E427" s="693"/>
      <c r="F427" s="693"/>
      <c r="G427" s="693"/>
      <c r="H427" s="693"/>
      <c r="I427" s="693"/>
      <c r="J427" s="693"/>
      <c r="K427" s="693"/>
      <c r="L427" s="693"/>
      <c r="M427" s="693"/>
      <c r="N427" s="693"/>
      <c r="O427" s="693"/>
      <c r="P427" s="693"/>
      <c r="Q427" s="693"/>
      <c r="R427" s="693"/>
    </row>
    <row r="428" spans="2:18" x14ac:dyDescent="0.25">
      <c r="B428" s="693"/>
      <c r="C428" s="693"/>
      <c r="D428" s="693"/>
      <c r="E428" s="693"/>
      <c r="F428" s="693"/>
      <c r="G428" s="693"/>
      <c r="H428" s="693"/>
      <c r="I428" s="693"/>
      <c r="J428" s="693"/>
      <c r="K428" s="693"/>
      <c r="L428" s="693"/>
      <c r="M428" s="693"/>
      <c r="N428" s="693"/>
      <c r="O428" s="693"/>
      <c r="P428" s="693"/>
      <c r="Q428" s="693"/>
      <c r="R428" s="693"/>
    </row>
    <row r="429" spans="2:18" x14ac:dyDescent="0.25">
      <c r="B429" s="693"/>
      <c r="C429" s="693"/>
      <c r="D429" s="693"/>
      <c r="E429" s="693"/>
      <c r="F429" s="693"/>
      <c r="G429" s="693"/>
      <c r="H429" s="693"/>
      <c r="I429" s="693"/>
      <c r="J429" s="693"/>
      <c r="K429" s="693"/>
      <c r="L429" s="693"/>
      <c r="M429" s="693"/>
      <c r="N429" s="693"/>
      <c r="O429" s="693"/>
      <c r="P429" s="693"/>
      <c r="Q429" s="693"/>
      <c r="R429" s="693"/>
    </row>
    <row r="430" spans="2:18" x14ac:dyDescent="0.25">
      <c r="B430" s="693"/>
      <c r="C430" s="693"/>
      <c r="D430" s="693"/>
      <c r="E430" s="693"/>
      <c r="F430" s="693"/>
      <c r="G430" s="693"/>
      <c r="H430" s="693"/>
      <c r="I430" s="693"/>
      <c r="J430" s="693"/>
      <c r="K430" s="693"/>
      <c r="L430" s="693"/>
      <c r="M430" s="693"/>
      <c r="N430" s="693"/>
      <c r="O430" s="693"/>
      <c r="P430" s="693"/>
      <c r="Q430" s="693"/>
      <c r="R430" s="693"/>
    </row>
    <row r="431" spans="2:18" x14ac:dyDescent="0.25">
      <c r="B431" s="693"/>
      <c r="C431" s="693"/>
      <c r="D431" s="693"/>
      <c r="E431" s="693"/>
      <c r="F431" s="693"/>
      <c r="G431" s="693"/>
      <c r="H431" s="693"/>
      <c r="I431" s="693"/>
      <c r="J431" s="693"/>
      <c r="K431" s="693"/>
      <c r="L431" s="693"/>
      <c r="M431" s="693"/>
      <c r="N431" s="693"/>
      <c r="O431" s="693"/>
      <c r="P431" s="693"/>
      <c r="Q431" s="693"/>
      <c r="R431" s="693"/>
    </row>
    <row r="432" spans="2:18" x14ac:dyDescent="0.25">
      <c r="B432" s="693"/>
      <c r="C432" s="693"/>
      <c r="D432" s="693"/>
      <c r="E432" s="693"/>
      <c r="F432" s="693"/>
      <c r="G432" s="693"/>
      <c r="H432" s="693"/>
      <c r="I432" s="693"/>
      <c r="J432" s="693"/>
      <c r="K432" s="693"/>
      <c r="L432" s="693"/>
      <c r="M432" s="693"/>
      <c r="N432" s="693"/>
      <c r="O432" s="693"/>
      <c r="P432" s="693"/>
      <c r="Q432" s="693"/>
      <c r="R432" s="693"/>
    </row>
    <row r="433" spans="2:18" x14ac:dyDescent="0.25">
      <c r="B433" s="693"/>
      <c r="C433" s="693"/>
      <c r="D433" s="693"/>
      <c r="E433" s="693"/>
      <c r="F433" s="693"/>
      <c r="G433" s="693"/>
      <c r="H433" s="693"/>
      <c r="I433" s="693"/>
      <c r="J433" s="693"/>
      <c r="K433" s="693"/>
      <c r="L433" s="693"/>
      <c r="M433" s="693"/>
      <c r="N433" s="693"/>
      <c r="O433" s="693"/>
      <c r="P433" s="693"/>
      <c r="Q433" s="693"/>
      <c r="R433" s="693"/>
    </row>
    <row r="434" spans="2:18" x14ac:dyDescent="0.25">
      <c r="B434" s="693"/>
      <c r="C434" s="693"/>
      <c r="D434" s="693"/>
      <c r="E434" s="693"/>
      <c r="F434" s="693"/>
      <c r="G434" s="693"/>
      <c r="H434" s="693"/>
      <c r="I434" s="693"/>
      <c r="J434" s="693"/>
      <c r="K434" s="693"/>
      <c r="L434" s="693"/>
      <c r="M434" s="693"/>
      <c r="N434" s="693"/>
      <c r="O434" s="693"/>
      <c r="P434" s="693"/>
      <c r="Q434" s="693"/>
      <c r="R434" s="693"/>
    </row>
    <row r="435" spans="2:18" x14ac:dyDescent="0.25">
      <c r="B435" s="693"/>
      <c r="C435" s="693"/>
      <c r="D435" s="693"/>
      <c r="E435" s="693"/>
      <c r="F435" s="693"/>
      <c r="G435" s="693"/>
      <c r="H435" s="693"/>
      <c r="I435" s="693"/>
      <c r="J435" s="693"/>
      <c r="K435" s="693"/>
      <c r="L435" s="693"/>
      <c r="M435" s="693"/>
      <c r="N435" s="693"/>
      <c r="O435" s="693"/>
      <c r="P435" s="693"/>
      <c r="Q435" s="693"/>
      <c r="R435" s="693"/>
    </row>
    <row r="436" spans="2:18" x14ac:dyDescent="0.25">
      <c r="B436" s="693"/>
      <c r="C436" s="693"/>
      <c r="D436" s="693"/>
      <c r="E436" s="693"/>
      <c r="F436" s="693"/>
      <c r="G436" s="693"/>
      <c r="H436" s="693"/>
      <c r="I436" s="693"/>
      <c r="J436" s="693"/>
      <c r="K436" s="693"/>
      <c r="L436" s="693"/>
      <c r="M436" s="693"/>
      <c r="N436" s="693"/>
      <c r="O436" s="693"/>
      <c r="P436" s="693"/>
      <c r="Q436" s="693"/>
      <c r="R436" s="693"/>
    </row>
    <row r="437" spans="2:18" x14ac:dyDescent="0.25">
      <c r="B437" s="693"/>
      <c r="C437" s="693"/>
      <c r="D437" s="693"/>
      <c r="E437" s="693"/>
      <c r="F437" s="693"/>
      <c r="G437" s="693"/>
      <c r="H437" s="693"/>
      <c r="I437" s="693"/>
      <c r="J437" s="693"/>
      <c r="K437" s="693"/>
      <c r="L437" s="693"/>
      <c r="M437" s="693"/>
      <c r="N437" s="693"/>
      <c r="O437" s="693"/>
      <c r="P437" s="693"/>
      <c r="Q437" s="693"/>
      <c r="R437" s="693"/>
    </row>
    <row r="438" spans="2:18" x14ac:dyDescent="0.25">
      <c r="B438" s="693"/>
      <c r="C438" s="693"/>
      <c r="D438" s="693"/>
      <c r="E438" s="693"/>
      <c r="F438" s="693"/>
      <c r="G438" s="693"/>
      <c r="H438" s="693"/>
      <c r="I438" s="693"/>
      <c r="J438" s="693"/>
      <c r="K438" s="693"/>
      <c r="L438" s="693"/>
      <c r="M438" s="693"/>
      <c r="N438" s="693"/>
      <c r="O438" s="693"/>
      <c r="P438" s="693"/>
      <c r="Q438" s="693"/>
      <c r="R438" s="693"/>
    </row>
    <row r="439" spans="2:18" x14ac:dyDescent="0.25">
      <c r="B439" s="693"/>
      <c r="C439" s="693"/>
      <c r="D439" s="693"/>
      <c r="E439" s="693"/>
      <c r="F439" s="693"/>
      <c r="G439" s="693"/>
      <c r="H439" s="693"/>
      <c r="I439" s="693"/>
      <c r="J439" s="693"/>
      <c r="K439" s="693"/>
      <c r="L439" s="693"/>
      <c r="M439" s="693"/>
      <c r="N439" s="693"/>
      <c r="O439" s="693"/>
      <c r="P439" s="693"/>
      <c r="Q439" s="693"/>
      <c r="R439" s="693"/>
    </row>
    <row r="440" spans="2:18" x14ac:dyDescent="0.25">
      <c r="B440" s="693"/>
      <c r="C440" s="693"/>
      <c r="D440" s="693"/>
      <c r="E440" s="693"/>
      <c r="F440" s="693"/>
      <c r="G440" s="693"/>
      <c r="H440" s="693"/>
      <c r="I440" s="693"/>
      <c r="J440" s="693"/>
      <c r="K440" s="693"/>
      <c r="L440" s="693"/>
      <c r="M440" s="693"/>
      <c r="N440" s="693"/>
      <c r="O440" s="693"/>
      <c r="P440" s="693"/>
      <c r="Q440" s="693"/>
      <c r="R440" s="693"/>
    </row>
    <row r="441" spans="2:18" x14ac:dyDescent="0.25">
      <c r="B441" s="693"/>
      <c r="C441" s="693"/>
      <c r="D441" s="693"/>
      <c r="E441" s="693"/>
      <c r="F441" s="693"/>
      <c r="G441" s="693"/>
      <c r="H441" s="693"/>
      <c r="I441" s="693"/>
      <c r="J441" s="693"/>
      <c r="K441" s="693"/>
      <c r="L441" s="693"/>
      <c r="M441" s="693"/>
      <c r="N441" s="693"/>
      <c r="O441" s="693"/>
      <c r="P441" s="693"/>
      <c r="Q441" s="693"/>
      <c r="R441" s="693"/>
    </row>
    <row r="442" spans="2:18" x14ac:dyDescent="0.25">
      <c r="B442" s="693"/>
      <c r="C442" s="693"/>
      <c r="D442" s="693"/>
      <c r="E442" s="693"/>
      <c r="F442" s="693"/>
      <c r="G442" s="693"/>
      <c r="H442" s="693"/>
      <c r="I442" s="693"/>
      <c r="J442" s="693"/>
      <c r="K442" s="693"/>
      <c r="L442" s="693"/>
      <c r="M442" s="693"/>
      <c r="N442" s="693"/>
      <c r="O442" s="693"/>
      <c r="P442" s="693"/>
      <c r="Q442" s="693"/>
      <c r="R442" s="693"/>
    </row>
    <row r="443" spans="2:18" x14ac:dyDescent="0.25">
      <c r="B443" s="693"/>
      <c r="C443" s="693"/>
      <c r="D443" s="693"/>
      <c r="E443" s="693"/>
      <c r="F443" s="693"/>
      <c r="G443" s="693"/>
      <c r="H443" s="693"/>
      <c r="I443" s="693"/>
      <c r="J443" s="693"/>
      <c r="K443" s="693"/>
      <c r="L443" s="693"/>
      <c r="M443" s="693"/>
      <c r="N443" s="693"/>
      <c r="O443" s="693"/>
      <c r="P443" s="693"/>
      <c r="Q443" s="693"/>
      <c r="R443" s="693"/>
    </row>
    <row r="444" spans="2:18" x14ac:dyDescent="0.25">
      <c r="B444" s="693"/>
      <c r="C444" s="693"/>
      <c r="D444" s="693"/>
      <c r="E444" s="693"/>
      <c r="F444" s="693"/>
      <c r="G444" s="693"/>
      <c r="H444" s="693"/>
      <c r="I444" s="693"/>
      <c r="J444" s="693"/>
      <c r="K444" s="693"/>
      <c r="L444" s="693"/>
      <c r="M444" s="693"/>
      <c r="N444" s="693"/>
      <c r="O444" s="693"/>
      <c r="P444" s="693"/>
      <c r="Q444" s="693"/>
      <c r="R444" s="693"/>
    </row>
    <row r="445" spans="2:18" x14ac:dyDescent="0.25">
      <c r="B445" s="693"/>
      <c r="C445" s="693"/>
      <c r="D445" s="693"/>
      <c r="E445" s="693"/>
      <c r="F445" s="693"/>
      <c r="G445" s="693"/>
      <c r="H445" s="693"/>
      <c r="I445" s="693"/>
      <c r="J445" s="693"/>
      <c r="K445" s="693"/>
      <c r="L445" s="693"/>
      <c r="M445" s="693"/>
      <c r="N445" s="693"/>
      <c r="O445" s="693"/>
      <c r="P445" s="693"/>
      <c r="Q445" s="693"/>
      <c r="R445" s="693"/>
    </row>
    <row r="446" spans="2:18" x14ac:dyDescent="0.25">
      <c r="B446" s="693"/>
      <c r="C446" s="693"/>
      <c r="D446" s="693"/>
      <c r="E446" s="693"/>
      <c r="F446" s="693"/>
      <c r="G446" s="693"/>
      <c r="H446" s="693"/>
      <c r="I446" s="693"/>
      <c r="J446" s="693"/>
      <c r="K446" s="693"/>
      <c r="L446" s="693"/>
      <c r="M446" s="693"/>
      <c r="N446" s="693"/>
      <c r="O446" s="693"/>
      <c r="P446" s="693"/>
      <c r="Q446" s="693"/>
      <c r="R446" s="693"/>
    </row>
    <row r="447" spans="2:18" x14ac:dyDescent="0.25">
      <c r="B447" s="693"/>
      <c r="C447" s="693"/>
      <c r="D447" s="693"/>
      <c r="E447" s="693"/>
      <c r="F447" s="693"/>
      <c r="G447" s="693"/>
      <c r="H447" s="693"/>
      <c r="I447" s="693"/>
      <c r="J447" s="693"/>
      <c r="K447" s="693"/>
      <c r="L447" s="693"/>
      <c r="M447" s="693"/>
      <c r="N447" s="693"/>
      <c r="O447" s="693"/>
      <c r="P447" s="693"/>
      <c r="Q447" s="693"/>
      <c r="R447" s="693"/>
    </row>
    <row r="448" spans="2:18" x14ac:dyDescent="0.25">
      <c r="B448" s="693"/>
      <c r="C448" s="693"/>
      <c r="D448" s="693"/>
      <c r="E448" s="693"/>
      <c r="F448" s="693"/>
      <c r="G448" s="693"/>
      <c r="H448" s="693"/>
      <c r="I448" s="693"/>
      <c r="J448" s="693"/>
      <c r="K448" s="693"/>
      <c r="L448" s="693"/>
      <c r="M448" s="693"/>
      <c r="N448" s="693"/>
      <c r="O448" s="693"/>
      <c r="P448" s="693"/>
      <c r="Q448" s="693"/>
      <c r="R448" s="693"/>
    </row>
    <row r="449" spans="2:18" x14ac:dyDescent="0.25">
      <c r="B449" s="693"/>
      <c r="C449" s="693"/>
      <c r="D449" s="693"/>
      <c r="E449" s="693"/>
      <c r="F449" s="693"/>
      <c r="G449" s="693"/>
      <c r="H449" s="693"/>
      <c r="I449" s="693"/>
      <c r="J449" s="693"/>
      <c r="K449" s="693"/>
      <c r="L449" s="693"/>
      <c r="M449" s="693"/>
      <c r="N449" s="693"/>
      <c r="O449" s="693"/>
      <c r="P449" s="693"/>
      <c r="Q449" s="693"/>
      <c r="R449" s="693"/>
    </row>
    <row r="450" spans="2:18" x14ac:dyDescent="0.25">
      <c r="B450" s="693"/>
      <c r="C450" s="693"/>
      <c r="D450" s="693"/>
      <c r="E450" s="693"/>
      <c r="F450" s="693"/>
      <c r="G450" s="693"/>
      <c r="H450" s="693"/>
      <c r="I450" s="693"/>
      <c r="J450" s="693"/>
      <c r="K450" s="693"/>
      <c r="L450" s="693"/>
      <c r="M450" s="693"/>
      <c r="N450" s="693"/>
      <c r="O450" s="693"/>
      <c r="P450" s="693"/>
      <c r="Q450" s="693"/>
      <c r="R450" s="693"/>
    </row>
    <row r="451" spans="2:18" x14ac:dyDescent="0.25">
      <c r="B451" s="693"/>
      <c r="C451" s="693"/>
      <c r="D451" s="693"/>
      <c r="E451" s="693"/>
      <c r="F451" s="693"/>
      <c r="G451" s="693"/>
      <c r="H451" s="693"/>
      <c r="I451" s="693"/>
      <c r="J451" s="693"/>
      <c r="K451" s="693"/>
      <c r="L451" s="693"/>
      <c r="M451" s="693"/>
      <c r="N451" s="693"/>
      <c r="O451" s="693"/>
      <c r="P451" s="693"/>
      <c r="Q451" s="693"/>
      <c r="R451" s="693"/>
    </row>
    <row r="452" spans="2:18" x14ac:dyDescent="0.25">
      <c r="B452" s="693"/>
      <c r="C452" s="693"/>
      <c r="D452" s="693"/>
      <c r="E452" s="693"/>
      <c r="F452" s="693"/>
      <c r="G452" s="693"/>
      <c r="H452" s="693"/>
      <c r="I452" s="693"/>
      <c r="J452" s="693"/>
      <c r="K452" s="693"/>
      <c r="L452" s="693"/>
      <c r="M452" s="693"/>
      <c r="N452" s="693"/>
      <c r="O452" s="693"/>
      <c r="P452" s="693"/>
      <c r="Q452" s="693"/>
      <c r="R452" s="693"/>
    </row>
    <row r="453" spans="2:18" x14ac:dyDescent="0.25">
      <c r="B453" s="693"/>
      <c r="C453" s="693"/>
      <c r="D453" s="693"/>
      <c r="E453" s="693"/>
      <c r="F453" s="693"/>
      <c r="G453" s="693"/>
      <c r="H453" s="693"/>
      <c r="I453" s="693"/>
      <c r="J453" s="693"/>
      <c r="K453" s="693"/>
      <c r="L453" s="693"/>
      <c r="M453" s="693"/>
      <c r="N453" s="693"/>
      <c r="O453" s="693"/>
      <c r="P453" s="693"/>
      <c r="Q453" s="693"/>
      <c r="R453" s="693"/>
    </row>
    <row r="454" spans="2:18" x14ac:dyDescent="0.25">
      <c r="B454" s="693"/>
      <c r="C454" s="693"/>
      <c r="D454" s="693"/>
      <c r="E454" s="693"/>
      <c r="F454" s="693"/>
      <c r="G454" s="693"/>
      <c r="H454" s="693"/>
      <c r="I454" s="693"/>
      <c r="J454" s="693"/>
      <c r="K454" s="693"/>
      <c r="L454" s="693"/>
      <c r="M454" s="693"/>
      <c r="N454" s="693"/>
      <c r="O454" s="693"/>
      <c r="P454" s="693"/>
      <c r="Q454" s="693"/>
      <c r="R454" s="693"/>
    </row>
    <row r="455" spans="2:18" x14ac:dyDescent="0.25">
      <c r="B455" s="693"/>
      <c r="C455" s="693"/>
      <c r="D455" s="693"/>
      <c r="E455" s="693"/>
      <c r="F455" s="693"/>
      <c r="G455" s="693"/>
      <c r="H455" s="693"/>
      <c r="I455" s="693"/>
      <c r="J455" s="693"/>
      <c r="K455" s="693"/>
      <c r="L455" s="693"/>
      <c r="M455" s="693"/>
      <c r="N455" s="693"/>
      <c r="O455" s="693"/>
      <c r="P455" s="693"/>
      <c r="Q455" s="693"/>
      <c r="R455" s="693"/>
    </row>
    <row r="456" spans="2:18" x14ac:dyDescent="0.25">
      <c r="B456" s="693"/>
      <c r="C456" s="693"/>
      <c r="D456" s="693"/>
      <c r="E456" s="693"/>
      <c r="F456" s="693"/>
      <c r="G456" s="693"/>
      <c r="H456" s="693"/>
      <c r="I456" s="693"/>
      <c r="J456" s="693"/>
      <c r="K456" s="693"/>
      <c r="L456" s="693"/>
      <c r="M456" s="693"/>
      <c r="N456" s="693"/>
      <c r="O456" s="693"/>
      <c r="P456" s="693"/>
      <c r="Q456" s="693"/>
      <c r="R456" s="693"/>
    </row>
    <row r="457" spans="2:18" x14ac:dyDescent="0.25">
      <c r="B457" s="693"/>
      <c r="C457" s="693"/>
      <c r="D457" s="693"/>
      <c r="E457" s="693"/>
      <c r="F457" s="693"/>
      <c r="G457" s="693"/>
      <c r="H457" s="693"/>
      <c r="I457" s="693"/>
      <c r="J457" s="693"/>
      <c r="K457" s="693"/>
      <c r="L457" s="693"/>
      <c r="M457" s="693"/>
      <c r="N457" s="693"/>
      <c r="O457" s="693"/>
      <c r="P457" s="693"/>
      <c r="Q457" s="693"/>
      <c r="R457" s="693"/>
    </row>
    <row r="458" spans="2:18" x14ac:dyDescent="0.25">
      <c r="B458" s="693"/>
      <c r="C458" s="693"/>
      <c r="D458" s="693"/>
      <c r="E458" s="693"/>
      <c r="F458" s="693"/>
      <c r="G458" s="693"/>
      <c r="H458" s="693"/>
      <c r="I458" s="693"/>
      <c r="J458" s="693"/>
      <c r="K458" s="693"/>
      <c r="L458" s="693"/>
      <c r="M458" s="693"/>
      <c r="N458" s="693"/>
      <c r="O458" s="693"/>
      <c r="P458" s="693"/>
      <c r="Q458" s="693"/>
      <c r="R458" s="693"/>
    </row>
    <row r="459" spans="2:18" x14ac:dyDescent="0.25">
      <c r="B459" s="693"/>
      <c r="C459" s="693"/>
      <c r="D459" s="693"/>
      <c r="E459" s="693"/>
      <c r="F459" s="693"/>
      <c r="G459" s="693"/>
      <c r="H459" s="693"/>
      <c r="I459" s="693"/>
      <c r="J459" s="693"/>
      <c r="K459" s="693"/>
      <c r="L459" s="693"/>
      <c r="M459" s="693"/>
      <c r="N459" s="693"/>
      <c r="O459" s="693"/>
      <c r="P459" s="693"/>
      <c r="Q459" s="693"/>
      <c r="R459" s="693"/>
    </row>
    <row r="460" spans="2:18" x14ac:dyDescent="0.25">
      <c r="B460" s="693"/>
      <c r="C460" s="693"/>
      <c r="D460" s="693"/>
      <c r="E460" s="693"/>
      <c r="F460" s="693"/>
      <c r="G460" s="693"/>
      <c r="H460" s="693"/>
      <c r="I460" s="693"/>
      <c r="J460" s="693"/>
      <c r="K460" s="693"/>
      <c r="L460" s="693"/>
      <c r="M460" s="693"/>
      <c r="N460" s="693"/>
      <c r="O460" s="693"/>
      <c r="P460" s="693"/>
      <c r="Q460" s="693"/>
      <c r="R460" s="693"/>
    </row>
    <row r="461" spans="2:18" x14ac:dyDescent="0.25">
      <c r="B461" s="693"/>
      <c r="C461" s="693"/>
      <c r="D461" s="693"/>
      <c r="E461" s="693"/>
      <c r="F461" s="693"/>
      <c r="G461" s="693"/>
      <c r="H461" s="693"/>
      <c r="I461" s="693"/>
      <c r="J461" s="693"/>
      <c r="K461" s="693"/>
      <c r="L461" s="693"/>
      <c r="M461" s="693"/>
      <c r="N461" s="693"/>
      <c r="O461" s="693"/>
      <c r="P461" s="693"/>
      <c r="Q461" s="693"/>
      <c r="R461" s="693"/>
    </row>
    <row r="462" spans="2:18" x14ac:dyDescent="0.25">
      <c r="B462" s="693"/>
      <c r="C462" s="693"/>
      <c r="D462" s="693"/>
      <c r="E462" s="693"/>
      <c r="F462" s="693"/>
      <c r="G462" s="693"/>
      <c r="H462" s="693"/>
      <c r="I462" s="693"/>
      <c r="J462" s="693"/>
      <c r="K462" s="693"/>
      <c r="L462" s="693"/>
      <c r="M462" s="693"/>
      <c r="N462" s="693"/>
      <c r="O462" s="693"/>
      <c r="P462" s="693"/>
      <c r="Q462" s="693"/>
      <c r="R462" s="693"/>
    </row>
    <row r="463" spans="2:18" x14ac:dyDescent="0.25">
      <c r="B463" s="693"/>
      <c r="C463" s="693"/>
      <c r="D463" s="693"/>
      <c r="E463" s="693"/>
      <c r="F463" s="693"/>
      <c r="G463" s="693"/>
      <c r="H463" s="693"/>
      <c r="I463" s="693"/>
      <c r="J463" s="693"/>
      <c r="K463" s="693"/>
      <c r="L463" s="693"/>
      <c r="M463" s="693"/>
      <c r="N463" s="693"/>
      <c r="O463" s="693"/>
      <c r="P463" s="693"/>
      <c r="Q463" s="693"/>
      <c r="R463" s="693"/>
    </row>
    <row r="464" spans="2:18" x14ac:dyDescent="0.25">
      <c r="B464" s="693"/>
      <c r="C464" s="693"/>
      <c r="D464" s="693"/>
      <c r="E464" s="693"/>
      <c r="F464" s="693"/>
      <c r="G464" s="693"/>
      <c r="H464" s="693"/>
      <c r="I464" s="693"/>
      <c r="J464" s="693"/>
      <c r="K464" s="693"/>
      <c r="L464" s="693"/>
      <c r="M464" s="693"/>
      <c r="N464" s="693"/>
      <c r="O464" s="693"/>
      <c r="P464" s="693"/>
      <c r="Q464" s="693"/>
      <c r="R464" s="693"/>
    </row>
    <row r="465" spans="2:18" x14ac:dyDescent="0.25">
      <c r="B465" s="693"/>
      <c r="C465" s="693"/>
      <c r="D465" s="693"/>
      <c r="E465" s="693"/>
      <c r="F465" s="693"/>
      <c r="G465" s="693"/>
      <c r="H465" s="693"/>
      <c r="I465" s="693"/>
      <c r="J465" s="693"/>
      <c r="K465" s="693"/>
      <c r="L465" s="693"/>
      <c r="M465" s="693"/>
      <c r="N465" s="693"/>
      <c r="O465" s="693"/>
      <c r="P465" s="693"/>
      <c r="Q465" s="693"/>
      <c r="R465" s="693"/>
    </row>
    <row r="466" spans="2:18" x14ac:dyDescent="0.25">
      <c r="B466" s="693"/>
      <c r="C466" s="693"/>
      <c r="D466" s="693"/>
      <c r="E466" s="693"/>
      <c r="F466" s="693"/>
      <c r="G466" s="693"/>
      <c r="H466" s="693"/>
      <c r="I466" s="693"/>
      <c r="J466" s="693"/>
      <c r="K466" s="693"/>
      <c r="L466" s="693"/>
      <c r="M466" s="693"/>
      <c r="N466" s="693"/>
      <c r="O466" s="693"/>
      <c r="P466" s="693"/>
      <c r="Q466" s="693"/>
      <c r="R466" s="693"/>
    </row>
    <row r="467" spans="2:18" x14ac:dyDescent="0.25">
      <c r="B467" s="693"/>
      <c r="C467" s="693"/>
      <c r="D467" s="693"/>
      <c r="E467" s="693"/>
      <c r="F467" s="693"/>
      <c r="G467" s="693"/>
      <c r="H467" s="693"/>
      <c r="I467" s="693"/>
      <c r="J467" s="693"/>
      <c r="K467" s="693"/>
      <c r="L467" s="693"/>
      <c r="M467" s="693"/>
      <c r="N467" s="693"/>
      <c r="O467" s="693"/>
      <c r="P467" s="693"/>
      <c r="Q467" s="693"/>
      <c r="R467" s="693"/>
    </row>
    <row r="468" spans="2:18" x14ac:dyDescent="0.25">
      <c r="B468" s="693"/>
      <c r="C468" s="693"/>
      <c r="D468" s="693"/>
      <c r="E468" s="693"/>
      <c r="F468" s="693"/>
      <c r="G468" s="693"/>
      <c r="H468" s="693"/>
      <c r="I468" s="693"/>
      <c r="J468" s="693"/>
      <c r="K468" s="693"/>
      <c r="L468" s="693"/>
      <c r="M468" s="693"/>
      <c r="N468" s="693"/>
      <c r="O468" s="693"/>
      <c r="P468" s="693"/>
      <c r="Q468" s="693"/>
      <c r="R468" s="693"/>
    </row>
    <row r="469" spans="2:18" x14ac:dyDescent="0.25">
      <c r="B469" s="693"/>
      <c r="C469" s="693"/>
      <c r="D469" s="693"/>
      <c r="E469" s="693"/>
      <c r="F469" s="693"/>
      <c r="G469" s="693"/>
      <c r="H469" s="693"/>
      <c r="I469" s="693"/>
      <c r="J469" s="693"/>
      <c r="K469" s="693"/>
      <c r="L469" s="693"/>
      <c r="M469" s="693"/>
      <c r="N469" s="693"/>
      <c r="O469" s="693"/>
      <c r="P469" s="693"/>
      <c r="Q469" s="693"/>
      <c r="R469" s="693"/>
    </row>
    <row r="470" spans="2:18" x14ac:dyDescent="0.25">
      <c r="B470" s="693"/>
      <c r="C470" s="693"/>
      <c r="D470" s="693"/>
      <c r="E470" s="693"/>
      <c r="F470" s="693"/>
      <c r="G470" s="693"/>
      <c r="H470" s="693"/>
      <c r="I470" s="693"/>
      <c r="J470" s="693"/>
      <c r="K470" s="693"/>
      <c r="L470" s="693"/>
      <c r="M470" s="693"/>
      <c r="N470" s="693"/>
      <c r="O470" s="693"/>
      <c r="P470" s="693"/>
      <c r="Q470" s="693"/>
      <c r="R470" s="693"/>
    </row>
    <row r="471" spans="2:18" x14ac:dyDescent="0.25">
      <c r="B471" s="693"/>
      <c r="C471" s="693"/>
      <c r="D471" s="693"/>
      <c r="E471" s="693"/>
      <c r="F471" s="693"/>
      <c r="G471" s="693"/>
      <c r="H471" s="693"/>
      <c r="I471" s="693"/>
      <c r="J471" s="693"/>
      <c r="K471" s="693"/>
      <c r="L471" s="693"/>
      <c r="M471" s="693"/>
      <c r="N471" s="693"/>
      <c r="O471" s="693"/>
      <c r="P471" s="693"/>
      <c r="Q471" s="693"/>
      <c r="R471" s="693"/>
    </row>
    <row r="472" spans="2:18" x14ac:dyDescent="0.25">
      <c r="B472" s="693"/>
      <c r="C472" s="693"/>
      <c r="D472" s="693"/>
      <c r="E472" s="693"/>
      <c r="F472" s="693"/>
      <c r="G472" s="693"/>
      <c r="H472" s="693"/>
      <c r="I472" s="693"/>
      <c r="J472" s="693"/>
      <c r="K472" s="693"/>
      <c r="L472" s="693"/>
      <c r="M472" s="693"/>
      <c r="N472" s="693"/>
      <c r="O472" s="693"/>
      <c r="P472" s="693"/>
      <c r="Q472" s="693"/>
      <c r="R472" s="693"/>
    </row>
    <row r="473" spans="2:18" x14ac:dyDescent="0.25">
      <c r="B473" s="693"/>
      <c r="C473" s="693"/>
      <c r="D473" s="693"/>
      <c r="E473" s="693"/>
      <c r="F473" s="693"/>
      <c r="G473" s="693"/>
      <c r="H473" s="693"/>
      <c r="I473" s="693"/>
      <c r="J473" s="693"/>
      <c r="K473" s="693"/>
      <c r="L473" s="693"/>
      <c r="M473" s="693"/>
      <c r="N473" s="693"/>
      <c r="O473" s="693"/>
      <c r="P473" s="693"/>
      <c r="Q473" s="693"/>
      <c r="R473" s="693"/>
    </row>
    <row r="474" spans="2:18" x14ac:dyDescent="0.25">
      <c r="B474" s="693"/>
      <c r="C474" s="693"/>
      <c r="D474" s="693"/>
      <c r="E474" s="693"/>
      <c r="F474" s="693"/>
      <c r="G474" s="693"/>
      <c r="H474" s="693"/>
      <c r="I474" s="693"/>
      <c r="J474" s="693"/>
      <c r="K474" s="693"/>
      <c r="L474" s="693"/>
      <c r="M474" s="693"/>
      <c r="N474" s="693"/>
      <c r="O474" s="693"/>
      <c r="P474" s="693"/>
      <c r="Q474" s="693"/>
      <c r="R474" s="693"/>
    </row>
    <row r="475" spans="2:18" x14ac:dyDescent="0.25">
      <c r="B475" s="693"/>
      <c r="C475" s="693"/>
      <c r="D475" s="693"/>
      <c r="E475" s="693"/>
      <c r="F475" s="693"/>
      <c r="G475" s="693"/>
      <c r="H475" s="693"/>
      <c r="I475" s="693"/>
      <c r="J475" s="693"/>
      <c r="K475" s="693"/>
      <c r="L475" s="693"/>
      <c r="M475" s="693"/>
      <c r="N475" s="693"/>
      <c r="O475" s="693"/>
      <c r="P475" s="693"/>
      <c r="Q475" s="693"/>
      <c r="R475" s="693"/>
    </row>
    <row r="476" spans="2:18" x14ac:dyDescent="0.25">
      <c r="B476" s="693"/>
      <c r="C476" s="693"/>
      <c r="D476" s="693"/>
      <c r="E476" s="693"/>
      <c r="F476" s="693"/>
      <c r="G476" s="693"/>
      <c r="H476" s="693"/>
      <c r="I476" s="693"/>
      <c r="J476" s="693"/>
      <c r="K476" s="693"/>
      <c r="L476" s="693"/>
      <c r="M476" s="693"/>
      <c r="N476" s="693"/>
      <c r="O476" s="693"/>
      <c r="P476" s="693"/>
      <c r="Q476" s="693"/>
      <c r="R476" s="693"/>
    </row>
    <row r="477" spans="2:18" x14ac:dyDescent="0.25">
      <c r="B477" s="693"/>
      <c r="C477" s="693"/>
      <c r="D477" s="693"/>
      <c r="E477" s="693"/>
      <c r="F477" s="693"/>
      <c r="G477" s="693"/>
      <c r="H477" s="693"/>
      <c r="I477" s="693"/>
      <c r="J477" s="693"/>
      <c r="K477" s="693"/>
      <c r="L477" s="693"/>
      <c r="M477" s="693"/>
      <c r="N477" s="693"/>
      <c r="O477" s="693"/>
      <c r="P477" s="693"/>
      <c r="Q477" s="693"/>
      <c r="R477" s="693"/>
    </row>
    <row r="478" spans="2:18" x14ac:dyDescent="0.25">
      <c r="B478" s="693"/>
      <c r="C478" s="693"/>
      <c r="D478" s="693"/>
      <c r="E478" s="693"/>
      <c r="F478" s="693"/>
      <c r="G478" s="693"/>
      <c r="H478" s="693"/>
      <c r="I478" s="693"/>
      <c r="J478" s="693"/>
      <c r="K478" s="693"/>
      <c r="L478" s="693"/>
      <c r="M478" s="693"/>
      <c r="N478" s="693"/>
      <c r="O478" s="693"/>
      <c r="P478" s="693"/>
      <c r="Q478" s="693"/>
      <c r="R478" s="693"/>
    </row>
    <row r="479" spans="2:18" x14ac:dyDescent="0.25">
      <c r="B479" s="693"/>
      <c r="C479" s="693"/>
      <c r="D479" s="693"/>
      <c r="E479" s="693"/>
      <c r="F479" s="693"/>
      <c r="G479" s="693"/>
      <c r="H479" s="693"/>
      <c r="I479" s="693"/>
      <c r="J479" s="693"/>
      <c r="K479" s="693"/>
      <c r="L479" s="693"/>
      <c r="M479" s="693"/>
      <c r="N479" s="693"/>
      <c r="O479" s="693"/>
      <c r="P479" s="693"/>
      <c r="Q479" s="693"/>
      <c r="R479" s="693"/>
    </row>
    <row r="480" spans="2:18" x14ac:dyDescent="0.25">
      <c r="B480" s="693"/>
      <c r="C480" s="693"/>
      <c r="D480" s="693"/>
      <c r="E480" s="693"/>
      <c r="F480" s="693"/>
      <c r="G480" s="693"/>
      <c r="H480" s="693"/>
      <c r="I480" s="693"/>
      <c r="J480" s="693"/>
      <c r="K480" s="693"/>
      <c r="L480" s="693"/>
      <c r="M480" s="693"/>
      <c r="N480" s="693"/>
      <c r="O480" s="693"/>
      <c r="P480" s="693"/>
      <c r="Q480" s="693"/>
      <c r="R480" s="693"/>
    </row>
    <row r="481" spans="2:18" x14ac:dyDescent="0.25">
      <c r="B481" s="693"/>
      <c r="C481" s="693"/>
      <c r="D481" s="693"/>
      <c r="E481" s="693"/>
      <c r="F481" s="693"/>
      <c r="G481" s="693"/>
      <c r="H481" s="693"/>
      <c r="I481" s="693"/>
      <c r="J481" s="693"/>
      <c r="K481" s="693"/>
      <c r="L481" s="693"/>
      <c r="M481" s="693"/>
      <c r="N481" s="693"/>
      <c r="O481" s="693"/>
      <c r="P481" s="693"/>
      <c r="Q481" s="693"/>
      <c r="R481" s="693"/>
    </row>
    <row r="482" spans="2:18" x14ac:dyDescent="0.25">
      <c r="B482" s="693"/>
      <c r="C482" s="693"/>
      <c r="D482" s="693"/>
      <c r="E482" s="693"/>
      <c r="F482" s="693"/>
      <c r="G482" s="693"/>
      <c r="H482" s="693"/>
      <c r="I482" s="693"/>
      <c r="J482" s="693"/>
      <c r="K482" s="693"/>
      <c r="L482" s="693"/>
      <c r="M482" s="693"/>
      <c r="N482" s="693"/>
      <c r="O482" s="693"/>
      <c r="P482" s="693"/>
      <c r="Q482" s="693"/>
      <c r="R482" s="693"/>
    </row>
    <row r="483" spans="2:18" x14ac:dyDescent="0.25">
      <c r="B483" s="693"/>
      <c r="C483" s="693"/>
      <c r="D483" s="693"/>
      <c r="E483" s="693"/>
      <c r="F483" s="693"/>
      <c r="G483" s="693"/>
      <c r="H483" s="693"/>
      <c r="I483" s="693"/>
      <c r="J483" s="693"/>
      <c r="K483" s="693"/>
      <c r="L483" s="693"/>
      <c r="M483" s="693"/>
      <c r="N483" s="693"/>
      <c r="O483" s="693"/>
      <c r="P483" s="693"/>
      <c r="Q483" s="693"/>
      <c r="R483" s="693"/>
    </row>
    <row r="484" spans="2:18" x14ac:dyDescent="0.25">
      <c r="B484" s="693"/>
      <c r="C484" s="693"/>
      <c r="D484" s="693"/>
      <c r="E484" s="693"/>
      <c r="F484" s="693"/>
      <c r="G484" s="693"/>
      <c r="H484" s="693"/>
      <c r="I484" s="693"/>
      <c r="J484" s="693"/>
      <c r="K484" s="693"/>
      <c r="L484" s="693"/>
      <c r="M484" s="693"/>
      <c r="N484" s="693"/>
      <c r="O484" s="693"/>
      <c r="P484" s="693"/>
      <c r="Q484" s="693"/>
      <c r="R484" s="693"/>
    </row>
    <row r="485" spans="2:18" x14ac:dyDescent="0.25">
      <c r="B485" s="693"/>
      <c r="C485" s="693"/>
      <c r="D485" s="693"/>
      <c r="E485" s="693"/>
      <c r="F485" s="693"/>
      <c r="G485" s="693"/>
      <c r="H485" s="693"/>
      <c r="I485" s="693"/>
      <c r="J485" s="693"/>
      <c r="K485" s="693"/>
      <c r="L485" s="693"/>
      <c r="M485" s="693"/>
      <c r="N485" s="693"/>
      <c r="O485" s="693"/>
      <c r="P485" s="693"/>
      <c r="Q485" s="693"/>
      <c r="R485" s="693"/>
    </row>
    <row r="486" spans="2:18" x14ac:dyDescent="0.25">
      <c r="B486" s="693"/>
      <c r="C486" s="693"/>
      <c r="D486" s="693"/>
      <c r="E486" s="693"/>
      <c r="F486" s="693"/>
      <c r="G486" s="693"/>
      <c r="H486" s="693"/>
      <c r="I486" s="693"/>
      <c r="J486" s="693"/>
      <c r="K486" s="693"/>
      <c r="L486" s="693"/>
      <c r="M486" s="693"/>
      <c r="N486" s="693"/>
      <c r="O486" s="693"/>
      <c r="P486" s="693"/>
      <c r="Q486" s="693"/>
      <c r="R486" s="693"/>
    </row>
    <row r="487" spans="2:18" x14ac:dyDescent="0.25">
      <c r="B487" s="693"/>
      <c r="C487" s="693"/>
      <c r="D487" s="693"/>
      <c r="E487" s="693"/>
      <c r="F487" s="693"/>
      <c r="G487" s="693"/>
      <c r="H487" s="693"/>
      <c r="I487" s="693"/>
      <c r="J487" s="693"/>
      <c r="K487" s="693"/>
      <c r="L487" s="693"/>
      <c r="M487" s="693"/>
      <c r="N487" s="693"/>
      <c r="O487" s="693"/>
      <c r="P487" s="693"/>
      <c r="Q487" s="693"/>
      <c r="R487" s="693"/>
    </row>
    <row r="488" spans="2:18" x14ac:dyDescent="0.25">
      <c r="B488" s="693"/>
      <c r="C488" s="693"/>
      <c r="D488" s="693"/>
      <c r="E488" s="693"/>
      <c r="F488" s="693"/>
      <c r="G488" s="693"/>
      <c r="H488" s="693"/>
      <c r="I488" s="693"/>
      <c r="J488" s="693"/>
      <c r="K488" s="693"/>
      <c r="L488" s="693"/>
      <c r="M488" s="693"/>
      <c r="N488" s="693"/>
      <c r="O488" s="693"/>
      <c r="P488" s="693"/>
      <c r="Q488" s="693"/>
      <c r="R488" s="693"/>
    </row>
    <row r="489" spans="2:18" x14ac:dyDescent="0.25">
      <c r="B489" s="693"/>
      <c r="C489" s="693"/>
      <c r="D489" s="693"/>
      <c r="E489" s="693"/>
      <c r="F489" s="693"/>
      <c r="G489" s="693"/>
      <c r="H489" s="693"/>
      <c r="I489" s="693"/>
      <c r="J489" s="693"/>
      <c r="K489" s="693"/>
      <c r="L489" s="693"/>
      <c r="M489" s="693"/>
      <c r="N489" s="693"/>
      <c r="O489" s="693"/>
      <c r="P489" s="693"/>
      <c r="Q489" s="693"/>
      <c r="R489" s="693"/>
    </row>
    <row r="490" spans="2:18" x14ac:dyDescent="0.25">
      <c r="B490" s="693"/>
      <c r="C490" s="693"/>
      <c r="D490" s="693"/>
      <c r="E490" s="693"/>
      <c r="F490" s="693"/>
      <c r="G490" s="693"/>
      <c r="H490" s="693"/>
      <c r="I490" s="693"/>
      <c r="J490" s="693"/>
      <c r="K490" s="693"/>
      <c r="L490" s="693"/>
      <c r="M490" s="693"/>
      <c r="N490" s="693"/>
      <c r="O490" s="693"/>
      <c r="P490" s="693"/>
      <c r="Q490" s="693"/>
      <c r="R490" s="693"/>
    </row>
    <row r="491" spans="2:18" x14ac:dyDescent="0.25">
      <c r="B491" s="693"/>
      <c r="C491" s="693"/>
      <c r="D491" s="693"/>
      <c r="E491" s="693"/>
      <c r="F491" s="693"/>
      <c r="G491" s="693"/>
      <c r="H491" s="693"/>
      <c r="I491" s="693"/>
      <c r="J491" s="693"/>
      <c r="K491" s="693"/>
      <c r="L491" s="693"/>
      <c r="M491" s="693"/>
      <c r="N491" s="693"/>
      <c r="O491" s="693"/>
      <c r="P491" s="693"/>
      <c r="Q491" s="693"/>
      <c r="R491" s="693"/>
    </row>
    <row r="492" spans="2:18" x14ac:dyDescent="0.25">
      <c r="B492" s="693"/>
      <c r="C492" s="693"/>
      <c r="D492" s="693"/>
      <c r="E492" s="693"/>
      <c r="F492" s="693"/>
      <c r="G492" s="693"/>
      <c r="H492" s="693"/>
      <c r="I492" s="693"/>
      <c r="J492" s="693"/>
      <c r="K492" s="693"/>
      <c r="L492" s="693"/>
      <c r="M492" s="693"/>
      <c r="N492" s="693"/>
      <c r="O492" s="693"/>
      <c r="P492" s="693"/>
      <c r="Q492" s="693"/>
      <c r="R492" s="693"/>
    </row>
    <row r="493" spans="2:18" x14ac:dyDescent="0.25">
      <c r="B493" s="693"/>
      <c r="C493" s="693"/>
      <c r="D493" s="693"/>
      <c r="E493" s="693"/>
      <c r="F493" s="693"/>
      <c r="G493" s="693"/>
      <c r="H493" s="693"/>
      <c r="I493" s="693"/>
      <c r="J493" s="693"/>
      <c r="K493" s="693"/>
      <c r="L493" s="693"/>
      <c r="M493" s="693"/>
      <c r="N493" s="693"/>
      <c r="O493" s="693"/>
      <c r="P493" s="693"/>
      <c r="Q493" s="693"/>
      <c r="R493" s="693"/>
    </row>
    <row r="494" spans="2:18" x14ac:dyDescent="0.25">
      <c r="B494" s="693"/>
      <c r="C494" s="693"/>
      <c r="D494" s="693"/>
      <c r="E494" s="693"/>
      <c r="F494" s="693"/>
      <c r="G494" s="693"/>
      <c r="H494" s="693"/>
      <c r="I494" s="693"/>
      <c r="J494" s="693"/>
      <c r="K494" s="693"/>
      <c r="L494" s="693"/>
      <c r="M494" s="693"/>
      <c r="N494" s="693"/>
      <c r="O494" s="693"/>
      <c r="P494" s="693"/>
      <c r="Q494" s="693"/>
      <c r="R494" s="693"/>
    </row>
    <row r="495" spans="2:18" x14ac:dyDescent="0.25">
      <c r="B495" s="693"/>
      <c r="C495" s="693"/>
      <c r="D495" s="693"/>
      <c r="E495" s="693"/>
      <c r="F495" s="693"/>
      <c r="G495" s="693"/>
      <c r="H495" s="693"/>
      <c r="I495" s="693"/>
      <c r="J495" s="693"/>
      <c r="K495" s="693"/>
      <c r="L495" s="693"/>
      <c r="M495" s="693"/>
      <c r="N495" s="693"/>
      <c r="O495" s="693"/>
      <c r="P495" s="693"/>
      <c r="Q495" s="693"/>
      <c r="R495" s="693"/>
    </row>
    <row r="496" spans="2:18" x14ac:dyDescent="0.25">
      <c r="B496" s="693"/>
      <c r="C496" s="693"/>
      <c r="D496" s="693"/>
      <c r="E496" s="693"/>
      <c r="F496" s="693"/>
      <c r="G496" s="693"/>
      <c r="H496" s="693"/>
      <c r="I496" s="693"/>
      <c r="J496" s="693"/>
      <c r="K496" s="693"/>
      <c r="L496" s="693"/>
      <c r="M496" s="693"/>
      <c r="N496" s="693"/>
      <c r="O496" s="693"/>
      <c r="P496" s="693"/>
      <c r="Q496" s="693"/>
      <c r="R496" s="693"/>
    </row>
    <row r="497" spans="2:18" x14ac:dyDescent="0.25">
      <c r="B497" s="693"/>
      <c r="C497" s="693"/>
      <c r="D497" s="693"/>
      <c r="E497" s="693"/>
      <c r="F497" s="693"/>
      <c r="G497" s="693"/>
      <c r="H497" s="693"/>
      <c r="I497" s="693"/>
      <c r="J497" s="693"/>
      <c r="K497" s="693"/>
      <c r="L497" s="693"/>
      <c r="M497" s="693"/>
      <c r="N497" s="693"/>
      <c r="O497" s="693"/>
      <c r="P497" s="693"/>
      <c r="Q497" s="693"/>
      <c r="R497" s="693"/>
    </row>
    <row r="498" spans="2:18" x14ac:dyDescent="0.25">
      <c r="B498" s="693"/>
      <c r="C498" s="693"/>
      <c r="D498" s="693"/>
      <c r="E498" s="693"/>
      <c r="F498" s="693"/>
      <c r="G498" s="693"/>
      <c r="H498" s="693"/>
      <c r="I498" s="693"/>
      <c r="J498" s="693"/>
      <c r="K498" s="693"/>
      <c r="L498" s="693"/>
      <c r="M498" s="693"/>
      <c r="N498" s="693"/>
      <c r="O498" s="693"/>
      <c r="P498" s="693"/>
      <c r="Q498" s="693"/>
      <c r="R498" s="693"/>
    </row>
    <row r="499" spans="2:18" x14ac:dyDescent="0.25">
      <c r="B499" s="693"/>
      <c r="C499" s="693"/>
      <c r="D499" s="693"/>
      <c r="E499" s="693"/>
      <c r="F499" s="693"/>
      <c r="G499" s="693"/>
      <c r="H499" s="693"/>
      <c r="I499" s="693"/>
      <c r="J499" s="693"/>
      <c r="K499" s="693"/>
      <c r="L499" s="693"/>
      <c r="M499" s="693"/>
      <c r="N499" s="693"/>
      <c r="O499" s="693"/>
      <c r="P499" s="693"/>
      <c r="Q499" s="693"/>
      <c r="R499" s="693"/>
    </row>
    <row r="500" spans="2:18" x14ac:dyDescent="0.25">
      <c r="B500" s="693"/>
      <c r="C500" s="693"/>
      <c r="D500" s="693"/>
      <c r="E500" s="693"/>
      <c r="F500" s="693"/>
      <c r="G500" s="693"/>
      <c r="H500" s="693"/>
      <c r="I500" s="693"/>
      <c r="J500" s="693"/>
      <c r="K500" s="693"/>
      <c r="L500" s="693"/>
      <c r="M500" s="693"/>
      <c r="N500" s="693"/>
      <c r="O500" s="693"/>
      <c r="P500" s="693"/>
      <c r="Q500" s="693"/>
      <c r="R500" s="693"/>
    </row>
    <row r="501" spans="2:18" x14ac:dyDescent="0.25">
      <c r="B501" s="693"/>
      <c r="C501" s="693"/>
      <c r="D501" s="693"/>
      <c r="E501" s="693"/>
      <c r="F501" s="693"/>
      <c r="G501" s="693"/>
      <c r="H501" s="693"/>
      <c r="I501" s="693"/>
      <c r="J501" s="693"/>
      <c r="K501" s="693"/>
      <c r="L501" s="693"/>
      <c r="M501" s="693"/>
      <c r="N501" s="693"/>
      <c r="O501" s="693"/>
      <c r="P501" s="693"/>
      <c r="Q501" s="693"/>
      <c r="R501" s="693"/>
    </row>
    <row r="502" spans="2:18" x14ac:dyDescent="0.25">
      <c r="B502" s="693"/>
      <c r="C502" s="693"/>
      <c r="D502" s="693"/>
      <c r="E502" s="693"/>
      <c r="F502" s="693"/>
      <c r="G502" s="693"/>
      <c r="H502" s="693"/>
      <c r="I502" s="693"/>
      <c r="J502" s="693"/>
      <c r="K502" s="693"/>
      <c r="L502" s="693"/>
      <c r="M502" s="693"/>
      <c r="N502" s="693"/>
      <c r="O502" s="693"/>
      <c r="P502" s="693"/>
      <c r="Q502" s="693"/>
      <c r="R502" s="693"/>
    </row>
    <row r="503" spans="2:18" x14ac:dyDescent="0.25">
      <c r="B503" s="693"/>
      <c r="C503" s="693"/>
      <c r="D503" s="693"/>
      <c r="E503" s="693"/>
      <c r="F503" s="693"/>
      <c r="G503" s="693"/>
      <c r="H503" s="693"/>
      <c r="I503" s="693"/>
      <c r="J503" s="693"/>
      <c r="K503" s="693"/>
      <c r="L503" s="693"/>
      <c r="M503" s="693"/>
      <c r="N503" s="693"/>
      <c r="O503" s="693"/>
      <c r="P503" s="693"/>
      <c r="Q503" s="693"/>
      <c r="R503" s="693"/>
    </row>
    <row r="504" spans="2:18" x14ac:dyDescent="0.25">
      <c r="B504" s="693"/>
      <c r="C504" s="693"/>
      <c r="D504" s="693"/>
      <c r="E504" s="693"/>
      <c r="F504" s="693"/>
      <c r="G504" s="693"/>
      <c r="H504" s="693"/>
      <c r="I504" s="693"/>
      <c r="J504" s="693"/>
      <c r="K504" s="693"/>
      <c r="L504" s="693"/>
      <c r="M504" s="693"/>
      <c r="N504" s="693"/>
      <c r="O504" s="693"/>
      <c r="P504" s="693"/>
      <c r="Q504" s="693"/>
      <c r="R504" s="693"/>
    </row>
    <row r="505" spans="2:18" x14ac:dyDescent="0.25">
      <c r="B505" s="693"/>
      <c r="C505" s="693"/>
      <c r="D505" s="693"/>
      <c r="E505" s="693"/>
      <c r="F505" s="693"/>
      <c r="G505" s="693"/>
      <c r="H505" s="693"/>
      <c r="I505" s="693"/>
      <c r="J505" s="693"/>
      <c r="K505" s="693"/>
      <c r="L505" s="693"/>
      <c r="M505" s="693"/>
      <c r="N505" s="693"/>
      <c r="O505" s="693"/>
      <c r="P505" s="693"/>
      <c r="Q505" s="693"/>
      <c r="R505" s="693"/>
    </row>
    <row r="506" spans="2:18" x14ac:dyDescent="0.25">
      <c r="B506" s="693"/>
      <c r="C506" s="693"/>
      <c r="D506" s="693"/>
      <c r="E506" s="693"/>
      <c r="F506" s="693"/>
      <c r="G506" s="693"/>
      <c r="H506" s="693"/>
      <c r="I506" s="693"/>
      <c r="J506" s="693"/>
      <c r="K506" s="693"/>
      <c r="L506" s="693"/>
      <c r="M506" s="693"/>
      <c r="N506" s="693"/>
      <c r="O506" s="693"/>
      <c r="P506" s="693"/>
      <c r="Q506" s="693"/>
      <c r="R506" s="693"/>
    </row>
    <row r="507" spans="2:18" x14ac:dyDescent="0.25">
      <c r="B507" s="693"/>
      <c r="C507" s="693"/>
      <c r="D507" s="693"/>
      <c r="E507" s="693"/>
      <c r="F507" s="693"/>
      <c r="G507" s="693"/>
      <c r="H507" s="693"/>
      <c r="I507" s="693"/>
      <c r="J507" s="693"/>
      <c r="K507" s="693"/>
      <c r="L507" s="693"/>
      <c r="M507" s="693"/>
      <c r="N507" s="693"/>
      <c r="O507" s="693"/>
      <c r="P507" s="693"/>
      <c r="Q507" s="693"/>
      <c r="R507" s="693"/>
    </row>
    <row r="508" spans="2:18" x14ac:dyDescent="0.25">
      <c r="B508" s="693"/>
      <c r="C508" s="693"/>
      <c r="D508" s="693"/>
      <c r="E508" s="693"/>
      <c r="F508" s="693"/>
      <c r="G508" s="693"/>
      <c r="H508" s="693"/>
      <c r="I508" s="693"/>
      <c r="J508" s="693"/>
      <c r="K508" s="693"/>
      <c r="L508" s="693"/>
      <c r="M508" s="693"/>
      <c r="N508" s="693"/>
      <c r="O508" s="693"/>
      <c r="P508" s="693"/>
      <c r="Q508" s="693"/>
      <c r="R508" s="693"/>
    </row>
    <row r="509" spans="2:18" x14ac:dyDescent="0.25">
      <c r="B509" s="693"/>
      <c r="C509" s="693"/>
      <c r="D509" s="693"/>
      <c r="E509" s="693"/>
      <c r="F509" s="693"/>
      <c r="G509" s="693"/>
      <c r="H509" s="693"/>
      <c r="I509" s="693"/>
      <c r="J509" s="693"/>
      <c r="K509" s="693"/>
      <c r="L509" s="693"/>
      <c r="M509" s="693"/>
      <c r="N509" s="693"/>
      <c r="O509" s="693"/>
      <c r="P509" s="693"/>
      <c r="Q509" s="693"/>
      <c r="R509" s="693"/>
    </row>
    <row r="510" spans="2:18" x14ac:dyDescent="0.25">
      <c r="B510" s="693"/>
      <c r="C510" s="693"/>
      <c r="D510" s="693"/>
      <c r="E510" s="693"/>
      <c r="F510" s="693"/>
      <c r="G510" s="693"/>
      <c r="H510" s="693"/>
      <c r="I510" s="693"/>
      <c r="J510" s="693"/>
      <c r="K510" s="693"/>
      <c r="L510" s="693"/>
      <c r="M510" s="693"/>
      <c r="N510" s="693"/>
      <c r="O510" s="693"/>
      <c r="P510" s="693"/>
      <c r="Q510" s="693"/>
      <c r="R510" s="693"/>
    </row>
    <row r="511" spans="2:18" x14ac:dyDescent="0.25">
      <c r="B511" s="693"/>
      <c r="C511" s="693"/>
      <c r="D511" s="693"/>
      <c r="E511" s="693"/>
      <c r="F511" s="693"/>
      <c r="G511" s="693"/>
      <c r="H511" s="693"/>
      <c r="I511" s="693"/>
      <c r="J511" s="693"/>
      <c r="K511" s="693"/>
      <c r="L511" s="693"/>
      <c r="M511" s="693"/>
      <c r="N511" s="693"/>
      <c r="O511" s="693"/>
      <c r="P511" s="693"/>
      <c r="Q511" s="693"/>
      <c r="R511" s="693"/>
    </row>
    <row r="512" spans="2:18" x14ac:dyDescent="0.25">
      <c r="B512" s="693"/>
      <c r="C512" s="693"/>
      <c r="D512" s="693"/>
      <c r="E512" s="693"/>
      <c r="F512" s="693"/>
      <c r="G512" s="693"/>
      <c r="H512" s="693"/>
      <c r="I512" s="693"/>
      <c r="J512" s="693"/>
      <c r="K512" s="693"/>
      <c r="L512" s="693"/>
      <c r="M512" s="693"/>
      <c r="N512" s="693"/>
      <c r="O512" s="693"/>
      <c r="P512" s="693"/>
      <c r="Q512" s="693"/>
      <c r="R512" s="693"/>
    </row>
    <row r="513" spans="2:18" x14ac:dyDescent="0.25">
      <c r="B513" s="693"/>
      <c r="C513" s="693"/>
      <c r="D513" s="693"/>
      <c r="E513" s="693"/>
      <c r="F513" s="693"/>
      <c r="G513" s="693"/>
      <c r="H513" s="693"/>
      <c r="I513" s="693"/>
      <c r="J513" s="693"/>
      <c r="K513" s="693"/>
      <c r="L513" s="693"/>
      <c r="M513" s="693"/>
      <c r="N513" s="693"/>
      <c r="O513" s="693"/>
      <c r="P513" s="693"/>
      <c r="Q513" s="693"/>
      <c r="R513" s="693"/>
    </row>
    <row r="514" spans="2:18" x14ac:dyDescent="0.25">
      <c r="B514" s="693"/>
      <c r="C514" s="693"/>
      <c r="D514" s="693"/>
      <c r="E514" s="693"/>
      <c r="F514" s="693"/>
      <c r="G514" s="693"/>
      <c r="H514" s="693"/>
      <c r="I514" s="693"/>
      <c r="J514" s="693"/>
      <c r="K514" s="693"/>
      <c r="L514" s="693"/>
      <c r="M514" s="693"/>
      <c r="N514" s="693"/>
      <c r="O514" s="693"/>
      <c r="P514" s="693"/>
      <c r="Q514" s="693"/>
      <c r="R514" s="693"/>
    </row>
    <row r="515" spans="2:18" x14ac:dyDescent="0.25">
      <c r="B515" s="693"/>
      <c r="C515" s="693"/>
      <c r="D515" s="693"/>
      <c r="E515" s="693"/>
      <c r="F515" s="693"/>
      <c r="G515" s="693"/>
      <c r="H515" s="693"/>
      <c r="I515" s="693"/>
      <c r="J515" s="693"/>
      <c r="K515" s="693"/>
      <c r="L515" s="693"/>
      <c r="M515" s="693"/>
      <c r="N515" s="693"/>
      <c r="O515" s="693"/>
      <c r="P515" s="693"/>
      <c r="Q515" s="693"/>
      <c r="R515" s="693"/>
    </row>
    <row r="516" spans="2:18" x14ac:dyDescent="0.25">
      <c r="B516" s="693"/>
      <c r="C516" s="693"/>
      <c r="D516" s="693"/>
      <c r="E516" s="693"/>
      <c r="F516" s="693"/>
      <c r="G516" s="693"/>
      <c r="H516" s="693"/>
      <c r="I516" s="693"/>
      <c r="J516" s="693"/>
      <c r="K516" s="693"/>
      <c r="L516" s="693"/>
      <c r="M516" s="693"/>
      <c r="N516" s="693"/>
      <c r="O516" s="693"/>
      <c r="P516" s="693"/>
      <c r="Q516" s="693"/>
      <c r="R516" s="693"/>
    </row>
    <row r="517" spans="2:18" x14ac:dyDescent="0.25">
      <c r="B517" s="693"/>
      <c r="C517" s="693"/>
      <c r="D517" s="693"/>
      <c r="E517" s="693"/>
      <c r="F517" s="693"/>
      <c r="G517" s="693"/>
      <c r="H517" s="693"/>
      <c r="I517" s="693"/>
      <c r="J517" s="693"/>
      <c r="K517" s="693"/>
      <c r="L517" s="693"/>
      <c r="M517" s="693"/>
      <c r="N517" s="693"/>
      <c r="O517" s="693"/>
      <c r="P517" s="693"/>
      <c r="Q517" s="693"/>
      <c r="R517" s="693"/>
    </row>
    <row r="518" spans="2:18" x14ac:dyDescent="0.25">
      <c r="B518" s="693"/>
      <c r="C518" s="693"/>
      <c r="D518" s="693"/>
      <c r="E518" s="693"/>
      <c r="F518" s="693"/>
      <c r="G518" s="693"/>
      <c r="H518" s="693"/>
      <c r="I518" s="693"/>
      <c r="J518" s="693"/>
      <c r="K518" s="693"/>
      <c r="L518" s="693"/>
      <c r="M518" s="693"/>
      <c r="N518" s="693"/>
      <c r="O518" s="693"/>
      <c r="P518" s="693"/>
      <c r="Q518" s="693"/>
      <c r="R518" s="693"/>
    </row>
    <row r="519" spans="2:18" x14ac:dyDescent="0.25">
      <c r="B519" s="693"/>
      <c r="C519" s="693"/>
      <c r="D519" s="693"/>
      <c r="E519" s="693"/>
      <c r="F519" s="693"/>
      <c r="G519" s="693"/>
      <c r="H519" s="693"/>
      <c r="I519" s="693"/>
      <c r="J519" s="693"/>
      <c r="K519" s="693"/>
      <c r="L519" s="693"/>
      <c r="M519" s="693"/>
      <c r="N519" s="693"/>
      <c r="O519" s="693"/>
      <c r="P519" s="693"/>
      <c r="Q519" s="693"/>
      <c r="R519" s="693"/>
    </row>
    <row r="520" spans="2:18" x14ac:dyDescent="0.25">
      <c r="B520" s="693"/>
      <c r="C520" s="693"/>
      <c r="D520" s="693"/>
      <c r="E520" s="693"/>
      <c r="F520" s="693"/>
      <c r="G520" s="693"/>
      <c r="H520" s="693"/>
      <c r="I520" s="693"/>
      <c r="J520" s="693"/>
      <c r="K520" s="693"/>
      <c r="L520" s="693"/>
      <c r="M520" s="693"/>
      <c r="N520" s="693"/>
      <c r="O520" s="693"/>
      <c r="P520" s="693"/>
      <c r="Q520" s="693"/>
      <c r="R520" s="693"/>
    </row>
    <row r="521" spans="2:18" x14ac:dyDescent="0.25">
      <c r="B521" s="693"/>
      <c r="C521" s="693"/>
      <c r="D521" s="693"/>
      <c r="E521" s="693"/>
      <c r="F521" s="693"/>
      <c r="G521" s="693"/>
      <c r="H521" s="693"/>
      <c r="I521" s="693"/>
      <c r="J521" s="693"/>
      <c r="K521" s="693"/>
      <c r="L521" s="693"/>
      <c r="M521" s="693"/>
      <c r="N521" s="693"/>
      <c r="O521" s="693"/>
      <c r="P521" s="693"/>
      <c r="Q521" s="693"/>
      <c r="R521" s="693"/>
    </row>
    <row r="522" spans="2:18" x14ac:dyDescent="0.25">
      <c r="B522" s="693"/>
      <c r="C522" s="693"/>
      <c r="D522" s="693"/>
      <c r="E522" s="693"/>
      <c r="F522" s="693"/>
      <c r="G522" s="693"/>
      <c r="H522" s="693"/>
      <c r="I522" s="693"/>
      <c r="J522" s="693"/>
      <c r="K522" s="693"/>
      <c r="L522" s="693"/>
      <c r="M522" s="693"/>
      <c r="N522" s="693"/>
      <c r="O522" s="693"/>
      <c r="P522" s="693"/>
      <c r="Q522" s="693"/>
      <c r="R522" s="693"/>
    </row>
    <row r="523" spans="2:18" x14ac:dyDescent="0.25">
      <c r="B523" s="693"/>
      <c r="C523" s="693"/>
      <c r="D523" s="693"/>
      <c r="E523" s="693"/>
      <c r="F523" s="693"/>
      <c r="G523" s="693"/>
      <c r="H523" s="693"/>
      <c r="I523" s="693"/>
      <c r="J523" s="693"/>
      <c r="K523" s="693"/>
      <c r="L523" s="693"/>
      <c r="M523" s="693"/>
      <c r="N523" s="693"/>
      <c r="O523" s="693"/>
      <c r="P523" s="693"/>
      <c r="Q523" s="693"/>
      <c r="R523" s="693"/>
    </row>
    <row r="524" spans="2:18" x14ac:dyDescent="0.25">
      <c r="B524" s="693"/>
      <c r="C524" s="693"/>
      <c r="D524" s="693"/>
      <c r="E524" s="693"/>
      <c r="F524" s="693"/>
      <c r="G524" s="693"/>
      <c r="H524" s="693"/>
      <c r="I524" s="693"/>
      <c r="J524" s="693"/>
      <c r="K524" s="693"/>
      <c r="L524" s="693"/>
      <c r="M524" s="693"/>
      <c r="N524" s="693"/>
      <c r="O524" s="693"/>
      <c r="P524" s="693"/>
      <c r="Q524" s="693"/>
      <c r="R524" s="693"/>
    </row>
    <row r="525" spans="2:18" x14ac:dyDescent="0.25">
      <c r="B525" s="693"/>
      <c r="C525" s="693"/>
      <c r="D525" s="693"/>
      <c r="E525" s="693"/>
      <c r="F525" s="693"/>
      <c r="G525" s="693"/>
      <c r="H525" s="693"/>
      <c r="I525" s="693"/>
      <c r="J525" s="693"/>
      <c r="K525" s="693"/>
      <c r="L525" s="693"/>
      <c r="M525" s="693"/>
      <c r="N525" s="693"/>
      <c r="O525" s="693"/>
      <c r="P525" s="693"/>
      <c r="Q525" s="693"/>
      <c r="R525" s="693"/>
    </row>
    <row r="526" spans="2:18" x14ac:dyDescent="0.25">
      <c r="B526" s="693"/>
      <c r="C526" s="693"/>
      <c r="D526" s="693"/>
      <c r="E526" s="693"/>
      <c r="F526" s="693"/>
      <c r="G526" s="693"/>
      <c r="H526" s="693"/>
      <c r="I526" s="693"/>
      <c r="J526" s="693"/>
      <c r="K526" s="693"/>
      <c r="L526" s="693"/>
      <c r="M526" s="693"/>
      <c r="N526" s="693"/>
      <c r="O526" s="693"/>
      <c r="P526" s="693"/>
      <c r="Q526" s="693"/>
      <c r="R526" s="693"/>
    </row>
    <row r="527" spans="2:18" x14ac:dyDescent="0.25">
      <c r="B527" s="693"/>
      <c r="C527" s="693"/>
      <c r="D527" s="693"/>
      <c r="E527" s="693"/>
      <c r="F527" s="693"/>
      <c r="G527" s="693"/>
      <c r="H527" s="693"/>
      <c r="I527" s="693"/>
      <c r="J527" s="693"/>
      <c r="K527" s="693"/>
      <c r="L527" s="693"/>
      <c r="M527" s="693"/>
      <c r="N527" s="693"/>
      <c r="O527" s="693"/>
      <c r="P527" s="693"/>
      <c r="Q527" s="693"/>
      <c r="R527" s="693"/>
    </row>
    <row r="528" spans="2:18" x14ac:dyDescent="0.25">
      <c r="B528" s="693"/>
      <c r="C528" s="693"/>
      <c r="D528" s="693"/>
      <c r="E528" s="693"/>
      <c r="F528" s="693"/>
      <c r="G528" s="693"/>
      <c r="H528" s="693"/>
      <c r="I528" s="693"/>
      <c r="J528" s="693"/>
      <c r="K528" s="693"/>
      <c r="L528" s="693"/>
      <c r="M528" s="693"/>
      <c r="N528" s="693"/>
      <c r="O528" s="693"/>
      <c r="P528" s="693"/>
      <c r="Q528" s="693"/>
      <c r="R528" s="693"/>
    </row>
    <row r="529" spans="2:18" x14ac:dyDescent="0.25">
      <c r="B529" s="693"/>
      <c r="C529" s="693"/>
      <c r="D529" s="693"/>
      <c r="E529" s="693"/>
      <c r="F529" s="693"/>
      <c r="G529" s="693"/>
      <c r="H529" s="693"/>
      <c r="I529" s="693"/>
      <c r="J529" s="693"/>
      <c r="K529" s="693"/>
      <c r="L529" s="693"/>
      <c r="M529" s="693"/>
      <c r="N529" s="693"/>
      <c r="O529" s="693"/>
      <c r="P529" s="693"/>
      <c r="Q529" s="693"/>
      <c r="R529" s="693"/>
    </row>
    <row r="530" spans="2:18" x14ac:dyDescent="0.25">
      <c r="B530" s="693"/>
      <c r="C530" s="693"/>
      <c r="D530" s="693"/>
      <c r="E530" s="693"/>
      <c r="F530" s="693"/>
      <c r="G530" s="693"/>
      <c r="H530" s="693"/>
      <c r="I530" s="693"/>
      <c r="J530" s="693"/>
      <c r="K530" s="693"/>
      <c r="L530" s="693"/>
      <c r="M530" s="693"/>
      <c r="N530" s="693"/>
      <c r="O530" s="693"/>
      <c r="P530" s="693"/>
      <c r="Q530" s="693"/>
      <c r="R530" s="693"/>
    </row>
    <row r="531" spans="2:18" x14ac:dyDescent="0.25">
      <c r="B531" s="693"/>
      <c r="C531" s="693"/>
      <c r="D531" s="693"/>
      <c r="E531" s="693"/>
      <c r="F531" s="693"/>
      <c r="G531" s="693"/>
      <c r="H531" s="693"/>
      <c r="I531" s="693"/>
      <c r="J531" s="693"/>
      <c r="K531" s="693"/>
      <c r="L531" s="693"/>
      <c r="M531" s="693"/>
      <c r="N531" s="693"/>
      <c r="O531" s="693"/>
      <c r="P531" s="693"/>
      <c r="Q531" s="693"/>
      <c r="R531" s="693"/>
    </row>
    <row r="532" spans="2:18" x14ac:dyDescent="0.25">
      <c r="B532" s="693"/>
      <c r="C532" s="693"/>
      <c r="D532" s="693"/>
      <c r="E532" s="693"/>
      <c r="F532" s="693"/>
      <c r="G532" s="693"/>
      <c r="H532" s="693"/>
      <c r="I532" s="693"/>
      <c r="J532" s="693"/>
      <c r="K532" s="693"/>
      <c r="L532" s="693"/>
      <c r="M532" s="693"/>
      <c r="N532" s="693"/>
      <c r="O532" s="693"/>
      <c r="P532" s="693"/>
      <c r="Q532" s="693"/>
      <c r="R532" s="693"/>
    </row>
    <row r="533" spans="2:18" x14ac:dyDescent="0.25">
      <c r="B533" s="693"/>
      <c r="C533" s="693"/>
      <c r="D533" s="693"/>
      <c r="E533" s="693"/>
      <c r="F533" s="693"/>
      <c r="G533" s="693"/>
      <c r="H533" s="693"/>
      <c r="I533" s="693"/>
      <c r="J533" s="693"/>
      <c r="K533" s="693"/>
      <c r="L533" s="693"/>
      <c r="M533" s="693"/>
      <c r="N533" s="693"/>
      <c r="O533" s="693"/>
      <c r="P533" s="693"/>
      <c r="Q533" s="693"/>
      <c r="R533" s="693"/>
    </row>
    <row r="534" spans="2:18" x14ac:dyDescent="0.25">
      <c r="B534" s="693"/>
      <c r="C534" s="693"/>
      <c r="D534" s="693"/>
      <c r="E534" s="693"/>
      <c r="F534" s="693"/>
      <c r="G534" s="693"/>
      <c r="H534" s="693"/>
      <c r="I534" s="693"/>
      <c r="J534" s="693"/>
      <c r="K534" s="693"/>
      <c r="L534" s="693"/>
      <c r="M534" s="693"/>
      <c r="N534" s="693"/>
      <c r="O534" s="693"/>
      <c r="P534" s="693"/>
      <c r="Q534" s="693"/>
      <c r="R534" s="693"/>
    </row>
    <row r="535" spans="2:18" x14ac:dyDescent="0.25">
      <c r="B535" s="693"/>
      <c r="C535" s="693"/>
      <c r="D535" s="693"/>
      <c r="E535" s="693"/>
      <c r="F535" s="693"/>
      <c r="G535" s="693"/>
      <c r="H535" s="693"/>
      <c r="I535" s="693"/>
      <c r="J535" s="693"/>
      <c r="K535" s="693"/>
      <c r="L535" s="693"/>
      <c r="M535" s="693"/>
      <c r="N535" s="693"/>
      <c r="O535" s="693"/>
      <c r="P535" s="693"/>
      <c r="Q535" s="693"/>
      <c r="R535" s="693"/>
    </row>
    <row r="536" spans="2:18" x14ac:dyDescent="0.25">
      <c r="B536" s="693"/>
      <c r="C536" s="693"/>
      <c r="D536" s="693"/>
      <c r="E536" s="693"/>
      <c r="F536" s="693"/>
      <c r="G536" s="693"/>
      <c r="H536" s="693"/>
      <c r="I536" s="693"/>
      <c r="J536" s="693"/>
      <c r="K536" s="693"/>
      <c r="L536" s="693"/>
      <c r="M536" s="693"/>
      <c r="N536" s="693"/>
      <c r="O536" s="693"/>
      <c r="P536" s="693"/>
      <c r="Q536" s="693"/>
      <c r="R536" s="693"/>
    </row>
    <row r="537" spans="2:18" x14ac:dyDescent="0.25">
      <c r="B537" s="693"/>
      <c r="C537" s="693"/>
      <c r="D537" s="693"/>
      <c r="E537" s="693"/>
      <c r="F537" s="693"/>
      <c r="G537" s="693"/>
      <c r="H537" s="693"/>
      <c r="I537" s="693"/>
      <c r="J537" s="693"/>
      <c r="K537" s="693"/>
      <c r="L537" s="693"/>
      <c r="M537" s="693"/>
      <c r="N537" s="693"/>
      <c r="O537" s="693"/>
      <c r="P537" s="693"/>
      <c r="Q537" s="693"/>
      <c r="R537" s="693"/>
    </row>
    <row r="538" spans="2:18" x14ac:dyDescent="0.25">
      <c r="B538" s="693"/>
      <c r="C538" s="693"/>
      <c r="D538" s="693"/>
      <c r="E538" s="693"/>
      <c r="F538" s="693"/>
      <c r="G538" s="693"/>
      <c r="H538" s="693"/>
      <c r="I538" s="693"/>
      <c r="J538" s="693"/>
      <c r="K538" s="693"/>
      <c r="L538" s="693"/>
      <c r="M538" s="693"/>
      <c r="N538" s="693"/>
      <c r="O538" s="693"/>
      <c r="P538" s="693"/>
      <c r="Q538" s="693"/>
      <c r="R538" s="693"/>
    </row>
    <row r="539" spans="2:18" x14ac:dyDescent="0.25">
      <c r="B539" s="693"/>
      <c r="C539" s="693"/>
      <c r="D539" s="693"/>
      <c r="E539" s="693"/>
      <c r="F539" s="693"/>
      <c r="G539" s="693"/>
      <c r="H539" s="693"/>
      <c r="I539" s="693"/>
      <c r="J539" s="693"/>
      <c r="K539" s="693"/>
      <c r="L539" s="693"/>
      <c r="M539" s="693"/>
      <c r="N539" s="693"/>
      <c r="O539" s="693"/>
      <c r="P539" s="693"/>
      <c r="Q539" s="693"/>
      <c r="R539" s="693"/>
    </row>
    <row r="540" spans="2:18" x14ac:dyDescent="0.25">
      <c r="B540" s="693"/>
      <c r="C540" s="693"/>
      <c r="D540" s="693"/>
      <c r="E540" s="693"/>
      <c r="F540" s="693"/>
      <c r="G540" s="693"/>
      <c r="H540" s="693"/>
      <c r="I540" s="693"/>
      <c r="J540" s="693"/>
      <c r="K540" s="693"/>
      <c r="L540" s="693"/>
      <c r="M540" s="693"/>
      <c r="N540" s="693"/>
      <c r="O540" s="693"/>
      <c r="P540" s="693"/>
      <c r="Q540" s="693"/>
      <c r="R540" s="693"/>
    </row>
    <row r="541" spans="2:18" x14ac:dyDescent="0.25">
      <c r="B541" s="693"/>
      <c r="C541" s="693"/>
      <c r="D541" s="693"/>
      <c r="E541" s="693"/>
      <c r="F541" s="693"/>
      <c r="G541" s="693"/>
      <c r="H541" s="693"/>
      <c r="I541" s="693"/>
      <c r="J541" s="693"/>
      <c r="K541" s="693"/>
      <c r="L541" s="693"/>
      <c r="M541" s="693"/>
      <c r="N541" s="693"/>
      <c r="O541" s="693"/>
      <c r="P541" s="693"/>
      <c r="Q541" s="693"/>
      <c r="R541" s="693"/>
    </row>
    <row r="542" spans="2:18" x14ac:dyDescent="0.25">
      <c r="B542" s="693"/>
      <c r="C542" s="693"/>
      <c r="D542" s="693"/>
      <c r="E542" s="693"/>
      <c r="F542" s="693"/>
      <c r="G542" s="693"/>
      <c r="H542" s="693"/>
      <c r="I542" s="693"/>
      <c r="J542" s="693"/>
      <c r="K542" s="693"/>
      <c r="L542" s="693"/>
      <c r="M542" s="693"/>
      <c r="N542" s="693"/>
      <c r="O542" s="693"/>
      <c r="P542" s="693"/>
      <c r="Q542" s="693"/>
      <c r="R542" s="693"/>
    </row>
    <row r="543" spans="2:18" x14ac:dyDescent="0.25">
      <c r="B543" s="693"/>
      <c r="C543" s="693"/>
      <c r="D543" s="693"/>
      <c r="E543" s="693"/>
      <c r="F543" s="693"/>
      <c r="G543" s="693"/>
      <c r="H543" s="693"/>
      <c r="I543" s="693"/>
      <c r="J543" s="693"/>
      <c r="K543" s="693"/>
      <c r="L543" s="693"/>
      <c r="M543" s="693"/>
      <c r="N543" s="693"/>
      <c r="O543" s="693"/>
      <c r="P543" s="693"/>
      <c r="Q543" s="693"/>
      <c r="R543" s="693"/>
    </row>
    <row r="544" spans="2:18" x14ac:dyDescent="0.25">
      <c r="B544" s="693"/>
      <c r="C544" s="693"/>
      <c r="D544" s="693"/>
      <c r="E544" s="693"/>
      <c r="F544" s="693"/>
      <c r="G544" s="693"/>
      <c r="H544" s="693"/>
      <c r="I544" s="693"/>
      <c r="J544" s="693"/>
      <c r="K544" s="693"/>
      <c r="L544" s="693"/>
      <c r="M544" s="693"/>
      <c r="N544" s="693"/>
      <c r="O544" s="693"/>
      <c r="P544" s="693"/>
      <c r="Q544" s="693"/>
      <c r="R544" s="693"/>
    </row>
    <row r="545" spans="2:18" x14ac:dyDescent="0.25">
      <c r="B545" s="693"/>
      <c r="C545" s="693"/>
      <c r="D545" s="693"/>
      <c r="E545" s="693"/>
      <c r="F545" s="693"/>
      <c r="G545" s="693"/>
      <c r="H545" s="693"/>
      <c r="I545" s="693"/>
      <c r="J545" s="693"/>
      <c r="K545" s="693"/>
      <c r="L545" s="693"/>
      <c r="M545" s="693"/>
      <c r="N545" s="693"/>
      <c r="O545" s="693"/>
      <c r="P545" s="693"/>
      <c r="Q545" s="693"/>
      <c r="R545" s="693"/>
    </row>
    <row r="546" spans="2:18" x14ac:dyDescent="0.25">
      <c r="B546" s="693"/>
      <c r="C546" s="693"/>
      <c r="D546" s="693"/>
      <c r="E546" s="693"/>
      <c r="F546" s="693"/>
      <c r="G546" s="693"/>
      <c r="H546" s="693"/>
      <c r="I546" s="693"/>
      <c r="J546" s="693"/>
      <c r="K546" s="693"/>
      <c r="L546" s="693"/>
      <c r="M546" s="693"/>
      <c r="N546" s="693"/>
      <c r="O546" s="693"/>
      <c r="P546" s="693"/>
      <c r="Q546" s="693"/>
      <c r="R546" s="693"/>
    </row>
    <row r="547" spans="2:18" x14ac:dyDescent="0.25">
      <c r="B547" s="693"/>
      <c r="C547" s="693"/>
      <c r="D547" s="693"/>
      <c r="E547" s="693"/>
      <c r="F547" s="693"/>
      <c r="G547" s="693"/>
      <c r="H547" s="693"/>
      <c r="I547" s="693"/>
      <c r="J547" s="693"/>
      <c r="K547" s="693"/>
      <c r="L547" s="693"/>
      <c r="M547" s="693"/>
      <c r="N547" s="693"/>
      <c r="O547" s="693"/>
      <c r="P547" s="693"/>
      <c r="Q547" s="693"/>
      <c r="R547" s="693"/>
    </row>
    <row r="548" spans="2:18" x14ac:dyDescent="0.25">
      <c r="B548" s="693"/>
      <c r="C548" s="693"/>
      <c r="D548" s="693"/>
      <c r="E548" s="693"/>
      <c r="F548" s="693"/>
      <c r="G548" s="693"/>
      <c r="H548" s="693"/>
      <c r="I548" s="693"/>
      <c r="J548" s="693"/>
      <c r="K548" s="693"/>
      <c r="L548" s="693"/>
      <c r="M548" s="693"/>
      <c r="N548" s="693"/>
      <c r="O548" s="693"/>
      <c r="P548" s="693"/>
      <c r="Q548" s="693"/>
      <c r="R548" s="693"/>
    </row>
    <row r="549" spans="2:18" x14ac:dyDescent="0.25">
      <c r="B549" s="693"/>
      <c r="C549" s="693"/>
      <c r="D549" s="693"/>
      <c r="E549" s="693"/>
      <c r="F549" s="693"/>
      <c r="G549" s="693"/>
      <c r="H549" s="693"/>
      <c r="I549" s="693"/>
      <c r="J549" s="693"/>
      <c r="K549" s="693"/>
      <c r="L549" s="693"/>
      <c r="M549" s="693"/>
      <c r="N549" s="693"/>
      <c r="O549" s="693"/>
      <c r="P549" s="693"/>
      <c r="Q549" s="693"/>
      <c r="R549" s="693"/>
    </row>
    <row r="550" spans="2:18" x14ac:dyDescent="0.25">
      <c r="B550" s="693"/>
      <c r="C550" s="693"/>
      <c r="D550" s="693"/>
      <c r="E550" s="693"/>
      <c r="F550" s="693"/>
      <c r="G550" s="693"/>
      <c r="H550" s="693"/>
      <c r="I550" s="693"/>
      <c r="J550" s="693"/>
      <c r="K550" s="693"/>
      <c r="L550" s="693"/>
      <c r="M550" s="693"/>
      <c r="N550" s="693"/>
      <c r="O550" s="693"/>
      <c r="P550" s="693"/>
      <c r="Q550" s="693"/>
      <c r="R550" s="693"/>
    </row>
    <row r="551" spans="2:18" x14ac:dyDescent="0.25">
      <c r="B551" s="693"/>
      <c r="C551" s="693"/>
      <c r="D551" s="693"/>
      <c r="E551" s="693"/>
      <c r="F551" s="693"/>
      <c r="G551" s="693"/>
      <c r="H551" s="693"/>
      <c r="I551" s="693"/>
      <c r="J551" s="693"/>
      <c r="K551" s="693"/>
      <c r="L551" s="693"/>
      <c r="M551" s="693"/>
      <c r="N551" s="693"/>
      <c r="O551" s="693"/>
      <c r="P551" s="693"/>
      <c r="Q551" s="693"/>
      <c r="R551" s="693"/>
    </row>
    <row r="552" spans="2:18" x14ac:dyDescent="0.25">
      <c r="B552" s="693"/>
      <c r="C552" s="693"/>
      <c r="D552" s="693"/>
      <c r="E552" s="693"/>
      <c r="F552" s="693"/>
      <c r="G552" s="693"/>
      <c r="H552" s="693"/>
      <c r="I552" s="693"/>
      <c r="J552" s="693"/>
      <c r="K552" s="693"/>
      <c r="L552" s="693"/>
      <c r="M552" s="693"/>
      <c r="N552" s="693"/>
      <c r="O552" s="693"/>
      <c r="P552" s="693"/>
      <c r="Q552" s="693"/>
      <c r="R552" s="693"/>
    </row>
    <row r="553" spans="2:18" x14ac:dyDescent="0.25">
      <c r="B553" s="693"/>
      <c r="C553" s="693"/>
      <c r="D553" s="693"/>
      <c r="E553" s="693"/>
      <c r="F553" s="693"/>
      <c r="G553" s="693"/>
      <c r="H553" s="693"/>
      <c r="I553" s="693"/>
      <c r="J553" s="693"/>
      <c r="K553" s="693"/>
      <c r="L553" s="693"/>
      <c r="M553" s="693"/>
      <c r="N553" s="693"/>
      <c r="O553" s="693"/>
      <c r="P553" s="693"/>
      <c r="Q553" s="693"/>
      <c r="R553" s="693"/>
    </row>
    <row r="554" spans="2:18" x14ac:dyDescent="0.25">
      <c r="B554" s="693"/>
      <c r="C554" s="693"/>
      <c r="D554" s="693"/>
      <c r="E554" s="693"/>
      <c r="F554" s="693"/>
      <c r="G554" s="693"/>
      <c r="H554" s="693"/>
      <c r="I554" s="693"/>
      <c r="J554" s="693"/>
      <c r="K554" s="693"/>
      <c r="L554" s="693"/>
      <c r="M554" s="693"/>
      <c r="N554" s="693"/>
      <c r="O554" s="693"/>
      <c r="P554" s="693"/>
      <c r="Q554" s="693"/>
      <c r="R554" s="693"/>
    </row>
    <row r="555" spans="2:18" x14ac:dyDescent="0.25">
      <c r="B555" s="693"/>
      <c r="C555" s="693"/>
      <c r="D555" s="693"/>
      <c r="E555" s="693"/>
      <c r="F555" s="693"/>
      <c r="G555" s="693"/>
      <c r="H555" s="693"/>
      <c r="I555" s="693"/>
      <c r="J555" s="693"/>
      <c r="K555" s="693"/>
      <c r="L555" s="693"/>
      <c r="M555" s="693"/>
      <c r="N555" s="693"/>
      <c r="O555" s="693"/>
      <c r="P555" s="693"/>
      <c r="Q555" s="693"/>
      <c r="R555" s="693"/>
    </row>
    <row r="556" spans="2:18" x14ac:dyDescent="0.25">
      <c r="B556" s="693"/>
      <c r="C556" s="693"/>
      <c r="D556" s="693"/>
      <c r="E556" s="693"/>
      <c r="F556" s="693"/>
      <c r="G556" s="693"/>
      <c r="H556" s="693"/>
      <c r="I556" s="693"/>
      <c r="J556" s="693"/>
      <c r="K556" s="693"/>
      <c r="L556" s="693"/>
      <c r="M556" s="693"/>
      <c r="N556" s="693"/>
      <c r="O556" s="693"/>
      <c r="P556" s="693"/>
      <c r="Q556" s="693"/>
      <c r="R556" s="693"/>
    </row>
    <row r="557" spans="2:18" x14ac:dyDescent="0.25">
      <c r="B557" s="693"/>
      <c r="C557" s="693"/>
      <c r="D557" s="693"/>
      <c r="E557" s="693"/>
      <c r="F557" s="693"/>
      <c r="G557" s="693"/>
      <c r="H557" s="693"/>
      <c r="I557" s="693"/>
      <c r="J557" s="693"/>
      <c r="K557" s="693"/>
      <c r="L557" s="693"/>
      <c r="M557" s="693"/>
      <c r="N557" s="693"/>
      <c r="O557" s="693"/>
      <c r="P557" s="693"/>
      <c r="Q557" s="693"/>
      <c r="R557" s="693"/>
    </row>
    <row r="558" spans="2:18" x14ac:dyDescent="0.25">
      <c r="B558" s="693"/>
      <c r="C558" s="693"/>
      <c r="D558" s="693"/>
      <c r="E558" s="693"/>
      <c r="F558" s="693"/>
      <c r="G558" s="693"/>
      <c r="H558" s="693"/>
      <c r="I558" s="693"/>
      <c r="J558" s="693"/>
      <c r="K558" s="693"/>
      <c r="L558" s="693"/>
      <c r="M558" s="693"/>
      <c r="N558" s="693"/>
      <c r="O558" s="693"/>
      <c r="P558" s="693"/>
      <c r="Q558" s="693"/>
      <c r="R558" s="693"/>
    </row>
    <row r="559" spans="2:18" x14ac:dyDescent="0.25">
      <c r="B559" s="693"/>
      <c r="C559" s="693"/>
      <c r="D559" s="693"/>
      <c r="E559" s="693"/>
      <c r="F559" s="693"/>
      <c r="G559" s="693"/>
      <c r="H559" s="693"/>
      <c r="I559" s="693"/>
      <c r="J559" s="693"/>
      <c r="K559" s="693"/>
      <c r="L559" s="693"/>
      <c r="M559" s="693"/>
      <c r="N559" s="693"/>
      <c r="O559" s="693"/>
      <c r="P559" s="693"/>
      <c r="Q559" s="693"/>
      <c r="R559" s="693"/>
    </row>
    <row r="560" spans="2:18" x14ac:dyDescent="0.25">
      <c r="B560" s="693"/>
      <c r="C560" s="693"/>
      <c r="D560" s="693"/>
      <c r="E560" s="693"/>
      <c r="F560" s="693"/>
      <c r="G560" s="693"/>
      <c r="H560" s="693"/>
      <c r="I560" s="693"/>
      <c r="J560" s="693"/>
      <c r="K560" s="693"/>
      <c r="L560" s="693"/>
      <c r="M560" s="693"/>
      <c r="N560" s="693"/>
      <c r="O560" s="693"/>
      <c r="P560" s="693"/>
      <c r="Q560" s="693"/>
      <c r="R560" s="693"/>
    </row>
    <row r="561" spans="2:18" x14ac:dyDescent="0.25">
      <c r="B561" s="693"/>
      <c r="C561" s="693"/>
      <c r="D561" s="693"/>
      <c r="E561" s="693"/>
      <c r="F561" s="693"/>
      <c r="G561" s="693"/>
      <c r="H561" s="693"/>
      <c r="I561" s="693"/>
      <c r="J561" s="693"/>
      <c r="K561" s="693"/>
      <c r="L561" s="693"/>
      <c r="M561" s="693"/>
      <c r="N561" s="693"/>
      <c r="O561" s="693"/>
      <c r="P561" s="693"/>
      <c r="Q561" s="693"/>
      <c r="R561" s="693"/>
    </row>
    <row r="562" spans="2:18" x14ac:dyDescent="0.25">
      <c r="B562" s="693"/>
      <c r="C562" s="693"/>
      <c r="D562" s="693"/>
      <c r="E562" s="693"/>
      <c r="F562" s="693"/>
      <c r="G562" s="693"/>
      <c r="H562" s="693"/>
      <c r="I562" s="693"/>
      <c r="J562" s="693"/>
      <c r="K562" s="693"/>
      <c r="L562" s="693"/>
      <c r="M562" s="693"/>
      <c r="N562" s="693"/>
      <c r="O562" s="693"/>
      <c r="P562" s="693"/>
      <c r="Q562" s="693"/>
      <c r="R562" s="693"/>
    </row>
    <row r="563" spans="2:18" x14ac:dyDescent="0.25">
      <c r="B563" s="693"/>
      <c r="C563" s="693"/>
      <c r="D563" s="693"/>
      <c r="E563" s="693"/>
      <c r="F563" s="693"/>
      <c r="G563" s="693"/>
      <c r="H563" s="693"/>
      <c r="I563" s="693"/>
      <c r="J563" s="693"/>
      <c r="K563" s="693"/>
      <c r="L563" s="693"/>
      <c r="M563" s="693"/>
      <c r="N563" s="693"/>
      <c r="O563" s="693"/>
      <c r="P563" s="693"/>
      <c r="Q563" s="693"/>
      <c r="R563" s="693"/>
    </row>
    <row r="564" spans="2:18" x14ac:dyDescent="0.25">
      <c r="B564" s="693"/>
      <c r="C564" s="693"/>
      <c r="D564" s="693"/>
      <c r="E564" s="693"/>
      <c r="F564" s="693"/>
      <c r="G564" s="693"/>
      <c r="H564" s="693"/>
      <c r="I564" s="693"/>
      <c r="J564" s="693"/>
      <c r="K564" s="693"/>
      <c r="L564" s="693"/>
      <c r="M564" s="693"/>
      <c r="N564" s="693"/>
      <c r="O564" s="693"/>
      <c r="P564" s="693"/>
      <c r="Q564" s="693"/>
      <c r="R564" s="693"/>
    </row>
    <row r="565" spans="2:18" x14ac:dyDescent="0.25">
      <c r="B565" s="693"/>
      <c r="C565" s="693"/>
      <c r="D565" s="693"/>
      <c r="E565" s="693"/>
      <c r="F565" s="693"/>
      <c r="G565" s="693"/>
      <c r="H565" s="693"/>
      <c r="I565" s="693"/>
      <c r="J565" s="693"/>
      <c r="K565" s="693"/>
      <c r="L565" s="693"/>
      <c r="M565" s="693"/>
      <c r="N565" s="693"/>
      <c r="O565" s="693"/>
      <c r="P565" s="693"/>
      <c r="Q565" s="693"/>
      <c r="R565" s="693"/>
    </row>
    <row r="566" spans="2:18" x14ac:dyDescent="0.25">
      <c r="B566" s="693"/>
      <c r="C566" s="693"/>
      <c r="D566" s="693"/>
      <c r="E566" s="693"/>
      <c r="F566" s="693"/>
      <c r="G566" s="693"/>
      <c r="H566" s="693"/>
      <c r="I566" s="693"/>
      <c r="J566" s="693"/>
      <c r="K566" s="693"/>
      <c r="L566" s="693"/>
      <c r="M566" s="693"/>
      <c r="N566" s="693"/>
      <c r="O566" s="693"/>
      <c r="P566" s="693"/>
      <c r="Q566" s="693"/>
      <c r="R566" s="693"/>
    </row>
    <row r="567" spans="2:18" x14ac:dyDescent="0.25">
      <c r="B567" s="693"/>
      <c r="C567" s="693"/>
      <c r="D567" s="693"/>
      <c r="E567" s="693"/>
      <c r="F567" s="693"/>
      <c r="G567" s="693"/>
      <c r="H567" s="693"/>
      <c r="I567" s="693"/>
      <c r="J567" s="693"/>
      <c r="K567" s="693"/>
      <c r="L567" s="693"/>
      <c r="M567" s="693"/>
      <c r="N567" s="693"/>
      <c r="O567" s="693"/>
      <c r="P567" s="693"/>
      <c r="Q567" s="693"/>
      <c r="R567" s="693"/>
    </row>
    <row r="568" spans="2:18" x14ac:dyDescent="0.25">
      <c r="B568" s="693"/>
      <c r="C568" s="693"/>
      <c r="D568" s="693"/>
      <c r="E568" s="693"/>
      <c r="F568" s="693"/>
      <c r="G568" s="693"/>
      <c r="H568" s="693"/>
      <c r="I568" s="693"/>
      <c r="J568" s="693"/>
      <c r="K568" s="693"/>
      <c r="L568" s="693"/>
      <c r="M568" s="693"/>
      <c r="N568" s="693"/>
      <c r="O568" s="693"/>
      <c r="P568" s="693"/>
      <c r="Q568" s="693"/>
      <c r="R568" s="693"/>
    </row>
    <row r="569" spans="2:18" x14ac:dyDescent="0.25">
      <c r="B569" s="693"/>
      <c r="C569" s="693"/>
      <c r="D569" s="693"/>
      <c r="E569" s="693"/>
      <c r="F569" s="693"/>
      <c r="G569" s="693"/>
      <c r="H569" s="693"/>
      <c r="I569" s="693"/>
      <c r="J569" s="693"/>
      <c r="K569" s="693"/>
      <c r="L569" s="693"/>
      <c r="M569" s="693"/>
      <c r="N569" s="693"/>
      <c r="O569" s="693"/>
      <c r="P569" s="693"/>
      <c r="Q569" s="693"/>
      <c r="R569" s="693"/>
    </row>
    <row r="570" spans="2:18" x14ac:dyDescent="0.25">
      <c r="B570" s="693"/>
      <c r="C570" s="693"/>
      <c r="D570" s="693"/>
      <c r="E570" s="693"/>
      <c r="F570" s="693"/>
      <c r="G570" s="693"/>
      <c r="H570" s="693"/>
      <c r="I570" s="693"/>
      <c r="J570" s="693"/>
      <c r="K570" s="693"/>
      <c r="L570" s="693"/>
      <c r="M570" s="693"/>
      <c r="N570" s="693"/>
      <c r="O570" s="693"/>
      <c r="P570" s="693"/>
      <c r="Q570" s="693"/>
      <c r="R570" s="693"/>
    </row>
    <row r="571" spans="2:18" x14ac:dyDescent="0.25">
      <c r="B571" s="693"/>
      <c r="C571" s="693"/>
      <c r="D571" s="693"/>
      <c r="E571" s="693"/>
      <c r="F571" s="693"/>
      <c r="G571" s="693"/>
      <c r="H571" s="693"/>
      <c r="I571" s="693"/>
      <c r="J571" s="693"/>
      <c r="K571" s="693"/>
      <c r="L571" s="693"/>
      <c r="M571" s="693"/>
      <c r="N571" s="693"/>
      <c r="O571" s="693"/>
      <c r="P571" s="693"/>
      <c r="Q571" s="693"/>
      <c r="R571" s="693"/>
    </row>
    <row r="572" spans="2:18" x14ac:dyDescent="0.25">
      <c r="B572" s="693"/>
      <c r="C572" s="693"/>
      <c r="D572" s="693"/>
      <c r="E572" s="693"/>
      <c r="F572" s="693"/>
      <c r="G572" s="693"/>
      <c r="H572" s="693"/>
      <c r="I572" s="693"/>
      <c r="J572" s="693"/>
      <c r="K572" s="693"/>
      <c r="L572" s="693"/>
      <c r="M572" s="693"/>
      <c r="N572" s="693"/>
      <c r="O572" s="693"/>
      <c r="P572" s="693"/>
      <c r="Q572" s="693"/>
      <c r="R572" s="693"/>
    </row>
    <row r="573" spans="2:18" x14ac:dyDescent="0.25">
      <c r="B573" s="693"/>
      <c r="C573" s="693"/>
      <c r="D573" s="693"/>
      <c r="E573" s="693"/>
      <c r="F573" s="693"/>
      <c r="G573" s="693"/>
      <c r="H573" s="693"/>
      <c r="I573" s="693"/>
      <c r="J573" s="693"/>
      <c r="K573" s="693"/>
      <c r="L573" s="693"/>
      <c r="M573" s="693"/>
      <c r="N573" s="693"/>
      <c r="O573" s="693"/>
      <c r="P573" s="693"/>
      <c r="Q573" s="693"/>
      <c r="R573" s="693"/>
    </row>
    <row r="574" spans="2:18" x14ac:dyDescent="0.25">
      <c r="B574" s="693"/>
      <c r="C574" s="693"/>
      <c r="D574" s="693"/>
      <c r="E574" s="693"/>
      <c r="F574" s="693"/>
      <c r="G574" s="693"/>
      <c r="H574" s="693"/>
      <c r="I574" s="693"/>
      <c r="J574" s="693"/>
      <c r="K574" s="693"/>
      <c r="L574" s="693"/>
      <c r="M574" s="693"/>
      <c r="N574" s="693"/>
      <c r="O574" s="693"/>
      <c r="P574" s="693"/>
      <c r="Q574" s="693"/>
      <c r="R574" s="693"/>
    </row>
    <row r="575" spans="2:18" x14ac:dyDescent="0.25">
      <c r="B575" s="693"/>
      <c r="C575" s="693"/>
      <c r="D575" s="693"/>
      <c r="E575" s="693"/>
      <c r="F575" s="693"/>
      <c r="G575" s="693"/>
      <c r="H575" s="693"/>
      <c r="I575" s="693"/>
      <c r="J575" s="693"/>
      <c r="K575" s="693"/>
      <c r="L575" s="693"/>
      <c r="M575" s="693"/>
      <c r="N575" s="693"/>
      <c r="O575" s="693"/>
      <c r="P575" s="693"/>
      <c r="Q575" s="693"/>
      <c r="R575" s="693"/>
    </row>
    <row r="576" spans="2:18" x14ac:dyDescent="0.25">
      <c r="B576" s="693"/>
      <c r="C576" s="693"/>
      <c r="D576" s="693"/>
      <c r="E576" s="693"/>
      <c r="F576" s="693"/>
      <c r="G576" s="693"/>
      <c r="H576" s="693"/>
      <c r="I576" s="693"/>
      <c r="J576" s="693"/>
      <c r="K576" s="693"/>
      <c r="L576" s="693"/>
      <c r="M576" s="693"/>
      <c r="N576" s="693"/>
      <c r="O576" s="693"/>
      <c r="P576" s="693"/>
      <c r="Q576" s="693"/>
      <c r="R576" s="693"/>
    </row>
    <row r="577" spans="2:18" x14ac:dyDescent="0.25">
      <c r="B577" s="693"/>
      <c r="C577" s="693"/>
      <c r="D577" s="693"/>
      <c r="E577" s="693"/>
      <c r="F577" s="693"/>
      <c r="G577" s="693"/>
      <c r="H577" s="693"/>
      <c r="I577" s="693"/>
      <c r="J577" s="693"/>
      <c r="K577" s="693"/>
      <c r="L577" s="693"/>
      <c r="M577" s="693"/>
      <c r="N577" s="693"/>
      <c r="O577" s="693"/>
      <c r="P577" s="693"/>
      <c r="Q577" s="693"/>
      <c r="R577" s="693"/>
    </row>
    <row r="578" spans="2:18" x14ac:dyDescent="0.25">
      <c r="B578" s="693"/>
      <c r="C578" s="693"/>
      <c r="D578" s="693"/>
      <c r="E578" s="693"/>
      <c r="F578" s="693"/>
      <c r="G578" s="693"/>
      <c r="H578" s="693"/>
      <c r="I578" s="693"/>
      <c r="J578" s="693"/>
      <c r="K578" s="693"/>
      <c r="L578" s="693"/>
      <c r="M578" s="693"/>
      <c r="N578" s="693"/>
      <c r="O578" s="693"/>
      <c r="P578" s="693"/>
      <c r="Q578" s="693"/>
      <c r="R578" s="693"/>
    </row>
    <row r="579" spans="2:18" x14ac:dyDescent="0.25">
      <c r="B579" s="693"/>
      <c r="C579" s="693"/>
      <c r="D579" s="693"/>
      <c r="E579" s="693"/>
      <c r="F579" s="693"/>
      <c r="G579" s="693"/>
      <c r="H579" s="693"/>
      <c r="I579" s="693"/>
      <c r="J579" s="693"/>
      <c r="K579" s="693"/>
      <c r="L579" s="693"/>
      <c r="M579" s="693"/>
      <c r="N579" s="693"/>
      <c r="O579" s="693"/>
      <c r="P579" s="693"/>
      <c r="Q579" s="693"/>
      <c r="R579" s="693"/>
    </row>
    <row r="580" spans="2:18" x14ac:dyDescent="0.25">
      <c r="B580" s="693"/>
      <c r="C580" s="693"/>
      <c r="D580" s="693"/>
      <c r="E580" s="693"/>
      <c r="F580" s="693"/>
      <c r="G580" s="693"/>
      <c r="H580" s="693"/>
      <c r="I580" s="693"/>
      <c r="J580" s="693"/>
      <c r="K580" s="693"/>
      <c r="L580" s="693"/>
      <c r="M580" s="693"/>
      <c r="N580" s="693"/>
      <c r="O580" s="693"/>
      <c r="P580" s="693"/>
      <c r="Q580" s="693"/>
      <c r="R580" s="693"/>
    </row>
    <row r="581" spans="2:18" x14ac:dyDescent="0.25">
      <c r="B581" s="693"/>
      <c r="C581" s="693"/>
      <c r="D581" s="693"/>
      <c r="E581" s="693"/>
      <c r="F581" s="693"/>
      <c r="G581" s="693"/>
      <c r="H581" s="693"/>
      <c r="I581" s="693"/>
      <c r="J581" s="693"/>
      <c r="K581" s="693"/>
      <c r="L581" s="693"/>
      <c r="M581" s="693"/>
      <c r="N581" s="693"/>
      <c r="O581" s="693"/>
      <c r="P581" s="693"/>
      <c r="Q581" s="693"/>
      <c r="R581" s="693"/>
    </row>
    <row r="582" spans="2:18" x14ac:dyDescent="0.25">
      <c r="B582" s="693"/>
      <c r="C582" s="693"/>
      <c r="D582" s="693"/>
      <c r="E582" s="693"/>
      <c r="F582" s="693"/>
      <c r="G582" s="693"/>
      <c r="H582" s="693"/>
      <c r="I582" s="693"/>
      <c r="J582" s="693"/>
      <c r="K582" s="693"/>
      <c r="L582" s="693"/>
      <c r="M582" s="693"/>
      <c r="N582" s="693"/>
      <c r="O582" s="693"/>
      <c r="P582" s="693"/>
      <c r="Q582" s="693"/>
      <c r="R582" s="693"/>
    </row>
    <row r="583" spans="2:18" x14ac:dyDescent="0.25">
      <c r="B583" s="693"/>
      <c r="C583" s="693"/>
      <c r="D583" s="693"/>
      <c r="E583" s="693"/>
      <c r="F583" s="693"/>
      <c r="G583" s="693"/>
      <c r="H583" s="693"/>
      <c r="I583" s="693"/>
      <c r="J583" s="693"/>
      <c r="K583" s="693"/>
      <c r="L583" s="693"/>
      <c r="M583" s="693"/>
      <c r="N583" s="693"/>
      <c r="O583" s="693"/>
      <c r="P583" s="693"/>
      <c r="Q583" s="693"/>
      <c r="R583" s="693"/>
    </row>
    <row r="584" spans="2:18" x14ac:dyDescent="0.25">
      <c r="B584" s="693"/>
      <c r="C584" s="693"/>
      <c r="D584" s="693"/>
      <c r="E584" s="693"/>
      <c r="F584" s="693"/>
      <c r="G584" s="693"/>
      <c r="H584" s="693"/>
      <c r="I584" s="693"/>
      <c r="J584" s="693"/>
      <c r="K584" s="693"/>
      <c r="L584" s="693"/>
      <c r="M584" s="693"/>
      <c r="N584" s="693"/>
      <c r="O584" s="693"/>
      <c r="P584" s="693"/>
      <c r="Q584" s="693"/>
      <c r="R584" s="693"/>
    </row>
    <row r="585" spans="2:18" x14ac:dyDescent="0.25">
      <c r="B585" s="693"/>
      <c r="C585" s="693"/>
      <c r="D585" s="693"/>
      <c r="E585" s="693"/>
      <c r="F585" s="693"/>
      <c r="G585" s="693"/>
      <c r="H585" s="693"/>
      <c r="I585" s="693"/>
      <c r="J585" s="693"/>
      <c r="K585" s="693"/>
      <c r="L585" s="693"/>
      <c r="M585" s="693"/>
      <c r="N585" s="693"/>
      <c r="O585" s="693"/>
      <c r="P585" s="693"/>
      <c r="Q585" s="693"/>
      <c r="R585" s="693"/>
    </row>
    <row r="586" spans="2:18" x14ac:dyDescent="0.25">
      <c r="B586" s="693"/>
      <c r="C586" s="693"/>
      <c r="D586" s="693"/>
      <c r="E586" s="693"/>
      <c r="F586" s="693"/>
      <c r="G586" s="693"/>
      <c r="H586" s="693"/>
      <c r="I586" s="693"/>
      <c r="J586" s="693"/>
      <c r="K586" s="693"/>
      <c r="L586" s="693"/>
      <c r="M586" s="693"/>
      <c r="N586" s="693"/>
      <c r="O586" s="693"/>
      <c r="P586" s="693"/>
      <c r="Q586" s="693"/>
      <c r="R586" s="693"/>
    </row>
    <row r="587" spans="2:18" x14ac:dyDescent="0.25">
      <c r="B587" s="693"/>
      <c r="C587" s="693"/>
      <c r="D587" s="693"/>
      <c r="E587" s="693"/>
      <c r="F587" s="693"/>
      <c r="G587" s="693"/>
      <c r="H587" s="693"/>
      <c r="I587" s="693"/>
      <c r="J587" s="693"/>
      <c r="K587" s="693"/>
      <c r="L587" s="693"/>
      <c r="M587" s="693"/>
      <c r="N587" s="693"/>
      <c r="O587" s="693"/>
      <c r="P587" s="693"/>
      <c r="Q587" s="693"/>
      <c r="R587" s="693"/>
    </row>
    <row r="588" spans="2:18" x14ac:dyDescent="0.25">
      <c r="B588" s="693"/>
      <c r="C588" s="693"/>
      <c r="D588" s="693"/>
      <c r="E588" s="693"/>
      <c r="F588" s="693"/>
      <c r="G588" s="693"/>
      <c r="H588" s="693"/>
      <c r="I588" s="693"/>
      <c r="J588" s="693"/>
      <c r="K588" s="693"/>
      <c r="L588" s="693"/>
      <c r="M588" s="693"/>
      <c r="N588" s="693"/>
      <c r="O588" s="693"/>
      <c r="P588" s="693"/>
      <c r="Q588" s="693"/>
      <c r="R588" s="693"/>
    </row>
    <row r="589" spans="2:18" x14ac:dyDescent="0.25">
      <c r="B589" s="693"/>
      <c r="C589" s="693"/>
      <c r="D589" s="693"/>
      <c r="E589" s="693"/>
      <c r="F589" s="693"/>
      <c r="G589" s="693"/>
      <c r="H589" s="693"/>
      <c r="I589" s="693"/>
      <c r="J589" s="693"/>
      <c r="K589" s="693"/>
      <c r="L589" s="693"/>
      <c r="M589" s="693"/>
      <c r="N589" s="693"/>
      <c r="O589" s="693"/>
      <c r="P589" s="693"/>
      <c r="Q589" s="693"/>
      <c r="R589" s="693"/>
    </row>
    <row r="590" spans="2:18" x14ac:dyDescent="0.25">
      <c r="B590" s="693"/>
      <c r="C590" s="693"/>
      <c r="D590" s="693"/>
      <c r="E590" s="693"/>
      <c r="F590" s="693"/>
      <c r="G590" s="693"/>
      <c r="H590" s="693"/>
      <c r="I590" s="693"/>
      <c r="J590" s="693"/>
      <c r="K590" s="693"/>
      <c r="L590" s="693"/>
      <c r="M590" s="693"/>
      <c r="N590" s="693"/>
      <c r="O590" s="693"/>
      <c r="P590" s="693"/>
      <c r="Q590" s="693"/>
      <c r="R590" s="693"/>
    </row>
    <row r="591" spans="2:18" x14ac:dyDescent="0.25">
      <c r="B591" s="693"/>
      <c r="C591" s="693"/>
      <c r="D591" s="693"/>
      <c r="E591" s="693"/>
      <c r="F591" s="693"/>
      <c r="G591" s="693"/>
      <c r="H591" s="693"/>
      <c r="I591" s="693"/>
      <c r="J591" s="693"/>
      <c r="K591" s="693"/>
      <c r="L591" s="693"/>
      <c r="M591" s="693"/>
      <c r="N591" s="693"/>
      <c r="O591" s="693"/>
      <c r="P591" s="693"/>
      <c r="Q591" s="693"/>
      <c r="R591" s="693"/>
    </row>
    <row r="592" spans="2:18" x14ac:dyDescent="0.25">
      <c r="B592" s="693"/>
      <c r="C592" s="693"/>
      <c r="D592" s="693"/>
      <c r="E592" s="693"/>
      <c r="F592" s="693"/>
      <c r="G592" s="693"/>
      <c r="H592" s="693"/>
      <c r="I592" s="693"/>
      <c r="J592" s="693"/>
      <c r="K592" s="693"/>
      <c r="L592" s="693"/>
      <c r="M592" s="693"/>
      <c r="N592" s="693"/>
      <c r="O592" s="693"/>
      <c r="P592" s="693"/>
      <c r="Q592" s="693"/>
      <c r="R592" s="693"/>
    </row>
    <row r="593" spans="2:18" x14ac:dyDescent="0.25">
      <c r="B593" s="693"/>
      <c r="C593" s="693"/>
      <c r="D593" s="693"/>
      <c r="E593" s="693"/>
      <c r="F593" s="693"/>
      <c r="G593" s="693"/>
      <c r="H593" s="693"/>
      <c r="I593" s="693"/>
      <c r="J593" s="693"/>
      <c r="K593" s="693"/>
      <c r="L593" s="693"/>
      <c r="M593" s="693"/>
      <c r="N593" s="693"/>
      <c r="O593" s="693"/>
      <c r="P593" s="693"/>
      <c r="Q593" s="693"/>
      <c r="R593" s="693"/>
    </row>
    <row r="594" spans="2:18" x14ac:dyDescent="0.25">
      <c r="B594" s="693"/>
      <c r="C594" s="693"/>
      <c r="D594" s="693"/>
      <c r="E594" s="693"/>
      <c r="F594" s="693"/>
      <c r="G594" s="693"/>
      <c r="H594" s="693"/>
      <c r="I594" s="693"/>
      <c r="J594" s="693"/>
      <c r="K594" s="693"/>
      <c r="L594" s="693"/>
      <c r="M594" s="693"/>
      <c r="N594" s="693"/>
      <c r="O594" s="693"/>
      <c r="P594" s="693"/>
      <c r="Q594" s="693"/>
      <c r="R594" s="693"/>
    </row>
    <row r="595" spans="2:18" x14ac:dyDescent="0.25">
      <c r="B595" s="693"/>
      <c r="C595" s="693"/>
      <c r="D595" s="693"/>
      <c r="E595" s="693"/>
      <c r="F595" s="693"/>
      <c r="G595" s="693"/>
      <c r="H595" s="693"/>
      <c r="I595" s="693"/>
      <c r="J595" s="693"/>
      <c r="K595" s="693"/>
      <c r="L595" s="693"/>
      <c r="M595" s="693"/>
      <c r="N595" s="693"/>
      <c r="O595" s="693"/>
      <c r="P595" s="693"/>
      <c r="Q595" s="693"/>
      <c r="R595" s="693"/>
    </row>
    <row r="596" spans="2:18" x14ac:dyDescent="0.25">
      <c r="B596" s="693"/>
      <c r="C596" s="693"/>
      <c r="D596" s="693"/>
      <c r="E596" s="693"/>
      <c r="F596" s="693"/>
      <c r="G596" s="693"/>
      <c r="H596" s="693"/>
      <c r="I596" s="693"/>
      <c r="J596" s="693"/>
      <c r="K596" s="693"/>
      <c r="L596" s="693"/>
      <c r="M596" s="693"/>
      <c r="N596" s="693"/>
      <c r="O596" s="693"/>
      <c r="P596" s="693"/>
      <c r="Q596" s="693"/>
      <c r="R596" s="693"/>
    </row>
    <row r="597" spans="2:18" x14ac:dyDescent="0.25">
      <c r="B597" s="693"/>
      <c r="C597" s="693"/>
      <c r="D597" s="693"/>
      <c r="E597" s="693"/>
      <c r="F597" s="693"/>
      <c r="G597" s="693"/>
      <c r="H597" s="693"/>
      <c r="I597" s="693"/>
      <c r="J597" s="693"/>
      <c r="K597" s="693"/>
      <c r="L597" s="693"/>
      <c r="M597" s="693"/>
      <c r="N597" s="693"/>
      <c r="O597" s="693"/>
      <c r="P597" s="693"/>
      <c r="Q597" s="693"/>
      <c r="R597" s="693"/>
    </row>
    <row r="598" spans="2:18" x14ac:dyDescent="0.25">
      <c r="B598" s="693"/>
      <c r="C598" s="693"/>
      <c r="D598" s="693"/>
      <c r="E598" s="693"/>
      <c r="F598" s="693"/>
      <c r="G598" s="693"/>
      <c r="H598" s="693"/>
      <c r="I598" s="693"/>
      <c r="J598" s="693"/>
      <c r="K598" s="693"/>
      <c r="L598" s="693"/>
      <c r="M598" s="693"/>
      <c r="N598" s="693"/>
      <c r="O598" s="693"/>
      <c r="P598" s="693"/>
      <c r="Q598" s="693"/>
      <c r="R598" s="693"/>
    </row>
    <row r="599" spans="2:18" x14ac:dyDescent="0.25">
      <c r="B599" s="693"/>
      <c r="C599" s="693"/>
      <c r="D599" s="693"/>
      <c r="E599" s="693"/>
      <c r="F599" s="693"/>
      <c r="G599" s="693"/>
      <c r="H599" s="693"/>
      <c r="I599" s="693"/>
      <c r="J599" s="693"/>
      <c r="K599" s="693"/>
      <c r="L599" s="693"/>
      <c r="M599" s="693"/>
      <c r="N599" s="693"/>
      <c r="O599" s="693"/>
      <c r="P599" s="693"/>
      <c r="Q599" s="693"/>
      <c r="R599" s="693"/>
    </row>
    <row r="600" spans="2:18" x14ac:dyDescent="0.25">
      <c r="B600" s="693"/>
      <c r="C600" s="693"/>
      <c r="D600" s="693"/>
      <c r="E600" s="693"/>
      <c r="F600" s="693"/>
      <c r="G600" s="693"/>
      <c r="H600" s="693"/>
      <c r="I600" s="693"/>
      <c r="J600" s="693"/>
      <c r="K600" s="693"/>
      <c r="L600" s="693"/>
      <c r="M600" s="693"/>
      <c r="N600" s="693"/>
      <c r="O600" s="693"/>
      <c r="P600" s="693"/>
      <c r="Q600" s="693"/>
      <c r="R600" s="693"/>
    </row>
    <row r="601" spans="2:18" x14ac:dyDescent="0.25">
      <c r="B601" s="693"/>
      <c r="C601" s="693"/>
      <c r="D601" s="693"/>
      <c r="E601" s="693"/>
      <c r="F601" s="693"/>
      <c r="G601" s="693"/>
      <c r="H601" s="693"/>
      <c r="I601" s="693"/>
      <c r="J601" s="693"/>
      <c r="K601" s="693"/>
      <c r="L601" s="693"/>
      <c r="M601" s="693"/>
      <c r="N601" s="693"/>
      <c r="O601" s="693"/>
      <c r="P601" s="693"/>
      <c r="Q601" s="693"/>
      <c r="R601" s="693"/>
    </row>
    <row r="602" spans="2:18" x14ac:dyDescent="0.25">
      <c r="B602" s="693"/>
      <c r="C602" s="693"/>
      <c r="D602" s="693"/>
      <c r="E602" s="693"/>
      <c r="F602" s="693"/>
      <c r="G602" s="693"/>
      <c r="H602" s="693"/>
      <c r="I602" s="693"/>
      <c r="J602" s="693"/>
      <c r="K602" s="693"/>
      <c r="L602" s="693"/>
      <c r="M602" s="693"/>
      <c r="N602" s="693"/>
      <c r="O602" s="693"/>
      <c r="P602" s="693"/>
      <c r="Q602" s="693"/>
      <c r="R602" s="693"/>
    </row>
    <row r="603" spans="2:18" x14ac:dyDescent="0.25">
      <c r="B603" s="693"/>
      <c r="C603" s="693"/>
      <c r="D603" s="693"/>
      <c r="E603" s="693"/>
      <c r="F603" s="693"/>
      <c r="G603" s="693"/>
      <c r="H603" s="693"/>
      <c r="I603" s="693"/>
      <c r="J603" s="693"/>
      <c r="K603" s="693"/>
      <c r="L603" s="693"/>
      <c r="M603" s="693"/>
      <c r="N603" s="693"/>
      <c r="O603" s="693"/>
      <c r="P603" s="693"/>
      <c r="Q603" s="693"/>
      <c r="R603" s="693"/>
    </row>
    <row r="604" spans="2:18" x14ac:dyDescent="0.25">
      <c r="B604" s="693"/>
      <c r="C604" s="693"/>
      <c r="D604" s="693"/>
      <c r="E604" s="693"/>
      <c r="F604" s="693"/>
      <c r="G604" s="693"/>
      <c r="H604" s="693"/>
      <c r="I604" s="693"/>
      <c r="J604" s="693"/>
      <c r="K604" s="693"/>
      <c r="L604" s="693"/>
      <c r="M604" s="693"/>
      <c r="N604" s="693"/>
      <c r="O604" s="693"/>
      <c r="P604" s="693"/>
      <c r="Q604" s="693"/>
      <c r="R604" s="693"/>
    </row>
    <row r="605" spans="2:18" x14ac:dyDescent="0.25">
      <c r="B605" s="693"/>
      <c r="C605" s="693"/>
      <c r="D605" s="693"/>
      <c r="E605" s="693"/>
      <c r="F605" s="693"/>
      <c r="G605" s="693"/>
      <c r="H605" s="693"/>
      <c r="I605" s="693"/>
      <c r="J605" s="693"/>
      <c r="K605" s="693"/>
      <c r="L605" s="693"/>
      <c r="M605" s="693"/>
      <c r="N605" s="693"/>
      <c r="O605" s="693"/>
      <c r="P605" s="693"/>
      <c r="Q605" s="693"/>
      <c r="R605" s="693"/>
    </row>
    <row r="606" spans="2:18" x14ac:dyDescent="0.25">
      <c r="B606" s="693"/>
      <c r="C606" s="693"/>
      <c r="D606" s="693"/>
      <c r="E606" s="693"/>
      <c r="F606" s="693"/>
      <c r="G606" s="693"/>
      <c r="H606" s="693"/>
      <c r="I606" s="693"/>
      <c r="J606" s="693"/>
      <c r="K606" s="693"/>
      <c r="L606" s="693"/>
      <c r="M606" s="693"/>
      <c r="N606" s="693"/>
      <c r="O606" s="693"/>
      <c r="P606" s="693"/>
      <c r="Q606" s="693"/>
      <c r="R606" s="693"/>
    </row>
    <row r="607" spans="2:18" x14ac:dyDescent="0.25">
      <c r="B607" s="693"/>
      <c r="C607" s="693"/>
      <c r="D607" s="693"/>
      <c r="E607" s="693"/>
      <c r="F607" s="693"/>
      <c r="G607" s="693"/>
      <c r="H607" s="693"/>
      <c r="I607" s="693"/>
      <c r="J607" s="693"/>
      <c r="K607" s="693"/>
      <c r="L607" s="693"/>
      <c r="M607" s="693"/>
      <c r="N607" s="693"/>
      <c r="O607" s="693"/>
      <c r="P607" s="693"/>
      <c r="Q607" s="693"/>
      <c r="R607" s="693"/>
    </row>
    <row r="608" spans="2:18" x14ac:dyDescent="0.25">
      <c r="B608" s="693"/>
      <c r="C608" s="693"/>
      <c r="D608" s="693"/>
      <c r="E608" s="693"/>
      <c r="F608" s="693"/>
      <c r="G608" s="693"/>
      <c r="H608" s="693"/>
      <c r="I608" s="693"/>
      <c r="J608" s="693"/>
      <c r="K608" s="693"/>
      <c r="L608" s="693"/>
      <c r="M608" s="693"/>
      <c r="N608" s="693"/>
      <c r="O608" s="693"/>
      <c r="P608" s="693"/>
      <c r="Q608" s="693"/>
      <c r="R608" s="693"/>
    </row>
    <row r="609" spans="2:18" x14ac:dyDescent="0.25">
      <c r="B609" s="693"/>
      <c r="C609" s="693"/>
      <c r="D609" s="693"/>
      <c r="E609" s="693"/>
      <c r="F609" s="693"/>
      <c r="G609" s="693"/>
      <c r="H609" s="693"/>
      <c r="I609" s="693"/>
      <c r="J609" s="693"/>
      <c r="K609" s="693"/>
      <c r="L609" s="693"/>
      <c r="M609" s="693"/>
      <c r="N609" s="693"/>
      <c r="O609" s="693"/>
      <c r="P609" s="693"/>
      <c r="Q609" s="693"/>
      <c r="R609" s="693"/>
    </row>
    <row r="610" spans="2:18" x14ac:dyDescent="0.25">
      <c r="B610" s="693"/>
      <c r="C610" s="693"/>
      <c r="D610" s="693"/>
      <c r="E610" s="693"/>
      <c r="F610" s="693"/>
      <c r="G610" s="693"/>
      <c r="H610" s="693"/>
      <c r="I610" s="693"/>
      <c r="J610" s="693"/>
      <c r="K610" s="693"/>
      <c r="L610" s="693"/>
      <c r="M610" s="693"/>
      <c r="N610" s="693"/>
      <c r="O610" s="693"/>
      <c r="P610" s="693"/>
      <c r="Q610" s="693"/>
      <c r="R610" s="693"/>
    </row>
    <row r="611" spans="2:18" x14ac:dyDescent="0.25">
      <c r="B611" s="693"/>
      <c r="C611" s="693"/>
      <c r="D611" s="693"/>
      <c r="E611" s="693"/>
      <c r="F611" s="693"/>
      <c r="G611" s="693"/>
      <c r="H611" s="693"/>
      <c r="I611" s="693"/>
      <c r="J611" s="693"/>
      <c r="K611" s="693"/>
      <c r="L611" s="693"/>
      <c r="M611" s="693"/>
      <c r="N611" s="693"/>
      <c r="O611" s="693"/>
      <c r="P611" s="693"/>
      <c r="Q611" s="693"/>
      <c r="R611" s="693"/>
    </row>
    <row r="612" spans="2:18" x14ac:dyDescent="0.25">
      <c r="B612" s="693"/>
      <c r="C612" s="693"/>
      <c r="D612" s="693"/>
      <c r="E612" s="693"/>
      <c r="F612" s="693"/>
      <c r="G612" s="693"/>
      <c r="H612" s="693"/>
      <c r="I612" s="693"/>
      <c r="J612" s="693"/>
      <c r="K612" s="693"/>
      <c r="L612" s="693"/>
      <c r="M612" s="693"/>
      <c r="N612" s="693"/>
      <c r="O612" s="693"/>
      <c r="P612" s="693"/>
      <c r="Q612" s="693"/>
      <c r="R612" s="693"/>
    </row>
    <row r="613" spans="2:18" x14ac:dyDescent="0.25">
      <c r="B613" s="693"/>
      <c r="C613" s="693"/>
      <c r="D613" s="693"/>
      <c r="E613" s="693"/>
      <c r="F613" s="693"/>
      <c r="G613" s="693"/>
      <c r="H613" s="693"/>
      <c r="I613" s="693"/>
      <c r="J613" s="693"/>
      <c r="K613" s="693"/>
      <c r="L613" s="693"/>
      <c r="M613" s="693"/>
      <c r="N613" s="693"/>
      <c r="O613" s="693"/>
      <c r="P613" s="693"/>
      <c r="Q613" s="693"/>
      <c r="R613" s="693"/>
    </row>
    <row r="614" spans="2:18" x14ac:dyDescent="0.25">
      <c r="B614" s="693"/>
      <c r="C614" s="693"/>
      <c r="D614" s="693"/>
      <c r="E614" s="693"/>
      <c r="F614" s="693"/>
      <c r="G614" s="693"/>
      <c r="H614" s="693"/>
      <c r="I614" s="693"/>
      <c r="J614" s="693"/>
      <c r="K614" s="693"/>
      <c r="L614" s="693"/>
      <c r="M614" s="693"/>
      <c r="N614" s="693"/>
      <c r="O614" s="693"/>
      <c r="P614" s="693"/>
      <c r="Q614" s="693"/>
      <c r="R614" s="693"/>
    </row>
    <row r="615" spans="2:18" x14ac:dyDescent="0.25">
      <c r="B615" s="693"/>
      <c r="C615" s="693"/>
      <c r="D615" s="693"/>
      <c r="E615" s="693"/>
      <c r="F615" s="693"/>
      <c r="G615" s="693"/>
      <c r="H615" s="693"/>
      <c r="I615" s="693"/>
      <c r="J615" s="693"/>
      <c r="K615" s="693"/>
      <c r="L615" s="693"/>
      <c r="M615" s="693"/>
      <c r="N615" s="693"/>
      <c r="O615" s="693"/>
      <c r="P615" s="693"/>
      <c r="Q615" s="693"/>
      <c r="R615" s="693"/>
    </row>
    <row r="616" spans="2:18" x14ac:dyDescent="0.25">
      <c r="B616" s="693"/>
      <c r="C616" s="693"/>
      <c r="D616" s="693"/>
      <c r="E616" s="693"/>
      <c r="F616" s="693"/>
      <c r="G616" s="693"/>
      <c r="H616" s="693"/>
      <c r="I616" s="693"/>
      <c r="J616" s="693"/>
      <c r="K616" s="693"/>
      <c r="L616" s="693"/>
      <c r="M616" s="693"/>
      <c r="N616" s="693"/>
      <c r="O616" s="693"/>
      <c r="P616" s="693"/>
      <c r="Q616" s="693"/>
      <c r="R616" s="693"/>
    </row>
    <row r="617" spans="2:18" x14ac:dyDescent="0.25">
      <c r="B617" s="693"/>
      <c r="C617" s="693"/>
      <c r="D617" s="693"/>
      <c r="E617" s="693"/>
      <c r="F617" s="693"/>
      <c r="G617" s="693"/>
      <c r="H617" s="693"/>
      <c r="I617" s="693"/>
      <c r="J617" s="693"/>
      <c r="K617" s="693"/>
      <c r="L617" s="693"/>
      <c r="M617" s="693"/>
      <c r="N617" s="693"/>
      <c r="O617" s="693"/>
      <c r="P617" s="693"/>
      <c r="Q617" s="693"/>
      <c r="R617" s="693"/>
    </row>
    <row r="618" spans="2:18" x14ac:dyDescent="0.25">
      <c r="B618" s="693"/>
      <c r="C618" s="693"/>
      <c r="D618" s="693"/>
      <c r="E618" s="693"/>
      <c r="F618" s="693"/>
      <c r="G618" s="693"/>
      <c r="H618" s="693"/>
      <c r="I618" s="693"/>
      <c r="J618" s="693"/>
      <c r="K618" s="693"/>
      <c r="L618" s="693"/>
      <c r="M618" s="693"/>
      <c r="N618" s="693"/>
      <c r="O618" s="693"/>
      <c r="P618" s="693"/>
      <c r="Q618" s="693"/>
      <c r="R618" s="693"/>
    </row>
    <row r="619" spans="2:18" x14ac:dyDescent="0.25">
      <c r="B619" s="693"/>
      <c r="C619" s="693"/>
      <c r="D619" s="693"/>
      <c r="E619" s="693"/>
      <c r="F619" s="693"/>
      <c r="G619" s="693"/>
      <c r="H619" s="693"/>
      <c r="I619" s="693"/>
      <c r="J619" s="693"/>
      <c r="K619" s="693"/>
      <c r="L619" s="693"/>
      <c r="M619" s="693"/>
      <c r="N619" s="693"/>
      <c r="O619" s="693"/>
      <c r="P619" s="693"/>
      <c r="Q619" s="693"/>
      <c r="R619" s="693"/>
    </row>
    <row r="620" spans="2:18" x14ac:dyDescent="0.25">
      <c r="B620" s="693"/>
      <c r="C620" s="693"/>
      <c r="D620" s="693"/>
      <c r="E620" s="693"/>
      <c r="F620" s="693"/>
      <c r="G620" s="693"/>
      <c r="H620" s="693"/>
      <c r="I620" s="693"/>
      <c r="J620" s="693"/>
      <c r="K620" s="693"/>
      <c r="L620" s="693"/>
      <c r="M620" s="693"/>
      <c r="N620" s="693"/>
      <c r="O620" s="693"/>
      <c r="P620" s="693"/>
      <c r="Q620" s="693"/>
      <c r="R620" s="693"/>
    </row>
    <row r="621" spans="2:18" x14ac:dyDescent="0.25">
      <c r="B621" s="693"/>
      <c r="C621" s="693"/>
      <c r="D621" s="693"/>
      <c r="E621" s="693"/>
      <c r="F621" s="693"/>
      <c r="G621" s="693"/>
      <c r="H621" s="693"/>
      <c r="I621" s="693"/>
      <c r="J621" s="693"/>
      <c r="K621" s="693"/>
      <c r="L621" s="693"/>
      <c r="M621" s="693"/>
      <c r="N621" s="693"/>
      <c r="O621" s="693"/>
      <c r="P621" s="693"/>
      <c r="Q621" s="693"/>
      <c r="R621" s="693"/>
    </row>
    <row r="622" spans="2:18" x14ac:dyDescent="0.25">
      <c r="B622" s="693"/>
      <c r="C622" s="693"/>
      <c r="D622" s="693"/>
      <c r="E622" s="693"/>
      <c r="F622" s="693"/>
      <c r="G622" s="693"/>
      <c r="H622" s="693"/>
      <c r="I622" s="693"/>
      <c r="J622" s="693"/>
      <c r="K622" s="693"/>
      <c r="L622" s="693"/>
      <c r="M622" s="693"/>
      <c r="N622" s="693"/>
      <c r="O622" s="693"/>
      <c r="P622" s="693"/>
      <c r="Q622" s="693"/>
      <c r="R622" s="693"/>
    </row>
    <row r="623" spans="2:18" x14ac:dyDescent="0.25">
      <c r="B623" s="693"/>
      <c r="C623" s="693"/>
      <c r="D623" s="693"/>
      <c r="E623" s="693"/>
      <c r="F623" s="693"/>
      <c r="G623" s="693"/>
      <c r="H623" s="693"/>
      <c r="I623" s="693"/>
      <c r="J623" s="693"/>
      <c r="K623" s="693"/>
      <c r="L623" s="693"/>
      <c r="M623" s="693"/>
      <c r="N623" s="693"/>
      <c r="O623" s="693"/>
      <c r="P623" s="693"/>
      <c r="Q623" s="693"/>
      <c r="R623" s="693"/>
    </row>
    <row r="624" spans="2:18" x14ac:dyDescent="0.25">
      <c r="B624" s="693"/>
      <c r="C624" s="693"/>
      <c r="D624" s="693"/>
      <c r="E624" s="693"/>
      <c r="F624" s="693"/>
      <c r="G624" s="693"/>
      <c r="H624" s="693"/>
      <c r="I624" s="693"/>
      <c r="J624" s="693"/>
      <c r="K624" s="693"/>
      <c r="L624" s="693"/>
      <c r="M624" s="693"/>
      <c r="N624" s="693"/>
      <c r="O624" s="693"/>
      <c r="P624" s="693"/>
      <c r="Q624" s="693"/>
      <c r="R624" s="693"/>
    </row>
    <row r="625" spans="2:18" x14ac:dyDescent="0.25">
      <c r="B625" s="693"/>
      <c r="C625" s="693"/>
      <c r="D625" s="693"/>
      <c r="E625" s="693"/>
      <c r="F625" s="693"/>
      <c r="G625" s="693"/>
      <c r="H625" s="693"/>
      <c r="I625" s="693"/>
      <c r="J625" s="693"/>
      <c r="K625" s="693"/>
      <c r="L625" s="693"/>
      <c r="M625" s="693"/>
      <c r="N625" s="693"/>
      <c r="O625" s="693"/>
      <c r="P625" s="693"/>
      <c r="Q625" s="693"/>
      <c r="R625" s="693"/>
    </row>
    <row r="626" spans="2:18" x14ac:dyDescent="0.25">
      <c r="B626" s="693"/>
      <c r="C626" s="693"/>
      <c r="D626" s="693"/>
      <c r="E626" s="693"/>
      <c r="F626" s="693"/>
      <c r="G626" s="693"/>
      <c r="H626" s="693"/>
      <c r="I626" s="693"/>
      <c r="J626" s="693"/>
      <c r="K626" s="693"/>
      <c r="L626" s="693"/>
      <c r="M626" s="693"/>
      <c r="N626" s="693"/>
      <c r="O626" s="693"/>
      <c r="P626" s="693"/>
      <c r="Q626" s="693"/>
      <c r="R626" s="693"/>
    </row>
    <row r="627" spans="2:18" x14ac:dyDescent="0.25">
      <c r="B627" s="693"/>
      <c r="C627" s="693"/>
      <c r="D627" s="693"/>
      <c r="E627" s="693"/>
      <c r="F627" s="693"/>
      <c r="G627" s="693"/>
      <c r="H627" s="693"/>
      <c r="I627" s="693"/>
      <c r="J627" s="693"/>
      <c r="K627" s="693"/>
      <c r="L627" s="693"/>
      <c r="M627" s="693"/>
      <c r="N627" s="693"/>
      <c r="O627" s="693"/>
      <c r="P627" s="693"/>
      <c r="Q627" s="693"/>
      <c r="R627" s="693"/>
    </row>
    <row r="628" spans="2:18" x14ac:dyDescent="0.25">
      <c r="B628" s="693"/>
      <c r="C628" s="693"/>
      <c r="D628" s="693"/>
      <c r="E628" s="693"/>
      <c r="F628" s="693"/>
      <c r="G628" s="693"/>
      <c r="H628" s="693"/>
      <c r="I628" s="693"/>
      <c r="J628" s="693"/>
      <c r="K628" s="693"/>
      <c r="L628" s="693"/>
      <c r="M628" s="693"/>
      <c r="N628" s="693"/>
      <c r="O628" s="693"/>
      <c r="P628" s="693"/>
      <c r="Q628" s="693"/>
      <c r="R628" s="693"/>
    </row>
    <row r="629" spans="2:18" x14ac:dyDescent="0.25">
      <c r="B629" s="693"/>
      <c r="C629" s="693"/>
      <c r="D629" s="693"/>
      <c r="E629" s="693"/>
      <c r="F629" s="693"/>
      <c r="G629" s="693"/>
      <c r="H629" s="693"/>
      <c r="I629" s="693"/>
      <c r="J629" s="693"/>
      <c r="K629" s="693"/>
      <c r="L629" s="693"/>
      <c r="M629" s="693"/>
      <c r="N629" s="693"/>
      <c r="O629" s="693"/>
      <c r="P629" s="693"/>
      <c r="Q629" s="693"/>
      <c r="R629" s="693"/>
    </row>
    <row r="630" spans="2:18" x14ac:dyDescent="0.25">
      <c r="B630" s="693"/>
      <c r="C630" s="693"/>
      <c r="D630" s="693"/>
      <c r="E630" s="693"/>
      <c r="F630" s="693"/>
      <c r="G630" s="693"/>
      <c r="H630" s="693"/>
      <c r="I630" s="693"/>
      <c r="J630" s="693"/>
      <c r="K630" s="693"/>
      <c r="L630" s="693"/>
      <c r="M630" s="693"/>
      <c r="N630" s="693"/>
      <c r="O630" s="693"/>
      <c r="P630" s="693"/>
      <c r="Q630" s="693"/>
      <c r="R630" s="693"/>
    </row>
    <row r="631" spans="2:18" x14ac:dyDescent="0.25">
      <c r="B631" s="693"/>
      <c r="C631" s="693"/>
      <c r="D631" s="693"/>
      <c r="E631" s="693"/>
      <c r="F631" s="693"/>
      <c r="G631" s="693"/>
      <c r="H631" s="693"/>
      <c r="I631" s="693"/>
      <c r="J631" s="693"/>
      <c r="K631" s="693"/>
      <c r="L631" s="693"/>
      <c r="M631" s="693"/>
      <c r="N631" s="693"/>
      <c r="O631" s="693"/>
      <c r="P631" s="693"/>
      <c r="Q631" s="693"/>
      <c r="R631" s="693"/>
    </row>
    <row r="632" spans="2:18" x14ac:dyDescent="0.25">
      <c r="B632" s="693"/>
      <c r="C632" s="693"/>
      <c r="D632" s="693"/>
      <c r="E632" s="693"/>
      <c r="F632" s="693"/>
      <c r="G632" s="693"/>
      <c r="H632" s="693"/>
      <c r="I632" s="693"/>
      <c r="J632" s="693"/>
      <c r="K632" s="693"/>
      <c r="L632" s="693"/>
      <c r="M632" s="693"/>
      <c r="N632" s="693"/>
      <c r="O632" s="693"/>
      <c r="P632" s="693"/>
      <c r="Q632" s="693"/>
      <c r="R632" s="693"/>
    </row>
    <row r="633" spans="2:18" x14ac:dyDescent="0.25">
      <c r="B633" s="693"/>
      <c r="C633" s="693"/>
      <c r="D633" s="693"/>
      <c r="E633" s="693"/>
      <c r="F633" s="693"/>
      <c r="G633" s="693"/>
      <c r="H633" s="693"/>
      <c r="I633" s="693"/>
      <c r="J633" s="693"/>
      <c r="K633" s="693"/>
      <c r="L633" s="693"/>
      <c r="M633" s="693"/>
      <c r="N633" s="693"/>
      <c r="O633" s="693"/>
      <c r="P633" s="693"/>
      <c r="Q633" s="693"/>
      <c r="R633" s="693"/>
    </row>
    <row r="634" spans="2:18" x14ac:dyDescent="0.25">
      <c r="B634" s="693"/>
      <c r="C634" s="693"/>
      <c r="D634" s="693"/>
      <c r="E634" s="693"/>
      <c r="F634" s="693"/>
      <c r="G634" s="693"/>
      <c r="H634" s="693"/>
      <c r="I634" s="693"/>
      <c r="J634" s="693"/>
      <c r="K634" s="693"/>
      <c r="L634" s="693"/>
      <c r="M634" s="693"/>
      <c r="N634" s="693"/>
      <c r="O634" s="693"/>
      <c r="P634" s="693"/>
      <c r="Q634" s="693"/>
      <c r="R634" s="693"/>
    </row>
    <row r="635" spans="2:18" x14ac:dyDescent="0.25">
      <c r="B635" s="693"/>
      <c r="C635" s="693"/>
      <c r="D635" s="693"/>
      <c r="E635" s="693"/>
      <c r="F635" s="693"/>
      <c r="G635" s="693"/>
      <c r="H635" s="693"/>
      <c r="I635" s="693"/>
      <c r="J635" s="693"/>
      <c r="K635" s="693"/>
      <c r="L635" s="693"/>
      <c r="M635" s="693"/>
      <c r="N635" s="693"/>
      <c r="O635" s="693"/>
      <c r="P635" s="693"/>
      <c r="Q635" s="693"/>
      <c r="R635" s="693"/>
    </row>
    <row r="636" spans="2:18" x14ac:dyDescent="0.25">
      <c r="B636" s="693"/>
      <c r="C636" s="693"/>
      <c r="D636" s="693"/>
      <c r="E636" s="693"/>
      <c r="F636" s="693"/>
      <c r="G636" s="693"/>
      <c r="H636" s="693"/>
      <c r="I636" s="693"/>
      <c r="J636" s="693"/>
      <c r="K636" s="693"/>
      <c r="L636" s="693"/>
      <c r="M636" s="693"/>
      <c r="N636" s="693"/>
      <c r="O636" s="693"/>
      <c r="P636" s="693"/>
      <c r="Q636" s="693"/>
      <c r="R636" s="693"/>
    </row>
    <row r="637" spans="2:18" x14ac:dyDescent="0.25">
      <c r="B637" s="693"/>
      <c r="C637" s="693"/>
      <c r="D637" s="693"/>
      <c r="E637" s="693"/>
      <c r="F637" s="693"/>
      <c r="G637" s="693"/>
      <c r="H637" s="693"/>
      <c r="I637" s="693"/>
      <c r="J637" s="693"/>
      <c r="K637" s="693"/>
      <c r="L637" s="693"/>
      <c r="M637" s="693"/>
      <c r="N637" s="693"/>
      <c r="O637" s="693"/>
      <c r="P637" s="693"/>
      <c r="Q637" s="693"/>
      <c r="R637" s="693"/>
    </row>
    <row r="638" spans="2:18" x14ac:dyDescent="0.25">
      <c r="B638" s="693"/>
      <c r="C638" s="693"/>
      <c r="D638" s="693"/>
      <c r="E638" s="693"/>
      <c r="F638" s="693"/>
      <c r="G638" s="693"/>
      <c r="H638" s="693"/>
      <c r="I638" s="693"/>
      <c r="J638" s="693"/>
      <c r="K638" s="693"/>
      <c r="L638" s="693"/>
      <c r="M638" s="693"/>
      <c r="N638" s="693"/>
      <c r="O638" s="693"/>
      <c r="P638" s="693"/>
      <c r="Q638" s="693"/>
      <c r="R638" s="693"/>
    </row>
    <row r="639" spans="2:18" x14ac:dyDescent="0.25">
      <c r="B639" s="693"/>
      <c r="C639" s="693"/>
      <c r="D639" s="693"/>
      <c r="E639" s="693"/>
      <c r="F639" s="693"/>
      <c r="G639" s="693"/>
      <c r="H639" s="693"/>
      <c r="I639" s="693"/>
      <c r="J639" s="693"/>
      <c r="K639" s="693"/>
      <c r="L639" s="693"/>
      <c r="M639" s="693"/>
      <c r="N639" s="693"/>
      <c r="O639" s="693"/>
      <c r="P639" s="693"/>
      <c r="Q639" s="693"/>
      <c r="R639" s="693"/>
    </row>
    <row r="640" spans="2:18" x14ac:dyDescent="0.25">
      <c r="B640" s="693"/>
      <c r="C640" s="693"/>
      <c r="D640" s="693"/>
      <c r="E640" s="693"/>
      <c r="F640" s="693"/>
      <c r="G640" s="693"/>
      <c r="H640" s="693"/>
      <c r="I640" s="693"/>
      <c r="J640" s="693"/>
      <c r="K640" s="693"/>
      <c r="L640" s="693"/>
      <c r="M640" s="693"/>
      <c r="N640" s="693"/>
      <c r="O640" s="693"/>
      <c r="P640" s="693"/>
      <c r="Q640" s="693"/>
      <c r="R640" s="693"/>
    </row>
    <row r="641" spans="2:18" x14ac:dyDescent="0.25">
      <c r="B641" s="693"/>
      <c r="C641" s="693"/>
      <c r="D641" s="693"/>
      <c r="E641" s="693"/>
      <c r="F641" s="693"/>
      <c r="G641" s="693"/>
      <c r="H641" s="693"/>
      <c r="I641" s="693"/>
      <c r="J641" s="693"/>
      <c r="K641" s="693"/>
      <c r="L641" s="693"/>
      <c r="M641" s="693"/>
      <c r="N641" s="693"/>
      <c r="O641" s="693"/>
      <c r="P641" s="693"/>
      <c r="Q641" s="693"/>
      <c r="R641" s="693"/>
    </row>
    <row r="642" spans="2:18" x14ac:dyDescent="0.25">
      <c r="B642" s="693"/>
      <c r="C642" s="693"/>
      <c r="D642" s="693"/>
      <c r="E642" s="693"/>
      <c r="F642" s="693"/>
      <c r="G642" s="693"/>
      <c r="H642" s="693"/>
      <c r="I642" s="693"/>
      <c r="J642" s="693"/>
      <c r="K642" s="693"/>
      <c r="L642" s="693"/>
      <c r="M642" s="693"/>
      <c r="N642" s="693"/>
      <c r="O642" s="693"/>
      <c r="P642" s="693"/>
      <c r="Q642" s="693"/>
      <c r="R642" s="693"/>
    </row>
    <row r="643" spans="2:18" x14ac:dyDescent="0.25">
      <c r="B643" s="693"/>
      <c r="C643" s="693"/>
      <c r="D643" s="693"/>
      <c r="E643" s="693"/>
      <c r="F643" s="693"/>
      <c r="G643" s="693"/>
      <c r="H643" s="693"/>
      <c r="I643" s="693"/>
      <c r="J643" s="693"/>
      <c r="K643" s="693"/>
      <c r="L643" s="693"/>
      <c r="M643" s="693"/>
      <c r="N643" s="693"/>
      <c r="O643" s="693"/>
      <c r="P643" s="693"/>
      <c r="Q643" s="693"/>
      <c r="R643" s="693"/>
    </row>
    <row r="644" spans="2:18" x14ac:dyDescent="0.25">
      <c r="B644" s="693"/>
      <c r="C644" s="693"/>
      <c r="D644" s="693"/>
      <c r="E644" s="693"/>
      <c r="F644" s="693"/>
      <c r="G644" s="693"/>
      <c r="H644" s="693"/>
      <c r="I644" s="693"/>
      <c r="J644" s="693"/>
      <c r="K644" s="693"/>
      <c r="L644" s="693"/>
      <c r="M644" s="693"/>
      <c r="N644" s="693"/>
      <c r="O644" s="693"/>
      <c r="P644" s="693"/>
      <c r="Q644" s="693"/>
      <c r="R644" s="693"/>
    </row>
    <row r="645" spans="2:18" x14ac:dyDescent="0.25">
      <c r="B645" s="693"/>
      <c r="C645" s="693"/>
      <c r="D645" s="693"/>
      <c r="E645" s="693"/>
      <c r="F645" s="693"/>
      <c r="G645" s="693"/>
      <c r="H645" s="693"/>
      <c r="I645" s="693"/>
      <c r="J645" s="693"/>
      <c r="K645" s="693"/>
      <c r="L645" s="693"/>
      <c r="M645" s="693"/>
      <c r="N645" s="693"/>
      <c r="O645" s="693"/>
      <c r="P645" s="693"/>
      <c r="Q645" s="693"/>
      <c r="R645" s="693"/>
    </row>
    <row r="646" spans="2:18" x14ac:dyDescent="0.25">
      <c r="B646" s="693"/>
      <c r="C646" s="693"/>
      <c r="D646" s="693"/>
      <c r="E646" s="693"/>
      <c r="F646" s="693"/>
      <c r="G646" s="693"/>
      <c r="H646" s="693"/>
      <c r="I646" s="693"/>
      <c r="J646" s="693"/>
      <c r="K646" s="693"/>
      <c r="L646" s="693"/>
      <c r="M646" s="693"/>
      <c r="N646" s="693"/>
      <c r="O646" s="693"/>
      <c r="P646" s="693"/>
      <c r="Q646" s="693"/>
      <c r="R646" s="693"/>
    </row>
    <row r="647" spans="2:18" x14ac:dyDescent="0.25">
      <c r="B647" s="693"/>
      <c r="C647" s="693"/>
      <c r="D647" s="693"/>
      <c r="E647" s="693"/>
      <c r="F647" s="693"/>
      <c r="G647" s="693"/>
      <c r="H647" s="693"/>
      <c r="I647" s="693"/>
      <c r="J647" s="693"/>
      <c r="K647" s="693"/>
      <c r="L647" s="693"/>
      <c r="M647" s="693"/>
      <c r="N647" s="693"/>
      <c r="O647" s="693"/>
      <c r="P647" s="693"/>
      <c r="Q647" s="693"/>
      <c r="R647" s="693"/>
    </row>
    <row r="648" spans="2:18" x14ac:dyDescent="0.25">
      <c r="B648" s="693"/>
      <c r="C648" s="693"/>
      <c r="D648" s="693"/>
      <c r="E648" s="693"/>
      <c r="F648" s="693"/>
      <c r="G648" s="693"/>
      <c r="H648" s="693"/>
      <c r="I648" s="693"/>
      <c r="J648" s="693"/>
      <c r="K648" s="693"/>
      <c r="L648" s="693"/>
      <c r="M648" s="693"/>
      <c r="N648" s="693"/>
      <c r="O648" s="693"/>
      <c r="P648" s="693"/>
      <c r="Q648" s="693"/>
      <c r="R648" s="693"/>
    </row>
    <row r="649" spans="2:18" x14ac:dyDescent="0.25">
      <c r="B649" s="693"/>
      <c r="C649" s="693"/>
      <c r="D649" s="693"/>
      <c r="E649" s="693"/>
      <c r="F649" s="693"/>
      <c r="G649" s="693"/>
      <c r="H649" s="693"/>
      <c r="I649" s="693"/>
      <c r="J649" s="693"/>
      <c r="K649" s="693"/>
      <c r="L649" s="693"/>
      <c r="M649" s="693"/>
      <c r="N649" s="693"/>
      <c r="O649" s="693"/>
      <c r="P649" s="693"/>
      <c r="Q649" s="693"/>
      <c r="R649" s="693"/>
    </row>
    <row r="650" spans="2:18" x14ac:dyDescent="0.25">
      <c r="B650" s="693"/>
      <c r="C650" s="693"/>
      <c r="D650" s="693"/>
      <c r="E650" s="693"/>
      <c r="F650" s="693"/>
      <c r="G650" s="693"/>
      <c r="H650" s="693"/>
      <c r="I650" s="693"/>
      <c r="J650" s="693"/>
      <c r="K650" s="693"/>
      <c r="L650" s="693"/>
      <c r="M650" s="693"/>
      <c r="N650" s="693"/>
      <c r="O650" s="693"/>
      <c r="P650" s="693"/>
      <c r="Q650" s="693"/>
      <c r="R650" s="693"/>
    </row>
    <row r="651" spans="2:18" x14ac:dyDescent="0.25">
      <c r="B651" s="693"/>
      <c r="C651" s="693"/>
      <c r="D651" s="693"/>
      <c r="E651" s="693"/>
      <c r="F651" s="693"/>
      <c r="G651" s="693"/>
      <c r="H651" s="693"/>
      <c r="I651" s="693"/>
      <c r="J651" s="693"/>
      <c r="K651" s="693"/>
      <c r="L651" s="693"/>
      <c r="M651" s="693"/>
      <c r="N651" s="693"/>
      <c r="O651" s="693"/>
      <c r="P651" s="693"/>
      <c r="Q651" s="693"/>
      <c r="R651" s="693"/>
    </row>
    <row r="652" spans="2:18" x14ac:dyDescent="0.25">
      <c r="B652" s="693"/>
      <c r="C652" s="693"/>
      <c r="D652" s="693"/>
      <c r="E652" s="693"/>
      <c r="F652" s="693"/>
      <c r="G652" s="693"/>
      <c r="H652" s="693"/>
      <c r="I652" s="693"/>
      <c r="J652" s="693"/>
      <c r="K652" s="693"/>
      <c r="L652" s="693"/>
      <c r="M652" s="693"/>
      <c r="N652" s="693"/>
      <c r="O652" s="693"/>
      <c r="P652" s="693"/>
      <c r="Q652" s="693"/>
      <c r="R652" s="693"/>
    </row>
    <row r="653" spans="2:18" x14ac:dyDescent="0.25">
      <c r="B653" s="693"/>
      <c r="C653" s="693"/>
      <c r="D653" s="693"/>
      <c r="E653" s="693"/>
      <c r="F653" s="693"/>
      <c r="G653" s="693"/>
      <c r="H653" s="693"/>
      <c r="I653" s="693"/>
      <c r="J653" s="693"/>
      <c r="K653" s="693"/>
      <c r="L653" s="693"/>
      <c r="M653" s="693"/>
      <c r="N653" s="693"/>
      <c r="O653" s="693"/>
      <c r="P653" s="693"/>
      <c r="Q653" s="693"/>
      <c r="R653" s="693"/>
    </row>
    <row r="654" spans="2:18" x14ac:dyDescent="0.25">
      <c r="B654" s="693"/>
      <c r="C654" s="693"/>
      <c r="D654" s="693"/>
      <c r="E654" s="693"/>
      <c r="F654" s="693"/>
      <c r="G654" s="693"/>
      <c r="H654" s="693"/>
      <c r="I654" s="693"/>
      <c r="J654" s="693"/>
      <c r="K654" s="693"/>
      <c r="L654" s="693"/>
      <c r="M654" s="693"/>
      <c r="N654" s="693"/>
      <c r="O654" s="693"/>
      <c r="P654" s="693"/>
      <c r="Q654" s="693"/>
      <c r="R654" s="693"/>
    </row>
    <row r="655" spans="2:18" x14ac:dyDescent="0.25">
      <c r="B655" s="693"/>
      <c r="C655" s="693"/>
      <c r="D655" s="693"/>
      <c r="E655" s="693"/>
      <c r="F655" s="693"/>
      <c r="G655" s="693"/>
      <c r="H655" s="693"/>
      <c r="I655" s="693"/>
      <c r="J655" s="693"/>
      <c r="K655" s="693"/>
      <c r="L655" s="693"/>
      <c r="M655" s="693"/>
      <c r="N655" s="693"/>
      <c r="O655" s="693"/>
      <c r="P655" s="693"/>
      <c r="Q655" s="693"/>
      <c r="R655" s="693"/>
    </row>
    <row r="656" spans="2:18" x14ac:dyDescent="0.25">
      <c r="B656" s="693"/>
      <c r="C656" s="693"/>
      <c r="D656" s="693"/>
      <c r="E656" s="693"/>
      <c r="F656" s="693"/>
      <c r="G656" s="693"/>
      <c r="H656" s="693"/>
      <c r="I656" s="693"/>
      <c r="J656" s="693"/>
      <c r="K656" s="693"/>
      <c r="L656" s="693"/>
      <c r="M656" s="693"/>
      <c r="N656" s="693"/>
      <c r="O656" s="693"/>
      <c r="P656" s="693"/>
      <c r="Q656" s="693"/>
      <c r="R656" s="693"/>
    </row>
    <row r="657" spans="2:18" x14ac:dyDescent="0.25">
      <c r="B657" s="693"/>
      <c r="C657" s="693"/>
      <c r="D657" s="693"/>
      <c r="E657" s="693"/>
      <c r="F657" s="693"/>
      <c r="G657" s="693"/>
      <c r="H657" s="693"/>
      <c r="I657" s="693"/>
      <c r="J657" s="693"/>
      <c r="K657" s="693"/>
      <c r="L657" s="693"/>
      <c r="M657" s="693"/>
      <c r="N657" s="693"/>
      <c r="O657" s="693"/>
      <c r="P657" s="693"/>
      <c r="Q657" s="693"/>
      <c r="R657" s="693"/>
    </row>
    <row r="658" spans="2:18" x14ac:dyDescent="0.25">
      <c r="B658" s="693"/>
      <c r="C658" s="693"/>
      <c r="D658" s="693"/>
      <c r="E658" s="693"/>
      <c r="F658" s="693"/>
      <c r="G658" s="693"/>
      <c r="H658" s="693"/>
      <c r="I658" s="693"/>
      <c r="J658" s="693"/>
      <c r="K658" s="693"/>
      <c r="L658" s="693"/>
      <c r="M658" s="693"/>
      <c r="N658" s="693"/>
      <c r="O658" s="693"/>
      <c r="P658" s="693"/>
      <c r="Q658" s="693"/>
      <c r="R658" s="693"/>
    </row>
    <row r="659" spans="2:18" x14ac:dyDescent="0.25">
      <c r="B659" s="693"/>
      <c r="C659" s="693"/>
      <c r="D659" s="693"/>
      <c r="E659" s="693"/>
      <c r="F659" s="693"/>
      <c r="G659" s="693"/>
      <c r="H659" s="693"/>
      <c r="I659" s="693"/>
      <c r="J659" s="693"/>
      <c r="K659" s="693"/>
      <c r="L659" s="693"/>
      <c r="M659" s="693"/>
      <c r="N659" s="693"/>
      <c r="O659" s="693"/>
      <c r="P659" s="693"/>
      <c r="Q659" s="693"/>
      <c r="R659" s="693"/>
    </row>
    <row r="660" spans="2:18" x14ac:dyDescent="0.25">
      <c r="B660" s="693"/>
      <c r="C660" s="693"/>
      <c r="D660" s="693"/>
      <c r="E660" s="693"/>
      <c r="F660" s="693"/>
      <c r="G660" s="693"/>
      <c r="H660" s="693"/>
      <c r="I660" s="693"/>
      <c r="J660" s="693"/>
      <c r="K660" s="693"/>
      <c r="L660" s="693"/>
      <c r="M660" s="693"/>
      <c r="N660" s="693"/>
      <c r="O660" s="693"/>
      <c r="P660" s="693"/>
      <c r="Q660" s="693"/>
      <c r="R660" s="693"/>
    </row>
    <row r="661" spans="2:18" x14ac:dyDescent="0.25">
      <c r="B661" s="693"/>
      <c r="C661" s="693"/>
      <c r="D661" s="693"/>
      <c r="E661" s="693"/>
      <c r="F661" s="693"/>
      <c r="G661" s="693"/>
      <c r="H661" s="693"/>
      <c r="I661" s="693"/>
      <c r="J661" s="693"/>
      <c r="K661" s="693"/>
      <c r="L661" s="693"/>
      <c r="M661" s="693"/>
      <c r="N661" s="693"/>
      <c r="O661" s="693"/>
      <c r="P661" s="693"/>
      <c r="Q661" s="693"/>
      <c r="R661" s="693"/>
    </row>
    <row r="662" spans="2:18" x14ac:dyDescent="0.25">
      <c r="B662" s="693"/>
      <c r="C662" s="693"/>
      <c r="D662" s="693"/>
      <c r="E662" s="693"/>
      <c r="F662" s="693"/>
      <c r="G662" s="693"/>
      <c r="H662" s="693"/>
      <c r="I662" s="693"/>
      <c r="J662" s="693"/>
      <c r="K662" s="693"/>
      <c r="L662" s="693"/>
      <c r="M662" s="693"/>
      <c r="N662" s="693"/>
      <c r="O662" s="693"/>
      <c r="P662" s="693"/>
      <c r="Q662" s="693"/>
      <c r="R662" s="693"/>
    </row>
    <row r="663" spans="2:18" x14ac:dyDescent="0.25">
      <c r="B663" s="693"/>
      <c r="C663" s="693"/>
      <c r="D663" s="693"/>
      <c r="E663" s="693"/>
      <c r="F663" s="693"/>
      <c r="G663" s="693"/>
      <c r="H663" s="693"/>
      <c r="I663" s="693"/>
      <c r="J663" s="693"/>
      <c r="K663" s="693"/>
      <c r="L663" s="693"/>
      <c r="M663" s="693"/>
      <c r="N663" s="693"/>
      <c r="O663" s="693"/>
      <c r="P663" s="693"/>
      <c r="Q663" s="693"/>
      <c r="R663" s="693"/>
    </row>
    <row r="664" spans="2:18" x14ac:dyDescent="0.25">
      <c r="B664" s="693"/>
      <c r="C664" s="693"/>
      <c r="D664" s="693"/>
      <c r="E664" s="693"/>
      <c r="F664" s="693"/>
      <c r="G664" s="693"/>
      <c r="H664" s="693"/>
      <c r="I664" s="693"/>
      <c r="J664" s="693"/>
      <c r="K664" s="693"/>
      <c r="L664" s="693"/>
      <c r="M664" s="693"/>
      <c r="N664" s="693"/>
      <c r="O664" s="693"/>
      <c r="P664" s="693"/>
      <c r="Q664" s="693"/>
      <c r="R664" s="693"/>
    </row>
    <row r="665" spans="2:18" x14ac:dyDescent="0.25">
      <c r="B665" s="693"/>
      <c r="C665" s="693"/>
      <c r="D665" s="693"/>
      <c r="E665" s="693"/>
      <c r="F665" s="693"/>
      <c r="G665" s="693"/>
      <c r="H665" s="693"/>
      <c r="I665" s="693"/>
      <c r="J665" s="693"/>
      <c r="K665" s="693"/>
      <c r="L665" s="693"/>
      <c r="M665" s="693"/>
      <c r="N665" s="693"/>
      <c r="O665" s="693"/>
      <c r="P665" s="693"/>
      <c r="Q665" s="693"/>
      <c r="R665" s="693"/>
    </row>
    <row r="666" spans="2:18" x14ac:dyDescent="0.25">
      <c r="B666" s="693"/>
      <c r="C666" s="693"/>
      <c r="D666" s="693"/>
      <c r="E666" s="693"/>
      <c r="F666" s="693"/>
      <c r="G666" s="693"/>
      <c r="H666" s="693"/>
      <c r="I666" s="693"/>
      <c r="J666" s="693"/>
      <c r="K666" s="693"/>
      <c r="L666" s="693"/>
      <c r="M666" s="693"/>
      <c r="N666" s="693"/>
      <c r="O666" s="693"/>
      <c r="P666" s="693"/>
      <c r="Q666" s="693"/>
      <c r="R666" s="693"/>
    </row>
    <row r="667" spans="2:18" x14ac:dyDescent="0.25">
      <c r="B667" s="693"/>
      <c r="C667" s="693"/>
      <c r="D667" s="693"/>
      <c r="E667" s="693"/>
      <c r="F667" s="693"/>
      <c r="G667" s="693"/>
      <c r="H667" s="693"/>
      <c r="I667" s="693"/>
      <c r="J667" s="693"/>
      <c r="K667" s="693"/>
      <c r="L667" s="693"/>
      <c r="M667" s="693"/>
      <c r="N667" s="693"/>
      <c r="O667" s="693"/>
      <c r="P667" s="693"/>
      <c r="Q667" s="693"/>
      <c r="R667" s="693"/>
    </row>
    <row r="668" spans="2:18" x14ac:dyDescent="0.25">
      <c r="B668" s="693"/>
      <c r="C668" s="693"/>
      <c r="D668" s="693"/>
      <c r="E668" s="693"/>
      <c r="F668" s="693"/>
      <c r="G668" s="693"/>
      <c r="H668" s="693"/>
      <c r="I668" s="693"/>
      <c r="J668" s="693"/>
      <c r="K668" s="693"/>
      <c r="L668" s="693"/>
      <c r="M668" s="693"/>
      <c r="N668" s="693"/>
      <c r="O668" s="693"/>
      <c r="P668" s="693"/>
      <c r="Q668" s="693"/>
      <c r="R668" s="693"/>
    </row>
    <row r="669" spans="2:18" x14ac:dyDescent="0.25">
      <c r="B669" s="693"/>
      <c r="C669" s="693"/>
      <c r="D669" s="693"/>
      <c r="E669" s="693"/>
      <c r="F669" s="693"/>
      <c r="G669" s="693"/>
      <c r="H669" s="693"/>
      <c r="I669" s="693"/>
      <c r="J669" s="693"/>
      <c r="K669" s="693"/>
      <c r="L669" s="693"/>
      <c r="M669" s="693"/>
      <c r="N669" s="693"/>
      <c r="O669" s="693"/>
      <c r="P669" s="693"/>
      <c r="Q669" s="693"/>
      <c r="R669" s="693"/>
    </row>
    <row r="670" spans="2:18" x14ac:dyDescent="0.25">
      <c r="B670" s="693"/>
      <c r="C670" s="693"/>
      <c r="D670" s="693"/>
      <c r="E670" s="693"/>
      <c r="F670" s="693"/>
      <c r="G670" s="693"/>
      <c r="H670" s="693"/>
      <c r="I670" s="693"/>
      <c r="J670" s="693"/>
      <c r="K670" s="693"/>
      <c r="L670" s="693"/>
      <c r="M670" s="693"/>
      <c r="N670" s="693"/>
      <c r="O670" s="693"/>
      <c r="P670" s="693"/>
      <c r="Q670" s="693"/>
      <c r="R670" s="693"/>
    </row>
    <row r="671" spans="2:18" x14ac:dyDescent="0.25">
      <c r="B671" s="693"/>
      <c r="C671" s="693"/>
      <c r="D671" s="693"/>
      <c r="E671" s="693"/>
      <c r="F671" s="693"/>
      <c r="G671" s="693"/>
      <c r="H671" s="693"/>
      <c r="I671" s="693"/>
      <c r="J671" s="693"/>
      <c r="K671" s="693"/>
      <c r="L671" s="693"/>
      <c r="M671" s="693"/>
      <c r="N671" s="693"/>
      <c r="O671" s="693"/>
      <c r="P671" s="693"/>
      <c r="Q671" s="693"/>
      <c r="R671" s="693"/>
    </row>
    <row r="672" spans="2:18" x14ac:dyDescent="0.25">
      <c r="B672" s="693"/>
      <c r="C672" s="693"/>
      <c r="D672" s="693"/>
      <c r="E672" s="693"/>
      <c r="F672" s="693"/>
      <c r="G672" s="693"/>
      <c r="H672" s="693"/>
      <c r="I672" s="693"/>
      <c r="J672" s="693"/>
      <c r="K672" s="693"/>
      <c r="L672" s="693"/>
      <c r="M672" s="693"/>
      <c r="N672" s="693"/>
      <c r="O672" s="693"/>
      <c r="P672" s="693"/>
      <c r="Q672" s="693"/>
      <c r="R672" s="693"/>
    </row>
    <row r="673" spans="2:18" x14ac:dyDescent="0.25">
      <c r="B673" s="693"/>
      <c r="C673" s="693"/>
      <c r="D673" s="693"/>
      <c r="E673" s="693"/>
      <c r="F673" s="693"/>
      <c r="G673" s="693"/>
      <c r="H673" s="693"/>
      <c r="I673" s="693"/>
      <c r="J673" s="693"/>
      <c r="K673" s="693"/>
      <c r="L673" s="693"/>
      <c r="M673" s="693"/>
      <c r="N673" s="693"/>
      <c r="O673" s="693"/>
      <c r="P673" s="693"/>
      <c r="Q673" s="693"/>
      <c r="R673" s="693"/>
    </row>
    <row r="674" spans="2:18" x14ac:dyDescent="0.25">
      <c r="B674" s="693"/>
      <c r="C674" s="693"/>
      <c r="D674" s="693"/>
      <c r="E674" s="693"/>
      <c r="F674" s="693"/>
      <c r="G674" s="693"/>
      <c r="H674" s="693"/>
      <c r="I674" s="693"/>
      <c r="J674" s="693"/>
      <c r="K674" s="693"/>
      <c r="L674" s="693"/>
      <c r="M674" s="693"/>
      <c r="N674" s="693"/>
      <c r="O674" s="693"/>
      <c r="P674" s="693"/>
      <c r="Q674" s="693"/>
      <c r="R674" s="693"/>
    </row>
    <row r="675" spans="2:18" x14ac:dyDescent="0.25">
      <c r="B675" s="693"/>
      <c r="C675" s="693"/>
      <c r="D675" s="693"/>
      <c r="E675" s="693"/>
      <c r="F675" s="693"/>
      <c r="G675" s="693"/>
      <c r="H675" s="693"/>
      <c r="I675" s="693"/>
      <c r="J675" s="693"/>
      <c r="K675" s="693"/>
      <c r="L675" s="693"/>
      <c r="M675" s="693"/>
      <c r="N675" s="693"/>
      <c r="O675" s="693"/>
      <c r="P675" s="693"/>
      <c r="Q675" s="693"/>
      <c r="R675" s="693"/>
    </row>
    <row r="676" spans="2:18" x14ac:dyDescent="0.25">
      <c r="B676" s="693"/>
      <c r="C676" s="693"/>
      <c r="D676" s="693"/>
      <c r="E676" s="693"/>
      <c r="F676" s="693"/>
      <c r="G676" s="693"/>
      <c r="H676" s="693"/>
      <c r="I676" s="693"/>
      <c r="J676" s="693"/>
      <c r="K676" s="693"/>
      <c r="L676" s="693"/>
      <c r="M676" s="693"/>
      <c r="N676" s="693"/>
      <c r="O676" s="693"/>
      <c r="P676" s="693"/>
      <c r="Q676" s="693"/>
      <c r="R676" s="693"/>
    </row>
    <row r="677" spans="2:18" x14ac:dyDescent="0.25">
      <c r="B677" s="693"/>
      <c r="C677" s="693"/>
      <c r="D677" s="693"/>
      <c r="E677" s="693"/>
      <c r="F677" s="693"/>
      <c r="G677" s="693"/>
      <c r="H677" s="693"/>
      <c r="I677" s="693"/>
      <c r="J677" s="693"/>
      <c r="K677" s="693"/>
      <c r="L677" s="693"/>
      <c r="M677" s="693"/>
      <c r="N677" s="693"/>
      <c r="O677" s="693"/>
      <c r="P677" s="693"/>
      <c r="Q677" s="693"/>
      <c r="R677" s="693"/>
    </row>
    <row r="678" spans="2:18" x14ac:dyDescent="0.25">
      <c r="B678" s="693"/>
      <c r="C678" s="693"/>
      <c r="D678" s="693"/>
      <c r="E678" s="693"/>
      <c r="F678" s="693"/>
      <c r="G678" s="693"/>
      <c r="H678" s="693"/>
      <c r="I678" s="693"/>
      <c r="J678" s="693"/>
      <c r="K678" s="693"/>
      <c r="L678" s="693"/>
      <c r="M678" s="693"/>
      <c r="N678" s="693"/>
      <c r="O678" s="693"/>
      <c r="P678" s="693"/>
      <c r="Q678" s="693"/>
      <c r="R678" s="693"/>
    </row>
    <row r="679" spans="2:18" x14ac:dyDescent="0.25">
      <c r="B679" s="693"/>
      <c r="C679" s="693"/>
      <c r="D679" s="693"/>
      <c r="E679" s="693"/>
      <c r="F679" s="693"/>
      <c r="G679" s="693"/>
      <c r="H679" s="693"/>
      <c r="I679" s="693"/>
      <c r="J679" s="693"/>
      <c r="K679" s="693"/>
      <c r="L679" s="693"/>
      <c r="M679" s="693"/>
      <c r="N679" s="693"/>
      <c r="O679" s="693"/>
      <c r="P679" s="693"/>
      <c r="Q679" s="693"/>
      <c r="R679" s="693"/>
    </row>
    <row r="680" spans="2:18" x14ac:dyDescent="0.25">
      <c r="B680" s="693"/>
      <c r="C680" s="693"/>
      <c r="D680" s="693"/>
      <c r="E680" s="693"/>
      <c r="F680" s="693"/>
      <c r="G680" s="693"/>
      <c r="H680" s="693"/>
      <c r="I680" s="693"/>
      <c r="J680" s="693"/>
      <c r="K680" s="693"/>
      <c r="L680" s="693"/>
      <c r="M680" s="693"/>
      <c r="N680" s="693"/>
      <c r="O680" s="693"/>
      <c r="P680" s="693"/>
      <c r="Q680" s="693"/>
      <c r="R680" s="693"/>
    </row>
    <row r="681" spans="2:18" x14ac:dyDescent="0.25">
      <c r="B681" s="693"/>
      <c r="C681" s="693"/>
      <c r="D681" s="693"/>
      <c r="E681" s="693"/>
      <c r="F681" s="693"/>
      <c r="G681" s="693"/>
      <c r="H681" s="693"/>
      <c r="I681" s="693"/>
      <c r="J681" s="693"/>
      <c r="K681" s="693"/>
      <c r="L681" s="693"/>
      <c r="M681" s="693"/>
      <c r="N681" s="693"/>
      <c r="O681" s="693"/>
      <c r="P681" s="693"/>
      <c r="Q681" s="693"/>
      <c r="R681" s="693"/>
    </row>
    <row r="682" spans="2:18" x14ac:dyDescent="0.25">
      <c r="B682" s="693"/>
      <c r="C682" s="693"/>
      <c r="D682" s="693"/>
      <c r="E682" s="693"/>
      <c r="F682" s="693"/>
      <c r="G682" s="693"/>
      <c r="H682" s="693"/>
      <c r="I682" s="693"/>
      <c r="J682" s="693"/>
      <c r="K682" s="693"/>
      <c r="L682" s="693"/>
      <c r="M682" s="693"/>
      <c r="N682" s="693"/>
      <c r="O682" s="693"/>
      <c r="P682" s="693"/>
      <c r="Q682" s="693"/>
      <c r="R682" s="693"/>
    </row>
    <row r="683" spans="2:18" x14ac:dyDescent="0.25">
      <c r="B683" s="693"/>
      <c r="C683" s="693"/>
      <c r="D683" s="693"/>
      <c r="E683" s="693"/>
      <c r="F683" s="693"/>
      <c r="G683" s="693"/>
      <c r="H683" s="693"/>
      <c r="I683" s="693"/>
      <c r="J683" s="693"/>
      <c r="K683" s="693"/>
      <c r="L683" s="693"/>
      <c r="M683" s="693"/>
      <c r="N683" s="693"/>
      <c r="O683" s="693"/>
      <c r="P683" s="693"/>
      <c r="Q683" s="693"/>
      <c r="R683" s="693"/>
    </row>
    <row r="684" spans="2:18" x14ac:dyDescent="0.25">
      <c r="B684" s="693"/>
      <c r="C684" s="693"/>
      <c r="D684" s="693"/>
      <c r="E684" s="693"/>
      <c r="F684" s="693"/>
      <c r="G684" s="693"/>
      <c r="H684" s="693"/>
      <c r="I684" s="693"/>
      <c r="J684" s="693"/>
      <c r="K684" s="693"/>
      <c r="L684" s="693"/>
      <c r="M684" s="693"/>
      <c r="N684" s="693"/>
      <c r="O684" s="693"/>
      <c r="P684" s="693"/>
      <c r="Q684" s="693"/>
      <c r="R684" s="693"/>
    </row>
    <row r="685" spans="2:18" x14ac:dyDescent="0.25">
      <c r="B685" s="693"/>
      <c r="C685" s="693"/>
      <c r="D685" s="693"/>
      <c r="E685" s="693"/>
      <c r="F685" s="693"/>
      <c r="G685" s="693"/>
      <c r="H685" s="693"/>
      <c r="I685" s="693"/>
      <c r="J685" s="693"/>
      <c r="K685" s="693"/>
      <c r="L685" s="693"/>
      <c r="M685" s="693"/>
      <c r="N685" s="693"/>
      <c r="O685" s="693"/>
      <c r="P685" s="693"/>
      <c r="Q685" s="693"/>
      <c r="R685" s="693"/>
    </row>
    <row r="686" spans="2:18" x14ac:dyDescent="0.25">
      <c r="B686" s="693"/>
      <c r="C686" s="693"/>
      <c r="D686" s="693"/>
      <c r="E686" s="693"/>
      <c r="F686" s="693"/>
      <c r="G686" s="693"/>
      <c r="H686" s="693"/>
      <c r="I686" s="693"/>
      <c r="J686" s="693"/>
      <c r="K686" s="693"/>
      <c r="L686" s="693"/>
      <c r="M686" s="693"/>
      <c r="N686" s="693"/>
      <c r="O686" s="693"/>
      <c r="P686" s="693"/>
      <c r="Q686" s="693"/>
      <c r="R686" s="693"/>
    </row>
    <row r="687" spans="2:18" x14ac:dyDescent="0.25">
      <c r="B687" s="693"/>
      <c r="C687" s="693"/>
      <c r="D687" s="693"/>
      <c r="E687" s="693"/>
      <c r="F687" s="693"/>
      <c r="G687" s="693"/>
      <c r="H687" s="693"/>
      <c r="I687" s="693"/>
      <c r="J687" s="693"/>
      <c r="K687" s="693"/>
      <c r="L687" s="693"/>
      <c r="M687" s="693"/>
      <c r="N687" s="693"/>
      <c r="O687" s="693"/>
      <c r="P687" s="693"/>
      <c r="Q687" s="693"/>
      <c r="R687" s="693"/>
    </row>
    <row r="688" spans="2:18" x14ac:dyDescent="0.25">
      <c r="B688" s="693"/>
      <c r="C688" s="693"/>
      <c r="D688" s="693"/>
      <c r="E688" s="693"/>
      <c r="F688" s="693"/>
      <c r="G688" s="693"/>
      <c r="H688" s="693"/>
      <c r="I688" s="693"/>
      <c r="J688" s="693"/>
      <c r="K688" s="693"/>
      <c r="L688" s="693"/>
      <c r="M688" s="693"/>
      <c r="N688" s="693"/>
      <c r="O688" s="693"/>
      <c r="P688" s="693"/>
      <c r="Q688" s="693"/>
      <c r="R688" s="693"/>
    </row>
    <row r="689" spans="2:18" x14ac:dyDescent="0.25">
      <c r="B689" s="693"/>
      <c r="C689" s="693"/>
      <c r="D689" s="693"/>
      <c r="E689" s="693"/>
      <c r="F689" s="693"/>
      <c r="G689" s="693"/>
      <c r="H689" s="693"/>
      <c r="I689" s="693"/>
      <c r="J689" s="693"/>
      <c r="K689" s="693"/>
      <c r="L689" s="693"/>
      <c r="M689" s="693"/>
      <c r="N689" s="693"/>
      <c r="O689" s="693"/>
      <c r="P689" s="693"/>
      <c r="Q689" s="693"/>
      <c r="R689" s="693"/>
    </row>
    <row r="690" spans="2:18" x14ac:dyDescent="0.25">
      <c r="B690" s="693"/>
      <c r="C690" s="693"/>
      <c r="D690" s="693"/>
      <c r="E690" s="693"/>
      <c r="F690" s="693"/>
      <c r="G690" s="693"/>
      <c r="H690" s="693"/>
      <c r="I690" s="693"/>
      <c r="J690" s="693"/>
      <c r="K690" s="693"/>
      <c r="L690" s="693"/>
      <c r="M690" s="693"/>
      <c r="N690" s="693"/>
      <c r="O690" s="693"/>
      <c r="P690" s="693"/>
      <c r="Q690" s="693"/>
      <c r="R690" s="693"/>
    </row>
    <row r="691" spans="2:18" x14ac:dyDescent="0.25">
      <c r="B691" s="693"/>
      <c r="C691" s="693"/>
      <c r="D691" s="693"/>
      <c r="E691" s="693"/>
      <c r="F691" s="693"/>
      <c r="G691" s="693"/>
      <c r="H691" s="693"/>
      <c r="I691" s="693"/>
      <c r="J691" s="693"/>
      <c r="K691" s="693"/>
      <c r="L691" s="693"/>
      <c r="M691" s="693"/>
      <c r="N691" s="693"/>
      <c r="O691" s="693"/>
      <c r="P691" s="693"/>
      <c r="Q691" s="693"/>
      <c r="R691" s="693"/>
    </row>
    <row r="692" spans="2:18" x14ac:dyDescent="0.25">
      <c r="B692" s="693"/>
      <c r="C692" s="693"/>
      <c r="D692" s="693"/>
      <c r="E692" s="693"/>
      <c r="F692" s="693"/>
      <c r="G692" s="693"/>
      <c r="H692" s="693"/>
      <c r="I692" s="693"/>
      <c r="J692" s="693"/>
      <c r="K692" s="693"/>
      <c r="L692" s="693"/>
      <c r="M692" s="693"/>
      <c r="N692" s="693"/>
      <c r="O692" s="693"/>
      <c r="P692" s="693"/>
      <c r="Q692" s="693"/>
      <c r="R692" s="693"/>
    </row>
    <row r="693" spans="2:18" x14ac:dyDescent="0.25">
      <c r="B693" s="693"/>
      <c r="C693" s="693"/>
      <c r="D693" s="693"/>
      <c r="E693" s="693"/>
      <c r="F693" s="693"/>
      <c r="G693" s="693"/>
      <c r="H693" s="693"/>
      <c r="I693" s="693"/>
      <c r="J693" s="693"/>
      <c r="K693" s="693"/>
      <c r="L693" s="693"/>
      <c r="M693" s="693"/>
      <c r="N693" s="693"/>
      <c r="O693" s="693"/>
      <c r="P693" s="693"/>
      <c r="Q693" s="693"/>
      <c r="R693" s="693"/>
    </row>
    <row r="694" spans="2:18" x14ac:dyDescent="0.25">
      <c r="B694" s="693"/>
      <c r="C694" s="693"/>
      <c r="D694" s="693"/>
      <c r="E694" s="693"/>
      <c r="F694" s="693"/>
      <c r="G694" s="693"/>
      <c r="H694" s="693"/>
      <c r="I694" s="693"/>
      <c r="J694" s="693"/>
      <c r="K694" s="693"/>
      <c r="L694" s="693"/>
      <c r="M694" s="693"/>
      <c r="N694" s="693"/>
      <c r="O694" s="693"/>
      <c r="P694" s="693"/>
      <c r="Q694" s="693"/>
      <c r="R694" s="693"/>
    </row>
    <row r="695" spans="2:18" x14ac:dyDescent="0.25">
      <c r="B695" s="693"/>
      <c r="C695" s="693"/>
      <c r="D695" s="693"/>
      <c r="E695" s="693"/>
      <c r="F695" s="693"/>
      <c r="G695" s="693"/>
      <c r="H695" s="693"/>
      <c r="I695" s="693"/>
      <c r="J695" s="693"/>
      <c r="K695" s="693"/>
      <c r="L695" s="693"/>
      <c r="M695" s="693"/>
      <c r="N695" s="693"/>
      <c r="O695" s="693"/>
      <c r="P695" s="693"/>
      <c r="Q695" s="693"/>
      <c r="R695" s="693"/>
    </row>
    <row r="696" spans="2:18" x14ac:dyDescent="0.25">
      <c r="B696" s="693"/>
      <c r="C696" s="693"/>
      <c r="D696" s="693"/>
      <c r="E696" s="693"/>
      <c r="F696" s="693"/>
      <c r="G696" s="693"/>
      <c r="H696" s="693"/>
      <c r="I696" s="693"/>
      <c r="J696" s="693"/>
      <c r="K696" s="693"/>
      <c r="L696" s="693"/>
      <c r="M696" s="693"/>
      <c r="N696" s="693"/>
      <c r="O696" s="693"/>
      <c r="P696" s="693"/>
      <c r="Q696" s="693"/>
      <c r="R696" s="693"/>
    </row>
    <row r="697" spans="2:18" x14ac:dyDescent="0.25">
      <c r="B697" s="693"/>
      <c r="C697" s="693"/>
      <c r="D697" s="693"/>
      <c r="E697" s="693"/>
      <c r="F697" s="693"/>
      <c r="G697" s="693"/>
      <c r="H697" s="693"/>
      <c r="I697" s="693"/>
      <c r="J697" s="693"/>
      <c r="K697" s="693"/>
      <c r="L697" s="693"/>
      <c r="M697" s="693"/>
      <c r="N697" s="693"/>
      <c r="O697" s="693"/>
      <c r="P697" s="693"/>
      <c r="Q697" s="693"/>
      <c r="R697" s="693"/>
    </row>
    <row r="698" spans="2:18" x14ac:dyDescent="0.25">
      <c r="B698" s="693"/>
      <c r="C698" s="693"/>
      <c r="D698" s="693"/>
      <c r="E698" s="693"/>
      <c r="F698" s="693"/>
      <c r="G698" s="693"/>
      <c r="H698" s="693"/>
      <c r="I698" s="693"/>
      <c r="J698" s="693"/>
      <c r="K698" s="693"/>
      <c r="L698" s="693"/>
      <c r="M698" s="693"/>
      <c r="N698" s="693"/>
      <c r="O698" s="693"/>
      <c r="P698" s="693"/>
      <c r="Q698" s="693"/>
      <c r="R698" s="693"/>
    </row>
    <row r="699" spans="2:18" x14ac:dyDescent="0.25">
      <c r="B699" s="693"/>
      <c r="C699" s="693"/>
      <c r="D699" s="693"/>
      <c r="E699" s="693"/>
      <c r="F699" s="693"/>
      <c r="G699" s="693"/>
      <c r="H699" s="693"/>
      <c r="I699" s="693"/>
      <c r="J699" s="693"/>
      <c r="K699" s="693"/>
      <c r="L699" s="693"/>
      <c r="M699" s="693"/>
      <c r="N699" s="693"/>
      <c r="O699" s="693"/>
      <c r="P699" s="693"/>
      <c r="Q699" s="693"/>
      <c r="R699" s="693"/>
    </row>
    <row r="700" spans="2:18" x14ac:dyDescent="0.25">
      <c r="B700" s="693"/>
      <c r="C700" s="693"/>
      <c r="D700" s="693"/>
      <c r="E700" s="693"/>
      <c r="F700" s="693"/>
      <c r="G700" s="693"/>
      <c r="H700" s="693"/>
      <c r="I700" s="693"/>
      <c r="J700" s="693"/>
      <c r="K700" s="693"/>
      <c r="L700" s="693"/>
      <c r="M700" s="693"/>
      <c r="N700" s="693"/>
      <c r="O700" s="693"/>
      <c r="P700" s="693"/>
      <c r="Q700" s="693"/>
      <c r="R700" s="693"/>
    </row>
    <row r="701" spans="2:18" x14ac:dyDescent="0.25">
      <c r="B701" s="693"/>
      <c r="C701" s="693"/>
      <c r="D701" s="693"/>
      <c r="E701" s="693"/>
      <c r="F701" s="693"/>
      <c r="G701" s="693"/>
      <c r="H701" s="693"/>
      <c r="I701" s="693"/>
      <c r="J701" s="693"/>
      <c r="K701" s="693"/>
      <c r="L701" s="693"/>
      <c r="M701" s="693"/>
      <c r="N701" s="693"/>
      <c r="O701" s="693"/>
      <c r="P701" s="693"/>
      <c r="Q701" s="693"/>
      <c r="R701" s="693"/>
    </row>
    <row r="702" spans="2:18" x14ac:dyDescent="0.25">
      <c r="B702" s="693"/>
      <c r="C702" s="693"/>
      <c r="D702" s="693"/>
      <c r="E702" s="693"/>
      <c r="F702" s="693"/>
      <c r="G702" s="693"/>
      <c r="H702" s="693"/>
      <c r="I702" s="693"/>
      <c r="J702" s="693"/>
      <c r="K702" s="693"/>
      <c r="L702" s="693"/>
      <c r="M702" s="693"/>
      <c r="N702" s="693"/>
      <c r="O702" s="693"/>
      <c r="P702" s="693"/>
      <c r="Q702" s="693"/>
      <c r="R702" s="693"/>
    </row>
    <row r="703" spans="2:18" x14ac:dyDescent="0.25">
      <c r="B703" s="693"/>
      <c r="C703" s="693"/>
      <c r="D703" s="693"/>
      <c r="E703" s="693"/>
      <c r="F703" s="693"/>
      <c r="G703" s="693"/>
      <c r="H703" s="693"/>
      <c r="I703" s="693"/>
      <c r="J703" s="693"/>
      <c r="K703" s="693"/>
      <c r="L703" s="693"/>
      <c r="M703" s="693"/>
      <c r="N703" s="693"/>
      <c r="O703" s="693"/>
      <c r="P703" s="693"/>
      <c r="Q703" s="693"/>
      <c r="R703" s="693"/>
    </row>
    <row r="704" spans="2:18" x14ac:dyDescent="0.25">
      <c r="B704" s="693"/>
      <c r="C704" s="693"/>
      <c r="D704" s="693"/>
      <c r="E704" s="693"/>
      <c r="F704" s="693"/>
      <c r="G704" s="693"/>
      <c r="H704" s="693"/>
      <c r="I704" s="693"/>
      <c r="J704" s="693"/>
      <c r="K704" s="693"/>
      <c r="L704" s="693"/>
      <c r="M704" s="693"/>
      <c r="N704" s="693"/>
      <c r="O704" s="693"/>
      <c r="P704" s="693"/>
      <c r="Q704" s="693"/>
      <c r="R704" s="693"/>
    </row>
    <row r="705" spans="2:18" x14ac:dyDescent="0.25">
      <c r="B705" s="693"/>
      <c r="C705" s="693"/>
      <c r="D705" s="693"/>
      <c r="E705" s="693"/>
      <c r="F705" s="693"/>
      <c r="G705" s="693"/>
      <c r="H705" s="693"/>
      <c r="I705" s="693"/>
      <c r="J705" s="693"/>
      <c r="K705" s="693"/>
      <c r="L705" s="693"/>
      <c r="M705" s="693"/>
      <c r="N705" s="693"/>
      <c r="O705" s="693"/>
      <c r="P705" s="693"/>
      <c r="Q705" s="693"/>
      <c r="R705" s="693"/>
    </row>
    <row r="706" spans="2:18" x14ac:dyDescent="0.25">
      <c r="B706" s="693"/>
      <c r="C706" s="693"/>
      <c r="D706" s="693"/>
      <c r="E706" s="693"/>
      <c r="F706" s="693"/>
      <c r="G706" s="693"/>
      <c r="H706" s="693"/>
      <c r="I706" s="693"/>
      <c r="J706" s="693"/>
      <c r="K706" s="693"/>
      <c r="L706" s="693"/>
      <c r="M706" s="693"/>
      <c r="N706" s="693"/>
      <c r="O706" s="693"/>
      <c r="P706" s="693"/>
      <c r="Q706" s="693"/>
      <c r="R706" s="693"/>
    </row>
    <row r="707" spans="2:18" x14ac:dyDescent="0.25">
      <c r="B707" s="693"/>
      <c r="C707" s="693"/>
      <c r="D707" s="693"/>
      <c r="E707" s="693"/>
      <c r="F707" s="693"/>
      <c r="G707" s="693"/>
      <c r="H707" s="693"/>
      <c r="I707" s="693"/>
      <c r="J707" s="693"/>
      <c r="K707" s="693"/>
      <c r="L707" s="693"/>
      <c r="M707" s="693"/>
      <c r="N707" s="693"/>
      <c r="O707" s="693"/>
      <c r="P707" s="693"/>
      <c r="Q707" s="693"/>
      <c r="R707" s="693"/>
    </row>
    <row r="708" spans="2:18" x14ac:dyDescent="0.25">
      <c r="B708" s="693"/>
      <c r="C708" s="693"/>
      <c r="D708" s="693"/>
      <c r="E708" s="693"/>
      <c r="F708" s="693"/>
      <c r="G708" s="693"/>
      <c r="H708" s="693"/>
      <c r="I708" s="693"/>
      <c r="J708" s="693"/>
      <c r="K708" s="693"/>
      <c r="L708" s="693"/>
      <c r="M708" s="693"/>
      <c r="N708" s="693"/>
      <c r="O708" s="693"/>
      <c r="P708" s="693"/>
      <c r="Q708" s="693"/>
      <c r="R708" s="693"/>
    </row>
    <row r="709" spans="2:18" x14ac:dyDescent="0.25">
      <c r="B709" s="693"/>
      <c r="C709" s="693"/>
      <c r="D709" s="693"/>
      <c r="E709" s="693"/>
      <c r="F709" s="693"/>
      <c r="G709" s="693"/>
      <c r="H709" s="693"/>
      <c r="I709" s="693"/>
      <c r="J709" s="693"/>
      <c r="K709" s="693"/>
      <c r="L709" s="693"/>
      <c r="M709" s="693"/>
      <c r="N709" s="693"/>
      <c r="O709" s="693"/>
      <c r="P709" s="693"/>
      <c r="Q709" s="693"/>
      <c r="R709" s="693"/>
    </row>
    <row r="710" spans="2:18" x14ac:dyDescent="0.25">
      <c r="B710" s="693"/>
      <c r="C710" s="693"/>
      <c r="D710" s="693"/>
      <c r="E710" s="693"/>
      <c r="F710" s="693"/>
      <c r="G710" s="693"/>
      <c r="H710" s="693"/>
      <c r="I710" s="693"/>
      <c r="J710" s="693"/>
      <c r="K710" s="693"/>
      <c r="L710" s="693"/>
      <c r="M710" s="693"/>
      <c r="N710" s="693"/>
      <c r="O710" s="693"/>
      <c r="P710" s="693"/>
      <c r="Q710" s="693"/>
      <c r="R710" s="693"/>
    </row>
    <row r="711" spans="2:18" x14ac:dyDescent="0.25">
      <c r="B711" s="693"/>
      <c r="C711" s="693"/>
      <c r="D711" s="693"/>
      <c r="E711" s="693"/>
      <c r="F711" s="693"/>
      <c r="G711" s="693"/>
      <c r="H711" s="693"/>
      <c r="I711" s="693"/>
      <c r="J711" s="693"/>
      <c r="K711" s="693"/>
      <c r="L711" s="693"/>
      <c r="M711" s="693"/>
      <c r="N711" s="693"/>
      <c r="O711" s="693"/>
      <c r="P711" s="693"/>
      <c r="Q711" s="693"/>
      <c r="R711" s="693"/>
    </row>
    <row r="712" spans="2:18" x14ac:dyDescent="0.25">
      <c r="B712" s="693"/>
      <c r="C712" s="693"/>
      <c r="D712" s="693"/>
      <c r="E712" s="693"/>
      <c r="F712" s="693"/>
      <c r="G712" s="693"/>
      <c r="H712" s="693"/>
      <c r="I712" s="693"/>
      <c r="J712" s="693"/>
      <c r="K712" s="693"/>
      <c r="L712" s="693"/>
      <c r="M712" s="693"/>
      <c r="N712" s="693"/>
      <c r="O712" s="693"/>
      <c r="P712" s="693"/>
      <c r="Q712" s="693"/>
      <c r="R712" s="693"/>
    </row>
    <row r="713" spans="2:18" x14ac:dyDescent="0.25">
      <c r="B713" s="693"/>
      <c r="C713" s="693"/>
      <c r="D713" s="693"/>
      <c r="E713" s="693"/>
      <c r="F713" s="693"/>
      <c r="G713" s="693"/>
      <c r="H713" s="693"/>
      <c r="I713" s="693"/>
      <c r="J713" s="693"/>
      <c r="K713" s="693"/>
      <c r="L713" s="693"/>
      <c r="M713" s="693"/>
      <c r="N713" s="693"/>
      <c r="O713" s="693"/>
      <c r="P713" s="693"/>
      <c r="Q713" s="693"/>
      <c r="R713" s="693"/>
    </row>
    <row r="714" spans="2:18" x14ac:dyDescent="0.25">
      <c r="B714" s="693"/>
      <c r="C714" s="693"/>
      <c r="D714" s="693"/>
      <c r="E714" s="693"/>
      <c r="F714" s="693"/>
      <c r="G714" s="693"/>
      <c r="H714" s="693"/>
      <c r="I714" s="693"/>
      <c r="J714" s="693"/>
      <c r="K714" s="693"/>
      <c r="L714" s="693"/>
      <c r="M714" s="693"/>
      <c r="N714" s="693"/>
      <c r="O714" s="693"/>
      <c r="P714" s="693"/>
      <c r="Q714" s="693"/>
      <c r="R714" s="693"/>
    </row>
    <row r="715" spans="2:18" x14ac:dyDescent="0.25">
      <c r="B715" s="693"/>
      <c r="C715" s="693"/>
      <c r="D715" s="693"/>
      <c r="E715" s="693"/>
      <c r="F715" s="693"/>
      <c r="G715" s="693"/>
      <c r="H715" s="693"/>
      <c r="I715" s="693"/>
      <c r="J715" s="693"/>
      <c r="K715" s="693"/>
      <c r="L715" s="693"/>
      <c r="M715" s="693"/>
      <c r="N715" s="693"/>
      <c r="O715" s="693"/>
      <c r="P715" s="693"/>
      <c r="Q715" s="693"/>
      <c r="R715" s="693"/>
    </row>
    <row r="716" spans="2:18" x14ac:dyDescent="0.25">
      <c r="B716" s="693"/>
      <c r="C716" s="693"/>
      <c r="D716" s="693"/>
      <c r="E716" s="693"/>
      <c r="F716" s="693"/>
      <c r="G716" s="693"/>
      <c r="H716" s="693"/>
      <c r="I716" s="693"/>
      <c r="J716" s="693"/>
      <c r="K716" s="693"/>
      <c r="L716" s="693"/>
      <c r="M716" s="693"/>
      <c r="N716" s="693"/>
      <c r="O716" s="693"/>
      <c r="P716" s="693"/>
      <c r="Q716" s="693"/>
      <c r="R716" s="693"/>
    </row>
    <row r="717" spans="2:18" x14ac:dyDescent="0.25">
      <c r="B717" s="693"/>
      <c r="C717" s="693"/>
      <c r="D717" s="693"/>
      <c r="E717" s="693"/>
      <c r="F717" s="693"/>
      <c r="G717" s="693"/>
      <c r="H717" s="693"/>
      <c r="I717" s="693"/>
      <c r="J717" s="693"/>
      <c r="K717" s="693"/>
      <c r="L717" s="693"/>
      <c r="M717" s="693"/>
      <c r="N717" s="693"/>
      <c r="O717" s="693"/>
      <c r="P717" s="693"/>
      <c r="Q717" s="693"/>
      <c r="R717" s="693"/>
    </row>
    <row r="718" spans="2:18" x14ac:dyDescent="0.25">
      <c r="B718" s="693"/>
      <c r="C718" s="693"/>
      <c r="D718" s="693"/>
      <c r="E718" s="693"/>
      <c r="F718" s="693"/>
      <c r="G718" s="693"/>
      <c r="H718" s="693"/>
      <c r="I718" s="693"/>
      <c r="J718" s="693"/>
      <c r="K718" s="693"/>
      <c r="L718" s="693"/>
      <c r="M718" s="693"/>
      <c r="N718" s="693"/>
      <c r="O718" s="693"/>
      <c r="P718" s="693"/>
      <c r="Q718" s="693"/>
      <c r="R718" s="693"/>
    </row>
    <row r="719" spans="2:18" x14ac:dyDescent="0.25">
      <c r="B719" s="693"/>
      <c r="C719" s="693"/>
      <c r="D719" s="693"/>
      <c r="E719" s="693"/>
      <c r="F719" s="693"/>
      <c r="G719" s="693"/>
      <c r="H719" s="693"/>
      <c r="I719" s="693"/>
      <c r="J719" s="693"/>
      <c r="K719" s="693"/>
      <c r="L719" s="693"/>
      <c r="M719" s="693"/>
      <c r="N719" s="693"/>
      <c r="O719" s="693"/>
      <c r="P719" s="693"/>
      <c r="Q719" s="693"/>
      <c r="R719" s="693"/>
    </row>
    <row r="720" spans="2:18" x14ac:dyDescent="0.25">
      <c r="B720" s="693"/>
      <c r="C720" s="693"/>
      <c r="D720" s="693"/>
      <c r="E720" s="693"/>
      <c r="F720" s="693"/>
      <c r="G720" s="693"/>
      <c r="H720" s="693"/>
      <c r="I720" s="693"/>
      <c r="J720" s="693"/>
      <c r="K720" s="693"/>
      <c r="L720" s="693"/>
      <c r="M720" s="693"/>
      <c r="N720" s="693"/>
      <c r="O720" s="693"/>
      <c r="P720" s="693"/>
      <c r="Q720" s="693"/>
      <c r="R720" s="693"/>
    </row>
    <row r="721" spans="2:18" x14ac:dyDescent="0.25">
      <c r="B721" s="693"/>
      <c r="C721" s="693"/>
      <c r="D721" s="693"/>
      <c r="E721" s="693"/>
      <c r="F721" s="693"/>
      <c r="G721" s="693"/>
      <c r="H721" s="693"/>
      <c r="I721" s="693"/>
      <c r="J721" s="693"/>
      <c r="K721" s="693"/>
      <c r="L721" s="693"/>
      <c r="M721" s="693"/>
      <c r="N721" s="693"/>
      <c r="O721" s="693"/>
      <c r="P721" s="693"/>
      <c r="Q721" s="693"/>
      <c r="R721" s="693"/>
    </row>
    <row r="722" spans="2:18" x14ac:dyDescent="0.25">
      <c r="B722" s="693"/>
      <c r="C722" s="693"/>
      <c r="D722" s="693"/>
      <c r="E722" s="693"/>
      <c r="F722" s="693"/>
      <c r="G722" s="693"/>
      <c r="H722" s="693"/>
      <c r="I722" s="693"/>
      <c r="J722" s="693"/>
      <c r="K722" s="693"/>
      <c r="L722" s="693"/>
      <c r="M722" s="693"/>
      <c r="N722" s="693"/>
      <c r="O722" s="693"/>
      <c r="P722" s="693"/>
      <c r="Q722" s="693"/>
      <c r="R722" s="693"/>
    </row>
    <row r="723" spans="2:18" x14ac:dyDescent="0.25">
      <c r="B723" s="693"/>
      <c r="C723" s="693"/>
      <c r="D723" s="693"/>
      <c r="E723" s="693"/>
      <c r="F723" s="693"/>
      <c r="G723" s="693"/>
      <c r="H723" s="693"/>
      <c r="I723" s="693"/>
      <c r="J723" s="693"/>
      <c r="K723" s="693"/>
      <c r="L723" s="693"/>
      <c r="M723" s="693"/>
      <c r="N723" s="693"/>
      <c r="O723" s="693"/>
      <c r="P723" s="693"/>
      <c r="Q723" s="693"/>
      <c r="R723" s="693"/>
    </row>
    <row r="724" spans="2:18" x14ac:dyDescent="0.25">
      <c r="B724" s="693"/>
      <c r="C724" s="693"/>
      <c r="D724" s="693"/>
      <c r="E724" s="693"/>
      <c r="F724" s="693"/>
      <c r="G724" s="693"/>
      <c r="H724" s="693"/>
      <c r="I724" s="693"/>
      <c r="J724" s="693"/>
      <c r="K724" s="693"/>
      <c r="L724" s="693"/>
      <c r="M724" s="693"/>
      <c r="N724" s="693"/>
      <c r="O724" s="693"/>
      <c r="P724" s="693"/>
      <c r="Q724" s="693"/>
      <c r="R724" s="693"/>
    </row>
    <row r="725" spans="2:18" x14ac:dyDescent="0.25">
      <c r="B725" s="693"/>
      <c r="C725" s="693"/>
      <c r="D725" s="693"/>
      <c r="E725" s="693"/>
      <c r="F725" s="693"/>
      <c r="G725" s="693"/>
      <c r="H725" s="693"/>
      <c r="I725" s="693"/>
      <c r="J725" s="693"/>
      <c r="K725" s="693"/>
      <c r="L725" s="693"/>
      <c r="M725" s="693"/>
      <c r="N725" s="693"/>
      <c r="O725" s="693"/>
      <c r="P725" s="693"/>
      <c r="Q725" s="693"/>
      <c r="R725" s="693"/>
    </row>
    <row r="726" spans="2:18" x14ac:dyDescent="0.25">
      <c r="B726" s="693"/>
      <c r="C726" s="693"/>
      <c r="D726" s="693"/>
      <c r="E726" s="693"/>
      <c r="F726" s="693"/>
      <c r="G726" s="693"/>
      <c r="H726" s="693"/>
      <c r="I726" s="693"/>
      <c r="J726" s="693"/>
      <c r="K726" s="693"/>
      <c r="L726" s="693"/>
      <c r="M726" s="693"/>
      <c r="N726" s="693"/>
      <c r="O726" s="693"/>
      <c r="P726" s="693"/>
      <c r="Q726" s="693"/>
      <c r="R726" s="693"/>
    </row>
    <row r="727" spans="2:18" x14ac:dyDescent="0.25">
      <c r="B727" s="693"/>
      <c r="C727" s="693"/>
      <c r="D727" s="693"/>
      <c r="E727" s="693"/>
      <c r="F727" s="693"/>
      <c r="G727" s="693"/>
      <c r="H727" s="693"/>
      <c r="I727" s="693"/>
      <c r="J727" s="693"/>
      <c r="K727" s="693"/>
      <c r="L727" s="693"/>
      <c r="M727" s="693"/>
      <c r="N727" s="693"/>
      <c r="O727" s="693"/>
      <c r="P727" s="693"/>
      <c r="Q727" s="693"/>
      <c r="R727" s="693"/>
    </row>
    <row r="728" spans="2:18" x14ac:dyDescent="0.25">
      <c r="B728" s="693"/>
      <c r="C728" s="693"/>
      <c r="D728" s="693"/>
      <c r="E728" s="693"/>
      <c r="F728" s="693"/>
      <c r="G728" s="693"/>
      <c r="H728" s="693"/>
      <c r="I728" s="693"/>
      <c r="J728" s="693"/>
      <c r="K728" s="693"/>
      <c r="L728" s="693"/>
      <c r="M728" s="693"/>
      <c r="N728" s="693"/>
      <c r="O728" s="693"/>
      <c r="P728" s="693"/>
      <c r="Q728" s="693"/>
      <c r="R728" s="693"/>
    </row>
    <row r="729" spans="2:18" x14ac:dyDescent="0.25">
      <c r="B729" s="693"/>
      <c r="C729" s="693"/>
      <c r="D729" s="693"/>
      <c r="E729" s="693"/>
      <c r="F729" s="693"/>
      <c r="G729" s="693"/>
      <c r="H729" s="693"/>
      <c r="I729" s="693"/>
      <c r="J729" s="693"/>
      <c r="K729" s="693"/>
      <c r="L729" s="693"/>
      <c r="M729" s="693"/>
      <c r="N729" s="693"/>
      <c r="O729" s="693"/>
      <c r="P729" s="693"/>
      <c r="Q729" s="693"/>
      <c r="R729" s="693"/>
    </row>
    <row r="730" spans="2:18" x14ac:dyDescent="0.25">
      <c r="B730" s="693"/>
      <c r="C730" s="693"/>
      <c r="D730" s="693"/>
      <c r="E730" s="693"/>
      <c r="F730" s="693"/>
      <c r="G730" s="693"/>
      <c r="H730" s="693"/>
      <c r="I730" s="693"/>
      <c r="J730" s="693"/>
      <c r="K730" s="693"/>
      <c r="L730" s="693"/>
      <c r="M730" s="693"/>
      <c r="N730" s="693"/>
      <c r="O730" s="693"/>
      <c r="P730" s="693"/>
      <c r="Q730" s="693"/>
      <c r="R730" s="693"/>
    </row>
    <row r="731" spans="2:18" x14ac:dyDescent="0.25">
      <c r="B731" s="693"/>
      <c r="C731" s="693"/>
      <c r="D731" s="693"/>
      <c r="E731" s="693"/>
      <c r="F731" s="693"/>
      <c r="G731" s="693"/>
      <c r="H731" s="693"/>
      <c r="I731" s="693"/>
      <c r="J731" s="693"/>
      <c r="K731" s="693"/>
      <c r="L731" s="693"/>
      <c r="M731" s="693"/>
      <c r="N731" s="693"/>
      <c r="O731" s="693"/>
      <c r="P731" s="693"/>
      <c r="Q731" s="693"/>
      <c r="R731" s="693"/>
    </row>
    <row r="732" spans="2:18" x14ac:dyDescent="0.25">
      <c r="B732" s="693"/>
      <c r="C732" s="693"/>
      <c r="D732" s="693"/>
      <c r="E732" s="693"/>
      <c r="F732" s="693"/>
      <c r="G732" s="693"/>
      <c r="H732" s="693"/>
      <c r="I732" s="693"/>
      <c r="J732" s="693"/>
      <c r="K732" s="693"/>
      <c r="L732" s="693"/>
      <c r="M732" s="693"/>
      <c r="N732" s="693"/>
      <c r="O732" s="693"/>
      <c r="P732" s="693"/>
      <c r="Q732" s="693"/>
      <c r="R732" s="693"/>
    </row>
    <row r="733" spans="2:18" x14ac:dyDescent="0.25">
      <c r="B733" s="693"/>
      <c r="C733" s="693"/>
      <c r="D733" s="693"/>
      <c r="E733" s="693"/>
      <c r="F733" s="693"/>
      <c r="G733" s="693"/>
      <c r="H733" s="693"/>
      <c r="I733" s="693"/>
      <c r="J733" s="693"/>
      <c r="K733" s="693"/>
      <c r="L733" s="693"/>
      <c r="M733" s="693"/>
      <c r="N733" s="693"/>
      <c r="O733" s="693"/>
      <c r="P733" s="693"/>
      <c r="Q733" s="693"/>
      <c r="R733" s="693"/>
    </row>
    <row r="734" spans="2:18" x14ac:dyDescent="0.25">
      <c r="B734" s="693"/>
      <c r="C734" s="693"/>
      <c r="D734" s="693"/>
      <c r="E734" s="693"/>
      <c r="F734" s="693"/>
      <c r="G734" s="693"/>
      <c r="H734" s="693"/>
      <c r="I734" s="693"/>
      <c r="J734" s="693"/>
      <c r="K734" s="693"/>
      <c r="L734" s="693"/>
      <c r="M734" s="693"/>
      <c r="N734" s="693"/>
      <c r="O734" s="693"/>
      <c r="P734" s="693"/>
      <c r="Q734" s="693"/>
      <c r="R734" s="693"/>
    </row>
    <row r="735" spans="2:18" x14ac:dyDescent="0.25">
      <c r="B735" s="693"/>
      <c r="C735" s="693"/>
      <c r="D735" s="693"/>
      <c r="E735" s="693"/>
      <c r="F735" s="693"/>
      <c r="G735" s="693"/>
      <c r="H735" s="693"/>
      <c r="I735" s="693"/>
      <c r="J735" s="693"/>
      <c r="K735" s="693"/>
      <c r="L735" s="693"/>
      <c r="M735" s="693"/>
      <c r="N735" s="693"/>
      <c r="O735" s="693"/>
      <c r="P735" s="693"/>
      <c r="Q735" s="693"/>
      <c r="R735" s="693"/>
    </row>
    <row r="736" spans="2:18" x14ac:dyDescent="0.25">
      <c r="B736" s="693"/>
      <c r="C736" s="693"/>
      <c r="D736" s="693"/>
      <c r="E736" s="693"/>
      <c r="F736" s="693"/>
      <c r="G736" s="693"/>
      <c r="H736" s="693"/>
      <c r="I736" s="693"/>
      <c r="J736" s="693"/>
      <c r="K736" s="693"/>
      <c r="L736" s="693"/>
      <c r="M736" s="693"/>
      <c r="N736" s="693"/>
      <c r="O736" s="693"/>
      <c r="P736" s="693"/>
      <c r="Q736" s="693"/>
      <c r="R736" s="693"/>
    </row>
    <row r="737" spans="2:18" x14ac:dyDescent="0.25">
      <c r="B737" s="693"/>
      <c r="C737" s="693"/>
      <c r="D737" s="693"/>
      <c r="E737" s="693"/>
      <c r="F737" s="693"/>
      <c r="G737" s="693"/>
      <c r="H737" s="693"/>
      <c r="I737" s="693"/>
      <c r="J737" s="693"/>
      <c r="K737" s="693"/>
      <c r="L737" s="693"/>
      <c r="M737" s="693"/>
      <c r="N737" s="693"/>
      <c r="O737" s="693"/>
      <c r="P737" s="693"/>
      <c r="Q737" s="693"/>
      <c r="R737" s="693"/>
    </row>
    <row r="738" spans="2:18" x14ac:dyDescent="0.25">
      <c r="B738" s="693"/>
      <c r="C738" s="693"/>
      <c r="D738" s="693"/>
      <c r="E738" s="693"/>
      <c r="F738" s="693"/>
      <c r="G738" s="693"/>
      <c r="H738" s="693"/>
      <c r="I738" s="693"/>
      <c r="J738" s="693"/>
      <c r="K738" s="693"/>
      <c r="L738" s="693"/>
      <c r="M738" s="693"/>
      <c r="N738" s="693"/>
      <c r="O738" s="693"/>
      <c r="P738" s="693"/>
      <c r="Q738" s="693"/>
      <c r="R738" s="693"/>
    </row>
    <row r="739" spans="2:18" x14ac:dyDescent="0.25">
      <c r="B739" s="693"/>
      <c r="C739" s="693"/>
      <c r="D739" s="693"/>
      <c r="E739" s="693"/>
      <c r="F739" s="693"/>
      <c r="G739" s="693"/>
      <c r="H739" s="693"/>
      <c r="I739" s="693"/>
      <c r="J739" s="693"/>
      <c r="K739" s="693"/>
      <c r="L739" s="693"/>
      <c r="M739" s="693"/>
      <c r="N739" s="693"/>
      <c r="O739" s="693"/>
      <c r="P739" s="693"/>
      <c r="Q739" s="693"/>
      <c r="R739" s="693"/>
    </row>
    <row r="740" spans="2:18" x14ac:dyDescent="0.25">
      <c r="B740" s="693"/>
      <c r="C740" s="693"/>
      <c r="D740" s="693"/>
      <c r="E740" s="693"/>
      <c r="F740" s="693"/>
      <c r="G740" s="693"/>
      <c r="H740" s="693"/>
      <c r="I740" s="693"/>
      <c r="J740" s="693"/>
      <c r="K740" s="693"/>
      <c r="L740" s="693"/>
      <c r="M740" s="693"/>
      <c r="N740" s="693"/>
      <c r="O740" s="693"/>
      <c r="P740" s="693"/>
      <c r="Q740" s="693"/>
      <c r="R740" s="693"/>
    </row>
    <row r="741" spans="2:18" x14ac:dyDescent="0.25">
      <c r="B741" s="693"/>
      <c r="C741" s="693"/>
      <c r="D741" s="693"/>
      <c r="E741" s="693"/>
      <c r="F741" s="693"/>
      <c r="G741" s="693"/>
      <c r="H741" s="693"/>
      <c r="I741" s="693"/>
      <c r="J741" s="693"/>
      <c r="K741" s="693"/>
      <c r="L741" s="693"/>
      <c r="M741" s="693"/>
      <c r="N741" s="693"/>
      <c r="O741" s="693"/>
      <c r="P741" s="693"/>
      <c r="Q741" s="693"/>
      <c r="R741" s="693"/>
    </row>
    <row r="742" spans="2:18" x14ac:dyDescent="0.25">
      <c r="B742" s="693"/>
      <c r="C742" s="693"/>
      <c r="D742" s="693"/>
      <c r="E742" s="693"/>
      <c r="F742" s="693"/>
      <c r="G742" s="693"/>
      <c r="H742" s="693"/>
      <c r="I742" s="693"/>
      <c r="J742" s="693"/>
      <c r="K742" s="693"/>
      <c r="L742" s="693"/>
      <c r="M742" s="693"/>
      <c r="N742" s="693"/>
      <c r="O742" s="693"/>
      <c r="P742" s="693"/>
      <c r="Q742" s="693"/>
      <c r="R742" s="693"/>
    </row>
    <row r="743" spans="2:18" x14ac:dyDescent="0.25">
      <c r="B743" s="693"/>
      <c r="C743" s="693"/>
      <c r="D743" s="693"/>
      <c r="E743" s="693"/>
      <c r="F743" s="693"/>
      <c r="G743" s="693"/>
      <c r="H743" s="693"/>
      <c r="I743" s="693"/>
      <c r="J743" s="693"/>
      <c r="K743" s="693"/>
      <c r="L743" s="693"/>
      <c r="M743" s="693"/>
      <c r="N743" s="693"/>
      <c r="O743" s="693"/>
      <c r="P743" s="693"/>
      <c r="Q743" s="693"/>
      <c r="R743" s="693"/>
    </row>
    <row r="744" spans="2:18" x14ac:dyDescent="0.25">
      <c r="B744" s="693"/>
      <c r="C744" s="693"/>
      <c r="D744" s="693"/>
      <c r="E744" s="693"/>
      <c r="F744" s="693"/>
      <c r="G744" s="693"/>
      <c r="H744" s="693"/>
      <c r="I744" s="693"/>
      <c r="J744" s="693"/>
      <c r="K744" s="693"/>
      <c r="L744" s="693"/>
      <c r="M744" s="693"/>
      <c r="N744" s="693"/>
      <c r="O744" s="693"/>
      <c r="P744" s="693"/>
      <c r="Q744" s="693"/>
      <c r="R744" s="693"/>
    </row>
    <row r="745" spans="2:18" x14ac:dyDescent="0.25">
      <c r="B745" s="693"/>
      <c r="C745" s="693"/>
      <c r="D745" s="693"/>
      <c r="E745" s="693"/>
      <c r="F745" s="693"/>
      <c r="G745" s="693"/>
      <c r="H745" s="693"/>
      <c r="I745" s="693"/>
      <c r="J745" s="693"/>
      <c r="K745" s="693"/>
      <c r="L745" s="693"/>
      <c r="M745" s="693"/>
      <c r="N745" s="693"/>
      <c r="O745" s="693"/>
      <c r="P745" s="693"/>
      <c r="Q745" s="693"/>
      <c r="R745" s="693"/>
    </row>
    <row r="746" spans="2:18" x14ac:dyDescent="0.25">
      <c r="B746" s="693"/>
      <c r="C746" s="693"/>
      <c r="D746" s="693"/>
      <c r="E746" s="693"/>
      <c r="F746" s="693"/>
      <c r="G746" s="693"/>
      <c r="H746" s="693"/>
      <c r="I746" s="693"/>
      <c r="J746" s="693"/>
      <c r="K746" s="693"/>
      <c r="L746" s="693"/>
      <c r="M746" s="693"/>
      <c r="N746" s="693"/>
      <c r="O746" s="693"/>
      <c r="P746" s="693"/>
      <c r="Q746" s="693"/>
      <c r="R746" s="693"/>
    </row>
    <row r="747" spans="2:18" x14ac:dyDescent="0.25">
      <c r="B747" s="693"/>
      <c r="C747" s="693"/>
      <c r="D747" s="693"/>
      <c r="E747" s="693"/>
      <c r="F747" s="693"/>
      <c r="G747" s="693"/>
      <c r="H747" s="693"/>
      <c r="I747" s="693"/>
      <c r="J747" s="693"/>
      <c r="K747" s="693"/>
      <c r="L747" s="693"/>
      <c r="M747" s="693"/>
      <c r="N747" s="693"/>
      <c r="O747" s="693"/>
      <c r="P747" s="693"/>
      <c r="Q747" s="693"/>
      <c r="R747" s="693"/>
    </row>
    <row r="748" spans="2:18" x14ac:dyDescent="0.25">
      <c r="B748" s="693"/>
      <c r="C748" s="693"/>
      <c r="D748" s="693"/>
      <c r="E748" s="693"/>
      <c r="F748" s="693"/>
      <c r="G748" s="693"/>
      <c r="H748" s="693"/>
      <c r="I748" s="693"/>
      <c r="J748" s="693"/>
      <c r="K748" s="693"/>
      <c r="L748" s="693"/>
      <c r="M748" s="693"/>
      <c r="N748" s="693"/>
      <c r="O748" s="693"/>
      <c r="P748" s="693"/>
      <c r="Q748" s="693"/>
      <c r="R748" s="693"/>
    </row>
    <row r="749" spans="2:18" x14ac:dyDescent="0.25">
      <c r="B749" s="693"/>
      <c r="C749" s="693"/>
      <c r="D749" s="693"/>
      <c r="E749" s="693"/>
      <c r="F749" s="693"/>
      <c r="G749" s="693"/>
      <c r="H749" s="693"/>
      <c r="I749" s="693"/>
      <c r="J749" s="693"/>
      <c r="K749" s="693"/>
      <c r="L749" s="693"/>
      <c r="M749" s="693"/>
      <c r="N749" s="693"/>
      <c r="O749" s="693"/>
      <c r="P749" s="693"/>
      <c r="Q749" s="693"/>
      <c r="R749" s="693"/>
    </row>
    <row r="750" spans="2:18" x14ac:dyDescent="0.25">
      <c r="B750" s="693"/>
      <c r="C750" s="693"/>
      <c r="D750" s="693"/>
      <c r="E750" s="693"/>
      <c r="F750" s="693"/>
      <c r="G750" s="693"/>
      <c r="H750" s="693"/>
      <c r="I750" s="693"/>
      <c r="J750" s="693"/>
      <c r="K750" s="693"/>
      <c r="L750" s="693"/>
      <c r="M750" s="693"/>
      <c r="N750" s="693"/>
      <c r="O750" s="693"/>
      <c r="P750" s="693"/>
      <c r="Q750" s="693"/>
      <c r="R750" s="693"/>
    </row>
    <row r="751" spans="2:18" x14ac:dyDescent="0.25">
      <c r="B751" s="693"/>
      <c r="C751" s="693"/>
      <c r="D751" s="693"/>
      <c r="E751" s="693"/>
      <c r="F751" s="693"/>
      <c r="G751" s="693"/>
      <c r="H751" s="693"/>
      <c r="I751" s="693"/>
      <c r="J751" s="693"/>
      <c r="K751" s="693"/>
      <c r="L751" s="693"/>
      <c r="M751" s="693"/>
      <c r="N751" s="693"/>
      <c r="O751" s="693"/>
      <c r="P751" s="693"/>
      <c r="Q751" s="693"/>
      <c r="R751" s="693"/>
    </row>
    <row r="752" spans="2:18" x14ac:dyDescent="0.25">
      <c r="B752" s="693"/>
      <c r="C752" s="693"/>
      <c r="D752" s="693"/>
      <c r="E752" s="693"/>
      <c r="F752" s="693"/>
      <c r="G752" s="693"/>
      <c r="H752" s="693"/>
      <c r="I752" s="693"/>
      <c r="J752" s="693"/>
      <c r="K752" s="693"/>
      <c r="L752" s="693"/>
      <c r="M752" s="693"/>
      <c r="N752" s="693"/>
      <c r="O752" s="693"/>
      <c r="P752" s="693"/>
      <c r="Q752" s="693"/>
      <c r="R752" s="693"/>
    </row>
    <row r="753" spans="2:18" x14ac:dyDescent="0.25">
      <c r="B753" s="693"/>
      <c r="C753" s="693"/>
      <c r="D753" s="693"/>
      <c r="E753" s="693"/>
      <c r="F753" s="693"/>
      <c r="G753" s="693"/>
      <c r="H753" s="693"/>
      <c r="I753" s="693"/>
      <c r="J753" s="693"/>
      <c r="K753" s="693"/>
      <c r="L753" s="693"/>
      <c r="M753" s="693"/>
      <c r="N753" s="693"/>
      <c r="O753" s="693"/>
      <c r="P753" s="693"/>
      <c r="Q753" s="693"/>
      <c r="R753" s="693"/>
    </row>
    <row r="754" spans="2:18" x14ac:dyDescent="0.25">
      <c r="B754" s="693"/>
      <c r="C754" s="693"/>
      <c r="D754" s="693"/>
      <c r="E754" s="693"/>
      <c r="F754" s="693"/>
      <c r="G754" s="693"/>
      <c r="H754" s="693"/>
      <c r="I754" s="693"/>
      <c r="J754" s="693"/>
      <c r="K754" s="693"/>
      <c r="L754" s="693"/>
      <c r="M754" s="693"/>
      <c r="N754" s="693"/>
      <c r="O754" s="693"/>
      <c r="P754" s="693"/>
      <c r="Q754" s="693"/>
      <c r="R754" s="693"/>
    </row>
    <row r="755" spans="2:18" x14ac:dyDescent="0.25">
      <c r="B755" s="693"/>
      <c r="C755" s="693"/>
      <c r="D755" s="693"/>
    </row>
    <row r="756" spans="2:18" x14ac:dyDescent="0.25">
      <c r="B756" s="693"/>
      <c r="C756" s="693"/>
      <c r="D756" s="693"/>
    </row>
    <row r="757" spans="2:18" x14ac:dyDescent="0.25">
      <c r="B757" s="693"/>
      <c r="C757" s="693"/>
      <c r="D757" s="693"/>
    </row>
    <row r="758" spans="2:18" x14ac:dyDescent="0.25">
      <c r="B758" s="693"/>
      <c r="C758" s="693"/>
      <c r="D758" s="693"/>
    </row>
    <row r="759" spans="2:18" x14ac:dyDescent="0.25">
      <c r="B759" s="693"/>
      <c r="C759" s="693"/>
      <c r="D759" s="693"/>
    </row>
    <row r="760" spans="2:18" x14ac:dyDescent="0.25">
      <c r="B760" s="693"/>
      <c r="C760" s="693"/>
      <c r="D760" s="693"/>
    </row>
    <row r="761" spans="2:18" x14ac:dyDescent="0.25">
      <c r="B761" s="693"/>
      <c r="C761" s="693"/>
      <c r="D761" s="693"/>
    </row>
    <row r="762" spans="2:18" x14ac:dyDescent="0.25">
      <c r="B762" s="693"/>
      <c r="C762" s="693"/>
      <c r="D762" s="693"/>
    </row>
    <row r="763" spans="2:18" x14ac:dyDescent="0.25">
      <c r="B763" s="693"/>
      <c r="C763" s="693"/>
      <c r="D763" s="693"/>
    </row>
    <row r="764" spans="2:18" x14ac:dyDescent="0.25">
      <c r="B764" s="693"/>
      <c r="C764" s="693"/>
      <c r="D764" s="693"/>
    </row>
    <row r="765" spans="2:18" x14ac:dyDescent="0.25">
      <c r="B765" s="693"/>
      <c r="C765" s="693"/>
      <c r="D765" s="693"/>
    </row>
    <row r="766" spans="2:18" x14ac:dyDescent="0.25">
      <c r="B766" s="693"/>
      <c r="C766" s="693"/>
      <c r="D766" s="693"/>
    </row>
    <row r="767" spans="2:18" x14ac:dyDescent="0.25">
      <c r="B767" s="693"/>
      <c r="C767" s="693"/>
      <c r="D767" s="693"/>
    </row>
    <row r="768" spans="2:18" x14ac:dyDescent="0.25">
      <c r="B768" s="693"/>
      <c r="C768" s="693"/>
      <c r="D768" s="693"/>
    </row>
    <row r="769" spans="2:4" x14ac:dyDescent="0.25">
      <c r="B769" s="693"/>
      <c r="C769" s="693"/>
      <c r="D769" s="693"/>
    </row>
    <row r="770" spans="2:4" x14ac:dyDescent="0.25">
      <c r="B770" s="693"/>
      <c r="C770" s="693"/>
      <c r="D770" s="693"/>
    </row>
    <row r="771" spans="2:4" x14ac:dyDescent="0.25">
      <c r="B771" s="693"/>
      <c r="C771" s="693"/>
      <c r="D771" s="693"/>
    </row>
    <row r="772" spans="2:4" x14ac:dyDescent="0.25">
      <c r="B772" s="693"/>
      <c r="C772" s="693"/>
      <c r="D772" s="693"/>
    </row>
    <row r="773" spans="2:4" x14ac:dyDescent="0.25">
      <c r="B773" s="693"/>
      <c r="C773" s="693"/>
      <c r="D773" s="693"/>
    </row>
    <row r="774" spans="2:4" x14ac:dyDescent="0.25">
      <c r="B774" s="693"/>
      <c r="C774" s="693"/>
      <c r="D774" s="693"/>
    </row>
    <row r="775" spans="2:4" x14ac:dyDescent="0.25">
      <c r="B775" s="693"/>
      <c r="C775" s="693"/>
      <c r="D775" s="693"/>
    </row>
    <row r="776" spans="2:4" x14ac:dyDescent="0.25">
      <c r="B776" s="693"/>
      <c r="C776" s="693"/>
      <c r="D776" s="693"/>
    </row>
    <row r="777" spans="2:4" x14ac:dyDescent="0.25">
      <c r="B777" s="693"/>
      <c r="C777" s="693"/>
      <c r="D777" s="693"/>
    </row>
    <row r="778" spans="2:4" x14ac:dyDescent="0.25">
      <c r="B778" s="693"/>
      <c r="C778" s="693"/>
      <c r="D778" s="693"/>
    </row>
    <row r="779" spans="2:4" x14ac:dyDescent="0.25">
      <c r="B779" s="693"/>
      <c r="C779" s="693"/>
      <c r="D779" s="693"/>
    </row>
    <row r="780" spans="2:4" x14ac:dyDescent="0.25">
      <c r="B780" s="693"/>
      <c r="C780" s="693"/>
      <c r="D780" s="693"/>
    </row>
    <row r="781" spans="2:4" x14ac:dyDescent="0.25">
      <c r="B781" s="693"/>
      <c r="C781" s="693"/>
      <c r="D781" s="693"/>
    </row>
    <row r="782" spans="2:4" x14ac:dyDescent="0.25">
      <c r="B782" s="693"/>
      <c r="C782" s="693"/>
      <c r="D782" s="69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rgb="FF00B050"/>
  </sheetPr>
  <dimension ref="A2:M5"/>
  <sheetViews>
    <sheetView zoomScale="80" zoomScaleNormal="80" workbookViewId="0"/>
  </sheetViews>
  <sheetFormatPr defaultColWidth="8.85546875" defaultRowHeight="15" x14ac:dyDescent="0.25"/>
  <cols>
    <col min="1" max="2" width="25.7109375" style="8" customWidth="1"/>
    <col min="3" max="3" width="17.7109375" style="8" bestFit="1" customWidth="1"/>
    <col min="4" max="16384" width="8.85546875" style="8"/>
  </cols>
  <sheetData>
    <row r="2" spans="1:13" x14ac:dyDescent="0.25">
      <c r="A2" s="7" t="s">
        <v>19</v>
      </c>
      <c r="B2" s="9"/>
      <c r="C2" s="10">
        <v>2007</v>
      </c>
      <c r="D2" s="10">
        <v>2008</v>
      </c>
      <c r="E2" s="10">
        <v>2009</v>
      </c>
      <c r="F2" s="10">
        <v>2010</v>
      </c>
      <c r="G2" s="10">
        <v>2011</v>
      </c>
      <c r="H2" s="10">
        <v>2012</v>
      </c>
      <c r="I2" s="10">
        <v>2013</v>
      </c>
      <c r="J2" s="10">
        <v>2014</v>
      </c>
      <c r="K2" s="10">
        <v>2015</v>
      </c>
      <c r="L2" s="10">
        <v>2016</v>
      </c>
      <c r="M2" s="10">
        <v>2017</v>
      </c>
    </row>
    <row r="3" spans="1:13" x14ac:dyDescent="0.25">
      <c r="B3" s="9"/>
      <c r="C3" s="10">
        <v>2017</v>
      </c>
      <c r="D3" s="10">
        <v>2017</v>
      </c>
      <c r="E3" s="10">
        <v>2017</v>
      </c>
      <c r="F3" s="10">
        <v>2017</v>
      </c>
      <c r="G3" s="10">
        <v>2017</v>
      </c>
      <c r="H3" s="10">
        <v>2017</v>
      </c>
      <c r="I3" s="10">
        <v>2017</v>
      </c>
      <c r="J3" s="10">
        <v>2017</v>
      </c>
      <c r="K3" s="10">
        <v>2017</v>
      </c>
      <c r="L3" s="10">
        <v>2017</v>
      </c>
      <c r="M3" s="10">
        <v>2017</v>
      </c>
    </row>
    <row r="4" spans="1:13" x14ac:dyDescent="0.25">
      <c r="B4" s="9" t="s">
        <v>20</v>
      </c>
      <c r="C4" s="11">
        <v>1.1576131187105885</v>
      </c>
      <c r="D4" s="11">
        <v>1.1173871802225757</v>
      </c>
      <c r="E4" s="11">
        <v>1.0848419225461898</v>
      </c>
      <c r="F4" s="11">
        <v>1.0614891610040995</v>
      </c>
      <c r="G4" s="11">
        <v>1.0478668914156957</v>
      </c>
      <c r="H4" s="11">
        <v>1.0313650506059997</v>
      </c>
      <c r="I4" s="11">
        <v>1.0262338811999998</v>
      </c>
      <c r="J4" s="11">
        <v>1.0221452999999998</v>
      </c>
      <c r="K4" s="11">
        <v>1.0170599999999999</v>
      </c>
      <c r="L4" s="11">
        <v>1.012</v>
      </c>
      <c r="M4" s="11">
        <v>1</v>
      </c>
    </row>
    <row r="5" spans="1:13" x14ac:dyDescent="0.25">
      <c r="B5" s="6" t="s">
        <v>1071</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rgb="FF00B050"/>
  </sheetPr>
  <dimension ref="A1:N184"/>
  <sheetViews>
    <sheetView zoomScale="70" zoomScaleNormal="70" workbookViewId="0"/>
  </sheetViews>
  <sheetFormatPr defaultColWidth="9.140625" defaultRowHeight="15" x14ac:dyDescent="0.25"/>
  <cols>
    <col min="1" max="1" width="16.5703125" style="650" customWidth="1"/>
    <col min="2" max="2" width="59.7109375" style="650" customWidth="1"/>
    <col min="3" max="10" width="24.42578125" style="650" customWidth="1"/>
    <col min="11" max="16384" width="9.140625" style="650"/>
  </cols>
  <sheetData>
    <row r="1" spans="1:10" ht="34.5" x14ac:dyDescent="0.25">
      <c r="A1" s="626" t="s">
        <v>465</v>
      </c>
    </row>
    <row r="4" spans="1:10" x14ac:dyDescent="0.25">
      <c r="A4" s="693" t="s">
        <v>464</v>
      </c>
      <c r="B4" s="690" t="s">
        <v>463</v>
      </c>
      <c r="C4" s="690"/>
      <c r="D4" s="690"/>
    </row>
    <row r="5" spans="1:10" x14ac:dyDescent="0.25">
      <c r="B5" s="688"/>
      <c r="C5" s="727">
        <v>2014</v>
      </c>
      <c r="D5" s="691">
        <v>2015</v>
      </c>
      <c r="E5" s="691">
        <v>2016</v>
      </c>
      <c r="F5" s="691">
        <v>2017</v>
      </c>
    </row>
    <row r="6" spans="1:10" x14ac:dyDescent="0.25">
      <c r="A6" s="693"/>
      <c r="B6" s="689" t="s">
        <v>25</v>
      </c>
      <c r="C6" s="410">
        <v>127.44537600000001</v>
      </c>
      <c r="D6" s="410">
        <v>439.17308300000002</v>
      </c>
      <c r="E6" s="410">
        <v>1305.7973001600001</v>
      </c>
      <c r="F6" s="410">
        <v>1129.0867761300001</v>
      </c>
    </row>
    <row r="7" spans="1:10" x14ac:dyDescent="0.25">
      <c r="A7" s="693"/>
      <c r="B7" s="689" t="s">
        <v>26</v>
      </c>
      <c r="C7" s="410">
        <v>79.796875999999997</v>
      </c>
      <c r="D7" s="410">
        <v>112.692885</v>
      </c>
      <c r="E7" s="410">
        <v>282.65713599999998</v>
      </c>
      <c r="F7" s="694">
        <v>267.34198407000002</v>
      </c>
    </row>
    <row r="8" spans="1:10" x14ac:dyDescent="0.25">
      <c r="B8" s="650" t="s">
        <v>347</v>
      </c>
    </row>
    <row r="9" spans="1:10" x14ac:dyDescent="0.25">
      <c r="I9" s="602"/>
      <c r="J9" s="602"/>
    </row>
    <row r="10" spans="1:10" x14ac:dyDescent="0.25">
      <c r="A10" s="693" t="s">
        <v>462</v>
      </c>
      <c r="B10" s="690" t="s">
        <v>461</v>
      </c>
      <c r="C10" s="690"/>
      <c r="D10" s="690"/>
      <c r="I10" s="602"/>
      <c r="J10" s="602"/>
    </row>
    <row r="11" spans="1:10" x14ac:dyDescent="0.25">
      <c r="B11" s="688"/>
      <c r="C11" s="691">
        <v>2014</v>
      </c>
      <c r="D11" s="691">
        <v>2015</v>
      </c>
      <c r="E11" s="691">
        <v>2016</v>
      </c>
      <c r="F11" s="691">
        <v>2017</v>
      </c>
      <c r="I11" s="690"/>
      <c r="J11" s="602"/>
    </row>
    <row r="12" spans="1:10" x14ac:dyDescent="0.25">
      <c r="A12" s="693"/>
      <c r="B12" s="689" t="s">
        <v>33</v>
      </c>
      <c r="C12" s="692">
        <v>941</v>
      </c>
      <c r="D12" s="692">
        <v>794</v>
      </c>
      <c r="E12" s="692">
        <v>1897</v>
      </c>
      <c r="F12" s="692">
        <v>1813</v>
      </c>
      <c r="I12" s="649"/>
      <c r="J12" s="378"/>
    </row>
    <row r="13" spans="1:10" x14ac:dyDescent="0.25">
      <c r="A13" s="693"/>
      <c r="B13" s="689" t="s">
        <v>34</v>
      </c>
      <c r="C13" s="692">
        <v>589</v>
      </c>
      <c r="D13" s="692">
        <v>295</v>
      </c>
      <c r="E13" s="692">
        <v>474</v>
      </c>
      <c r="F13" s="694">
        <v>483</v>
      </c>
    </row>
    <row r="14" spans="1:10" x14ac:dyDescent="0.25">
      <c r="B14" s="650" t="s">
        <v>347</v>
      </c>
    </row>
    <row r="16" spans="1:10" x14ac:dyDescent="0.25">
      <c r="A16" s="693" t="s">
        <v>460</v>
      </c>
      <c r="B16" s="376" t="s">
        <v>459</v>
      </c>
      <c r="C16" s="605"/>
      <c r="D16" s="605"/>
      <c r="E16" s="605"/>
      <c r="F16" s="605"/>
      <c r="G16" s="605"/>
      <c r="H16" s="605"/>
      <c r="I16" s="605"/>
      <c r="J16" s="605"/>
    </row>
    <row r="17" spans="1:10" ht="30" x14ac:dyDescent="0.25">
      <c r="B17" s="616"/>
      <c r="C17" s="625" t="s">
        <v>381</v>
      </c>
      <c r="D17" s="625" t="s">
        <v>380</v>
      </c>
      <c r="E17" s="625" t="s">
        <v>379</v>
      </c>
      <c r="F17" s="625" t="s">
        <v>378</v>
      </c>
      <c r="G17" s="625" t="s">
        <v>377</v>
      </c>
      <c r="H17" s="625" t="s">
        <v>376</v>
      </c>
      <c r="I17" s="625" t="s">
        <v>375</v>
      </c>
      <c r="J17" s="625" t="s">
        <v>24</v>
      </c>
    </row>
    <row r="18" spans="1:10" x14ac:dyDescent="0.25">
      <c r="B18" s="616" t="s">
        <v>458</v>
      </c>
      <c r="C18" s="410">
        <v>220.44747314</v>
      </c>
      <c r="D18" s="410">
        <v>156.26392014999999</v>
      </c>
      <c r="E18" s="410">
        <v>430.81620953999999</v>
      </c>
      <c r="F18" s="410">
        <v>61.708620400000001</v>
      </c>
      <c r="G18" s="410">
        <v>132.47419840000001</v>
      </c>
      <c r="H18" s="410">
        <v>52.551031500000001</v>
      </c>
      <c r="I18" s="410">
        <v>74.825322999999997</v>
      </c>
      <c r="J18" s="410">
        <v>1129.0867761299999</v>
      </c>
    </row>
    <row r="19" spans="1:10" x14ac:dyDescent="0.25">
      <c r="B19" s="616" t="s">
        <v>26</v>
      </c>
      <c r="C19" s="410">
        <v>53.419803999999999</v>
      </c>
      <c r="D19" s="410">
        <v>44.797385499999997</v>
      </c>
      <c r="E19" s="410">
        <v>108.62663057</v>
      </c>
      <c r="F19" s="410">
        <v>12.782067</v>
      </c>
      <c r="G19" s="410">
        <v>16.582961999999998</v>
      </c>
      <c r="H19" s="410">
        <v>18.034142500000002</v>
      </c>
      <c r="I19" s="410">
        <v>13.0989925</v>
      </c>
      <c r="J19" s="410">
        <v>267.34198407000002</v>
      </c>
    </row>
    <row r="20" spans="1:10" x14ac:dyDescent="0.25">
      <c r="B20" s="616" t="s">
        <v>457</v>
      </c>
      <c r="C20" s="597">
        <v>0.19981823725080428</v>
      </c>
      <c r="D20" s="597">
        <v>0.16756584513216743</v>
      </c>
      <c r="E20" s="597">
        <v>0.40632088127825644</v>
      </c>
      <c r="F20" s="597">
        <v>4.7811671049217554E-2</v>
      </c>
      <c r="G20" s="597">
        <v>6.2029022705457161E-2</v>
      </c>
      <c r="H20" s="597">
        <v>6.745720303803085E-2</v>
      </c>
      <c r="I20" s="597">
        <v>4.8997139546066208E-2</v>
      </c>
      <c r="J20" s="669">
        <v>0.99999999999999989</v>
      </c>
    </row>
    <row r="21" spans="1:10" x14ac:dyDescent="0.25">
      <c r="B21" s="650" t="s">
        <v>347</v>
      </c>
      <c r="C21" s="409"/>
      <c r="D21" s="409"/>
      <c r="E21" s="409"/>
      <c r="F21" s="409"/>
      <c r="G21" s="409"/>
      <c r="H21" s="409"/>
      <c r="I21" s="409"/>
      <c r="J21" s="409"/>
    </row>
    <row r="23" spans="1:10" x14ac:dyDescent="0.25">
      <c r="A23" s="693" t="s">
        <v>456</v>
      </c>
      <c r="B23" s="619" t="s">
        <v>455</v>
      </c>
      <c r="C23" s="605"/>
      <c r="D23" s="605"/>
      <c r="E23" s="605"/>
      <c r="F23" s="605"/>
      <c r="G23" s="605"/>
      <c r="H23" s="605"/>
      <c r="I23" s="605"/>
      <c r="J23" s="605"/>
    </row>
    <row r="24" spans="1:10" ht="30" x14ac:dyDescent="0.25">
      <c r="B24" s="616"/>
      <c r="C24" s="625" t="s">
        <v>381</v>
      </c>
      <c r="D24" s="625" t="s">
        <v>380</v>
      </c>
      <c r="E24" s="625" t="s">
        <v>379</v>
      </c>
      <c r="F24" s="625" t="s">
        <v>378</v>
      </c>
      <c r="G24" s="625" t="s">
        <v>377</v>
      </c>
      <c r="H24" s="625" t="s">
        <v>376</v>
      </c>
      <c r="I24" s="625" t="s">
        <v>375</v>
      </c>
      <c r="J24" s="625" t="s">
        <v>24</v>
      </c>
    </row>
    <row r="25" spans="1:10" x14ac:dyDescent="0.25">
      <c r="B25" s="616" t="s">
        <v>295</v>
      </c>
      <c r="C25" s="410">
        <v>266</v>
      </c>
      <c r="D25" s="410">
        <v>223</v>
      </c>
      <c r="E25" s="410">
        <v>699</v>
      </c>
      <c r="F25" s="410">
        <v>126</v>
      </c>
      <c r="G25" s="410">
        <v>253</v>
      </c>
      <c r="H25" s="410">
        <v>104</v>
      </c>
      <c r="I25" s="410">
        <v>142</v>
      </c>
      <c r="J25" s="410">
        <v>1813</v>
      </c>
    </row>
    <row r="26" spans="1:10" x14ac:dyDescent="0.25">
      <c r="B26" s="616" t="s">
        <v>34</v>
      </c>
      <c r="C26" s="410">
        <v>76</v>
      </c>
      <c r="D26" s="410">
        <v>70</v>
      </c>
      <c r="E26" s="410">
        <v>203</v>
      </c>
      <c r="F26" s="410">
        <v>37</v>
      </c>
      <c r="G26" s="410">
        <v>36</v>
      </c>
      <c r="H26" s="410">
        <v>34</v>
      </c>
      <c r="I26" s="410">
        <v>27</v>
      </c>
      <c r="J26" s="410">
        <v>483</v>
      </c>
    </row>
    <row r="27" spans="1:10" ht="15" customHeight="1" x14ac:dyDescent="0.25">
      <c r="B27" s="680" t="s">
        <v>454</v>
      </c>
      <c r="C27" s="409"/>
      <c r="D27" s="409"/>
      <c r="E27" s="409"/>
      <c r="F27" s="409"/>
      <c r="G27" s="409"/>
      <c r="H27" s="409"/>
      <c r="I27" s="409"/>
      <c r="J27" s="409"/>
    </row>
    <row r="28" spans="1:10" x14ac:dyDescent="0.25">
      <c r="B28" s="620"/>
      <c r="C28" s="605"/>
      <c r="D28" s="605"/>
      <c r="E28" s="605"/>
      <c r="F28" s="605"/>
      <c r="G28" s="605"/>
      <c r="H28" s="605"/>
      <c r="I28" s="605"/>
      <c r="J28" s="605"/>
    </row>
    <row r="29" spans="1:10" x14ac:dyDescent="0.25">
      <c r="B29" s="620"/>
      <c r="C29" s="605"/>
      <c r="D29" s="605"/>
      <c r="E29" s="605"/>
      <c r="F29" s="605"/>
      <c r="G29" s="605"/>
      <c r="H29" s="605"/>
      <c r="I29" s="605"/>
      <c r="J29" s="605"/>
    </row>
    <row r="30" spans="1:10" x14ac:dyDescent="0.25">
      <c r="A30" s="693" t="s">
        <v>453</v>
      </c>
      <c r="B30" s="408" t="s">
        <v>452</v>
      </c>
      <c r="C30" s="358"/>
      <c r="D30" s="358"/>
      <c r="E30" s="358"/>
      <c r="F30" s="358"/>
      <c r="G30" s="358"/>
      <c r="H30" s="358"/>
      <c r="I30" s="405"/>
      <c r="J30" s="366"/>
    </row>
    <row r="31" spans="1:10" x14ac:dyDescent="0.25">
      <c r="B31" s="407" t="s">
        <v>346</v>
      </c>
      <c r="C31" s="692">
        <v>1813</v>
      </c>
      <c r="D31" s="391"/>
      <c r="E31" s="391"/>
      <c r="F31" s="391"/>
      <c r="G31" s="391"/>
      <c r="H31" s="391"/>
      <c r="I31" s="391"/>
      <c r="J31" s="260"/>
    </row>
    <row r="32" spans="1:10" x14ac:dyDescent="0.25">
      <c r="B32" s="407" t="s">
        <v>451</v>
      </c>
      <c r="C32" s="692">
        <v>483</v>
      </c>
      <c r="D32" s="391"/>
      <c r="E32" s="406"/>
      <c r="F32" s="391"/>
      <c r="G32" s="391"/>
      <c r="H32" s="391"/>
      <c r="I32" s="391"/>
      <c r="J32" s="260"/>
    </row>
    <row r="33" spans="1:10" ht="15" customHeight="1" x14ac:dyDescent="0.25">
      <c r="B33" s="502" t="s">
        <v>450</v>
      </c>
      <c r="C33" s="723"/>
      <c r="D33" s="566"/>
      <c r="E33" s="358"/>
      <c r="F33" s="358"/>
      <c r="G33" s="358"/>
      <c r="H33" s="358"/>
      <c r="I33" s="405"/>
      <c r="J33" s="366"/>
    </row>
    <row r="34" spans="1:10" ht="15" customHeight="1" x14ac:dyDescent="0.25">
      <c r="B34" s="281" t="s">
        <v>347</v>
      </c>
      <c r="C34" s="698"/>
      <c r="D34" s="358"/>
      <c r="E34" s="358"/>
      <c r="F34" s="358"/>
      <c r="G34" s="358"/>
      <c r="H34" s="358"/>
      <c r="I34" s="405"/>
      <c r="J34" s="366"/>
    </row>
    <row r="35" spans="1:10" x14ac:dyDescent="0.25">
      <c r="B35" s="385"/>
      <c r="C35" s="358"/>
      <c r="D35" s="358"/>
      <c r="E35" s="358"/>
      <c r="F35" s="358"/>
      <c r="G35" s="358"/>
      <c r="H35" s="358"/>
      <c r="I35" s="405"/>
      <c r="J35" s="366"/>
    </row>
    <row r="36" spans="1:10" x14ac:dyDescent="0.25">
      <c r="A36" s="693" t="s">
        <v>449</v>
      </c>
      <c r="B36" s="367" t="s">
        <v>448</v>
      </c>
      <c r="C36" s="260"/>
      <c r="D36" s="366"/>
      <c r="E36" s="366"/>
      <c r="F36" s="366"/>
      <c r="G36" s="366"/>
      <c r="H36" s="366"/>
      <c r="I36" s="404"/>
      <c r="J36" s="366"/>
    </row>
    <row r="37" spans="1:10" x14ac:dyDescent="0.25">
      <c r="B37" s="607" t="s">
        <v>25</v>
      </c>
      <c r="C37" s="692">
        <v>1129.0867761300001</v>
      </c>
      <c r="D37" s="398"/>
      <c r="E37" s="366"/>
      <c r="F37" s="360"/>
      <c r="G37" s="360"/>
      <c r="H37" s="360"/>
      <c r="I37" s="401"/>
      <c r="J37" s="260"/>
    </row>
    <row r="38" spans="1:10" x14ac:dyDescent="0.25">
      <c r="B38" s="607" t="s">
        <v>447</v>
      </c>
      <c r="C38" s="724">
        <v>3597.0334308800002</v>
      </c>
      <c r="D38" s="366"/>
      <c r="E38" s="366"/>
      <c r="F38" s="360"/>
      <c r="G38" s="360"/>
      <c r="H38" s="360"/>
      <c r="I38" s="401"/>
      <c r="J38" s="260"/>
    </row>
    <row r="39" spans="1:10" x14ac:dyDescent="0.25">
      <c r="B39" s="607" t="s">
        <v>26</v>
      </c>
      <c r="C39" s="694">
        <v>267.34198407000002</v>
      </c>
      <c r="D39" s="366"/>
      <c r="E39" s="366"/>
      <c r="F39" s="360"/>
      <c r="G39" s="360"/>
      <c r="H39" s="360"/>
      <c r="I39" s="401"/>
      <c r="J39" s="260"/>
    </row>
    <row r="40" spans="1:10" x14ac:dyDescent="0.25">
      <c r="B40" s="607" t="s">
        <v>401</v>
      </c>
      <c r="C40" s="558">
        <v>856.21293500000002</v>
      </c>
      <c r="D40" s="403"/>
      <c r="E40" s="402"/>
      <c r="F40" s="360"/>
      <c r="G40" s="360"/>
      <c r="H40" s="360"/>
      <c r="I40" s="401"/>
      <c r="J40" s="260"/>
    </row>
    <row r="41" spans="1:10" x14ac:dyDescent="0.25">
      <c r="B41" s="385"/>
      <c r="C41" s="391"/>
      <c r="D41" s="260"/>
      <c r="E41" s="260"/>
      <c r="F41" s="260"/>
      <c r="G41" s="260"/>
      <c r="H41" s="260"/>
      <c r="I41" s="260"/>
      <c r="J41" s="366"/>
    </row>
    <row r="42" spans="1:10" x14ac:dyDescent="0.25">
      <c r="B42" s="385"/>
      <c r="C42" s="260"/>
      <c r="D42" s="260"/>
      <c r="E42" s="260"/>
      <c r="F42" s="260"/>
      <c r="G42" s="260"/>
      <c r="H42" s="260"/>
      <c r="I42" s="260"/>
      <c r="J42" s="366"/>
    </row>
    <row r="43" spans="1:10" x14ac:dyDescent="0.25">
      <c r="A43" s="693" t="s">
        <v>446</v>
      </c>
      <c r="B43" s="384" t="s">
        <v>445</v>
      </c>
      <c r="C43" s="366"/>
      <c r="D43" s="366"/>
      <c r="E43" s="366"/>
      <c r="F43" s="366"/>
      <c r="G43" s="366"/>
      <c r="H43" s="366"/>
      <c r="I43" s="366"/>
      <c r="J43" s="366"/>
    </row>
    <row r="44" spans="1:10" x14ac:dyDescent="0.25">
      <c r="B44" s="607" t="s">
        <v>256</v>
      </c>
      <c r="C44" s="654">
        <v>0.55350306999999999</v>
      </c>
      <c r="D44" s="397"/>
      <c r="E44" s="366"/>
      <c r="F44" s="365"/>
      <c r="G44" s="365"/>
      <c r="H44" s="365"/>
      <c r="I44" s="399"/>
      <c r="J44" s="366"/>
    </row>
    <row r="45" spans="1:10" x14ac:dyDescent="0.25">
      <c r="B45" s="281" t="s">
        <v>347</v>
      </c>
      <c r="C45" s="400"/>
      <c r="D45" s="397"/>
      <c r="E45" s="366"/>
      <c r="F45" s="365"/>
      <c r="G45" s="365"/>
      <c r="H45" s="365"/>
      <c r="I45" s="399"/>
      <c r="J45" s="366"/>
    </row>
    <row r="46" spans="1:10" x14ac:dyDescent="0.25">
      <c r="A46" s="693"/>
      <c r="B46" s="368"/>
      <c r="C46" s="365"/>
      <c r="D46" s="605"/>
      <c r="E46" s="605"/>
      <c r="F46" s="649"/>
      <c r="G46" s="649"/>
      <c r="H46" s="260"/>
      <c r="I46" s="366"/>
      <c r="J46" s="366"/>
    </row>
    <row r="47" spans="1:10" x14ac:dyDescent="0.25">
      <c r="A47" s="693" t="s">
        <v>444</v>
      </c>
      <c r="B47" s="601" t="s">
        <v>443</v>
      </c>
      <c r="C47" s="605"/>
      <c r="D47" s="649"/>
      <c r="E47" s="605"/>
      <c r="F47" s="605"/>
      <c r="G47" s="605"/>
      <c r="H47" s="366"/>
      <c r="I47" s="366"/>
      <c r="J47" s="366"/>
    </row>
    <row r="48" spans="1:10" x14ac:dyDescent="0.25">
      <c r="B48" s="689"/>
      <c r="C48" s="625" t="s">
        <v>394</v>
      </c>
      <c r="D48" s="625" t="s">
        <v>46</v>
      </c>
      <c r="E48" s="605"/>
      <c r="F48" s="605"/>
      <c r="G48" s="605"/>
      <c r="H48" s="260"/>
      <c r="I48" s="386"/>
      <c r="J48" s="366"/>
    </row>
    <row r="49" spans="1:14" x14ac:dyDescent="0.25">
      <c r="A49" s="601"/>
      <c r="B49" s="689" t="s">
        <v>205</v>
      </c>
      <c r="C49" s="689">
        <v>43</v>
      </c>
      <c r="D49" s="669">
        <v>2.3717595146166576E-2</v>
      </c>
      <c r="E49" s="605"/>
      <c r="F49" s="605"/>
      <c r="G49" s="605"/>
      <c r="H49" s="260"/>
      <c r="I49" s="386"/>
      <c r="J49" s="366"/>
    </row>
    <row r="50" spans="1:14" x14ac:dyDescent="0.25">
      <c r="A50" s="601"/>
      <c r="B50" s="689" t="s">
        <v>204</v>
      </c>
      <c r="C50" s="689">
        <v>1420</v>
      </c>
      <c r="D50" s="669">
        <v>0.78323221180364033</v>
      </c>
      <c r="E50" s="605"/>
      <c r="F50" s="605"/>
      <c r="G50" s="605"/>
      <c r="H50" s="260"/>
      <c r="I50" s="260"/>
      <c r="J50" s="366"/>
    </row>
    <row r="51" spans="1:14" x14ac:dyDescent="0.25">
      <c r="A51" s="601"/>
      <c r="B51" s="689" t="s">
        <v>203</v>
      </c>
      <c r="C51" s="689">
        <v>120</v>
      </c>
      <c r="D51" s="669">
        <v>6.6188637617209042E-2</v>
      </c>
      <c r="E51" s="605"/>
      <c r="F51" s="605"/>
      <c r="G51" s="605"/>
      <c r="H51" s="260"/>
      <c r="I51" s="260"/>
      <c r="J51" s="366"/>
    </row>
    <row r="52" spans="1:14" x14ac:dyDescent="0.25">
      <c r="A52" s="601"/>
      <c r="B52" s="689" t="s">
        <v>202</v>
      </c>
      <c r="C52" s="689">
        <v>224</v>
      </c>
      <c r="D52" s="669">
        <v>0.12355212355212356</v>
      </c>
      <c r="E52" s="605"/>
      <c r="F52" s="605"/>
      <c r="G52" s="605"/>
      <c r="H52" s="366"/>
      <c r="I52" s="366"/>
      <c r="J52" s="366"/>
    </row>
    <row r="53" spans="1:14" x14ac:dyDescent="0.25">
      <c r="A53" s="601"/>
      <c r="B53" s="689" t="s">
        <v>201</v>
      </c>
      <c r="C53" s="689">
        <v>6</v>
      </c>
      <c r="D53" s="669">
        <v>3.3094318808604521E-3</v>
      </c>
      <c r="E53" s="605"/>
      <c r="F53" s="605"/>
      <c r="G53" s="605"/>
      <c r="H53" s="366"/>
      <c r="I53" s="366"/>
      <c r="J53" s="366"/>
    </row>
    <row r="54" spans="1:14" x14ac:dyDescent="0.25">
      <c r="A54" s="601"/>
      <c r="B54" s="689" t="s">
        <v>200</v>
      </c>
      <c r="C54" s="689">
        <v>0</v>
      </c>
      <c r="D54" s="669">
        <v>0</v>
      </c>
      <c r="E54" s="605"/>
      <c r="F54" s="605"/>
      <c r="G54" s="605"/>
      <c r="H54" s="366"/>
      <c r="I54" s="366"/>
      <c r="J54" s="366"/>
    </row>
    <row r="55" spans="1:14" x14ac:dyDescent="0.25">
      <c r="A55" s="601"/>
      <c r="B55" s="688" t="s">
        <v>24</v>
      </c>
      <c r="C55" s="688">
        <v>1813</v>
      </c>
      <c r="D55" s="670">
        <v>0.99999999999999989</v>
      </c>
      <c r="E55" s="605"/>
      <c r="F55" s="605"/>
      <c r="G55" s="605"/>
      <c r="H55" s="366"/>
      <c r="I55" s="366"/>
      <c r="J55" s="366"/>
    </row>
    <row r="56" spans="1:14" x14ac:dyDescent="0.25">
      <c r="A56" s="601"/>
      <c r="B56" s="281" t="s">
        <v>347</v>
      </c>
      <c r="D56" s="649"/>
      <c r="E56" s="605"/>
      <c r="F56" s="605"/>
      <c r="G56" s="605"/>
      <c r="H56" s="366"/>
      <c r="I56" s="366"/>
      <c r="J56" s="366"/>
      <c r="K56" s="366"/>
      <c r="L56" s="366"/>
      <c r="M56" s="366"/>
      <c r="N56" s="366"/>
    </row>
    <row r="57" spans="1:14" x14ac:dyDescent="0.25">
      <c r="A57" s="601"/>
      <c r="B57" s="43"/>
      <c r="E57" s="605"/>
      <c r="F57" s="605"/>
      <c r="G57" s="605"/>
      <c r="H57" s="366"/>
      <c r="I57" s="366"/>
      <c r="J57" s="366"/>
      <c r="K57" s="366"/>
      <c r="L57" s="366"/>
      <c r="M57" s="366"/>
      <c r="N57" s="366"/>
    </row>
    <row r="58" spans="1:14" x14ac:dyDescent="0.25">
      <c r="A58" s="693" t="s">
        <v>442</v>
      </c>
      <c r="B58" s="601" t="s">
        <v>441</v>
      </c>
      <c r="E58" s="605"/>
      <c r="F58" s="605"/>
      <c r="G58" s="605"/>
      <c r="H58" s="366"/>
      <c r="I58" s="366"/>
      <c r="J58" s="366"/>
      <c r="K58" s="366"/>
      <c r="L58" s="366"/>
      <c r="M58" s="366"/>
      <c r="N58" s="366"/>
    </row>
    <row r="59" spans="1:14" x14ac:dyDescent="0.25">
      <c r="A59" s="601"/>
      <c r="B59" s="689"/>
      <c r="C59" s="625" t="s">
        <v>394</v>
      </c>
      <c r="D59" s="625" t="s">
        <v>46</v>
      </c>
      <c r="E59" s="605"/>
      <c r="F59" s="605"/>
      <c r="G59" s="605"/>
      <c r="H59" s="366"/>
      <c r="I59" s="366"/>
      <c r="J59" s="366"/>
      <c r="K59" s="366"/>
      <c r="L59" s="366"/>
      <c r="M59" s="366"/>
      <c r="N59" s="366"/>
    </row>
    <row r="60" spans="1:14" x14ac:dyDescent="0.25">
      <c r="A60" s="601"/>
      <c r="B60" s="689" t="s">
        <v>205</v>
      </c>
      <c r="C60" s="689">
        <v>13</v>
      </c>
      <c r="D60" s="669">
        <v>2.6915113871635612E-2</v>
      </c>
      <c r="E60" s="605"/>
      <c r="F60" s="605"/>
      <c r="G60" s="605"/>
      <c r="H60" s="366"/>
      <c r="I60" s="366"/>
      <c r="J60" s="366"/>
      <c r="K60" s="366"/>
      <c r="L60" s="366"/>
      <c r="M60" s="366"/>
      <c r="N60" s="366"/>
    </row>
    <row r="61" spans="1:14" x14ac:dyDescent="0.25">
      <c r="A61" s="601"/>
      <c r="B61" s="689" t="s">
        <v>204</v>
      </c>
      <c r="C61" s="689">
        <v>394</v>
      </c>
      <c r="D61" s="669">
        <v>0.81573498964803315</v>
      </c>
      <c r="E61" s="605"/>
      <c r="F61" s="605"/>
      <c r="G61" s="605"/>
      <c r="H61" s="366"/>
      <c r="I61" s="366"/>
      <c r="J61" s="366"/>
      <c r="K61" s="366"/>
      <c r="L61" s="366"/>
      <c r="M61" s="366"/>
      <c r="N61" s="366"/>
    </row>
    <row r="62" spans="1:14" x14ac:dyDescent="0.25">
      <c r="A62" s="601"/>
      <c r="B62" s="689" t="s">
        <v>203</v>
      </c>
      <c r="C62" s="689">
        <v>23</v>
      </c>
      <c r="D62" s="669">
        <v>4.7619047619047616E-2</v>
      </c>
      <c r="E62" s="605"/>
      <c r="F62" s="605"/>
      <c r="G62" s="605"/>
      <c r="H62" s="366"/>
      <c r="I62" s="366"/>
      <c r="J62" s="366"/>
      <c r="K62" s="366"/>
      <c r="L62" s="366"/>
      <c r="M62" s="366"/>
      <c r="N62" s="366"/>
    </row>
    <row r="63" spans="1:14" x14ac:dyDescent="0.25">
      <c r="A63" s="601"/>
      <c r="B63" s="689" t="s">
        <v>202</v>
      </c>
      <c r="C63" s="689">
        <v>53</v>
      </c>
      <c r="D63" s="669">
        <v>0.10973084886128365</v>
      </c>
      <c r="E63" s="605"/>
      <c r="F63" s="605"/>
      <c r="G63" s="605"/>
      <c r="H63" s="366"/>
      <c r="I63" s="366"/>
      <c r="J63" s="366"/>
      <c r="K63" s="366"/>
      <c r="L63" s="366"/>
      <c r="M63" s="366"/>
      <c r="N63" s="366"/>
    </row>
    <row r="64" spans="1:14" x14ac:dyDescent="0.25">
      <c r="A64" s="601"/>
      <c r="B64" s="689" t="s">
        <v>201</v>
      </c>
      <c r="C64" s="689">
        <v>0</v>
      </c>
      <c r="D64" s="669">
        <v>0</v>
      </c>
      <c r="E64" s="605"/>
      <c r="F64" s="605"/>
      <c r="G64" s="605"/>
      <c r="H64" s="366"/>
      <c r="I64" s="366"/>
      <c r="J64" s="366"/>
      <c r="K64" s="366"/>
      <c r="L64" s="366"/>
      <c r="M64" s="366"/>
      <c r="N64" s="366"/>
    </row>
    <row r="65" spans="1:14" x14ac:dyDescent="0.25">
      <c r="A65" s="601"/>
      <c r="B65" s="689" t="s">
        <v>200</v>
      </c>
      <c r="C65" s="689">
        <v>0</v>
      </c>
      <c r="D65" s="669">
        <v>0</v>
      </c>
      <c r="E65" s="605"/>
      <c r="F65" s="605"/>
      <c r="G65" s="605"/>
      <c r="H65" s="366"/>
      <c r="I65" s="366"/>
      <c r="J65" s="366"/>
      <c r="K65" s="366"/>
      <c r="L65" s="366"/>
      <c r="M65" s="366"/>
      <c r="N65" s="366"/>
    </row>
    <row r="66" spans="1:14" x14ac:dyDescent="0.25">
      <c r="A66" s="601"/>
      <c r="B66" s="688" t="s">
        <v>24</v>
      </c>
      <c r="C66" s="688">
        <v>483</v>
      </c>
      <c r="D66" s="346">
        <v>1</v>
      </c>
      <c r="E66" s="605"/>
      <c r="F66" s="605"/>
      <c r="G66" s="605"/>
      <c r="H66" s="366"/>
      <c r="I66" s="366"/>
      <c r="J66" s="366"/>
      <c r="K66" s="366"/>
      <c r="L66" s="366"/>
      <c r="M66" s="366"/>
      <c r="N66" s="366"/>
    </row>
    <row r="67" spans="1:14" x14ac:dyDescent="0.25">
      <c r="A67" s="601"/>
      <c r="B67" s="281" t="s">
        <v>347</v>
      </c>
      <c r="E67" s="605"/>
      <c r="F67" s="605"/>
      <c r="G67" s="605"/>
      <c r="H67" s="366"/>
      <c r="I67" s="366"/>
      <c r="J67" s="366"/>
      <c r="K67" s="366"/>
      <c r="L67" s="366"/>
      <c r="M67" s="366"/>
      <c r="N67" s="366"/>
    </row>
    <row r="68" spans="1:14" x14ac:dyDescent="0.25">
      <c r="A68" s="601"/>
      <c r="B68" s="602"/>
      <c r="E68" s="605"/>
      <c r="F68" s="605"/>
      <c r="G68" s="605"/>
      <c r="H68" s="366"/>
      <c r="I68" s="366"/>
      <c r="J68" s="366"/>
      <c r="K68" s="366"/>
      <c r="L68" s="366"/>
      <c r="M68" s="366"/>
      <c r="N68" s="366"/>
    </row>
    <row r="69" spans="1:14" x14ac:dyDescent="0.25">
      <c r="A69" s="693" t="s">
        <v>440</v>
      </c>
      <c r="B69" s="601" t="s">
        <v>439</v>
      </c>
      <c r="E69" s="605"/>
      <c r="F69" s="605"/>
      <c r="G69" s="605"/>
      <c r="H69" s="366"/>
      <c r="I69" s="366"/>
      <c r="J69" s="366"/>
      <c r="K69" s="366"/>
      <c r="L69" s="366"/>
      <c r="M69" s="366"/>
      <c r="N69" s="366"/>
    </row>
    <row r="70" spans="1:14" x14ac:dyDescent="0.25">
      <c r="A70" s="601"/>
      <c r="B70" s="689"/>
      <c r="C70" s="625" t="s">
        <v>389</v>
      </c>
      <c r="D70" s="625" t="s">
        <v>46</v>
      </c>
      <c r="E70" s="605"/>
      <c r="F70" s="605"/>
      <c r="G70" s="605"/>
      <c r="H70" s="366"/>
      <c r="I70" s="366"/>
      <c r="J70" s="366"/>
      <c r="K70" s="366"/>
      <c r="L70" s="366"/>
      <c r="M70" s="366"/>
      <c r="N70" s="366"/>
    </row>
    <row r="71" spans="1:14" x14ac:dyDescent="0.25">
      <c r="A71" s="601"/>
      <c r="B71" s="689" t="s">
        <v>205</v>
      </c>
      <c r="C71" s="689">
        <v>2.4542660000000001</v>
      </c>
      <c r="D71" s="669">
        <v>2.1736734960373164E-3</v>
      </c>
      <c r="E71" s="605"/>
      <c r="F71" s="605"/>
      <c r="G71" s="605"/>
      <c r="H71" s="366"/>
      <c r="I71" s="366"/>
      <c r="J71" s="366"/>
      <c r="K71" s="366"/>
      <c r="L71" s="366"/>
      <c r="M71" s="366"/>
      <c r="N71" s="366"/>
    </row>
    <row r="72" spans="1:14" x14ac:dyDescent="0.25">
      <c r="A72" s="601"/>
      <c r="B72" s="689" t="s">
        <v>204</v>
      </c>
      <c r="C72" s="689">
        <v>531.45133269999997</v>
      </c>
      <c r="D72" s="669">
        <v>0.47069130906091672</v>
      </c>
      <c r="E72" s="605"/>
      <c r="F72" s="605"/>
      <c r="G72" s="605"/>
      <c r="H72" s="366"/>
      <c r="I72" s="366"/>
      <c r="J72" s="366"/>
      <c r="K72" s="366"/>
      <c r="L72" s="366"/>
      <c r="M72" s="366"/>
      <c r="N72" s="366"/>
    </row>
    <row r="73" spans="1:14" x14ac:dyDescent="0.25">
      <c r="A73" s="601"/>
      <c r="B73" s="689" t="s">
        <v>203</v>
      </c>
      <c r="C73" s="689">
        <v>74.387270999999998</v>
      </c>
      <c r="D73" s="669">
        <v>6.5882687294386705E-2</v>
      </c>
      <c r="E73" s="605"/>
      <c r="F73" s="605"/>
      <c r="G73" s="605"/>
      <c r="H73" s="366"/>
      <c r="I73" s="366"/>
      <c r="J73" s="366"/>
      <c r="K73" s="366"/>
      <c r="L73" s="366"/>
      <c r="M73" s="366"/>
      <c r="N73" s="366"/>
    </row>
    <row r="74" spans="1:14" x14ac:dyDescent="0.25">
      <c r="A74" s="601"/>
      <c r="B74" s="689" t="s">
        <v>202</v>
      </c>
      <c r="C74" s="689">
        <v>490.79390642999999</v>
      </c>
      <c r="D74" s="669">
        <v>0.43468218458125957</v>
      </c>
      <c r="E74" s="605"/>
      <c r="F74" s="605"/>
      <c r="G74" s="605"/>
      <c r="H74" s="366"/>
      <c r="I74" s="366"/>
      <c r="J74" s="366"/>
      <c r="K74" s="366"/>
      <c r="L74" s="366"/>
      <c r="M74" s="366"/>
      <c r="N74" s="366"/>
    </row>
    <row r="75" spans="1:14" x14ac:dyDescent="0.25">
      <c r="A75" s="601"/>
      <c r="B75" s="689" t="s">
        <v>201</v>
      </c>
      <c r="C75" s="689">
        <v>30</v>
      </c>
      <c r="D75" s="669">
        <v>2.6570145567399575E-2</v>
      </c>
      <c r="E75" s="605"/>
      <c r="F75" s="605"/>
      <c r="G75" s="605"/>
      <c r="H75" s="366"/>
      <c r="I75" s="366"/>
      <c r="J75" s="366"/>
      <c r="K75" s="366"/>
      <c r="L75" s="366"/>
      <c r="M75" s="366"/>
      <c r="N75" s="366"/>
    </row>
    <row r="76" spans="1:14" x14ac:dyDescent="0.25">
      <c r="A76" s="601"/>
      <c r="B76" s="689" t="s">
        <v>200</v>
      </c>
      <c r="C76" s="689">
        <v>0</v>
      </c>
      <c r="D76" s="669">
        <v>0</v>
      </c>
      <c r="E76" s="605"/>
      <c r="F76" s="605"/>
      <c r="G76" s="605"/>
      <c r="H76" s="366"/>
      <c r="I76" s="366"/>
      <c r="J76" s="366"/>
      <c r="K76" s="366"/>
      <c r="L76" s="366"/>
      <c r="M76" s="366"/>
      <c r="N76" s="366"/>
    </row>
    <row r="77" spans="1:14" x14ac:dyDescent="0.25">
      <c r="A77" s="601"/>
      <c r="B77" s="688" t="s">
        <v>24</v>
      </c>
      <c r="C77" s="688">
        <v>1129.0867761300001</v>
      </c>
      <c r="D77" s="670">
        <v>0.99999999999999989</v>
      </c>
      <c r="E77" s="605"/>
      <c r="F77" s="605"/>
      <c r="G77" s="605"/>
      <c r="H77" s="366"/>
      <c r="I77" s="366"/>
      <c r="J77" s="366"/>
      <c r="K77" s="366"/>
      <c r="L77" s="366"/>
      <c r="M77" s="366"/>
      <c r="N77" s="366"/>
    </row>
    <row r="78" spans="1:14" x14ac:dyDescent="0.25">
      <c r="A78" s="601"/>
      <c r="B78" s="281" t="s">
        <v>347</v>
      </c>
      <c r="E78" s="605"/>
      <c r="F78" s="605"/>
      <c r="G78" s="605"/>
      <c r="H78" s="366"/>
      <c r="I78" s="366"/>
      <c r="J78" s="366"/>
      <c r="K78" s="366"/>
      <c r="L78" s="366"/>
      <c r="M78" s="366"/>
      <c r="N78" s="366"/>
    </row>
    <row r="79" spans="1:14" x14ac:dyDescent="0.25">
      <c r="A79" s="601"/>
      <c r="B79" s="43"/>
      <c r="E79" s="605"/>
      <c r="F79" s="605"/>
      <c r="G79" s="605"/>
      <c r="H79" s="366"/>
      <c r="I79" s="366"/>
      <c r="J79" s="366"/>
      <c r="K79" s="366"/>
      <c r="L79" s="366"/>
      <c r="M79" s="366"/>
      <c r="N79" s="366"/>
    </row>
    <row r="80" spans="1:14" x14ac:dyDescent="0.25">
      <c r="A80" s="693" t="s">
        <v>438</v>
      </c>
      <c r="B80" s="601" t="s">
        <v>437</v>
      </c>
      <c r="E80" s="605"/>
      <c r="F80" s="605"/>
      <c r="G80" s="605"/>
      <c r="H80" s="366"/>
      <c r="I80" s="366"/>
      <c r="J80" s="366"/>
      <c r="K80" s="366"/>
      <c r="L80" s="366"/>
      <c r="M80" s="366"/>
      <c r="N80" s="366"/>
    </row>
    <row r="81" spans="1:14" x14ac:dyDescent="0.25">
      <c r="A81" s="601"/>
      <c r="B81" s="689"/>
      <c r="C81" s="625" t="s">
        <v>389</v>
      </c>
      <c r="D81" s="625" t="s">
        <v>46</v>
      </c>
      <c r="E81" s="605"/>
      <c r="F81" s="605"/>
      <c r="G81" s="605"/>
      <c r="H81" s="366"/>
      <c r="I81" s="366"/>
      <c r="J81" s="366"/>
      <c r="K81" s="366"/>
      <c r="L81" s="366"/>
      <c r="M81" s="366"/>
      <c r="N81" s="366"/>
    </row>
    <row r="82" spans="1:14" x14ac:dyDescent="0.25">
      <c r="A82" s="601"/>
      <c r="B82" s="689" t="s">
        <v>205</v>
      </c>
      <c r="C82" s="689">
        <v>1.058854</v>
      </c>
      <c r="D82" s="669">
        <v>3.9606723339150234E-3</v>
      </c>
      <c r="E82" s="605"/>
      <c r="F82" s="605"/>
      <c r="G82" s="605"/>
      <c r="H82" s="366"/>
      <c r="I82" s="366"/>
      <c r="J82" s="366"/>
      <c r="K82" s="366"/>
      <c r="L82" s="366"/>
      <c r="M82" s="366"/>
      <c r="N82" s="366"/>
    </row>
    <row r="83" spans="1:14" x14ac:dyDescent="0.25">
      <c r="A83" s="601"/>
      <c r="B83" s="689" t="s">
        <v>204</v>
      </c>
      <c r="C83" s="689">
        <v>136.14154357000001</v>
      </c>
      <c r="D83" s="669">
        <v>0.50924116555652221</v>
      </c>
      <c r="E83" s="605"/>
      <c r="F83" s="605"/>
      <c r="G83" s="605"/>
      <c r="H83" s="366"/>
      <c r="I83" s="366"/>
      <c r="J83" s="366"/>
      <c r="K83" s="366"/>
      <c r="L83" s="366"/>
      <c r="M83" s="366"/>
      <c r="N83" s="366"/>
    </row>
    <row r="84" spans="1:14" x14ac:dyDescent="0.25">
      <c r="A84" s="601"/>
      <c r="B84" s="689" t="s">
        <v>203</v>
      </c>
      <c r="C84" s="689">
        <v>16.031206000000001</v>
      </c>
      <c r="D84" s="669">
        <v>5.9965164303570212E-2</v>
      </c>
      <c r="E84" s="605"/>
      <c r="F84" s="605"/>
      <c r="G84" s="605"/>
      <c r="H84" s="366"/>
      <c r="I84" s="366"/>
      <c r="J84" s="366"/>
    </row>
    <row r="85" spans="1:14" x14ac:dyDescent="0.25">
      <c r="A85" s="601"/>
      <c r="B85" s="689" t="s">
        <v>202</v>
      </c>
      <c r="C85" s="689">
        <v>114.11038050000001</v>
      </c>
      <c r="D85" s="669">
        <v>0.42683299780599249</v>
      </c>
      <c r="E85" s="605"/>
      <c r="F85" s="605"/>
      <c r="G85" s="605"/>
      <c r="H85" s="366"/>
      <c r="I85" s="366"/>
      <c r="J85" s="366"/>
    </row>
    <row r="86" spans="1:14" x14ac:dyDescent="0.25">
      <c r="A86" s="601"/>
      <c r="B86" s="689" t="s">
        <v>201</v>
      </c>
      <c r="C86" s="689"/>
      <c r="D86" s="669">
        <v>0</v>
      </c>
      <c r="E86" s="605"/>
      <c r="F86" s="605"/>
      <c r="G86" s="605"/>
      <c r="H86" s="366"/>
      <c r="I86" s="366"/>
      <c r="J86" s="366"/>
    </row>
    <row r="87" spans="1:14" x14ac:dyDescent="0.25">
      <c r="A87" s="601"/>
      <c r="B87" s="689" t="s">
        <v>200</v>
      </c>
      <c r="C87" s="689"/>
      <c r="D87" s="669">
        <v>0</v>
      </c>
      <c r="E87" s="605"/>
      <c r="F87" s="605"/>
      <c r="G87" s="605"/>
      <c r="H87" s="366"/>
      <c r="I87" s="366"/>
      <c r="J87" s="366"/>
    </row>
    <row r="88" spans="1:14" x14ac:dyDescent="0.25">
      <c r="A88" s="601"/>
      <c r="B88" s="688" t="s">
        <v>24</v>
      </c>
      <c r="C88" s="688">
        <v>267.34198407000002</v>
      </c>
      <c r="D88" s="346">
        <v>1</v>
      </c>
      <c r="E88" s="605"/>
      <c r="F88" s="605"/>
      <c r="G88" s="605"/>
      <c r="H88" s="366"/>
      <c r="I88" s="366"/>
      <c r="J88" s="366"/>
    </row>
    <row r="89" spans="1:14" x14ac:dyDescent="0.25">
      <c r="A89" s="601"/>
      <c r="B89" s="281" t="s">
        <v>347</v>
      </c>
      <c r="D89" s="649"/>
      <c r="E89" s="605"/>
      <c r="F89" s="605"/>
      <c r="G89" s="605"/>
      <c r="H89" s="366"/>
      <c r="I89" s="366"/>
      <c r="J89" s="366"/>
    </row>
    <row r="90" spans="1:14" x14ac:dyDescent="0.25">
      <c r="B90" s="385"/>
      <c r="C90" s="260"/>
      <c r="D90" s="366"/>
      <c r="E90" s="366"/>
      <c r="F90" s="260"/>
      <c r="G90" s="260"/>
      <c r="H90" s="366"/>
      <c r="I90" s="366"/>
      <c r="J90" s="366"/>
    </row>
    <row r="91" spans="1:14" x14ac:dyDescent="0.25">
      <c r="A91" s="693" t="s">
        <v>436</v>
      </c>
      <c r="B91" s="384" t="s">
        <v>435</v>
      </c>
      <c r="C91" s="366"/>
      <c r="D91" s="366"/>
      <c r="E91" s="366"/>
      <c r="F91" s="366"/>
      <c r="G91" s="366"/>
      <c r="H91" s="260"/>
      <c r="I91" s="260"/>
      <c r="J91" s="260"/>
    </row>
    <row r="92" spans="1:14" x14ac:dyDescent="0.25">
      <c r="B92" s="612" t="s">
        <v>101</v>
      </c>
      <c r="C92" s="597">
        <v>0.26640926640926643</v>
      </c>
      <c r="D92" s="366"/>
      <c r="E92" s="366"/>
      <c r="F92" s="260"/>
      <c r="G92" s="260"/>
      <c r="H92" s="255"/>
      <c r="I92" s="372"/>
      <c r="J92" s="372"/>
    </row>
    <row r="93" spans="1:14" x14ac:dyDescent="0.25">
      <c r="B93" s="612" t="s">
        <v>100</v>
      </c>
      <c r="C93" s="597">
        <v>0.2367771811005773</v>
      </c>
      <c r="D93" s="366"/>
      <c r="E93" s="366"/>
      <c r="F93" s="260"/>
      <c r="G93" s="260"/>
      <c r="H93" s="255"/>
      <c r="I93" s="396"/>
      <c r="J93" s="372"/>
    </row>
    <row r="94" spans="1:14" x14ac:dyDescent="0.25">
      <c r="B94" s="281" t="s">
        <v>347</v>
      </c>
      <c r="C94" s="260"/>
      <c r="D94" s="260"/>
      <c r="E94" s="260"/>
      <c r="F94" s="260"/>
      <c r="G94" s="260"/>
      <c r="H94" s="255"/>
      <c r="I94" s="396"/>
      <c r="J94" s="372"/>
    </row>
    <row r="95" spans="1:14" x14ac:dyDescent="0.25">
      <c r="B95" s="385"/>
      <c r="C95" s="260"/>
      <c r="D95" s="260"/>
      <c r="E95" s="260"/>
      <c r="F95" s="260"/>
      <c r="G95" s="260"/>
      <c r="H95" s="255"/>
      <c r="I95" s="396"/>
      <c r="J95" s="372"/>
    </row>
    <row r="96" spans="1:14" x14ac:dyDescent="0.25">
      <c r="A96" s="693" t="s">
        <v>434</v>
      </c>
      <c r="B96" s="384" t="s">
        <v>433</v>
      </c>
      <c r="C96" s="366"/>
      <c r="D96" s="366"/>
      <c r="E96" s="366"/>
      <c r="F96" s="366"/>
      <c r="G96" s="366"/>
      <c r="H96" s="255"/>
      <c r="I96" s="396"/>
      <c r="J96" s="372"/>
    </row>
    <row r="97" spans="1:10" x14ac:dyDescent="0.25">
      <c r="B97" s="607" t="s">
        <v>432</v>
      </c>
      <c r="C97" s="532">
        <v>0.68903983195497986</v>
      </c>
      <c r="D97" s="398"/>
      <c r="E97" s="397"/>
      <c r="F97" s="366"/>
      <c r="G97" s="366"/>
      <c r="H97" s="255"/>
      <c r="I97" s="396"/>
      <c r="J97" s="372"/>
    </row>
    <row r="98" spans="1:10" x14ac:dyDescent="0.25">
      <c r="B98" s="281" t="s">
        <v>347</v>
      </c>
      <c r="C98" s="260"/>
      <c r="D98" s="366"/>
      <c r="E98" s="366"/>
      <c r="F98" s="366"/>
      <c r="G98" s="366"/>
      <c r="H98" s="255"/>
      <c r="I98" s="396"/>
      <c r="J98" s="372"/>
    </row>
    <row r="99" spans="1:10" x14ac:dyDescent="0.25">
      <c r="B99" s="385"/>
      <c r="C99" s="394"/>
      <c r="D99" s="366"/>
      <c r="E99" s="366"/>
      <c r="F99" s="366"/>
      <c r="G99" s="366"/>
      <c r="H99" s="255"/>
      <c r="I99" s="396"/>
      <c r="J99" s="372"/>
    </row>
    <row r="100" spans="1:10" x14ac:dyDescent="0.25">
      <c r="A100" s="693" t="s">
        <v>431</v>
      </c>
      <c r="B100" s="393" t="s">
        <v>430</v>
      </c>
      <c r="C100" s="366"/>
      <c r="D100" s="366"/>
      <c r="F100" s="385"/>
      <c r="G100" s="394"/>
      <c r="H100" s="260"/>
      <c r="I100" s="395"/>
      <c r="J100" s="372"/>
    </row>
    <row r="101" spans="1:10" x14ac:dyDescent="0.25">
      <c r="A101" s="693"/>
      <c r="B101" s="356" t="s">
        <v>370</v>
      </c>
      <c r="C101" s="625" t="s">
        <v>26</v>
      </c>
      <c r="D101" s="625" t="s">
        <v>197</v>
      </c>
      <c r="F101" s="385"/>
      <c r="G101" s="394"/>
      <c r="H101" s="391"/>
      <c r="I101" s="391"/>
      <c r="J101" s="391"/>
    </row>
    <row r="102" spans="1:10" x14ac:dyDescent="0.25">
      <c r="A102" s="693"/>
      <c r="B102" s="612" t="s">
        <v>172</v>
      </c>
      <c r="C102" s="713">
        <v>0</v>
      </c>
      <c r="D102" s="609">
        <v>0</v>
      </c>
      <c r="F102" s="385"/>
      <c r="G102" s="394"/>
      <c r="H102" s="391"/>
      <c r="I102" s="391"/>
      <c r="J102" s="391"/>
    </row>
    <row r="103" spans="1:10" x14ac:dyDescent="0.25">
      <c r="A103" s="693"/>
      <c r="B103" s="612" t="s">
        <v>171</v>
      </c>
      <c r="C103" s="713">
        <v>0</v>
      </c>
      <c r="D103" s="609">
        <v>0</v>
      </c>
      <c r="F103" s="385"/>
      <c r="G103" s="394"/>
      <c r="H103" s="391"/>
      <c r="I103" s="391"/>
      <c r="J103" s="391"/>
    </row>
    <row r="104" spans="1:10" x14ac:dyDescent="0.25">
      <c r="A104" s="693"/>
      <c r="B104" s="612" t="s">
        <v>170</v>
      </c>
      <c r="C104" s="713">
        <v>0</v>
      </c>
      <c r="D104" s="609">
        <v>0</v>
      </c>
      <c r="F104" s="385"/>
      <c r="G104" s="394"/>
    </row>
    <row r="105" spans="1:10" x14ac:dyDescent="0.25">
      <c r="A105" s="693"/>
      <c r="B105" s="612" t="s">
        <v>169</v>
      </c>
      <c r="C105" s="713">
        <v>0</v>
      </c>
      <c r="D105" s="609">
        <v>0</v>
      </c>
      <c r="F105" s="385"/>
      <c r="G105" s="394"/>
    </row>
    <row r="106" spans="1:10" x14ac:dyDescent="0.25">
      <c r="A106" s="693"/>
      <c r="B106" s="612" t="s">
        <v>168</v>
      </c>
      <c r="C106" s="713">
        <v>0</v>
      </c>
      <c r="D106" s="609">
        <v>0</v>
      </c>
      <c r="F106" s="385"/>
      <c r="G106" s="394"/>
    </row>
    <row r="107" spans="1:10" x14ac:dyDescent="0.25">
      <c r="A107" s="693"/>
      <c r="B107" s="612" t="s">
        <v>369</v>
      </c>
      <c r="C107" s="713">
        <v>0</v>
      </c>
      <c r="D107" s="609">
        <v>0</v>
      </c>
      <c r="F107" s="385"/>
      <c r="G107" s="394"/>
    </row>
    <row r="108" spans="1:10" x14ac:dyDescent="0.25">
      <c r="A108" s="693"/>
      <c r="B108" s="612" t="s">
        <v>166</v>
      </c>
      <c r="C108" s="713">
        <v>0</v>
      </c>
      <c r="D108" s="609">
        <v>0</v>
      </c>
      <c r="F108" s="385"/>
      <c r="G108" s="394"/>
    </row>
    <row r="109" spans="1:10" x14ac:dyDescent="0.25">
      <c r="A109" s="693"/>
      <c r="B109" s="612" t="s">
        <v>368</v>
      </c>
      <c r="C109" s="713">
        <v>0</v>
      </c>
      <c r="D109" s="609">
        <v>0</v>
      </c>
      <c r="F109" s="385"/>
      <c r="G109" s="394"/>
    </row>
    <row r="110" spans="1:10" x14ac:dyDescent="0.25">
      <c r="A110" s="693"/>
      <c r="B110" s="612" t="s">
        <v>367</v>
      </c>
      <c r="C110" s="713">
        <v>0</v>
      </c>
      <c r="D110" s="609">
        <v>0</v>
      </c>
      <c r="F110" s="385"/>
      <c r="G110" s="394"/>
    </row>
    <row r="111" spans="1:10" x14ac:dyDescent="0.25">
      <c r="A111" s="693"/>
      <c r="B111" s="612" t="s">
        <v>196</v>
      </c>
      <c r="C111" s="713">
        <v>0</v>
      </c>
      <c r="D111" s="609">
        <v>0</v>
      </c>
      <c r="F111" s="385"/>
      <c r="G111" s="394"/>
    </row>
    <row r="112" spans="1:10" x14ac:dyDescent="0.25">
      <c r="A112" s="693"/>
      <c r="B112" s="612" t="s">
        <v>366</v>
      </c>
      <c r="C112" s="713">
        <v>0</v>
      </c>
      <c r="D112" s="609">
        <v>0</v>
      </c>
      <c r="F112" s="385"/>
      <c r="G112" s="394"/>
    </row>
    <row r="113" spans="1:7" x14ac:dyDescent="0.25">
      <c r="A113" s="693"/>
      <c r="B113" s="612" t="s">
        <v>365</v>
      </c>
      <c r="C113" s="713">
        <v>0</v>
      </c>
      <c r="D113" s="609">
        <v>0</v>
      </c>
      <c r="F113" s="385"/>
      <c r="G113" s="394"/>
    </row>
    <row r="114" spans="1:7" x14ac:dyDescent="0.25">
      <c r="A114" s="693"/>
      <c r="B114" s="612" t="s">
        <v>194</v>
      </c>
      <c r="C114" s="713">
        <v>0</v>
      </c>
      <c r="D114" s="609">
        <v>0</v>
      </c>
      <c r="F114" s="385"/>
      <c r="G114" s="394"/>
    </row>
    <row r="115" spans="1:7" x14ac:dyDescent="0.25">
      <c r="A115" s="693"/>
      <c r="B115" s="612" t="s">
        <v>193</v>
      </c>
      <c r="C115" s="713">
        <v>0</v>
      </c>
      <c r="D115" s="609">
        <v>0</v>
      </c>
      <c r="F115" s="385"/>
      <c r="G115" s="394"/>
    </row>
    <row r="116" spans="1:7" x14ac:dyDescent="0.25">
      <c r="A116" s="693"/>
      <c r="B116" s="612" t="s">
        <v>192</v>
      </c>
      <c r="C116" s="713">
        <v>0</v>
      </c>
      <c r="D116" s="609">
        <v>0</v>
      </c>
      <c r="F116" s="385"/>
      <c r="G116" s="394"/>
    </row>
    <row r="117" spans="1:7" x14ac:dyDescent="0.25">
      <c r="A117" s="693"/>
      <c r="B117" s="612" t="s">
        <v>364</v>
      </c>
      <c r="C117" s="713">
        <v>0</v>
      </c>
      <c r="D117" s="609">
        <v>0</v>
      </c>
      <c r="F117" s="385"/>
      <c r="G117" s="394"/>
    </row>
    <row r="118" spans="1:7" x14ac:dyDescent="0.25">
      <c r="A118" s="693"/>
      <c r="B118" s="612" t="s">
        <v>363</v>
      </c>
      <c r="C118" s="713">
        <v>0</v>
      </c>
      <c r="D118" s="609">
        <v>0</v>
      </c>
      <c r="F118" s="385"/>
      <c r="G118" s="394"/>
    </row>
    <row r="119" spans="1:7" x14ac:dyDescent="0.25">
      <c r="A119" s="693"/>
      <c r="B119" s="612" t="s">
        <v>362</v>
      </c>
      <c r="C119" s="713">
        <v>0</v>
      </c>
      <c r="D119" s="609">
        <v>0</v>
      </c>
      <c r="F119" s="385"/>
      <c r="G119" s="394"/>
    </row>
    <row r="120" spans="1:7" x14ac:dyDescent="0.25">
      <c r="A120" s="693"/>
      <c r="B120" s="612" t="s">
        <v>361</v>
      </c>
      <c r="C120" s="713">
        <v>0</v>
      </c>
      <c r="D120" s="609">
        <v>0</v>
      </c>
      <c r="F120" s="385"/>
      <c r="G120" s="394"/>
    </row>
    <row r="121" spans="1:7" x14ac:dyDescent="0.25">
      <c r="A121" s="693"/>
      <c r="B121" s="612" t="s">
        <v>360</v>
      </c>
      <c r="C121" s="411">
        <v>267.34198407000002</v>
      </c>
      <c r="D121" s="609">
        <v>1</v>
      </c>
      <c r="F121" s="385"/>
      <c r="G121" s="394"/>
    </row>
    <row r="122" spans="1:7" x14ac:dyDescent="0.25">
      <c r="A122" s="693"/>
      <c r="B122" s="612" t="s">
        <v>181</v>
      </c>
      <c r="C122" s="327">
        <v>0</v>
      </c>
      <c r="D122" s="609">
        <v>0</v>
      </c>
      <c r="F122" s="385"/>
      <c r="G122" s="394"/>
    </row>
    <row r="123" spans="1:7" x14ac:dyDescent="0.25">
      <c r="A123" s="693"/>
      <c r="B123" s="612" t="s">
        <v>359</v>
      </c>
      <c r="C123" s="327">
        <v>0</v>
      </c>
      <c r="D123" s="609">
        <v>0</v>
      </c>
      <c r="F123" s="385"/>
      <c r="G123" s="394"/>
    </row>
    <row r="124" spans="1:7" x14ac:dyDescent="0.25">
      <c r="A124" s="693"/>
      <c r="B124" s="612" t="s">
        <v>187</v>
      </c>
      <c r="C124" s="327">
        <v>0</v>
      </c>
      <c r="D124" s="609">
        <v>0</v>
      </c>
      <c r="F124" s="385"/>
      <c r="G124" s="394"/>
    </row>
    <row r="125" spans="1:7" x14ac:dyDescent="0.25">
      <c r="A125" s="693"/>
      <c r="B125" s="612" t="s">
        <v>186</v>
      </c>
      <c r="C125" s="327">
        <v>0</v>
      </c>
      <c r="D125" s="609">
        <v>0</v>
      </c>
      <c r="F125" s="385"/>
      <c r="G125" s="394"/>
    </row>
    <row r="126" spans="1:7" x14ac:dyDescent="0.25">
      <c r="A126" s="693"/>
      <c r="B126" s="611" t="s">
        <v>175</v>
      </c>
      <c r="C126" s="327">
        <v>0</v>
      </c>
      <c r="D126" s="609">
        <v>0</v>
      </c>
      <c r="F126" s="385"/>
      <c r="G126" s="394"/>
    </row>
    <row r="127" spans="1:7" x14ac:dyDescent="0.25">
      <c r="A127" s="693"/>
      <c r="B127" s="610" t="s">
        <v>24</v>
      </c>
      <c r="C127" s="390">
        <v>267.34198407000002</v>
      </c>
      <c r="D127" s="833">
        <v>1</v>
      </c>
      <c r="F127" s="385"/>
      <c r="G127" s="394"/>
    </row>
    <row r="128" spans="1:7" x14ac:dyDescent="0.25">
      <c r="B128" s="385" t="s">
        <v>427</v>
      </c>
      <c r="C128" s="394"/>
      <c r="D128" s="366"/>
      <c r="E128" s="366"/>
      <c r="F128" s="366"/>
      <c r="G128" s="366"/>
    </row>
    <row r="129" spans="1:7" x14ac:dyDescent="0.25">
      <c r="B129" s="281" t="s">
        <v>347</v>
      </c>
      <c r="C129" s="366"/>
      <c r="D129" s="366"/>
      <c r="E129" s="366"/>
      <c r="F129" s="366"/>
      <c r="G129" s="366"/>
    </row>
    <row r="130" spans="1:7" x14ac:dyDescent="0.25">
      <c r="B130" s="281"/>
      <c r="C130" s="366"/>
      <c r="D130" s="366"/>
      <c r="E130" s="366"/>
      <c r="F130" s="366"/>
      <c r="G130" s="366"/>
    </row>
    <row r="131" spans="1:7" x14ac:dyDescent="0.25">
      <c r="A131" s="693" t="s">
        <v>429</v>
      </c>
      <c r="B131" s="393" t="s">
        <v>428</v>
      </c>
      <c r="C131" s="366"/>
      <c r="D131" s="366"/>
      <c r="F131" s="366"/>
      <c r="G131" s="366"/>
    </row>
    <row r="132" spans="1:7" x14ac:dyDescent="0.25">
      <c r="A132" s="693"/>
      <c r="B132" s="356" t="s">
        <v>370</v>
      </c>
      <c r="C132" s="625" t="s">
        <v>26</v>
      </c>
      <c r="D132" s="625" t="s">
        <v>197</v>
      </c>
      <c r="F132" s="366"/>
      <c r="G132" s="366"/>
    </row>
    <row r="133" spans="1:7" x14ac:dyDescent="0.25">
      <c r="A133" s="693"/>
      <c r="B133" s="612" t="s">
        <v>172</v>
      </c>
      <c r="C133" s="713">
        <v>0</v>
      </c>
      <c r="D133" s="609">
        <v>0</v>
      </c>
      <c r="F133" s="366"/>
      <c r="G133" s="366"/>
    </row>
    <row r="134" spans="1:7" x14ac:dyDescent="0.25">
      <c r="A134" s="693"/>
      <c r="B134" s="612" t="s">
        <v>171</v>
      </c>
      <c r="C134" s="713">
        <v>0</v>
      </c>
      <c r="D134" s="609">
        <v>0</v>
      </c>
      <c r="F134" s="366"/>
      <c r="G134" s="366"/>
    </row>
    <row r="135" spans="1:7" x14ac:dyDescent="0.25">
      <c r="A135" s="693"/>
      <c r="B135" s="612" t="s">
        <v>170</v>
      </c>
      <c r="C135" s="713">
        <v>0</v>
      </c>
      <c r="D135" s="609">
        <v>0</v>
      </c>
      <c r="F135" s="366"/>
      <c r="G135" s="366"/>
    </row>
    <row r="136" spans="1:7" x14ac:dyDescent="0.25">
      <c r="A136" s="693"/>
      <c r="B136" s="612" t="s">
        <v>169</v>
      </c>
      <c r="C136" s="713">
        <v>0</v>
      </c>
      <c r="D136" s="609">
        <v>0</v>
      </c>
      <c r="F136" s="366"/>
      <c r="G136" s="366"/>
    </row>
    <row r="137" spans="1:7" x14ac:dyDescent="0.25">
      <c r="A137" s="693"/>
      <c r="B137" s="612" t="s">
        <v>168</v>
      </c>
      <c r="C137" s="713">
        <v>0</v>
      </c>
      <c r="D137" s="609">
        <v>0</v>
      </c>
      <c r="F137" s="366"/>
      <c r="G137" s="366"/>
    </row>
    <row r="138" spans="1:7" x14ac:dyDescent="0.25">
      <c r="A138" s="693"/>
      <c r="B138" s="612" t="s">
        <v>369</v>
      </c>
      <c r="C138" s="713">
        <v>0</v>
      </c>
      <c r="D138" s="609">
        <v>0</v>
      </c>
      <c r="F138" s="366"/>
      <c r="G138" s="366"/>
    </row>
    <row r="139" spans="1:7" x14ac:dyDescent="0.25">
      <c r="A139" s="693"/>
      <c r="B139" s="612" t="s">
        <v>166</v>
      </c>
      <c r="C139" s="713">
        <v>0</v>
      </c>
      <c r="D139" s="609">
        <v>0</v>
      </c>
      <c r="F139" s="366"/>
      <c r="G139" s="366"/>
    </row>
    <row r="140" spans="1:7" x14ac:dyDescent="0.25">
      <c r="A140" s="693"/>
      <c r="B140" s="612" t="s">
        <v>368</v>
      </c>
      <c r="C140" s="713">
        <v>0</v>
      </c>
      <c r="D140" s="609">
        <v>0</v>
      </c>
      <c r="F140" s="366"/>
      <c r="G140" s="366"/>
    </row>
    <row r="141" spans="1:7" x14ac:dyDescent="0.25">
      <c r="A141" s="693"/>
      <c r="B141" s="612" t="s">
        <v>367</v>
      </c>
      <c r="C141" s="713">
        <v>0</v>
      </c>
      <c r="D141" s="609">
        <v>0</v>
      </c>
      <c r="F141" s="366"/>
      <c r="G141" s="366"/>
    </row>
    <row r="142" spans="1:7" x14ac:dyDescent="0.25">
      <c r="A142" s="693"/>
      <c r="B142" s="612" t="s">
        <v>196</v>
      </c>
      <c r="C142" s="713">
        <v>0</v>
      </c>
      <c r="D142" s="609">
        <v>0</v>
      </c>
      <c r="F142" s="366"/>
      <c r="G142" s="366"/>
    </row>
    <row r="143" spans="1:7" x14ac:dyDescent="0.25">
      <c r="A143" s="693"/>
      <c r="B143" s="612" t="s">
        <v>366</v>
      </c>
      <c r="C143" s="713">
        <v>0</v>
      </c>
      <c r="D143" s="609">
        <v>0</v>
      </c>
      <c r="F143" s="366"/>
      <c r="G143" s="366"/>
    </row>
    <row r="144" spans="1:7" x14ac:dyDescent="0.25">
      <c r="A144" s="693"/>
      <c r="B144" s="612" t="s">
        <v>365</v>
      </c>
      <c r="C144" s="713">
        <v>0</v>
      </c>
      <c r="D144" s="609">
        <v>0</v>
      </c>
      <c r="F144" s="366"/>
      <c r="G144" s="366"/>
    </row>
    <row r="145" spans="1:7" x14ac:dyDescent="0.25">
      <c r="A145" s="693"/>
      <c r="B145" s="612" t="s">
        <v>194</v>
      </c>
      <c r="C145" s="713">
        <v>0</v>
      </c>
      <c r="D145" s="609">
        <v>0</v>
      </c>
      <c r="F145" s="366"/>
      <c r="G145" s="366"/>
    </row>
    <row r="146" spans="1:7" x14ac:dyDescent="0.25">
      <c r="A146" s="693"/>
      <c r="B146" s="612" t="s">
        <v>193</v>
      </c>
      <c r="C146" s="713">
        <v>0</v>
      </c>
      <c r="D146" s="609">
        <v>0</v>
      </c>
      <c r="F146" s="392"/>
      <c r="G146" s="392"/>
    </row>
    <row r="147" spans="1:7" x14ac:dyDescent="0.25">
      <c r="A147" s="693"/>
      <c r="B147" s="612" t="s">
        <v>192</v>
      </c>
      <c r="C147" s="713">
        <v>0</v>
      </c>
      <c r="D147" s="609">
        <v>0</v>
      </c>
      <c r="F147" s="391"/>
      <c r="G147" s="391"/>
    </row>
    <row r="148" spans="1:7" x14ac:dyDescent="0.25">
      <c r="A148" s="693"/>
      <c r="B148" s="612" t="s">
        <v>364</v>
      </c>
      <c r="C148" s="713">
        <v>0</v>
      </c>
      <c r="D148" s="609">
        <v>0</v>
      </c>
      <c r="F148" s="391"/>
      <c r="G148" s="391"/>
    </row>
    <row r="149" spans="1:7" x14ac:dyDescent="0.25">
      <c r="A149" s="693"/>
      <c r="B149" s="612" t="s">
        <v>363</v>
      </c>
      <c r="C149" s="713">
        <v>0</v>
      </c>
      <c r="D149" s="609">
        <v>0</v>
      </c>
      <c r="F149" s="391"/>
      <c r="G149" s="391"/>
    </row>
    <row r="150" spans="1:7" x14ac:dyDescent="0.25">
      <c r="A150" s="693"/>
      <c r="B150" s="612" t="s">
        <v>362</v>
      </c>
      <c r="C150" s="713">
        <v>0</v>
      </c>
      <c r="D150" s="609">
        <v>0</v>
      </c>
    </row>
    <row r="151" spans="1:7" x14ac:dyDescent="0.25">
      <c r="A151" s="693"/>
      <c r="B151" s="612" t="s">
        <v>361</v>
      </c>
      <c r="C151" s="713">
        <v>0</v>
      </c>
      <c r="D151" s="609">
        <v>0</v>
      </c>
    </row>
    <row r="152" spans="1:7" x14ac:dyDescent="0.25">
      <c r="A152" s="693"/>
      <c r="B152" s="612" t="s">
        <v>360</v>
      </c>
      <c r="C152" s="411">
        <v>267.34198407000002</v>
      </c>
      <c r="D152" s="609">
        <v>1</v>
      </c>
    </row>
    <row r="153" spans="1:7" x14ac:dyDescent="0.25">
      <c r="A153" s="693"/>
      <c r="B153" s="612" t="s">
        <v>181</v>
      </c>
      <c r="C153" s="713">
        <v>0</v>
      </c>
      <c r="D153" s="609">
        <v>0</v>
      </c>
    </row>
    <row r="154" spans="1:7" x14ac:dyDescent="0.25">
      <c r="A154" s="693"/>
      <c r="B154" s="612" t="s">
        <v>359</v>
      </c>
      <c r="C154" s="713">
        <v>0</v>
      </c>
      <c r="D154" s="609">
        <v>0</v>
      </c>
    </row>
    <row r="155" spans="1:7" x14ac:dyDescent="0.25">
      <c r="A155" s="693"/>
      <c r="B155" s="612" t="s">
        <v>187</v>
      </c>
      <c r="C155" s="713">
        <v>0</v>
      </c>
      <c r="D155" s="609">
        <v>0</v>
      </c>
    </row>
    <row r="156" spans="1:7" x14ac:dyDescent="0.25">
      <c r="A156" s="693"/>
      <c r="B156" s="612" t="s">
        <v>186</v>
      </c>
      <c r="C156" s="713">
        <v>0</v>
      </c>
      <c r="D156" s="609">
        <v>0</v>
      </c>
    </row>
    <row r="157" spans="1:7" x14ac:dyDescent="0.25">
      <c r="A157" s="693"/>
      <c r="B157" s="611" t="s">
        <v>175</v>
      </c>
      <c r="C157" s="713">
        <v>0</v>
      </c>
      <c r="D157" s="609">
        <v>0</v>
      </c>
    </row>
    <row r="158" spans="1:7" x14ac:dyDescent="0.25">
      <c r="A158" s="693"/>
      <c r="B158" s="610" t="s">
        <v>24</v>
      </c>
      <c r="C158" s="390">
        <v>267.34198407000002</v>
      </c>
      <c r="D158" s="671">
        <v>1</v>
      </c>
    </row>
    <row r="159" spans="1:7" x14ac:dyDescent="0.25">
      <c r="A159" s="693"/>
      <c r="B159" s="385" t="s">
        <v>427</v>
      </c>
      <c r="C159" s="360"/>
      <c r="D159" s="359"/>
    </row>
    <row r="160" spans="1:7" x14ac:dyDescent="0.25">
      <c r="A160" s="693"/>
      <c r="B160" s="281" t="s">
        <v>347</v>
      </c>
      <c r="C160" s="360"/>
      <c r="D160" s="359"/>
    </row>
    <row r="161" spans="1:6" x14ac:dyDescent="0.25">
      <c r="A161" s="693"/>
      <c r="B161" s="281"/>
      <c r="C161" s="360"/>
      <c r="D161" s="359"/>
    </row>
    <row r="162" spans="1:6" x14ac:dyDescent="0.25">
      <c r="A162" s="693" t="s">
        <v>426</v>
      </c>
      <c r="B162" s="389" t="s">
        <v>425</v>
      </c>
      <c r="C162" s="366"/>
      <c r="D162" s="366"/>
      <c r="E162" s="366"/>
    </row>
    <row r="163" spans="1:6" x14ac:dyDescent="0.25">
      <c r="B163" s="381"/>
      <c r="C163" s="625" t="s">
        <v>45</v>
      </c>
      <c r="D163" s="625" t="s">
        <v>197</v>
      </c>
      <c r="E163" s="625" t="s">
        <v>424</v>
      </c>
      <c r="F163" s="625" t="s">
        <v>197</v>
      </c>
    </row>
    <row r="164" spans="1:6" x14ac:dyDescent="0.25">
      <c r="B164" s="607" t="s">
        <v>353</v>
      </c>
      <c r="C164" s="588">
        <v>236</v>
      </c>
      <c r="D164" s="598">
        <v>0.48861283643892339</v>
      </c>
      <c r="E164" s="589">
        <v>148.78258707000001</v>
      </c>
      <c r="F164" s="598">
        <v>0.55652533434869411</v>
      </c>
    </row>
    <row r="165" spans="1:6" x14ac:dyDescent="0.25">
      <c r="B165" s="607" t="s">
        <v>352</v>
      </c>
      <c r="C165" s="588">
        <v>101</v>
      </c>
      <c r="D165" s="598">
        <v>0.20910973084886128</v>
      </c>
      <c r="E165" s="589">
        <v>47.125976999999999</v>
      </c>
      <c r="F165" s="598">
        <v>0.17627600529687351</v>
      </c>
    </row>
    <row r="166" spans="1:6" x14ac:dyDescent="0.25">
      <c r="B166" s="607" t="s">
        <v>351</v>
      </c>
      <c r="C166" s="588">
        <v>36</v>
      </c>
      <c r="D166" s="598">
        <v>7.4534161490683232E-2</v>
      </c>
      <c r="E166" s="589">
        <v>17.714264</v>
      </c>
      <c r="F166" s="598">
        <v>6.6260688763953177E-2</v>
      </c>
    </row>
    <row r="167" spans="1:6" x14ac:dyDescent="0.25">
      <c r="B167" s="607" t="s">
        <v>350</v>
      </c>
      <c r="C167" s="588">
        <v>29</v>
      </c>
      <c r="D167" s="598">
        <v>6.0041407867494824E-2</v>
      </c>
      <c r="E167" s="589">
        <v>12.0015605</v>
      </c>
      <c r="F167" s="598">
        <v>4.4892165148507121E-2</v>
      </c>
    </row>
    <row r="168" spans="1:6" x14ac:dyDescent="0.25">
      <c r="B168" s="607" t="s">
        <v>349</v>
      </c>
      <c r="C168" s="588">
        <v>81</v>
      </c>
      <c r="D168" s="598">
        <v>0.16770186335403728</v>
      </c>
      <c r="E168" s="589">
        <v>41.717595500000002</v>
      </c>
      <c r="F168" s="598">
        <v>0.15604580644197205</v>
      </c>
    </row>
    <row r="169" spans="1:6" x14ac:dyDescent="0.25">
      <c r="B169" s="607" t="s">
        <v>153</v>
      </c>
      <c r="C169" s="589">
        <v>0</v>
      </c>
      <c r="D169" s="598">
        <v>0</v>
      </c>
      <c r="E169" s="589">
        <v>0</v>
      </c>
      <c r="F169" s="598">
        <v>0</v>
      </c>
    </row>
    <row r="170" spans="1:6" x14ac:dyDescent="0.25">
      <c r="B170" s="607" t="s">
        <v>348</v>
      </c>
      <c r="C170" s="588">
        <v>0</v>
      </c>
      <c r="D170" s="598">
        <v>0</v>
      </c>
      <c r="E170" s="589">
        <v>0</v>
      </c>
      <c r="F170" s="598">
        <v>0</v>
      </c>
    </row>
    <row r="171" spans="1:6" x14ac:dyDescent="0.25">
      <c r="B171" s="381" t="s">
        <v>24</v>
      </c>
      <c r="C171" s="380">
        <v>483</v>
      </c>
      <c r="D171" s="379">
        <v>1</v>
      </c>
      <c r="E171" s="387">
        <v>267.34198407000002</v>
      </c>
      <c r="F171" s="379">
        <v>1</v>
      </c>
    </row>
    <row r="172" spans="1:6" x14ac:dyDescent="0.25">
      <c r="B172" s="281" t="s">
        <v>347</v>
      </c>
      <c r="C172" s="386"/>
      <c r="D172" s="386"/>
      <c r="E172" s="366"/>
    </row>
    <row r="173" spans="1:6" x14ac:dyDescent="0.25">
      <c r="B173" s="385"/>
      <c r="C173" s="260"/>
      <c r="D173" s="260"/>
      <c r="E173" s="366"/>
    </row>
    <row r="174" spans="1:6" x14ac:dyDescent="0.25">
      <c r="A174" s="693" t="s">
        <v>423</v>
      </c>
      <c r="B174" s="384" t="s">
        <v>422</v>
      </c>
      <c r="C174" s="366"/>
      <c r="D174" s="366"/>
      <c r="E174" s="366"/>
    </row>
    <row r="175" spans="1:6" x14ac:dyDescent="0.25">
      <c r="B175" s="381"/>
      <c r="C175" s="625" t="s">
        <v>45</v>
      </c>
      <c r="D175" s="625" t="s">
        <v>197</v>
      </c>
      <c r="E175" s="366"/>
    </row>
    <row r="176" spans="1:6" x14ac:dyDescent="0.25">
      <c r="B176" s="383" t="s">
        <v>421</v>
      </c>
      <c r="C176" s="588">
        <v>461</v>
      </c>
      <c r="D176" s="598">
        <v>0.95445134575569357</v>
      </c>
      <c r="E176" s="382"/>
    </row>
    <row r="177" spans="1:5" x14ac:dyDescent="0.25">
      <c r="B177" s="607" t="s">
        <v>420</v>
      </c>
      <c r="C177" s="588">
        <v>22</v>
      </c>
      <c r="D177" s="598">
        <v>4.5548654244306416E-2</v>
      </c>
      <c r="E177" s="366"/>
    </row>
    <row r="178" spans="1:5" x14ac:dyDescent="0.25">
      <c r="B178" s="607" t="s">
        <v>419</v>
      </c>
      <c r="C178" s="588">
        <v>0</v>
      </c>
      <c r="D178" s="598">
        <v>0</v>
      </c>
      <c r="E178" s="366"/>
    </row>
    <row r="179" spans="1:5" x14ac:dyDescent="0.25">
      <c r="B179" s="607" t="s">
        <v>348</v>
      </c>
      <c r="C179" s="588">
        <v>0</v>
      </c>
      <c r="D179" s="598">
        <v>0</v>
      </c>
      <c r="E179" s="366"/>
    </row>
    <row r="180" spans="1:5" x14ac:dyDescent="0.25">
      <c r="B180" s="381" t="s">
        <v>24</v>
      </c>
      <c r="C180" s="380">
        <v>483</v>
      </c>
      <c r="D180" s="379">
        <v>1</v>
      </c>
      <c r="E180" s="366"/>
    </row>
    <row r="181" spans="1:5" x14ac:dyDescent="0.25">
      <c r="B181" s="650" t="s">
        <v>418</v>
      </c>
    </row>
    <row r="182" spans="1:5" x14ac:dyDescent="0.25">
      <c r="B182" s="281" t="s">
        <v>347</v>
      </c>
    </row>
    <row r="184" spans="1:5" x14ac:dyDescent="0.25">
      <c r="A184" s="658"/>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tabColor rgb="FF00B050"/>
    <pageSetUpPr fitToPage="1"/>
  </sheetPr>
  <dimension ref="A1:T1059"/>
  <sheetViews>
    <sheetView zoomScale="70" zoomScaleNormal="70" workbookViewId="0"/>
  </sheetViews>
  <sheetFormatPr defaultColWidth="19.7109375" defaultRowHeight="15" x14ac:dyDescent="0.25"/>
  <cols>
    <col min="1" max="1" width="19.7109375" style="655"/>
    <col min="2" max="2" width="94.7109375" style="655" customWidth="1"/>
    <col min="3" max="16384" width="19.7109375" style="650"/>
  </cols>
  <sheetData>
    <row r="1" spans="1:13" s="562" customFormat="1" ht="33" x14ac:dyDescent="0.25">
      <c r="A1" s="5" t="s">
        <v>708</v>
      </c>
      <c r="D1" s="774"/>
      <c r="E1" s="775"/>
      <c r="F1" s="774"/>
    </row>
    <row r="2" spans="1:13" s="562" customFormat="1" ht="15" customHeight="1" x14ac:dyDescent="0.25">
      <c r="A2" s="5"/>
      <c r="D2" s="775"/>
      <c r="E2" s="775"/>
      <c r="F2" s="775"/>
    </row>
    <row r="4" spans="1:13" ht="21.75" thickBot="1" x14ac:dyDescent="0.3">
      <c r="A4" s="321" t="s">
        <v>883</v>
      </c>
      <c r="B4" s="322"/>
      <c r="C4" s="322"/>
      <c r="D4" s="322"/>
      <c r="E4" s="322"/>
      <c r="F4" s="322"/>
      <c r="G4" s="322"/>
      <c r="H4" s="322"/>
      <c r="I4" s="322"/>
      <c r="J4" s="322"/>
      <c r="K4" s="322"/>
    </row>
    <row r="6" spans="1:13" x14ac:dyDescent="0.25">
      <c r="A6" s="693" t="s">
        <v>549</v>
      </c>
      <c r="B6" s="690" t="s">
        <v>897</v>
      </c>
      <c r="C6" s="690"/>
      <c r="D6" s="690"/>
    </row>
    <row r="7" spans="1:13" x14ac:dyDescent="0.25">
      <c r="A7" s="497"/>
      <c r="B7" s="688"/>
      <c r="C7" s="559">
        <v>2014</v>
      </c>
      <c r="D7" s="559">
        <v>2015</v>
      </c>
      <c r="E7" s="559">
        <v>2016</v>
      </c>
      <c r="F7" s="559">
        <v>2017</v>
      </c>
    </row>
    <row r="8" spans="1:13" x14ac:dyDescent="0.25">
      <c r="A8" s="693"/>
      <c r="B8" s="689" t="s">
        <v>25</v>
      </c>
      <c r="C8" s="558">
        <v>202</v>
      </c>
      <c r="D8" s="558">
        <v>189.08</v>
      </c>
      <c r="E8" s="558">
        <v>285.38099999999997</v>
      </c>
      <c r="F8" s="558">
        <v>299.02999999999997</v>
      </c>
    </row>
    <row r="9" spans="1:13" x14ac:dyDescent="0.25">
      <c r="A9" s="693"/>
      <c r="B9" s="689" t="s">
        <v>26</v>
      </c>
      <c r="C9" s="558">
        <v>134</v>
      </c>
      <c r="D9" s="558">
        <v>115.096</v>
      </c>
      <c r="E9" s="558">
        <v>137.26900000000001</v>
      </c>
      <c r="F9" s="558">
        <v>125.24</v>
      </c>
    </row>
    <row r="10" spans="1:13" x14ac:dyDescent="0.25">
      <c r="B10" s="680" t="s">
        <v>1052</v>
      </c>
    </row>
    <row r="11" spans="1:13" x14ac:dyDescent="0.25">
      <c r="B11" s="655" t="s">
        <v>347</v>
      </c>
      <c r="E11" s="568"/>
      <c r="F11" s="568"/>
    </row>
    <row r="12" spans="1:13" x14ac:dyDescent="0.25">
      <c r="E12" s="568"/>
      <c r="F12" s="568"/>
      <c r="H12" s="655"/>
      <c r="I12" s="655"/>
      <c r="L12" s="661"/>
      <c r="M12" s="661"/>
    </row>
    <row r="13" spans="1:13" x14ac:dyDescent="0.25">
      <c r="A13" s="693" t="s">
        <v>548</v>
      </c>
      <c r="B13" s="561" t="s">
        <v>547</v>
      </c>
      <c r="C13" s="656"/>
      <c r="D13" s="656"/>
      <c r="E13" s="656"/>
      <c r="F13" s="656"/>
      <c r="G13" s="656"/>
      <c r="H13" s="656"/>
      <c r="I13" s="656"/>
      <c r="J13" s="656"/>
    </row>
    <row r="14" spans="1:13" x14ac:dyDescent="0.25">
      <c r="A14" s="650"/>
      <c r="B14" s="560"/>
      <c r="C14" s="559">
        <v>2010</v>
      </c>
      <c r="D14" s="559">
        <v>2011</v>
      </c>
      <c r="E14" s="559">
        <v>2012</v>
      </c>
      <c r="F14" s="559">
        <v>2013</v>
      </c>
      <c r="G14" s="559">
        <v>2014</v>
      </c>
      <c r="H14" s="559">
        <v>2015</v>
      </c>
      <c r="I14" s="559">
        <v>2016</v>
      </c>
      <c r="J14" s="665">
        <v>2017</v>
      </c>
    </row>
    <row r="15" spans="1:13" x14ac:dyDescent="0.25">
      <c r="A15" s="650"/>
      <c r="B15" s="540" t="s">
        <v>295</v>
      </c>
      <c r="C15" s="558">
        <v>210</v>
      </c>
      <c r="D15" s="558">
        <v>232</v>
      </c>
      <c r="E15" s="558">
        <v>211</v>
      </c>
      <c r="F15" s="558">
        <v>215</v>
      </c>
      <c r="G15" s="558">
        <v>202</v>
      </c>
      <c r="H15" s="558">
        <v>182</v>
      </c>
      <c r="I15" s="558">
        <v>274</v>
      </c>
      <c r="J15" s="692">
        <v>285</v>
      </c>
      <c r="L15" s="602"/>
      <c r="M15" s="602"/>
    </row>
    <row r="16" spans="1:13" x14ac:dyDescent="0.25">
      <c r="A16" s="650"/>
      <c r="B16" s="540" t="s">
        <v>34</v>
      </c>
      <c r="C16" s="558">
        <v>145</v>
      </c>
      <c r="D16" s="558">
        <v>129</v>
      </c>
      <c r="E16" s="558">
        <v>122</v>
      </c>
      <c r="F16" s="558">
        <v>120</v>
      </c>
      <c r="G16" s="558">
        <v>134</v>
      </c>
      <c r="H16" s="558">
        <v>111</v>
      </c>
      <c r="I16" s="558">
        <v>130</v>
      </c>
      <c r="J16" s="694">
        <v>120</v>
      </c>
      <c r="L16" s="602"/>
      <c r="M16" s="602"/>
    </row>
    <row r="17" spans="1:13" x14ac:dyDescent="0.25">
      <c r="A17" s="650"/>
      <c r="B17" s="557" t="s">
        <v>1053</v>
      </c>
      <c r="C17" s="556"/>
      <c r="D17" s="556"/>
      <c r="E17" s="556"/>
      <c r="F17" s="556"/>
      <c r="G17" s="556"/>
      <c r="H17" s="656"/>
      <c r="I17" s="656"/>
      <c r="J17" s="542"/>
      <c r="L17" s="690"/>
      <c r="M17" s="602"/>
    </row>
    <row r="18" spans="1:13" x14ac:dyDescent="0.25">
      <c r="B18" s="655" t="s">
        <v>347</v>
      </c>
      <c r="I18" s="38"/>
      <c r="J18" s="38"/>
      <c r="L18" s="649"/>
      <c r="M18" s="602"/>
    </row>
    <row r="19" spans="1:13" x14ac:dyDescent="0.25">
      <c r="A19" s="255"/>
      <c r="B19" s="534"/>
      <c r="C19" s="656"/>
      <c r="D19" s="656"/>
      <c r="E19" s="656"/>
      <c r="F19" s="656"/>
      <c r="G19" s="656"/>
      <c r="H19" s="656"/>
      <c r="I19" s="38"/>
      <c r="J19" s="38"/>
      <c r="K19" s="255"/>
      <c r="L19" s="661"/>
      <c r="M19" s="661"/>
    </row>
    <row r="20" spans="1:13" ht="21.75" thickBot="1" x14ac:dyDescent="0.3">
      <c r="A20" s="321" t="s">
        <v>707</v>
      </c>
      <c r="B20" s="322"/>
      <c r="C20" s="322"/>
      <c r="D20" s="322"/>
      <c r="E20" s="322"/>
      <c r="F20" s="322"/>
      <c r="G20" s="322"/>
      <c r="H20" s="322"/>
      <c r="I20" s="322"/>
      <c r="J20" s="322"/>
      <c r="K20" s="322"/>
    </row>
    <row r="22" spans="1:13" x14ac:dyDescent="0.25">
      <c r="A22" s="693" t="s">
        <v>884</v>
      </c>
      <c r="B22" s="690" t="s">
        <v>897</v>
      </c>
      <c r="C22" s="690"/>
      <c r="D22" s="690"/>
    </row>
    <row r="23" spans="1:13" x14ac:dyDescent="0.25">
      <c r="A23" s="497"/>
      <c r="B23" s="688"/>
      <c r="C23" s="691">
        <v>2014</v>
      </c>
      <c r="D23" s="691">
        <v>2015</v>
      </c>
      <c r="E23" s="691">
        <v>2016</v>
      </c>
      <c r="F23" s="691">
        <v>2017</v>
      </c>
    </row>
    <row r="24" spans="1:13" x14ac:dyDescent="0.25">
      <c r="A24" s="693"/>
      <c r="B24" s="689" t="s">
        <v>25</v>
      </c>
      <c r="C24" s="692">
        <v>202</v>
      </c>
      <c r="D24" s="692">
        <v>189.08</v>
      </c>
      <c r="E24" s="692">
        <v>239.625</v>
      </c>
      <c r="F24" s="692">
        <v>261.29599999999999</v>
      </c>
    </row>
    <row r="25" spans="1:13" x14ac:dyDescent="0.25">
      <c r="A25" s="693"/>
      <c r="B25" s="689" t="s">
        <v>26</v>
      </c>
      <c r="C25" s="692">
        <v>134</v>
      </c>
      <c r="D25" s="692">
        <v>115.096</v>
      </c>
      <c r="E25" s="692">
        <v>128.053</v>
      </c>
      <c r="F25" s="694">
        <v>117.312</v>
      </c>
    </row>
    <row r="26" spans="1:13" x14ac:dyDescent="0.25">
      <c r="B26" s="655" t="s">
        <v>347</v>
      </c>
    </row>
    <row r="27" spans="1:13" x14ac:dyDescent="0.25">
      <c r="L27" s="602"/>
      <c r="M27" s="602"/>
    </row>
    <row r="28" spans="1:13" x14ac:dyDescent="0.25">
      <c r="A28" s="693" t="s">
        <v>885</v>
      </c>
      <c r="B28" s="561" t="s">
        <v>547</v>
      </c>
      <c r="C28" s="656"/>
      <c r="D28" s="656"/>
      <c r="E28" s="656"/>
      <c r="F28" s="656"/>
      <c r="G28" s="656"/>
      <c r="H28" s="656"/>
      <c r="I28" s="656"/>
      <c r="J28" s="656"/>
      <c r="L28" s="602"/>
      <c r="M28" s="602"/>
    </row>
    <row r="29" spans="1:13" x14ac:dyDescent="0.25">
      <c r="A29" s="650"/>
      <c r="B29" s="560"/>
      <c r="C29" s="559">
        <v>2010</v>
      </c>
      <c r="D29" s="559">
        <v>2011</v>
      </c>
      <c r="E29" s="559">
        <v>2012</v>
      </c>
      <c r="F29" s="559">
        <v>2013</v>
      </c>
      <c r="G29" s="559">
        <v>2014</v>
      </c>
      <c r="H29" s="559">
        <v>2015</v>
      </c>
      <c r="I29" s="559">
        <v>2016</v>
      </c>
      <c r="J29" s="665">
        <v>2017</v>
      </c>
      <c r="L29" s="602"/>
      <c r="M29" s="602"/>
    </row>
    <row r="30" spans="1:13" x14ac:dyDescent="0.25">
      <c r="A30" s="650"/>
      <c r="B30" s="540" t="s">
        <v>295</v>
      </c>
      <c r="C30" s="558">
        <v>210</v>
      </c>
      <c r="D30" s="558">
        <v>232</v>
      </c>
      <c r="E30" s="558">
        <v>211</v>
      </c>
      <c r="F30" s="558">
        <v>215</v>
      </c>
      <c r="G30" s="558">
        <v>202</v>
      </c>
      <c r="H30" s="558">
        <v>182</v>
      </c>
      <c r="I30" s="558">
        <v>229</v>
      </c>
      <c r="J30" s="692">
        <v>248</v>
      </c>
      <c r="L30" s="602"/>
      <c r="M30" s="602"/>
    </row>
    <row r="31" spans="1:13" x14ac:dyDescent="0.25">
      <c r="A31" s="650"/>
      <c r="B31" s="540" t="s">
        <v>34</v>
      </c>
      <c r="C31" s="558">
        <v>145</v>
      </c>
      <c r="D31" s="558">
        <v>129</v>
      </c>
      <c r="E31" s="558">
        <v>122</v>
      </c>
      <c r="F31" s="558">
        <v>120</v>
      </c>
      <c r="G31" s="558">
        <v>134</v>
      </c>
      <c r="H31" s="558">
        <v>111</v>
      </c>
      <c r="I31" s="558">
        <v>121</v>
      </c>
      <c r="J31" s="694">
        <v>112</v>
      </c>
      <c r="L31" s="602"/>
      <c r="M31" s="602"/>
    </row>
    <row r="32" spans="1:13" x14ac:dyDescent="0.25">
      <c r="B32" s="655" t="s">
        <v>347</v>
      </c>
      <c r="L32" s="649"/>
      <c r="M32" s="602"/>
    </row>
    <row r="33" spans="1:13" x14ac:dyDescent="0.25">
      <c r="A33" s="255"/>
      <c r="B33" s="534"/>
      <c r="C33" s="656"/>
      <c r="D33" s="656"/>
      <c r="E33" s="656"/>
      <c r="F33" s="656"/>
      <c r="G33" s="656"/>
      <c r="H33" s="656"/>
      <c r="I33" s="656"/>
      <c r="J33" s="656"/>
      <c r="K33" s="255"/>
      <c r="L33" s="661"/>
      <c r="M33" s="661"/>
    </row>
    <row r="34" spans="1:13" x14ac:dyDescent="0.25">
      <c r="A34" s="693" t="s">
        <v>706</v>
      </c>
      <c r="B34" s="547" t="s">
        <v>544</v>
      </c>
      <c r="C34" s="255"/>
      <c r="D34" s="555"/>
      <c r="E34" s="555"/>
      <c r="F34" s="555"/>
      <c r="G34" s="555"/>
      <c r="H34" s="554"/>
      <c r="I34" s="656"/>
      <c r="J34" s="656"/>
      <c r="K34" s="255"/>
      <c r="L34" s="661"/>
      <c r="M34" s="661"/>
    </row>
    <row r="35" spans="1:13" x14ac:dyDescent="0.25">
      <c r="A35" s="650"/>
      <c r="B35" s="540" t="s">
        <v>25</v>
      </c>
      <c r="C35" s="558">
        <v>261.29599999999999</v>
      </c>
      <c r="D35" s="553"/>
      <c r="E35" s="255"/>
      <c r="F35" s="520"/>
      <c r="G35" s="520"/>
      <c r="H35" s="548"/>
      <c r="I35" s="656"/>
      <c r="J35" s="656"/>
      <c r="K35" s="255"/>
      <c r="L35" s="661"/>
      <c r="M35" s="661"/>
    </row>
    <row r="36" spans="1:13" x14ac:dyDescent="0.25">
      <c r="A36" s="650"/>
      <c r="B36" s="540" t="s">
        <v>447</v>
      </c>
      <c r="C36" s="558">
        <v>590.13574554000002</v>
      </c>
      <c r="D36" s="655"/>
      <c r="E36" s="255"/>
      <c r="F36" s="520"/>
      <c r="G36" s="520"/>
      <c r="H36" s="548"/>
      <c r="I36" s="656"/>
      <c r="J36" s="656"/>
      <c r="K36" s="255"/>
    </row>
    <row r="37" spans="1:13" x14ac:dyDescent="0.25">
      <c r="A37" s="255"/>
      <c r="B37" s="540" t="s">
        <v>26</v>
      </c>
      <c r="C37" s="558">
        <v>117.312</v>
      </c>
      <c r="D37" s="520"/>
      <c r="E37" s="255"/>
      <c r="F37" s="520"/>
      <c r="G37" s="520"/>
      <c r="H37" s="548"/>
      <c r="I37" s="656"/>
      <c r="J37" s="656"/>
      <c r="K37" s="255"/>
    </row>
    <row r="38" spans="1:13" x14ac:dyDescent="0.25">
      <c r="A38" s="255"/>
      <c r="B38" s="540" t="s">
        <v>401</v>
      </c>
      <c r="C38" s="558">
        <v>269.43828230000003</v>
      </c>
      <c r="D38" s="655"/>
      <c r="E38" s="255"/>
      <c r="F38" s="520"/>
      <c r="G38" s="520"/>
      <c r="H38" s="548"/>
      <c r="I38" s="656"/>
      <c r="J38" s="656"/>
      <c r="K38" s="255"/>
    </row>
    <row r="39" spans="1:13" x14ac:dyDescent="0.25">
      <c r="A39" s="255"/>
      <c r="B39" s="541" t="s">
        <v>543</v>
      </c>
      <c r="C39" s="553"/>
      <c r="D39" s="255"/>
      <c r="E39" s="255"/>
      <c r="F39" s="520"/>
      <c r="G39" s="520"/>
      <c r="H39" s="548"/>
      <c r="I39" s="656"/>
      <c r="J39" s="656"/>
      <c r="K39" s="255"/>
    </row>
    <row r="40" spans="1:13" x14ac:dyDescent="0.25">
      <c r="A40" s="255"/>
      <c r="B40" s="281" t="s">
        <v>347</v>
      </c>
      <c r="C40" s="553"/>
      <c r="D40" s="255"/>
      <c r="E40" s="255"/>
      <c r="F40" s="520"/>
      <c r="G40" s="520"/>
      <c r="H40" s="548"/>
      <c r="I40" s="656"/>
      <c r="J40" s="656"/>
      <c r="K40" s="255"/>
    </row>
    <row r="41" spans="1:13" x14ac:dyDescent="0.25">
      <c r="A41" s="255"/>
      <c r="B41" s="541"/>
      <c r="C41" s="553"/>
      <c r="D41" s="255"/>
      <c r="E41" s="255"/>
      <c r="F41" s="520"/>
      <c r="G41" s="520"/>
      <c r="H41" s="548"/>
      <c r="I41" s="656"/>
      <c r="J41" s="656"/>
      <c r="K41" s="255"/>
    </row>
    <row r="42" spans="1:13" x14ac:dyDescent="0.25">
      <c r="A42" s="693" t="s">
        <v>705</v>
      </c>
      <c r="B42" s="552" t="s">
        <v>541</v>
      </c>
      <c r="C42" s="551"/>
      <c r="D42" s="255"/>
      <c r="E42" s="255"/>
      <c r="G42" s="520"/>
      <c r="H42" s="548"/>
      <c r="I42" s="656"/>
      <c r="J42" s="656"/>
      <c r="K42" s="255"/>
    </row>
    <row r="43" spans="1:13" x14ac:dyDescent="0.25">
      <c r="A43" s="255"/>
      <c r="B43" s="527" t="s">
        <v>256</v>
      </c>
      <c r="C43" s="752">
        <v>1.0474285699999999</v>
      </c>
      <c r="D43" s="255"/>
      <c r="E43" s="255"/>
      <c r="F43" s="520"/>
      <c r="G43" s="520"/>
      <c r="H43" s="548"/>
      <c r="I43" s="656"/>
      <c r="J43" s="656"/>
      <c r="K43" s="255"/>
    </row>
    <row r="44" spans="1:13" x14ac:dyDescent="0.25">
      <c r="A44" s="255"/>
      <c r="B44" s="281" t="s">
        <v>347</v>
      </c>
      <c r="C44" s="520"/>
      <c r="D44" s="255"/>
      <c r="E44" s="255"/>
      <c r="F44" s="520"/>
      <c r="G44" s="520"/>
      <c r="H44" s="548"/>
      <c r="I44" s="656"/>
      <c r="J44" s="656"/>
      <c r="K44" s="255"/>
    </row>
    <row r="45" spans="1:13" x14ac:dyDescent="0.25">
      <c r="A45" s="255"/>
      <c r="B45" s="541"/>
      <c r="C45" s="520"/>
      <c r="D45" s="255"/>
      <c r="E45" s="255"/>
      <c r="F45" s="520"/>
      <c r="G45" s="520"/>
      <c r="H45" s="548"/>
      <c r="I45" s="656"/>
      <c r="J45" s="656"/>
      <c r="K45" s="255"/>
    </row>
    <row r="46" spans="1:13" x14ac:dyDescent="0.25">
      <c r="A46" s="693" t="s">
        <v>704</v>
      </c>
      <c r="B46" s="547" t="s">
        <v>539</v>
      </c>
      <c r="C46" s="391"/>
      <c r="D46" s="255"/>
      <c r="E46" s="550"/>
      <c r="F46" s="520"/>
      <c r="G46" s="520"/>
      <c r="H46" s="548"/>
      <c r="I46" s="656"/>
      <c r="J46" s="656"/>
      <c r="K46" s="255"/>
    </row>
    <row r="47" spans="1:13" x14ac:dyDescent="0.25">
      <c r="A47" s="255"/>
      <c r="B47" s="612" t="s">
        <v>101</v>
      </c>
      <c r="C47" s="753">
        <v>0.45161290322580644</v>
      </c>
      <c r="D47" s="255"/>
      <c r="E47" s="255"/>
      <c r="F47" s="520"/>
      <c r="G47" s="520"/>
      <c r="H47" s="548"/>
      <c r="I47" s="656"/>
      <c r="J47" s="656"/>
      <c r="K47" s="255"/>
    </row>
    <row r="48" spans="1:13" x14ac:dyDescent="0.25">
      <c r="A48" s="255"/>
      <c r="B48" s="281" t="s">
        <v>347</v>
      </c>
      <c r="C48" s="549"/>
      <c r="D48" s="255"/>
      <c r="E48" s="255"/>
      <c r="F48" s="520"/>
      <c r="G48" s="520"/>
      <c r="H48" s="548"/>
      <c r="I48" s="656"/>
      <c r="J48" s="656"/>
      <c r="K48" s="255"/>
    </row>
    <row r="49" spans="1:11" x14ac:dyDescent="0.25">
      <c r="A49" s="693"/>
      <c r="B49" s="541"/>
      <c r="C49" s="520"/>
      <c r="D49" s="255"/>
      <c r="E49" s="255"/>
      <c r="F49" s="520"/>
      <c r="G49" s="520"/>
      <c r="H49" s="548"/>
      <c r="I49" s="656"/>
      <c r="J49" s="656"/>
      <c r="K49" s="255"/>
    </row>
    <row r="50" spans="1:11" x14ac:dyDescent="0.25">
      <c r="A50" s="693" t="s">
        <v>703</v>
      </c>
      <c r="B50" s="547" t="s">
        <v>537</v>
      </c>
      <c r="C50" s="391"/>
      <c r="D50" s="260"/>
      <c r="E50" s="260"/>
      <c r="F50" s="260"/>
      <c r="G50" s="260"/>
      <c r="H50" s="386"/>
      <c r="I50" s="656"/>
      <c r="J50" s="656"/>
      <c r="K50" s="255"/>
    </row>
    <row r="51" spans="1:11" x14ac:dyDescent="0.25">
      <c r="A51" s="255"/>
      <c r="B51" s="540" t="s">
        <v>536</v>
      </c>
      <c r="C51" s="728">
        <v>2</v>
      </c>
      <c r="D51" s="587"/>
      <c r="E51" s="260"/>
      <c r="F51" s="260"/>
      <c r="G51" s="260"/>
      <c r="H51" s="386"/>
      <c r="I51" s="656"/>
      <c r="J51" s="656"/>
      <c r="K51" s="255"/>
    </row>
    <row r="52" spans="1:11" x14ac:dyDescent="0.25">
      <c r="A52" s="255"/>
      <c r="B52" s="281" t="s">
        <v>347</v>
      </c>
      <c r="C52" s="260"/>
      <c r="D52" s="260"/>
      <c r="E52" s="260"/>
      <c r="F52" s="260"/>
      <c r="G52" s="260"/>
      <c r="H52" s="386"/>
      <c r="I52" s="656"/>
      <c r="J52" s="656"/>
      <c r="K52" s="255"/>
    </row>
    <row r="53" spans="1:11" x14ac:dyDescent="0.25">
      <c r="A53" s="255"/>
      <c r="B53" s="534"/>
      <c r="C53" s="656"/>
      <c r="D53" s="656"/>
      <c r="E53" s="657"/>
      <c r="F53" s="656"/>
      <c r="G53" s="656"/>
      <c r="H53" s="656"/>
      <c r="I53" s="656"/>
      <c r="J53" s="656"/>
      <c r="K53" s="255"/>
    </row>
    <row r="54" spans="1:11" x14ac:dyDescent="0.25">
      <c r="A54" s="693" t="s">
        <v>702</v>
      </c>
      <c r="B54" s="389" t="s">
        <v>534</v>
      </c>
      <c r="C54" s="656"/>
      <c r="D54" s="418"/>
      <c r="E54" s="656"/>
      <c r="F54" s="657"/>
      <c r="G54" s="656"/>
      <c r="H54" s="656"/>
      <c r="I54" s="656"/>
      <c r="J54" s="656"/>
      <c r="K54" s="255"/>
    </row>
    <row r="55" spans="1:11" x14ac:dyDescent="0.25">
      <c r="A55" s="255"/>
      <c r="B55" s="540"/>
      <c r="C55" s="546" t="s">
        <v>528</v>
      </c>
      <c r="D55" s="546" t="s">
        <v>527</v>
      </c>
      <c r="E55" s="546" t="s">
        <v>526</v>
      </c>
      <c r="F55" s="656"/>
      <c r="G55" s="656"/>
      <c r="H55" s="656"/>
      <c r="I55" s="656"/>
      <c r="J55" s="656"/>
      <c r="K55" s="255"/>
    </row>
    <row r="56" spans="1:11" x14ac:dyDescent="0.25">
      <c r="A56" s="255"/>
      <c r="B56" s="540" t="s">
        <v>295</v>
      </c>
      <c r="C56" s="729">
        <v>99</v>
      </c>
      <c r="D56" s="729">
        <v>111</v>
      </c>
      <c r="E56" s="729">
        <v>38</v>
      </c>
      <c r="F56" s="542"/>
      <c r="G56" s="418"/>
      <c r="H56" s="656"/>
      <c r="I56" s="656"/>
      <c r="J56" s="656"/>
      <c r="K56" s="255"/>
    </row>
    <row r="57" spans="1:11" x14ac:dyDescent="0.25">
      <c r="A57" s="255"/>
      <c r="B57" s="540" t="s">
        <v>34</v>
      </c>
      <c r="C57" s="729">
        <v>44</v>
      </c>
      <c r="D57" s="729">
        <v>56</v>
      </c>
      <c r="E57" s="729">
        <v>12</v>
      </c>
      <c r="F57" s="542"/>
      <c r="G57" s="418"/>
      <c r="H57" s="656"/>
      <c r="I57" s="656"/>
      <c r="J57" s="656"/>
      <c r="K57" s="255"/>
    </row>
    <row r="58" spans="1:11" x14ac:dyDescent="0.25">
      <c r="A58" s="255"/>
      <c r="B58" s="541" t="s">
        <v>531</v>
      </c>
      <c r="C58" s="656"/>
      <c r="D58" s="656"/>
      <c r="E58" s="545"/>
      <c r="F58" s="657"/>
      <c r="G58" s="656"/>
      <c r="H58" s="656"/>
      <c r="I58" s="656"/>
      <c r="J58" s="656"/>
      <c r="K58" s="255"/>
    </row>
    <row r="59" spans="1:11" x14ac:dyDescent="0.25">
      <c r="A59" s="255"/>
      <c r="B59" s="281" t="s">
        <v>347</v>
      </c>
      <c r="C59" s="391"/>
      <c r="D59" s="418" t="s">
        <v>124</v>
      </c>
      <c r="E59" s="656"/>
      <c r="F59" s="657"/>
      <c r="G59" s="656"/>
      <c r="H59" s="656"/>
      <c r="I59" s="656"/>
      <c r="J59" s="656"/>
      <c r="K59" s="255"/>
    </row>
    <row r="60" spans="1:11" x14ac:dyDescent="0.25">
      <c r="A60" s="255"/>
      <c r="B60" s="544"/>
      <c r="C60" s="543"/>
      <c r="D60" s="656"/>
      <c r="E60" s="656"/>
      <c r="F60" s="657"/>
      <c r="G60" s="656"/>
      <c r="H60" s="656"/>
      <c r="I60" s="656"/>
      <c r="J60" s="656"/>
      <c r="K60" s="255"/>
    </row>
    <row r="61" spans="1:11" x14ac:dyDescent="0.25">
      <c r="A61" s="693" t="s">
        <v>701</v>
      </c>
      <c r="B61" s="389" t="s">
        <v>532</v>
      </c>
      <c r="C61" s="656"/>
      <c r="D61" s="418"/>
      <c r="E61" s="656"/>
      <c r="F61" s="657"/>
      <c r="G61" s="656"/>
      <c r="H61" s="656"/>
      <c r="I61" s="656"/>
      <c r="J61" s="656"/>
      <c r="K61" s="255"/>
    </row>
    <row r="62" spans="1:11" x14ac:dyDescent="0.25">
      <c r="A62" s="255"/>
      <c r="B62" s="540"/>
      <c r="C62" s="388" t="s">
        <v>528</v>
      </c>
      <c r="D62" s="388" t="s">
        <v>527</v>
      </c>
      <c r="E62" s="388" t="s">
        <v>526</v>
      </c>
      <c r="F62" s="656"/>
      <c r="G62" s="656"/>
      <c r="H62" s="656"/>
      <c r="I62" s="656"/>
      <c r="J62" s="656"/>
      <c r="K62" s="255"/>
    </row>
    <row r="63" spans="1:11" x14ac:dyDescent="0.25">
      <c r="A63" s="255"/>
      <c r="B63" s="540" t="s">
        <v>25</v>
      </c>
      <c r="C63" s="729">
        <v>103.01</v>
      </c>
      <c r="D63" s="729">
        <v>117.306</v>
      </c>
      <c r="E63" s="729">
        <v>40.98</v>
      </c>
      <c r="F63" s="542"/>
      <c r="G63" s="418"/>
      <c r="H63" s="542"/>
      <c r="I63" s="656"/>
      <c r="J63" s="656"/>
      <c r="K63" s="255"/>
    </row>
    <row r="64" spans="1:11" x14ac:dyDescent="0.25">
      <c r="A64" s="255"/>
      <c r="B64" s="540" t="s">
        <v>26</v>
      </c>
      <c r="C64" s="558">
        <v>45.454000000000001</v>
      </c>
      <c r="D64" s="558">
        <v>58.872</v>
      </c>
      <c r="E64" s="558">
        <v>12.986000000000001</v>
      </c>
      <c r="F64" s="542"/>
      <c r="G64" s="418"/>
      <c r="H64" s="542"/>
      <c r="I64" s="656"/>
      <c r="J64" s="656"/>
      <c r="K64" s="255"/>
    </row>
    <row r="65" spans="1:11" x14ac:dyDescent="0.25">
      <c r="A65" s="255"/>
      <c r="B65" s="541" t="s">
        <v>700</v>
      </c>
      <c r="C65" s="656"/>
      <c r="D65" s="656"/>
      <c r="E65" s="656"/>
      <c r="F65" s="657"/>
      <c r="G65" s="656"/>
      <c r="H65" s="656"/>
      <c r="I65" s="656"/>
      <c r="J65" s="656"/>
      <c r="K65" s="255"/>
    </row>
    <row r="66" spans="1:11" x14ac:dyDescent="0.25">
      <c r="A66" s="255"/>
      <c r="B66" s="281" t="s">
        <v>347</v>
      </c>
      <c r="C66" s="656"/>
      <c r="D66" s="520"/>
      <c r="E66" s="657"/>
      <c r="F66" s="657"/>
      <c r="G66" s="656"/>
      <c r="H66" s="656"/>
      <c r="I66" s="656"/>
      <c r="J66" s="656"/>
      <c r="K66" s="255"/>
    </row>
    <row r="67" spans="1:11" x14ac:dyDescent="0.25">
      <c r="A67" s="255"/>
      <c r="B67" s="281"/>
      <c r="C67" s="656"/>
      <c r="D67" s="520"/>
      <c r="E67" s="657"/>
      <c r="F67" s="657"/>
      <c r="G67" s="656"/>
      <c r="H67" s="656"/>
      <c r="I67" s="656"/>
      <c r="J67" s="656"/>
      <c r="K67" s="255"/>
    </row>
    <row r="68" spans="1:11" x14ac:dyDescent="0.25">
      <c r="A68" s="262" t="s">
        <v>699</v>
      </c>
      <c r="B68" s="389" t="s">
        <v>698</v>
      </c>
      <c r="C68" s="533"/>
      <c r="D68" s="418"/>
      <c r="E68" s="656"/>
      <c r="F68" s="657"/>
      <c r="G68" s="656"/>
      <c r="H68" s="656"/>
      <c r="I68" s="656"/>
      <c r="J68" s="656"/>
      <c r="K68" s="255"/>
    </row>
    <row r="69" spans="1:11" x14ac:dyDescent="0.25">
      <c r="A69" s="255"/>
      <c r="B69" s="540"/>
      <c r="C69" s="388" t="s">
        <v>528</v>
      </c>
      <c r="D69" s="388" t="s">
        <v>527</v>
      </c>
      <c r="E69" s="388" t="s">
        <v>526</v>
      </c>
      <c r="F69" s="656"/>
      <c r="G69" s="656"/>
      <c r="H69" s="656"/>
      <c r="I69" s="656"/>
      <c r="J69" s="656"/>
      <c r="K69" s="255"/>
    </row>
    <row r="70" spans="1:11" x14ac:dyDescent="0.25">
      <c r="A70" s="255"/>
      <c r="B70" s="540" t="s">
        <v>525</v>
      </c>
      <c r="C70" s="754">
        <v>0.44125813027861371</v>
      </c>
      <c r="D70" s="754">
        <v>0.50186691217840518</v>
      </c>
      <c r="E70" s="754">
        <v>0.31688628599316743</v>
      </c>
      <c r="F70" s="656"/>
      <c r="G70" s="656"/>
      <c r="H70" s="656"/>
      <c r="I70" s="656"/>
      <c r="J70" s="656"/>
      <c r="K70" s="255"/>
    </row>
    <row r="71" spans="1:11" x14ac:dyDescent="0.25">
      <c r="A71" s="255"/>
      <c r="B71" s="281" t="s">
        <v>347</v>
      </c>
      <c r="C71" s="656"/>
      <c r="D71" s="391"/>
      <c r="E71" s="657"/>
      <c r="F71" s="657"/>
      <c r="G71" s="656"/>
      <c r="H71" s="656"/>
      <c r="I71" s="656"/>
      <c r="J71" s="656"/>
      <c r="K71" s="255"/>
    </row>
    <row r="72" spans="1:11" x14ac:dyDescent="0.25">
      <c r="A72" s="255"/>
      <c r="B72" s="534"/>
      <c r="C72" s="656"/>
      <c r="D72" s="657"/>
      <c r="E72" s="657"/>
      <c r="F72" s="657"/>
      <c r="G72" s="656"/>
      <c r="H72" s="656"/>
      <c r="I72" s="656"/>
      <c r="J72" s="656"/>
      <c r="K72" s="255"/>
    </row>
    <row r="73" spans="1:11" x14ac:dyDescent="0.25">
      <c r="A73" s="693" t="s">
        <v>697</v>
      </c>
      <c r="B73" s="389" t="s">
        <v>523</v>
      </c>
      <c r="C73" s="656"/>
      <c r="D73" s="656"/>
      <c r="E73" s="656"/>
      <c r="F73" s="657"/>
      <c r="G73" s="656"/>
      <c r="H73" s="656"/>
      <c r="I73" s="656"/>
      <c r="J73" s="656"/>
      <c r="K73" s="255"/>
    </row>
    <row r="74" spans="1:11" ht="30" x14ac:dyDescent="0.25">
      <c r="A74" s="255"/>
      <c r="B74" s="537"/>
      <c r="C74" s="664" t="s">
        <v>522</v>
      </c>
      <c r="D74" s="664" t="s">
        <v>521</v>
      </c>
      <c r="E74" s="664" t="s">
        <v>520</v>
      </c>
      <c r="F74" s="656"/>
      <c r="G74" s="656"/>
      <c r="H74" s="656"/>
      <c r="I74" s="656"/>
      <c r="J74" s="656"/>
      <c r="K74" s="255"/>
    </row>
    <row r="75" spans="1:11" x14ac:dyDescent="0.25">
      <c r="A75" s="255"/>
      <c r="B75" s="537" t="s">
        <v>172</v>
      </c>
      <c r="C75" s="482">
        <v>31</v>
      </c>
      <c r="D75" s="730">
        <v>10.836</v>
      </c>
      <c r="E75" s="754">
        <v>9.2369067103109645E-2</v>
      </c>
      <c r="F75" s="656"/>
      <c r="G75" s="656"/>
      <c r="H75" s="656"/>
      <c r="I75" s="656"/>
      <c r="J75" s="656"/>
      <c r="K75" s="255"/>
    </row>
    <row r="76" spans="1:11" x14ac:dyDescent="0.25">
      <c r="A76" s="255"/>
      <c r="B76" s="537" t="s">
        <v>171</v>
      </c>
      <c r="C76" s="482">
        <v>5</v>
      </c>
      <c r="D76" s="730">
        <v>1.3680000000000001</v>
      </c>
      <c r="E76" s="754">
        <v>1.1661211129296235E-2</v>
      </c>
      <c r="F76" s="656"/>
      <c r="G76" s="656"/>
      <c r="H76" s="656"/>
      <c r="I76" s="656"/>
      <c r="J76" s="656"/>
      <c r="K76" s="255"/>
    </row>
    <row r="77" spans="1:11" x14ac:dyDescent="0.25">
      <c r="A77" s="255"/>
      <c r="B77" s="537" t="s">
        <v>519</v>
      </c>
      <c r="C77" s="482">
        <v>25</v>
      </c>
      <c r="D77" s="730">
        <v>8.6760000000000002</v>
      </c>
      <c r="E77" s="754">
        <v>7.3956628477905073E-2</v>
      </c>
      <c r="F77" s="656"/>
      <c r="G77" s="656"/>
      <c r="H77" s="656"/>
      <c r="I77" s="656"/>
      <c r="J77" s="656"/>
      <c r="K77" s="255"/>
    </row>
    <row r="78" spans="1:11" x14ac:dyDescent="0.25">
      <c r="A78" s="255"/>
      <c r="B78" s="537" t="s">
        <v>169</v>
      </c>
      <c r="C78" s="482">
        <v>22</v>
      </c>
      <c r="D78" s="730">
        <v>6.84</v>
      </c>
      <c r="E78" s="754">
        <v>5.830605564648117E-2</v>
      </c>
      <c r="F78" s="656"/>
      <c r="G78" s="656"/>
      <c r="H78" s="656"/>
      <c r="I78" s="656"/>
      <c r="J78" s="656"/>
      <c r="K78" s="255"/>
    </row>
    <row r="79" spans="1:11" x14ac:dyDescent="0.25">
      <c r="A79" s="255"/>
      <c r="B79" s="537" t="s">
        <v>168</v>
      </c>
      <c r="C79" s="482">
        <v>13</v>
      </c>
      <c r="D79" s="730">
        <v>4.5720000000000001</v>
      </c>
      <c r="E79" s="754">
        <v>3.8972995090016366E-2</v>
      </c>
      <c r="F79" s="656"/>
      <c r="G79" s="656"/>
      <c r="H79" s="656"/>
      <c r="I79" s="656"/>
      <c r="J79" s="656"/>
      <c r="K79" s="255"/>
    </row>
    <row r="80" spans="1:11" x14ac:dyDescent="0.25">
      <c r="A80" s="255"/>
      <c r="B80" s="539" t="s">
        <v>369</v>
      </c>
      <c r="C80" s="482">
        <v>1</v>
      </c>
      <c r="D80" s="730">
        <v>0.252</v>
      </c>
      <c r="E80" s="754">
        <v>2.1481178396072012E-3</v>
      </c>
      <c r="F80" s="656"/>
      <c r="G80" s="656"/>
      <c r="H80" s="656"/>
      <c r="I80" s="656"/>
      <c r="J80" s="656"/>
      <c r="K80" s="255"/>
    </row>
    <row r="81" spans="1:11" x14ac:dyDescent="0.25">
      <c r="A81" s="255"/>
      <c r="B81" s="537" t="s">
        <v>166</v>
      </c>
      <c r="C81" s="482">
        <v>4</v>
      </c>
      <c r="D81" s="730">
        <v>1.44</v>
      </c>
      <c r="E81" s="754">
        <v>1.2274959083469721E-2</v>
      </c>
      <c r="F81" s="656"/>
      <c r="G81" s="656"/>
      <c r="H81" s="656"/>
      <c r="I81" s="656"/>
      <c r="J81" s="656"/>
      <c r="K81" s="255"/>
    </row>
    <row r="82" spans="1:11" x14ac:dyDescent="0.25">
      <c r="A82" s="255"/>
      <c r="B82" s="537" t="s">
        <v>518</v>
      </c>
      <c r="C82" s="482">
        <v>3</v>
      </c>
      <c r="D82" s="730">
        <v>0.86399999999999999</v>
      </c>
      <c r="E82" s="754">
        <v>7.3649754500818322E-3</v>
      </c>
      <c r="F82" s="656"/>
      <c r="G82" s="656"/>
      <c r="H82" s="656"/>
      <c r="I82" s="656"/>
      <c r="J82" s="656"/>
      <c r="K82" s="255"/>
    </row>
    <row r="83" spans="1:11" x14ac:dyDescent="0.25">
      <c r="A83" s="255"/>
      <c r="B83" s="537" t="s">
        <v>517</v>
      </c>
      <c r="C83" s="482">
        <v>1</v>
      </c>
      <c r="D83" s="730">
        <v>0.36</v>
      </c>
      <c r="E83" s="754">
        <v>3.0687397708674302E-3</v>
      </c>
      <c r="F83" s="656"/>
      <c r="G83" s="656"/>
      <c r="H83" s="656"/>
      <c r="I83" s="656"/>
      <c r="J83" s="656"/>
      <c r="K83" s="255"/>
    </row>
    <row r="84" spans="1:11" x14ac:dyDescent="0.25">
      <c r="A84" s="255"/>
      <c r="B84" s="538" t="s">
        <v>516</v>
      </c>
      <c r="C84" s="482">
        <v>3</v>
      </c>
      <c r="D84" s="730">
        <v>0.75600000000000001</v>
      </c>
      <c r="E84" s="754">
        <v>6.4443535188216036E-3</v>
      </c>
      <c r="F84" s="656"/>
      <c r="G84" s="656"/>
      <c r="H84" s="656"/>
      <c r="I84" s="656"/>
      <c r="J84" s="656"/>
      <c r="K84" s="255"/>
    </row>
    <row r="85" spans="1:11" x14ac:dyDescent="0.25">
      <c r="A85" s="255"/>
      <c r="B85" s="537" t="s">
        <v>196</v>
      </c>
      <c r="C85" s="482"/>
      <c r="D85" s="730"/>
      <c r="E85" s="754">
        <v>0</v>
      </c>
      <c r="F85" s="656"/>
      <c r="G85" s="656"/>
      <c r="H85" s="656"/>
      <c r="I85" s="656"/>
      <c r="J85" s="656"/>
      <c r="K85" s="255"/>
    </row>
    <row r="86" spans="1:11" x14ac:dyDescent="0.25">
      <c r="A86" s="255"/>
      <c r="B86" s="537" t="s">
        <v>365</v>
      </c>
      <c r="C86" s="482"/>
      <c r="D86" s="730"/>
      <c r="E86" s="754">
        <v>0</v>
      </c>
      <c r="F86" s="656"/>
      <c r="G86" s="656"/>
      <c r="H86" s="656"/>
      <c r="I86" s="656"/>
      <c r="J86" s="656"/>
      <c r="K86" s="255"/>
    </row>
    <row r="87" spans="1:11" x14ac:dyDescent="0.25">
      <c r="A87" s="255"/>
      <c r="B87" s="537" t="s">
        <v>194</v>
      </c>
      <c r="C87" s="482"/>
      <c r="D87" s="730"/>
      <c r="E87" s="754">
        <v>0</v>
      </c>
      <c r="F87" s="656"/>
      <c r="G87" s="656"/>
      <c r="H87" s="656"/>
      <c r="I87" s="656"/>
      <c r="J87" s="656"/>
      <c r="K87" s="255"/>
    </row>
    <row r="88" spans="1:11" x14ac:dyDescent="0.25">
      <c r="A88" s="255"/>
      <c r="B88" s="537" t="s">
        <v>193</v>
      </c>
      <c r="C88" s="482"/>
      <c r="D88" s="730"/>
      <c r="E88" s="754">
        <v>0</v>
      </c>
      <c r="F88" s="656"/>
      <c r="G88" s="656"/>
      <c r="H88" s="656"/>
      <c r="I88" s="656"/>
      <c r="J88" s="656"/>
      <c r="K88" s="255"/>
    </row>
    <row r="89" spans="1:11" x14ac:dyDescent="0.25">
      <c r="A89" s="255"/>
      <c r="B89" s="537" t="s">
        <v>192</v>
      </c>
      <c r="C89" s="482"/>
      <c r="D89" s="730"/>
      <c r="E89" s="754">
        <v>0</v>
      </c>
      <c r="F89" s="656"/>
      <c r="G89" s="656"/>
      <c r="H89" s="656"/>
      <c r="I89" s="656"/>
      <c r="J89" s="656"/>
      <c r="K89" s="255"/>
    </row>
    <row r="90" spans="1:11" x14ac:dyDescent="0.25">
      <c r="A90" s="255"/>
      <c r="B90" s="537" t="s">
        <v>191</v>
      </c>
      <c r="C90" s="482"/>
      <c r="D90" s="730"/>
      <c r="E90" s="754">
        <v>0</v>
      </c>
      <c r="F90" s="656"/>
      <c r="G90" s="656"/>
      <c r="H90" s="656"/>
      <c r="I90" s="656"/>
      <c r="J90" s="656"/>
      <c r="K90" s="255"/>
    </row>
    <row r="91" spans="1:11" x14ac:dyDescent="0.25">
      <c r="A91" s="255"/>
      <c r="B91" s="537" t="s">
        <v>515</v>
      </c>
      <c r="C91" s="482"/>
      <c r="D91" s="730"/>
      <c r="E91" s="754">
        <v>0</v>
      </c>
      <c r="F91" s="656"/>
      <c r="G91" s="656"/>
      <c r="H91" s="656"/>
      <c r="I91" s="656"/>
      <c r="J91" s="656"/>
      <c r="K91" s="255"/>
    </row>
    <row r="92" spans="1:11" x14ac:dyDescent="0.25">
      <c r="A92" s="255"/>
      <c r="B92" s="537" t="s">
        <v>696</v>
      </c>
      <c r="C92" s="482"/>
      <c r="D92" s="731"/>
      <c r="E92" s="754">
        <v>0</v>
      </c>
      <c r="F92" s="656"/>
      <c r="G92" s="656"/>
      <c r="H92" s="656"/>
      <c r="I92" s="656"/>
      <c r="J92" s="656"/>
      <c r="K92" s="255"/>
    </row>
    <row r="93" spans="1:11" x14ac:dyDescent="0.25">
      <c r="A93" s="255"/>
      <c r="B93" s="537" t="s">
        <v>513</v>
      </c>
      <c r="C93" s="482">
        <v>1</v>
      </c>
      <c r="D93" s="730">
        <v>0.71199999999999997</v>
      </c>
      <c r="E93" s="753">
        <v>6.0692853246044724E-3</v>
      </c>
      <c r="F93" s="656"/>
      <c r="G93" s="656"/>
      <c r="H93" s="656"/>
      <c r="I93" s="656"/>
      <c r="J93" s="656"/>
      <c r="K93" s="255"/>
    </row>
    <row r="94" spans="1:11" x14ac:dyDescent="0.25">
      <c r="A94" s="255"/>
      <c r="B94" s="537" t="s">
        <v>512</v>
      </c>
      <c r="C94" s="482">
        <v>111</v>
      </c>
      <c r="D94" s="730">
        <v>79.412000000000006</v>
      </c>
      <c r="E94" s="754">
        <v>0.67692989634478995</v>
      </c>
      <c r="F94" s="656"/>
      <c r="G94" s="656"/>
      <c r="H94" s="656"/>
      <c r="I94" s="656"/>
      <c r="J94" s="656"/>
      <c r="K94" s="255"/>
    </row>
    <row r="95" spans="1:11" x14ac:dyDescent="0.25">
      <c r="A95" s="255"/>
      <c r="B95" s="537" t="s">
        <v>181</v>
      </c>
      <c r="C95" s="482"/>
      <c r="D95" s="730"/>
      <c r="E95" s="754">
        <v>0</v>
      </c>
      <c r="F95" s="656"/>
      <c r="G95" s="656"/>
      <c r="H95" s="656"/>
      <c r="I95" s="656"/>
      <c r="J95" s="656"/>
      <c r="K95" s="255"/>
    </row>
    <row r="96" spans="1:11" x14ac:dyDescent="0.25">
      <c r="A96" s="255"/>
      <c r="B96" s="537" t="s">
        <v>511</v>
      </c>
      <c r="C96" s="482"/>
      <c r="D96" s="730"/>
      <c r="E96" s="754">
        <v>0</v>
      </c>
      <c r="F96" s="656"/>
      <c r="G96" s="655"/>
      <c r="H96" s="655"/>
      <c r="I96" s="656"/>
      <c r="J96" s="656"/>
      <c r="K96" s="255"/>
    </row>
    <row r="97" spans="1:11" x14ac:dyDescent="0.25">
      <c r="A97" s="255"/>
      <c r="B97" s="537" t="s">
        <v>359</v>
      </c>
      <c r="C97" s="482"/>
      <c r="D97" s="731"/>
      <c r="E97" s="754">
        <v>0</v>
      </c>
      <c r="F97" s="656"/>
      <c r="G97" s="656"/>
      <c r="H97" s="656"/>
      <c r="I97" s="656"/>
      <c r="J97" s="656"/>
      <c r="K97" s="255"/>
    </row>
    <row r="98" spans="1:11" x14ac:dyDescent="0.25">
      <c r="A98" s="255"/>
      <c r="B98" s="537" t="s">
        <v>187</v>
      </c>
      <c r="C98" s="482">
        <v>4</v>
      </c>
      <c r="D98" s="730">
        <v>1.224</v>
      </c>
      <c r="E98" s="754">
        <v>1.0433715220949262E-2</v>
      </c>
      <c r="F98" s="656"/>
      <c r="G98" s="655"/>
      <c r="H98" s="655"/>
      <c r="I98" s="656"/>
      <c r="J98" s="656"/>
      <c r="K98" s="255"/>
    </row>
    <row r="99" spans="1:11" x14ac:dyDescent="0.25">
      <c r="A99" s="255"/>
      <c r="B99" s="537" t="s">
        <v>186</v>
      </c>
      <c r="C99" s="482"/>
      <c r="D99" s="730"/>
      <c r="E99" s="754">
        <v>0</v>
      </c>
      <c r="F99" s="656"/>
      <c r="G99" s="655"/>
      <c r="H99" s="655"/>
      <c r="I99" s="656"/>
      <c r="J99" s="656"/>
      <c r="K99" s="255"/>
    </row>
    <row r="100" spans="1:11" x14ac:dyDescent="0.25">
      <c r="A100" s="255"/>
      <c r="B100" s="537" t="s">
        <v>510</v>
      </c>
      <c r="C100" s="482"/>
      <c r="D100" s="730"/>
      <c r="E100" s="754">
        <v>0</v>
      </c>
      <c r="F100" s="656"/>
      <c r="G100" s="656"/>
      <c r="H100" s="656"/>
      <c r="I100" s="656"/>
      <c r="J100" s="656"/>
      <c r="K100" s="255"/>
    </row>
    <row r="101" spans="1:11" x14ac:dyDescent="0.25">
      <c r="A101" s="255"/>
      <c r="B101" s="525" t="s">
        <v>24</v>
      </c>
      <c r="C101" s="414">
        <v>224</v>
      </c>
      <c r="D101" s="536">
        <v>117.31200000000001</v>
      </c>
      <c r="E101" s="413">
        <v>1</v>
      </c>
      <c r="F101" s="418"/>
      <c r="G101" s="656"/>
      <c r="H101" s="656"/>
      <c r="I101" s="656"/>
      <c r="J101" s="656"/>
      <c r="K101" s="255"/>
    </row>
    <row r="102" spans="1:11" x14ac:dyDescent="0.25">
      <c r="A102" s="255"/>
      <c r="B102" s="535" t="s">
        <v>509</v>
      </c>
      <c r="C102" s="656"/>
      <c r="D102" s="656"/>
      <c r="E102" s="656"/>
      <c r="F102" s="656"/>
      <c r="G102" s="656"/>
      <c r="H102" s="656"/>
      <c r="I102" s="656"/>
      <c r="J102" s="656"/>
      <c r="K102" s="255"/>
    </row>
    <row r="103" spans="1:11" x14ac:dyDescent="0.25">
      <c r="A103" s="255"/>
      <c r="B103" s="281" t="s">
        <v>347</v>
      </c>
      <c r="C103" s="656"/>
      <c r="D103" s="656"/>
      <c r="E103" s="656"/>
      <c r="F103" s="656"/>
      <c r="G103" s="656"/>
      <c r="H103" s="656"/>
      <c r="I103" s="656"/>
      <c r="J103" s="656"/>
      <c r="K103" s="255"/>
    </row>
    <row r="104" spans="1:11" x14ac:dyDescent="0.25">
      <c r="A104" s="255"/>
      <c r="B104" s="534"/>
      <c r="C104" s="656"/>
      <c r="D104" s="656"/>
      <c r="E104" s="656"/>
      <c r="F104" s="656"/>
      <c r="G104" s="656"/>
      <c r="H104" s="656"/>
      <c r="I104" s="656"/>
      <c r="J104" s="656"/>
      <c r="K104" s="255"/>
    </row>
    <row r="105" spans="1:11" x14ac:dyDescent="0.25">
      <c r="A105" s="693" t="s">
        <v>695</v>
      </c>
      <c r="B105" s="389" t="s">
        <v>507</v>
      </c>
      <c r="C105" s="656"/>
      <c r="D105" s="656"/>
      <c r="E105" s="656"/>
      <c r="F105" s="656"/>
      <c r="G105" s="656"/>
      <c r="H105" s="656"/>
      <c r="I105" s="656"/>
      <c r="J105" s="656"/>
      <c r="K105" s="255"/>
    </row>
    <row r="106" spans="1:11" x14ac:dyDescent="0.25">
      <c r="A106" s="255"/>
      <c r="B106" s="381"/>
      <c r="C106" s="664" t="s">
        <v>45</v>
      </c>
      <c r="D106" s="664" t="s">
        <v>197</v>
      </c>
      <c r="E106" s="664" t="s">
        <v>424</v>
      </c>
      <c r="F106" s="664" t="s">
        <v>197</v>
      </c>
      <c r="G106" s="533"/>
      <c r="H106" s="656"/>
      <c r="I106" s="656"/>
      <c r="J106" s="656"/>
      <c r="K106" s="255"/>
    </row>
    <row r="107" spans="1:11" x14ac:dyDescent="0.25">
      <c r="A107" s="255"/>
      <c r="B107" s="607" t="s">
        <v>353</v>
      </c>
      <c r="C107" s="588">
        <v>79</v>
      </c>
      <c r="D107" s="532">
        <v>0.7053571428571429</v>
      </c>
      <c r="E107" s="732">
        <v>82.908000000000001</v>
      </c>
      <c r="F107" s="532">
        <v>0.70733372009691853</v>
      </c>
      <c r="G107" s="656"/>
      <c r="H107" s="656"/>
      <c r="I107" s="656"/>
      <c r="J107" s="656"/>
      <c r="K107" s="255"/>
    </row>
    <row r="108" spans="1:11" x14ac:dyDescent="0.25">
      <c r="A108" s="255"/>
      <c r="B108" s="607" t="s">
        <v>352</v>
      </c>
      <c r="C108" s="588">
        <v>14</v>
      </c>
      <c r="D108" s="532">
        <v>0.125</v>
      </c>
      <c r="E108" s="732">
        <v>14.368</v>
      </c>
      <c r="F108" s="532">
        <v>0.12258130566836162</v>
      </c>
      <c r="G108" s="656"/>
      <c r="H108" s="656"/>
      <c r="I108" s="656"/>
      <c r="J108" s="656"/>
      <c r="K108" s="255"/>
    </row>
    <row r="109" spans="1:11" x14ac:dyDescent="0.25">
      <c r="A109" s="255"/>
      <c r="B109" s="607" t="s">
        <v>351</v>
      </c>
      <c r="C109" s="588">
        <v>5</v>
      </c>
      <c r="D109" s="532">
        <v>4.4642857142857144E-2</v>
      </c>
      <c r="E109" s="732">
        <v>5.2519999999999998</v>
      </c>
      <c r="F109" s="532">
        <v>4.4807698870422824E-2</v>
      </c>
      <c r="G109" s="656"/>
      <c r="H109" s="656"/>
      <c r="I109" s="656"/>
      <c r="J109" s="656"/>
      <c r="K109" s="255"/>
    </row>
    <row r="110" spans="1:11" x14ac:dyDescent="0.25">
      <c r="A110" s="255"/>
      <c r="B110" s="607" t="s">
        <v>350</v>
      </c>
      <c r="C110" s="588">
        <v>4</v>
      </c>
      <c r="D110" s="532">
        <v>3.5714285714285712E-2</v>
      </c>
      <c r="E110" s="732">
        <v>4.0720000000000001</v>
      </c>
      <c r="F110" s="532">
        <v>3.4740470259017851E-2</v>
      </c>
      <c r="G110" s="656"/>
      <c r="H110" s="656"/>
      <c r="I110" s="656"/>
      <c r="J110" s="656"/>
      <c r="K110" s="255"/>
    </row>
    <row r="111" spans="1:11" x14ac:dyDescent="0.25">
      <c r="A111" s="255"/>
      <c r="B111" s="607" t="s">
        <v>349</v>
      </c>
      <c r="C111" s="588">
        <v>10</v>
      </c>
      <c r="D111" s="532">
        <v>8.9285714285714288E-2</v>
      </c>
      <c r="E111" s="732">
        <v>10.612</v>
      </c>
      <c r="F111" s="532">
        <v>9.0536805105279339E-2</v>
      </c>
      <c r="G111" s="656"/>
      <c r="H111" s="656"/>
      <c r="I111" s="656"/>
      <c r="J111" s="656"/>
      <c r="K111" s="255"/>
    </row>
    <row r="112" spans="1:11" x14ac:dyDescent="0.25">
      <c r="A112" s="255"/>
      <c r="B112" s="607" t="s">
        <v>153</v>
      </c>
      <c r="C112" s="589"/>
      <c r="D112" s="532">
        <v>0</v>
      </c>
      <c r="E112" s="732"/>
      <c r="F112" s="532">
        <v>0</v>
      </c>
      <c r="G112" s="656"/>
      <c r="H112" s="656"/>
      <c r="I112" s="656"/>
      <c r="J112" s="656"/>
      <c r="K112" s="255"/>
    </row>
    <row r="113" spans="1:11" x14ac:dyDescent="0.25">
      <c r="A113" s="255"/>
      <c r="B113" s="607" t="s">
        <v>348</v>
      </c>
      <c r="C113" s="588"/>
      <c r="D113" s="532">
        <v>0</v>
      </c>
      <c r="E113" s="732"/>
      <c r="F113" s="532">
        <v>0</v>
      </c>
      <c r="G113" s="656"/>
      <c r="H113" s="656"/>
      <c r="I113" s="656"/>
      <c r="J113" s="656"/>
      <c r="K113" s="255"/>
    </row>
    <row r="114" spans="1:11" x14ac:dyDescent="0.25">
      <c r="A114" s="255"/>
      <c r="B114" s="381" t="s">
        <v>24</v>
      </c>
      <c r="C114" s="380">
        <v>112</v>
      </c>
      <c r="D114" s="484">
        <v>1</v>
      </c>
      <c r="E114" s="380">
        <v>117.21199999999999</v>
      </c>
      <c r="F114" s="484">
        <v>1</v>
      </c>
      <c r="G114" s="531"/>
      <c r="H114" s="656"/>
      <c r="I114" s="656"/>
      <c r="J114" s="656"/>
      <c r="K114" s="255"/>
    </row>
    <row r="115" spans="1:11" x14ac:dyDescent="0.25">
      <c r="A115" s="255"/>
      <c r="B115" s="524" t="s">
        <v>694</v>
      </c>
      <c r="C115" s="657"/>
      <c r="D115" s="477"/>
      <c r="E115" s="656"/>
      <c r="F115" s="656"/>
      <c r="G115" s="656"/>
      <c r="H115" s="656"/>
      <c r="I115" s="656"/>
      <c r="J115" s="656"/>
      <c r="K115" s="255"/>
    </row>
    <row r="116" spans="1:11" x14ac:dyDescent="0.25">
      <c r="A116" s="255"/>
      <c r="B116" s="281" t="s">
        <v>347</v>
      </c>
      <c r="C116" s="657"/>
      <c r="D116" s="477"/>
      <c r="E116" s="656"/>
      <c r="F116" s="656"/>
      <c r="G116" s="656"/>
      <c r="H116" s="656"/>
      <c r="I116" s="656"/>
      <c r="J116" s="656"/>
      <c r="K116" s="255"/>
    </row>
    <row r="117" spans="1:11" x14ac:dyDescent="0.25">
      <c r="A117" s="255"/>
      <c r="B117" s="281"/>
      <c r="C117" s="657"/>
      <c r="D117" s="477"/>
      <c r="E117" s="656"/>
      <c r="F117" s="656"/>
      <c r="G117" s="656"/>
      <c r="H117" s="656"/>
      <c r="I117" s="656"/>
      <c r="J117" s="656"/>
      <c r="K117" s="255"/>
    </row>
    <row r="118" spans="1:11" x14ac:dyDescent="0.25">
      <c r="A118" s="693" t="s">
        <v>693</v>
      </c>
      <c r="B118" s="601" t="s">
        <v>504</v>
      </c>
      <c r="C118" s="601"/>
      <c r="D118" s="733"/>
      <c r="E118" s="656"/>
      <c r="F118" s="656"/>
      <c r="G118" s="656"/>
      <c r="H118" s="656"/>
      <c r="I118" s="656"/>
      <c r="J118" s="656"/>
      <c r="K118" s="255"/>
    </row>
    <row r="119" spans="1:11" x14ac:dyDescent="0.25">
      <c r="A119" s="255"/>
      <c r="B119" s="689" t="s">
        <v>138</v>
      </c>
      <c r="C119" s="143"/>
      <c r="D119" s="664" t="s">
        <v>45</v>
      </c>
      <c r="E119" s="664" t="s">
        <v>197</v>
      </c>
      <c r="F119" s="656"/>
      <c r="G119" s="656"/>
      <c r="H119" s="656"/>
      <c r="I119" s="656"/>
      <c r="J119" s="656"/>
      <c r="K119" s="255"/>
    </row>
    <row r="120" spans="1:11" x14ac:dyDescent="0.25">
      <c r="A120" s="255"/>
      <c r="B120" s="953" t="s">
        <v>137</v>
      </c>
      <c r="C120" s="689" t="s">
        <v>346</v>
      </c>
      <c r="D120" s="479">
        <v>130</v>
      </c>
      <c r="E120" s="754">
        <v>0.52419354838709675</v>
      </c>
      <c r="F120" s="656"/>
      <c r="G120" s="656"/>
      <c r="H120" s="656"/>
      <c r="I120" s="656"/>
      <c r="J120" s="656"/>
      <c r="K120" s="255"/>
    </row>
    <row r="121" spans="1:11" x14ac:dyDescent="0.25">
      <c r="A121" s="255"/>
      <c r="B121" s="954"/>
      <c r="C121" s="689" t="s">
        <v>451</v>
      </c>
      <c r="D121" s="479">
        <v>70</v>
      </c>
      <c r="E121" s="754">
        <v>0.625</v>
      </c>
      <c r="F121" s="656"/>
      <c r="G121" s="656"/>
      <c r="H121" s="656"/>
      <c r="I121" s="656"/>
      <c r="J121" s="656"/>
      <c r="K121" s="255"/>
    </row>
    <row r="122" spans="1:11" x14ac:dyDescent="0.25">
      <c r="A122" s="255"/>
      <c r="B122" s="953" t="s">
        <v>136</v>
      </c>
      <c r="C122" s="689" t="s">
        <v>346</v>
      </c>
      <c r="D122" s="479">
        <v>58</v>
      </c>
      <c r="E122" s="754">
        <v>0.23387096774193547</v>
      </c>
      <c r="F122" s="656"/>
      <c r="G122" s="656"/>
      <c r="H122" s="656"/>
      <c r="I122" s="656"/>
      <c r="J122" s="656"/>
      <c r="K122" s="255"/>
    </row>
    <row r="123" spans="1:11" x14ac:dyDescent="0.25">
      <c r="A123" s="255"/>
      <c r="B123" s="954"/>
      <c r="C123" s="689" t="s">
        <v>451</v>
      </c>
      <c r="D123" s="479">
        <v>24</v>
      </c>
      <c r="E123" s="754">
        <v>0.21428571428571427</v>
      </c>
      <c r="F123" s="656"/>
      <c r="G123" s="656"/>
      <c r="H123" s="656"/>
      <c r="I123" s="656"/>
      <c r="J123" s="656"/>
      <c r="K123" s="255"/>
    </row>
    <row r="124" spans="1:11" x14ac:dyDescent="0.25">
      <c r="A124" s="255"/>
      <c r="B124" s="953" t="s">
        <v>135</v>
      </c>
      <c r="C124" s="689" t="s">
        <v>346</v>
      </c>
      <c r="D124" s="479">
        <v>14</v>
      </c>
      <c r="E124" s="754">
        <v>5.6451612903225805E-2</v>
      </c>
      <c r="F124" s="656"/>
      <c r="G124" s="656"/>
      <c r="H124" s="656"/>
      <c r="I124" s="656"/>
      <c r="J124" s="656"/>
      <c r="K124" s="255"/>
    </row>
    <row r="125" spans="1:11" x14ac:dyDescent="0.25">
      <c r="A125" s="255"/>
      <c r="B125" s="954"/>
      <c r="C125" s="689" t="s">
        <v>451</v>
      </c>
      <c r="D125" s="479">
        <v>4</v>
      </c>
      <c r="E125" s="754">
        <v>3.5714285714285712E-2</v>
      </c>
      <c r="F125" s="656"/>
      <c r="G125" s="656"/>
      <c r="H125" s="656"/>
      <c r="I125" s="656"/>
      <c r="J125" s="656"/>
      <c r="K125" s="255"/>
    </row>
    <row r="126" spans="1:11" x14ac:dyDescent="0.25">
      <c r="A126" s="255"/>
      <c r="B126" s="953" t="s">
        <v>134</v>
      </c>
      <c r="C126" s="689" t="s">
        <v>346</v>
      </c>
      <c r="D126" s="479">
        <v>6</v>
      </c>
      <c r="E126" s="754">
        <v>2.4193548387096774E-2</v>
      </c>
      <c r="F126" s="656"/>
      <c r="G126" s="656"/>
      <c r="H126" s="656"/>
      <c r="I126" s="656"/>
      <c r="J126" s="656"/>
      <c r="K126" s="255"/>
    </row>
    <row r="127" spans="1:11" x14ac:dyDescent="0.25">
      <c r="A127" s="255"/>
      <c r="B127" s="954"/>
      <c r="C127" s="689" t="s">
        <v>451</v>
      </c>
      <c r="D127" s="479">
        <v>1</v>
      </c>
      <c r="E127" s="754">
        <v>8.9285714285714281E-3</v>
      </c>
      <c r="F127" s="656"/>
      <c r="G127" s="656"/>
      <c r="H127" s="656"/>
      <c r="I127" s="656"/>
      <c r="J127" s="656"/>
      <c r="K127" s="255"/>
    </row>
    <row r="128" spans="1:11" x14ac:dyDescent="0.25">
      <c r="A128" s="255"/>
      <c r="B128" s="953" t="s">
        <v>133</v>
      </c>
      <c r="C128" s="689" t="s">
        <v>346</v>
      </c>
      <c r="D128" s="479"/>
      <c r="E128" s="754">
        <v>0</v>
      </c>
      <c r="F128" s="656"/>
      <c r="G128" s="656"/>
      <c r="H128" s="656"/>
      <c r="I128" s="656"/>
      <c r="J128" s="656"/>
      <c r="K128" s="255"/>
    </row>
    <row r="129" spans="1:11" x14ac:dyDescent="0.25">
      <c r="A129" s="255"/>
      <c r="B129" s="954"/>
      <c r="C129" s="689" t="s">
        <v>451</v>
      </c>
      <c r="D129" s="479"/>
      <c r="E129" s="754">
        <v>0</v>
      </c>
      <c r="F129" s="656"/>
      <c r="G129" s="656"/>
      <c r="H129" s="656"/>
      <c r="I129" s="656"/>
      <c r="J129" s="656"/>
      <c r="K129" s="255"/>
    </row>
    <row r="130" spans="1:11" x14ac:dyDescent="0.25">
      <c r="A130" s="255"/>
      <c r="B130" s="953" t="s">
        <v>493</v>
      </c>
      <c r="C130" s="689" t="s">
        <v>346</v>
      </c>
      <c r="D130" s="479">
        <v>40</v>
      </c>
      <c r="E130" s="754">
        <v>0.16129032258064516</v>
      </c>
      <c r="F130" s="656"/>
      <c r="G130" s="656"/>
      <c r="H130" s="656"/>
      <c r="I130" s="656"/>
      <c r="J130" s="656"/>
      <c r="K130" s="255"/>
    </row>
    <row r="131" spans="1:11" x14ac:dyDescent="0.25">
      <c r="A131" s="255"/>
      <c r="B131" s="954"/>
      <c r="C131" s="689" t="s">
        <v>451</v>
      </c>
      <c r="D131" s="479">
        <v>13</v>
      </c>
      <c r="E131" s="754">
        <v>0.11607142857142858</v>
      </c>
      <c r="F131" s="656"/>
      <c r="G131" s="656"/>
      <c r="H131" s="656"/>
      <c r="I131" s="656"/>
      <c r="J131" s="656"/>
      <c r="K131" s="255"/>
    </row>
    <row r="132" spans="1:11" x14ac:dyDescent="0.25">
      <c r="A132" s="255"/>
      <c r="B132" s="688" t="s">
        <v>503</v>
      </c>
      <c r="C132" s="688"/>
      <c r="D132" s="501">
        <v>248</v>
      </c>
      <c r="E132" s="413">
        <v>0.99999999999999989</v>
      </c>
      <c r="F132" s="656"/>
      <c r="G132" s="656"/>
      <c r="H132" s="656"/>
      <c r="I132" s="656"/>
      <c r="J132" s="656"/>
      <c r="K132" s="255"/>
    </row>
    <row r="133" spans="1:11" x14ac:dyDescent="0.25">
      <c r="A133" s="255"/>
      <c r="B133" s="688" t="s">
        <v>502</v>
      </c>
      <c r="C133" s="688"/>
      <c r="D133" s="501">
        <v>112</v>
      </c>
      <c r="E133" s="413">
        <v>1</v>
      </c>
      <c r="F133" s="656"/>
      <c r="G133" s="656"/>
      <c r="H133" s="656"/>
      <c r="I133" s="656"/>
      <c r="J133" s="656"/>
      <c r="K133" s="255"/>
    </row>
    <row r="134" spans="1:11" x14ac:dyDescent="0.25">
      <c r="A134" s="255"/>
      <c r="B134" s="281" t="s">
        <v>347</v>
      </c>
      <c r="C134" s="602"/>
      <c r="D134" s="477"/>
      <c r="E134" s="657"/>
      <c r="F134" s="656"/>
      <c r="G134" s="656"/>
      <c r="H134" s="656"/>
      <c r="I134" s="656"/>
      <c r="J134" s="656"/>
      <c r="K134" s="255"/>
    </row>
    <row r="135" spans="1:11" x14ac:dyDescent="0.25">
      <c r="A135" s="255"/>
      <c r="B135" s="690"/>
      <c r="C135" s="602"/>
      <c r="D135" s="477"/>
      <c r="E135" s="657"/>
      <c r="F135" s="656"/>
      <c r="G135" s="656"/>
      <c r="H135" s="656"/>
      <c r="I135" s="656"/>
      <c r="J135" s="656"/>
      <c r="K135" s="255"/>
    </row>
    <row r="136" spans="1:11" x14ac:dyDescent="0.25">
      <c r="A136" s="693" t="s">
        <v>692</v>
      </c>
      <c r="B136" s="601" t="s">
        <v>500</v>
      </c>
      <c r="C136" s="601"/>
      <c r="D136" s="733"/>
      <c r="E136" s="657"/>
      <c r="F136" s="656"/>
      <c r="G136" s="656"/>
      <c r="H136" s="656"/>
      <c r="I136" s="656"/>
      <c r="J136" s="656"/>
      <c r="K136" s="255"/>
    </row>
    <row r="137" spans="1:11" x14ac:dyDescent="0.25">
      <c r="A137" s="255"/>
      <c r="B137" s="689" t="s">
        <v>138</v>
      </c>
      <c r="C137" s="143"/>
      <c r="D137" s="664" t="s">
        <v>499</v>
      </c>
      <c r="E137" s="664" t="s">
        <v>197</v>
      </c>
      <c r="F137" s="656"/>
      <c r="H137" s="656"/>
      <c r="I137" s="656"/>
      <c r="J137" s="656"/>
      <c r="K137" s="255"/>
    </row>
    <row r="138" spans="1:11" x14ac:dyDescent="0.25">
      <c r="A138" s="255"/>
      <c r="B138" s="953" t="s">
        <v>137</v>
      </c>
      <c r="C138" s="689" t="s">
        <v>498</v>
      </c>
      <c r="D138" s="479">
        <v>138.19999999999999</v>
      </c>
      <c r="E138" s="754">
        <v>0.52890208805339534</v>
      </c>
      <c r="F138" s="656"/>
      <c r="G138" s="656"/>
      <c r="H138" s="656"/>
      <c r="I138" s="656"/>
      <c r="J138" s="656"/>
      <c r="K138" s="255"/>
    </row>
    <row r="139" spans="1:11" x14ac:dyDescent="0.25">
      <c r="A139" s="255"/>
      <c r="B139" s="954"/>
      <c r="C139" s="689" t="s">
        <v>26</v>
      </c>
      <c r="D139" s="479">
        <v>73.768000000000001</v>
      </c>
      <c r="E139" s="754">
        <v>0.62876527846439711</v>
      </c>
      <c r="F139" s="656"/>
      <c r="G139" s="656"/>
      <c r="H139" s="656"/>
      <c r="I139" s="656"/>
      <c r="J139" s="656"/>
      <c r="K139" s="255"/>
    </row>
    <row r="140" spans="1:11" x14ac:dyDescent="0.25">
      <c r="A140" s="255"/>
      <c r="B140" s="953" t="s">
        <v>136</v>
      </c>
      <c r="C140" s="689" t="s">
        <v>498</v>
      </c>
      <c r="D140" s="479">
        <v>59.921999999999997</v>
      </c>
      <c r="E140" s="754">
        <v>0.22932612822239912</v>
      </c>
      <c r="F140" s="656"/>
      <c r="G140" s="656"/>
      <c r="H140" s="656"/>
      <c r="I140" s="656"/>
      <c r="J140" s="656"/>
      <c r="K140" s="255"/>
    </row>
    <row r="141" spans="1:11" x14ac:dyDescent="0.25">
      <c r="A141" s="255"/>
      <c r="B141" s="954"/>
      <c r="C141" s="689" t="s">
        <v>26</v>
      </c>
      <c r="D141" s="479">
        <v>24.446000000000002</v>
      </c>
      <c r="E141" s="754">
        <v>0.20836671723973338</v>
      </c>
      <c r="F141" s="656"/>
      <c r="G141" s="656"/>
      <c r="H141" s="656"/>
      <c r="I141" s="656"/>
      <c r="J141" s="656"/>
      <c r="K141" s="255"/>
    </row>
    <row r="142" spans="1:11" x14ac:dyDescent="0.25">
      <c r="A142" s="255"/>
      <c r="B142" s="953" t="s">
        <v>135</v>
      </c>
      <c r="C142" s="689" t="s">
        <v>498</v>
      </c>
      <c r="D142" s="479">
        <v>14.05</v>
      </c>
      <c r="E142" s="754">
        <v>5.3770436592982675E-2</v>
      </c>
      <c r="F142" s="656"/>
      <c r="G142" s="656"/>
      <c r="H142" s="656"/>
      <c r="I142" s="656"/>
      <c r="J142" s="656"/>
      <c r="K142" s="255"/>
    </row>
    <row r="143" spans="1:11" x14ac:dyDescent="0.25">
      <c r="A143" s="255"/>
      <c r="B143" s="954"/>
      <c r="C143" s="689" t="s">
        <v>26</v>
      </c>
      <c r="D143" s="479">
        <v>4.0860000000000003</v>
      </c>
      <c r="E143" s="754">
        <v>3.4827227629941532E-2</v>
      </c>
      <c r="F143" s="656"/>
      <c r="G143" s="656"/>
      <c r="H143" s="656"/>
      <c r="I143" s="656"/>
      <c r="J143" s="656"/>
      <c r="K143" s="255"/>
    </row>
    <row r="144" spans="1:11" x14ac:dyDescent="0.25">
      <c r="A144" s="255"/>
      <c r="B144" s="953" t="s">
        <v>134</v>
      </c>
      <c r="C144" s="689" t="s">
        <v>498</v>
      </c>
      <c r="D144" s="479">
        <v>6.1079999999999997</v>
      </c>
      <c r="E144" s="754">
        <v>2.3375788377931542E-2</v>
      </c>
      <c r="F144" s="656"/>
      <c r="G144" s="656"/>
      <c r="H144" s="656"/>
      <c r="I144" s="656"/>
      <c r="J144" s="656"/>
      <c r="K144" s="255"/>
    </row>
    <row r="145" spans="1:11" x14ac:dyDescent="0.25">
      <c r="A145" s="255"/>
      <c r="B145" s="954"/>
      <c r="C145" s="689" t="s">
        <v>26</v>
      </c>
      <c r="D145" s="479">
        <v>0.96399999999999997</v>
      </c>
      <c r="E145" s="754">
        <v>8.2167027496974129E-3</v>
      </c>
      <c r="F145" s="656"/>
      <c r="G145" s="656"/>
      <c r="H145" s="656"/>
      <c r="I145" s="656"/>
      <c r="J145" s="656"/>
      <c r="K145" s="255"/>
    </row>
    <row r="146" spans="1:11" x14ac:dyDescent="0.25">
      <c r="A146" s="255"/>
      <c r="B146" s="953" t="s">
        <v>133</v>
      </c>
      <c r="C146" s="689" t="s">
        <v>498</v>
      </c>
      <c r="D146" s="479"/>
      <c r="E146" s="754">
        <v>0</v>
      </c>
      <c r="F146" s="656"/>
      <c r="G146" s="656"/>
      <c r="H146" s="656"/>
      <c r="I146" s="656"/>
      <c r="J146" s="656"/>
      <c r="K146" s="255"/>
    </row>
    <row r="147" spans="1:11" x14ac:dyDescent="0.25">
      <c r="A147" s="255"/>
      <c r="B147" s="954"/>
      <c r="C147" s="689" t="s">
        <v>26</v>
      </c>
      <c r="D147" s="479"/>
      <c r="E147" s="754">
        <v>0</v>
      </c>
      <c r="F147" s="656"/>
      <c r="G147" s="656"/>
      <c r="H147" s="656"/>
      <c r="I147" s="656"/>
      <c r="J147" s="656"/>
      <c r="K147" s="255"/>
    </row>
    <row r="148" spans="1:11" x14ac:dyDescent="0.25">
      <c r="A148" s="255"/>
      <c r="B148" s="953" t="s">
        <v>493</v>
      </c>
      <c r="C148" s="689" t="s">
        <v>498</v>
      </c>
      <c r="D148" s="479">
        <v>43.015999999999998</v>
      </c>
      <c r="E148" s="754">
        <v>0.1646255587532913</v>
      </c>
      <c r="F148" s="656"/>
      <c r="G148" s="656"/>
      <c r="H148" s="656"/>
      <c r="I148" s="656"/>
      <c r="J148" s="656"/>
      <c r="K148" s="255"/>
    </row>
    <row r="149" spans="1:11" x14ac:dyDescent="0.25">
      <c r="A149" s="255"/>
      <c r="B149" s="954"/>
      <c r="C149" s="689" t="s">
        <v>26</v>
      </c>
      <c r="D149" s="479">
        <v>14.058</v>
      </c>
      <c r="E149" s="754">
        <v>0.11982407391623054</v>
      </c>
      <c r="F149" s="656"/>
      <c r="G149" s="656"/>
      <c r="H149" s="656"/>
      <c r="I149" s="656"/>
      <c r="J149" s="656"/>
      <c r="K149" s="255"/>
    </row>
    <row r="150" spans="1:11" x14ac:dyDescent="0.25">
      <c r="A150" s="255"/>
      <c r="B150" s="688" t="s">
        <v>497</v>
      </c>
      <c r="C150" s="688"/>
      <c r="D150" s="501">
        <v>261.29599999999999</v>
      </c>
      <c r="E150" s="413">
        <v>1</v>
      </c>
      <c r="F150" s="656"/>
      <c r="G150" s="656"/>
      <c r="H150" s="656"/>
      <c r="I150" s="656"/>
      <c r="J150" s="656"/>
      <c r="K150" s="255"/>
    </row>
    <row r="151" spans="1:11" x14ac:dyDescent="0.25">
      <c r="A151" s="255"/>
      <c r="B151" s="688" t="s">
        <v>496</v>
      </c>
      <c r="C151" s="688"/>
      <c r="D151" s="501">
        <v>117.322</v>
      </c>
      <c r="E151" s="413">
        <v>1</v>
      </c>
      <c r="F151" s="656"/>
      <c r="G151" s="656"/>
      <c r="H151" s="656"/>
      <c r="I151" s="656"/>
      <c r="J151" s="656"/>
      <c r="K151" s="255"/>
    </row>
    <row r="152" spans="1:11" x14ac:dyDescent="0.25">
      <c r="A152" s="255"/>
      <c r="B152" s="281" t="s">
        <v>347</v>
      </c>
      <c r="C152" s="602"/>
      <c r="D152" s="477"/>
      <c r="E152" s="657"/>
      <c r="F152" s="656"/>
      <c r="G152" s="656"/>
      <c r="H152" s="656"/>
      <c r="I152" s="656"/>
      <c r="J152" s="656"/>
      <c r="K152" s="255"/>
    </row>
    <row r="153" spans="1:11" x14ac:dyDescent="0.25">
      <c r="A153" s="255"/>
      <c r="B153" s="690"/>
      <c r="C153" s="602"/>
      <c r="D153" s="477"/>
      <c r="E153" s="657"/>
      <c r="F153" s="656"/>
      <c r="G153" s="656"/>
      <c r="H153" s="656"/>
      <c r="I153" s="656"/>
      <c r="J153" s="656"/>
      <c r="K153" s="255"/>
    </row>
    <row r="154" spans="1:11" x14ac:dyDescent="0.25">
      <c r="A154" s="693" t="s">
        <v>691</v>
      </c>
      <c r="B154" s="601" t="s">
        <v>494</v>
      </c>
      <c r="C154" s="601"/>
      <c r="D154" s="733"/>
      <c r="E154" s="657"/>
      <c r="F154" s="656"/>
      <c r="G154" s="656"/>
      <c r="H154" s="656"/>
      <c r="I154" s="656"/>
      <c r="J154" s="656"/>
      <c r="K154" s="255"/>
    </row>
    <row r="155" spans="1:11" x14ac:dyDescent="0.25">
      <c r="A155" s="255"/>
      <c r="B155" s="689" t="s">
        <v>138</v>
      </c>
      <c r="C155" s="957"/>
      <c r="D155" s="957"/>
      <c r="E155" s="664" t="s">
        <v>197</v>
      </c>
      <c r="F155" s="656"/>
      <c r="G155" s="656"/>
      <c r="H155" s="656"/>
      <c r="I155" s="656"/>
      <c r="J155" s="656"/>
      <c r="K155" s="255"/>
    </row>
    <row r="156" spans="1:11" ht="31.9" customHeight="1" x14ac:dyDescent="0.25">
      <c r="A156" s="255"/>
      <c r="B156" s="955" t="s">
        <v>137</v>
      </c>
      <c r="C156" s="956" t="s">
        <v>898</v>
      </c>
      <c r="D156" s="956"/>
      <c r="E156" s="754">
        <v>0.53846153846153844</v>
      </c>
      <c r="F156" s="656"/>
      <c r="G156" s="656"/>
      <c r="H156" s="656"/>
      <c r="I156" s="656"/>
      <c r="J156" s="656"/>
      <c r="K156" s="255"/>
    </row>
    <row r="157" spans="1:11" ht="31.9" customHeight="1" x14ac:dyDescent="0.25">
      <c r="A157" s="255"/>
      <c r="B157" s="955"/>
      <c r="C157" s="956" t="s">
        <v>491</v>
      </c>
      <c r="D157" s="956"/>
      <c r="E157" s="754">
        <v>0.53377713458755427</v>
      </c>
      <c r="F157" s="656"/>
      <c r="G157" s="656"/>
      <c r="H157" s="656"/>
      <c r="I157" s="656"/>
      <c r="J157" s="656"/>
      <c r="K157" s="255"/>
    </row>
    <row r="158" spans="1:11" ht="31.9" customHeight="1" x14ac:dyDescent="0.25">
      <c r="A158" s="255"/>
      <c r="B158" s="955" t="s">
        <v>136</v>
      </c>
      <c r="C158" s="956" t="s">
        <v>898</v>
      </c>
      <c r="D158" s="956"/>
      <c r="E158" s="754">
        <v>0.41379310344827586</v>
      </c>
      <c r="F158" s="656"/>
      <c r="G158" s="656"/>
      <c r="H158" s="656"/>
      <c r="I158" s="656"/>
      <c r="J158" s="656"/>
      <c r="K158" s="255"/>
    </row>
    <row r="159" spans="1:11" ht="31.9" customHeight="1" x14ac:dyDescent="0.25">
      <c r="A159" s="255"/>
      <c r="B159" s="955"/>
      <c r="C159" s="956" t="s">
        <v>491</v>
      </c>
      <c r="D159" s="956"/>
      <c r="E159" s="754">
        <v>0.40796368612529627</v>
      </c>
      <c r="F159" s="656"/>
      <c r="G159" s="656"/>
      <c r="H159" s="656"/>
      <c r="I159" s="656"/>
      <c r="J159" s="656"/>
      <c r="K159" s="255"/>
    </row>
    <row r="160" spans="1:11" ht="31.9" customHeight="1" x14ac:dyDescent="0.25">
      <c r="A160" s="255"/>
      <c r="B160" s="955" t="s">
        <v>135</v>
      </c>
      <c r="C160" s="956" t="s">
        <v>898</v>
      </c>
      <c r="D160" s="956"/>
      <c r="E160" s="754">
        <v>0.2857142857142857</v>
      </c>
      <c r="F160" s="656"/>
      <c r="G160" s="656"/>
      <c r="H160" s="656"/>
      <c r="I160" s="656"/>
      <c r="J160" s="656"/>
      <c r="K160" s="255"/>
    </row>
    <row r="161" spans="1:11" ht="31.9" customHeight="1" x14ac:dyDescent="0.25">
      <c r="A161" s="255"/>
      <c r="B161" s="955"/>
      <c r="C161" s="956" t="s">
        <v>491</v>
      </c>
      <c r="D161" s="956"/>
      <c r="E161" s="754">
        <v>0.29081850533807829</v>
      </c>
      <c r="F161" s="656"/>
      <c r="G161" s="656"/>
      <c r="H161" s="656"/>
      <c r="I161" s="656"/>
      <c r="J161" s="656"/>
      <c r="K161" s="255"/>
    </row>
    <row r="162" spans="1:11" ht="31.9" customHeight="1" x14ac:dyDescent="0.25">
      <c r="A162" s="255"/>
      <c r="B162" s="955" t="s">
        <v>134</v>
      </c>
      <c r="C162" s="956" t="s">
        <v>898</v>
      </c>
      <c r="D162" s="956"/>
      <c r="E162" s="754">
        <v>0.16666666666666666</v>
      </c>
      <c r="F162" s="656"/>
      <c r="G162" s="656"/>
      <c r="H162" s="656"/>
      <c r="I162" s="656"/>
      <c r="J162" s="656"/>
      <c r="K162" s="255"/>
    </row>
    <row r="163" spans="1:11" ht="31.9" customHeight="1" x14ac:dyDescent="0.25">
      <c r="A163" s="255"/>
      <c r="B163" s="955"/>
      <c r="C163" s="956" t="s">
        <v>491</v>
      </c>
      <c r="D163" s="956"/>
      <c r="E163" s="754">
        <v>0.1578258022265881</v>
      </c>
      <c r="F163" s="656"/>
      <c r="G163" s="656"/>
      <c r="H163" s="656"/>
      <c r="I163" s="656"/>
      <c r="J163" s="656"/>
      <c r="K163" s="255"/>
    </row>
    <row r="164" spans="1:11" ht="31.9" customHeight="1" x14ac:dyDescent="0.25">
      <c r="A164" s="255"/>
      <c r="B164" s="955" t="s">
        <v>133</v>
      </c>
      <c r="C164" s="956" t="s">
        <v>898</v>
      </c>
      <c r="D164" s="956"/>
      <c r="E164" s="754">
        <v>0</v>
      </c>
      <c r="F164" s="656"/>
      <c r="G164" s="656"/>
      <c r="H164" s="656"/>
      <c r="I164" s="656"/>
      <c r="J164" s="656"/>
      <c r="K164" s="255"/>
    </row>
    <row r="165" spans="1:11" ht="31.9" customHeight="1" x14ac:dyDescent="0.25">
      <c r="A165" s="255"/>
      <c r="B165" s="955"/>
      <c r="C165" s="956" t="s">
        <v>491</v>
      </c>
      <c r="D165" s="956"/>
      <c r="E165" s="754">
        <v>0</v>
      </c>
      <c r="F165" s="656"/>
      <c r="G165" s="656"/>
      <c r="H165" s="656"/>
      <c r="I165" s="656"/>
      <c r="J165" s="656"/>
      <c r="K165" s="255"/>
    </row>
    <row r="166" spans="1:11" ht="31.9" customHeight="1" x14ac:dyDescent="0.25">
      <c r="A166" s="255"/>
      <c r="B166" s="955" t="s">
        <v>493</v>
      </c>
      <c r="C166" s="956" t="s">
        <v>898</v>
      </c>
      <c r="D166" s="956"/>
      <c r="E166" s="754">
        <v>0.32500000000000001</v>
      </c>
      <c r="F166" s="656"/>
      <c r="G166" s="656"/>
      <c r="H166" s="656"/>
      <c r="I166" s="656"/>
      <c r="J166" s="656"/>
      <c r="K166" s="255"/>
    </row>
    <row r="167" spans="1:11" ht="31.9" customHeight="1" x14ac:dyDescent="0.25">
      <c r="A167" s="255"/>
      <c r="B167" s="955"/>
      <c r="C167" s="956" t="s">
        <v>491</v>
      </c>
      <c r="D167" s="956"/>
      <c r="E167" s="754">
        <v>0.32680862934721966</v>
      </c>
      <c r="F167" s="656"/>
      <c r="G167" s="656"/>
      <c r="H167" s="656"/>
      <c r="I167" s="656"/>
      <c r="J167" s="656"/>
      <c r="K167" s="255"/>
    </row>
    <row r="168" spans="1:11" ht="30.6" customHeight="1" x14ac:dyDescent="0.25">
      <c r="A168" s="255"/>
      <c r="B168" s="688" t="s">
        <v>497</v>
      </c>
      <c r="C168" s="956" t="s">
        <v>898</v>
      </c>
      <c r="D168" s="956"/>
      <c r="E168" s="755">
        <v>0.45161290322580644</v>
      </c>
      <c r="F168" s="656"/>
      <c r="G168" s="656"/>
      <c r="H168" s="656"/>
      <c r="I168" s="656"/>
      <c r="J168" s="656"/>
      <c r="K168" s="255"/>
    </row>
    <row r="169" spans="1:11" ht="30.6" customHeight="1" x14ac:dyDescent="0.25">
      <c r="A169" s="255"/>
      <c r="B169" s="688" t="s">
        <v>496</v>
      </c>
      <c r="C169" s="956" t="s">
        <v>491</v>
      </c>
      <c r="D169" s="956"/>
      <c r="E169" s="755">
        <v>0.44900036739942445</v>
      </c>
      <c r="F169" s="656"/>
      <c r="G169" s="656"/>
      <c r="H169" s="656"/>
      <c r="I169" s="656"/>
      <c r="J169" s="656"/>
      <c r="K169" s="255"/>
    </row>
    <row r="170" spans="1:11" x14ac:dyDescent="0.25">
      <c r="A170" s="255"/>
      <c r="B170" s="281" t="s">
        <v>347</v>
      </c>
      <c r="C170" s="602"/>
      <c r="D170" s="477"/>
      <c r="E170" s="657"/>
      <c r="F170" s="656"/>
      <c r="G170" s="656"/>
      <c r="H170" s="656"/>
      <c r="I170" s="656"/>
      <c r="J170" s="656"/>
      <c r="K170" s="255"/>
    </row>
    <row r="171" spans="1:11" x14ac:dyDescent="0.25">
      <c r="A171" s="255"/>
      <c r="B171" s="530"/>
      <c r="C171" s="657"/>
      <c r="D171" s="477"/>
      <c r="F171" s="656"/>
      <c r="G171" s="656"/>
      <c r="H171" s="656"/>
      <c r="I171" s="656"/>
      <c r="J171" s="656"/>
      <c r="K171" s="255"/>
    </row>
    <row r="172" spans="1:11" x14ac:dyDescent="0.25">
      <c r="A172" s="693" t="s">
        <v>690</v>
      </c>
      <c r="B172" s="389" t="s">
        <v>689</v>
      </c>
      <c r="C172" s="656"/>
      <c r="D172" s="656"/>
      <c r="E172" s="656"/>
      <c r="F172" s="656"/>
      <c r="G172" s="656"/>
      <c r="H172" s="656"/>
      <c r="I172" s="656"/>
      <c r="J172" s="656"/>
      <c r="K172" s="255"/>
    </row>
    <row r="173" spans="1:11" x14ac:dyDescent="0.25">
      <c r="A173" s="255"/>
      <c r="B173" s="529" t="s">
        <v>421</v>
      </c>
      <c r="C173" s="754">
        <v>0.28571428570000001</v>
      </c>
      <c r="D173" s="528"/>
      <c r="E173" s="656"/>
      <c r="F173" s="656"/>
      <c r="G173" s="656"/>
      <c r="H173" s="656"/>
      <c r="I173" s="656"/>
      <c r="J173" s="656"/>
      <c r="K173" s="255"/>
    </row>
    <row r="174" spans="1:11" x14ac:dyDescent="0.25">
      <c r="A174" s="255"/>
      <c r="B174" s="527" t="s">
        <v>420</v>
      </c>
      <c r="C174" s="754">
        <v>0.196428571</v>
      </c>
      <c r="D174" s="526"/>
      <c r="E174" s="656"/>
      <c r="F174" s="656"/>
      <c r="G174" s="656"/>
      <c r="H174" s="656"/>
      <c r="I174" s="656"/>
      <c r="J174" s="656"/>
      <c r="K174" s="255"/>
    </row>
    <row r="175" spans="1:11" x14ac:dyDescent="0.25">
      <c r="A175" s="255"/>
      <c r="B175" s="527" t="s">
        <v>419</v>
      </c>
      <c r="C175" s="754">
        <v>0.51785714299999996</v>
      </c>
      <c r="D175" s="526"/>
      <c r="E175" s="656"/>
      <c r="F175" s="656"/>
      <c r="G175" s="656"/>
      <c r="H175" s="656"/>
      <c r="I175" s="656"/>
      <c r="J175" s="656"/>
      <c r="K175" s="255"/>
    </row>
    <row r="176" spans="1:11" x14ac:dyDescent="0.25">
      <c r="A176" s="255"/>
      <c r="B176" s="527" t="s">
        <v>348</v>
      </c>
      <c r="C176" s="754" t="s">
        <v>688</v>
      </c>
      <c r="D176" s="526"/>
      <c r="E176" s="656"/>
      <c r="F176" s="656"/>
      <c r="G176" s="656"/>
      <c r="H176" s="656"/>
      <c r="I176" s="656"/>
      <c r="J176" s="656"/>
      <c r="K176" s="255"/>
    </row>
    <row r="177" spans="1:20" x14ac:dyDescent="0.25">
      <c r="A177" s="255"/>
      <c r="B177" s="525" t="s">
        <v>24</v>
      </c>
      <c r="C177" s="756">
        <v>0.99999999969999998</v>
      </c>
      <c r="D177" s="656"/>
      <c r="E177" s="656"/>
      <c r="F177" s="656"/>
      <c r="G177" s="656"/>
      <c r="H177" s="656"/>
      <c r="I177" s="656"/>
      <c r="J177" s="656"/>
      <c r="K177" s="255"/>
    </row>
    <row r="178" spans="1:20" x14ac:dyDescent="0.25">
      <c r="A178" s="255"/>
      <c r="B178" s="524" t="s">
        <v>687</v>
      </c>
      <c r="C178" s="523"/>
      <c r="D178" s="656"/>
      <c r="E178" s="656"/>
      <c r="F178" s="656"/>
      <c r="G178" s="656"/>
      <c r="H178" s="656"/>
      <c r="I178" s="656"/>
      <c r="J178" s="656"/>
      <c r="K178" s="255"/>
    </row>
    <row r="179" spans="1:20" x14ac:dyDescent="0.25">
      <c r="A179" s="255"/>
      <c r="B179" s="281" t="s">
        <v>347</v>
      </c>
      <c r="C179" s="523"/>
      <c r="D179" s="656"/>
      <c r="E179" s="656"/>
      <c r="F179" s="656"/>
      <c r="G179" s="656"/>
      <c r="H179" s="656"/>
      <c r="I179" s="656"/>
      <c r="J179" s="656"/>
      <c r="K179" s="255"/>
    </row>
    <row r="180" spans="1:20" x14ac:dyDescent="0.25">
      <c r="A180" s="255"/>
      <c r="B180" s="281"/>
      <c r="C180" s="523"/>
      <c r="D180" s="656"/>
      <c r="E180" s="656"/>
      <c r="F180" s="656"/>
      <c r="G180" s="656"/>
      <c r="H180" s="656"/>
      <c r="I180" s="656"/>
      <c r="J180" s="656"/>
      <c r="K180" s="255"/>
    </row>
    <row r="181" spans="1:20" x14ac:dyDescent="0.25">
      <c r="A181" s="693" t="s">
        <v>686</v>
      </c>
      <c r="B181" s="619" t="s">
        <v>685</v>
      </c>
      <c r="C181" s="655"/>
      <c r="D181" s="522"/>
      <c r="E181" s="655"/>
      <c r="F181" s="655"/>
      <c r="G181" s="655"/>
      <c r="H181" s="655"/>
      <c r="I181" s="655"/>
      <c r="J181" s="655"/>
      <c r="K181" s="655"/>
      <c r="L181" s="655"/>
      <c r="M181" s="605"/>
      <c r="N181" s="605"/>
      <c r="O181" s="605"/>
      <c r="P181" s="605"/>
      <c r="Q181" s="605"/>
      <c r="R181" s="605"/>
      <c r="S181" s="605"/>
      <c r="T181" s="605"/>
    </row>
    <row r="182" spans="1:20" ht="45" x14ac:dyDescent="0.25">
      <c r="A182" s="605"/>
      <c r="B182" s="472"/>
      <c r="C182" s="664" t="s">
        <v>380</v>
      </c>
      <c r="D182" s="664" t="s">
        <v>379</v>
      </c>
      <c r="E182" s="664" t="s">
        <v>378</v>
      </c>
      <c r="F182" s="664" t="s">
        <v>377</v>
      </c>
      <c r="G182" s="664" t="s">
        <v>376</v>
      </c>
      <c r="H182" s="664" t="s">
        <v>474</v>
      </c>
      <c r="I182" s="664" t="s">
        <v>375</v>
      </c>
      <c r="J182" s="664" t="s">
        <v>24</v>
      </c>
      <c r="L182" s="655"/>
      <c r="M182" s="605"/>
      <c r="N182" s="605"/>
      <c r="O182" s="605"/>
      <c r="P182" s="605"/>
      <c r="Q182" s="605"/>
      <c r="R182" s="605"/>
      <c r="S182" s="605"/>
      <c r="T182" s="605"/>
    </row>
    <row r="183" spans="1:20" x14ac:dyDescent="0.25">
      <c r="A183" s="605"/>
      <c r="B183" s="472" t="s">
        <v>473</v>
      </c>
      <c r="C183" s="757"/>
      <c r="D183" s="757"/>
      <c r="E183" s="757"/>
      <c r="F183" s="757"/>
      <c r="G183" s="757"/>
      <c r="H183" s="757"/>
      <c r="I183" s="757"/>
      <c r="J183" s="758">
        <v>0</v>
      </c>
      <c r="L183" s="655"/>
      <c r="M183" s="605"/>
      <c r="N183" s="605"/>
      <c r="O183" s="605"/>
      <c r="P183" s="605"/>
      <c r="Q183" s="605"/>
      <c r="R183" s="605"/>
      <c r="S183" s="605"/>
      <c r="T183" s="605"/>
    </row>
    <row r="184" spans="1:20" x14ac:dyDescent="0.25">
      <c r="A184" s="605"/>
      <c r="B184" s="472" t="s">
        <v>472</v>
      </c>
      <c r="C184" s="757">
        <v>3</v>
      </c>
      <c r="D184" s="757">
        <v>9</v>
      </c>
      <c r="E184" s="757">
        <v>1</v>
      </c>
      <c r="F184" s="757">
        <v>7</v>
      </c>
      <c r="G184" s="757">
        <v>10</v>
      </c>
      <c r="H184" s="757">
        <v>1</v>
      </c>
      <c r="I184" s="757">
        <v>17</v>
      </c>
      <c r="J184" s="758">
        <v>48</v>
      </c>
      <c r="L184" s="655"/>
      <c r="M184" s="605"/>
      <c r="N184" s="605"/>
      <c r="O184" s="605"/>
      <c r="P184" s="605"/>
      <c r="Q184" s="605"/>
      <c r="R184" s="605"/>
      <c r="S184" s="605"/>
      <c r="T184" s="605"/>
    </row>
    <row r="185" spans="1:20" x14ac:dyDescent="0.25">
      <c r="A185" s="605"/>
      <c r="B185" s="472" t="s">
        <v>471</v>
      </c>
      <c r="C185" s="757">
        <v>34</v>
      </c>
      <c r="D185" s="757">
        <v>42</v>
      </c>
      <c r="E185" s="757">
        <v>19</v>
      </c>
      <c r="F185" s="757">
        <v>3</v>
      </c>
      <c r="G185" s="757">
        <v>19</v>
      </c>
      <c r="H185" s="757">
        <v>61</v>
      </c>
      <c r="I185" s="757">
        <v>22</v>
      </c>
      <c r="J185" s="758">
        <v>200</v>
      </c>
      <c r="L185" s="655"/>
      <c r="M185" s="605"/>
      <c r="N185" s="605"/>
      <c r="O185" s="605"/>
      <c r="P185" s="605"/>
      <c r="Q185" s="605"/>
      <c r="R185" s="605"/>
      <c r="S185" s="605"/>
      <c r="T185" s="605"/>
    </row>
    <row r="186" spans="1:20" x14ac:dyDescent="0.25">
      <c r="A186" s="605"/>
      <c r="B186" s="472" t="s">
        <v>470</v>
      </c>
      <c r="C186" s="757"/>
      <c r="D186" s="757"/>
      <c r="E186" s="757"/>
      <c r="F186" s="757"/>
      <c r="G186" s="757"/>
      <c r="H186" s="757"/>
      <c r="I186" s="757"/>
      <c r="J186" s="758">
        <v>0</v>
      </c>
      <c r="L186" s="655"/>
      <c r="M186" s="605"/>
      <c r="N186" s="605"/>
      <c r="O186" s="605"/>
      <c r="P186" s="605"/>
      <c r="Q186" s="605"/>
      <c r="R186" s="605"/>
      <c r="S186" s="605"/>
      <c r="T186" s="605"/>
    </row>
    <row r="187" spans="1:20" x14ac:dyDescent="0.25">
      <c r="A187" s="605"/>
      <c r="B187" s="472" t="s">
        <v>469</v>
      </c>
      <c r="C187" s="757"/>
      <c r="D187" s="757"/>
      <c r="E187" s="757"/>
      <c r="F187" s="757"/>
      <c r="G187" s="757"/>
      <c r="H187" s="757"/>
      <c r="I187" s="757"/>
      <c r="J187" s="758">
        <v>0</v>
      </c>
      <c r="L187" s="655"/>
      <c r="M187" s="605"/>
      <c r="N187" s="605"/>
      <c r="O187" s="605"/>
      <c r="P187" s="605"/>
      <c r="Q187" s="605"/>
      <c r="R187" s="605"/>
      <c r="S187" s="605"/>
      <c r="T187" s="605"/>
    </row>
    <row r="188" spans="1:20" x14ac:dyDescent="0.25">
      <c r="A188" s="605"/>
      <c r="B188" s="472" t="s">
        <v>468</v>
      </c>
      <c r="C188" s="757"/>
      <c r="D188" s="757"/>
      <c r="E188" s="757"/>
      <c r="F188" s="757"/>
      <c r="G188" s="757"/>
      <c r="H188" s="757"/>
      <c r="I188" s="757"/>
      <c r="J188" s="758">
        <v>0</v>
      </c>
      <c r="L188" s="655"/>
      <c r="M188" s="605"/>
      <c r="N188" s="605"/>
      <c r="O188" s="605"/>
      <c r="P188" s="605"/>
      <c r="Q188" s="605"/>
      <c r="R188" s="605"/>
      <c r="S188" s="605"/>
      <c r="T188" s="605"/>
    </row>
    <row r="189" spans="1:20" x14ac:dyDescent="0.25">
      <c r="A189" s="605"/>
      <c r="B189" s="472" t="s">
        <v>467</v>
      </c>
      <c r="C189" s="757"/>
      <c r="D189" s="757"/>
      <c r="E189" s="757"/>
      <c r="F189" s="757"/>
      <c r="G189" s="757"/>
      <c r="H189" s="757"/>
      <c r="I189" s="757"/>
      <c r="J189" s="758">
        <v>0</v>
      </c>
      <c r="L189" s="655"/>
      <c r="M189" s="605"/>
      <c r="N189" s="605"/>
      <c r="O189" s="605"/>
      <c r="P189" s="605"/>
      <c r="Q189" s="605"/>
      <c r="R189" s="605"/>
      <c r="S189" s="605"/>
      <c r="T189" s="605"/>
    </row>
    <row r="190" spans="1:20" x14ac:dyDescent="0.25">
      <c r="A190" s="605"/>
      <c r="B190" s="472" t="s">
        <v>466</v>
      </c>
      <c r="C190" s="757"/>
      <c r="D190" s="757"/>
      <c r="E190" s="757"/>
      <c r="F190" s="757"/>
      <c r="G190" s="757"/>
      <c r="H190" s="757"/>
      <c r="I190" s="757"/>
      <c r="J190" s="758">
        <v>0</v>
      </c>
      <c r="L190" s="655"/>
      <c r="M190" s="605"/>
      <c r="N190" s="605"/>
      <c r="O190" s="605"/>
      <c r="P190" s="605"/>
      <c r="Q190" s="605"/>
      <c r="R190" s="605"/>
      <c r="S190" s="605"/>
      <c r="T190" s="605"/>
    </row>
    <row r="191" spans="1:20" x14ac:dyDescent="0.25">
      <c r="A191" s="605"/>
      <c r="B191" s="341" t="s">
        <v>24</v>
      </c>
      <c r="C191" s="662">
        <v>37</v>
      </c>
      <c r="D191" s="662">
        <v>51</v>
      </c>
      <c r="E191" s="662">
        <v>20</v>
      </c>
      <c r="F191" s="662">
        <v>10</v>
      </c>
      <c r="G191" s="662">
        <v>29</v>
      </c>
      <c r="H191" s="662">
        <v>62</v>
      </c>
      <c r="I191" s="662">
        <v>39</v>
      </c>
      <c r="J191" s="662">
        <v>248</v>
      </c>
      <c r="L191" s="655"/>
      <c r="M191" s="605"/>
      <c r="N191" s="605"/>
      <c r="O191" s="605"/>
      <c r="P191" s="605"/>
      <c r="Q191" s="605"/>
      <c r="R191" s="605"/>
      <c r="S191" s="605"/>
      <c r="T191" s="605"/>
    </row>
    <row r="192" spans="1:20" x14ac:dyDescent="0.25">
      <c r="A192" s="605"/>
      <c r="B192" s="281" t="s">
        <v>347</v>
      </c>
      <c r="C192" s="343"/>
      <c r="D192" s="343"/>
      <c r="E192" s="343"/>
      <c r="F192" s="343"/>
      <c r="G192" s="343"/>
      <c r="H192" s="343"/>
      <c r="I192" s="343"/>
      <c r="J192" s="343"/>
      <c r="K192" s="343"/>
      <c r="L192" s="655"/>
      <c r="M192" s="605"/>
      <c r="N192" s="605"/>
      <c r="O192" s="605"/>
      <c r="P192" s="605"/>
      <c r="Q192" s="605"/>
      <c r="R192" s="605"/>
      <c r="S192" s="605"/>
      <c r="T192" s="605"/>
    </row>
    <row r="193" spans="1:20" x14ac:dyDescent="0.25">
      <c r="A193" s="605"/>
      <c r="B193" s="473"/>
      <c r="C193" s="655"/>
      <c r="D193" s="655"/>
      <c r="E193" s="655"/>
      <c r="F193" s="655"/>
      <c r="G193" s="655"/>
      <c r="H193" s="655"/>
      <c r="I193" s="655"/>
      <c r="J193" s="655"/>
      <c r="K193" s="655"/>
      <c r="L193" s="655"/>
      <c r="M193" s="605"/>
      <c r="N193" s="605"/>
      <c r="O193" s="605"/>
      <c r="P193" s="605"/>
      <c r="Q193" s="605"/>
      <c r="R193" s="605"/>
      <c r="S193" s="605"/>
      <c r="T193" s="605"/>
    </row>
    <row r="194" spans="1:20" x14ac:dyDescent="0.25">
      <c r="A194" s="693" t="s">
        <v>684</v>
      </c>
      <c r="B194" s="619" t="s">
        <v>487</v>
      </c>
      <c r="C194" s="655"/>
      <c r="D194" s="655"/>
      <c r="E194" s="655"/>
      <c r="F194" s="655"/>
      <c r="G194" s="655"/>
      <c r="H194" s="655"/>
      <c r="I194" s="655"/>
      <c r="J194" s="655"/>
      <c r="K194" s="655"/>
      <c r="L194" s="655"/>
      <c r="M194" s="605"/>
      <c r="N194" s="605"/>
      <c r="O194" s="605"/>
      <c r="P194" s="605"/>
      <c r="Q194" s="605"/>
      <c r="R194" s="605"/>
      <c r="S194" s="605"/>
      <c r="T194" s="605"/>
    </row>
    <row r="195" spans="1:20" ht="45" x14ac:dyDescent="0.25">
      <c r="A195" s="605"/>
      <c r="B195" s="472"/>
      <c r="C195" s="664" t="s">
        <v>380</v>
      </c>
      <c r="D195" s="664" t="s">
        <v>379</v>
      </c>
      <c r="E195" s="664" t="s">
        <v>378</v>
      </c>
      <c r="F195" s="664" t="s">
        <v>377</v>
      </c>
      <c r="G195" s="664" t="s">
        <v>376</v>
      </c>
      <c r="H195" s="664" t="s">
        <v>474</v>
      </c>
      <c r="I195" s="664" t="s">
        <v>375</v>
      </c>
      <c r="J195" s="664" t="s">
        <v>24</v>
      </c>
      <c r="L195" s="655"/>
      <c r="M195" s="605"/>
      <c r="N195" s="605"/>
      <c r="O195" s="605"/>
      <c r="P195" s="605"/>
      <c r="Q195" s="605"/>
      <c r="R195" s="605"/>
      <c r="S195" s="605"/>
      <c r="T195" s="605"/>
    </row>
    <row r="196" spans="1:20" x14ac:dyDescent="0.25">
      <c r="A196" s="605"/>
      <c r="B196" s="472" t="s">
        <v>473</v>
      </c>
      <c r="C196" s="754">
        <v>0</v>
      </c>
      <c r="D196" s="754">
        <v>0</v>
      </c>
      <c r="E196" s="754">
        <v>0</v>
      </c>
      <c r="F196" s="754">
        <v>0</v>
      </c>
      <c r="G196" s="754">
        <v>0</v>
      </c>
      <c r="H196" s="754">
        <v>0</v>
      </c>
      <c r="I196" s="754">
        <v>0</v>
      </c>
      <c r="J196" s="756">
        <v>0</v>
      </c>
      <c r="L196" s="655"/>
      <c r="M196" s="605"/>
      <c r="N196" s="605"/>
      <c r="O196" s="605"/>
      <c r="P196" s="605"/>
      <c r="Q196" s="605"/>
      <c r="R196" s="605"/>
      <c r="S196" s="605"/>
      <c r="T196" s="605"/>
    </row>
    <row r="197" spans="1:20" x14ac:dyDescent="0.25">
      <c r="A197" s="605"/>
      <c r="B197" s="472" t="s">
        <v>472</v>
      </c>
      <c r="C197" s="754">
        <v>1.2096774193548387E-2</v>
      </c>
      <c r="D197" s="754">
        <v>3.6290322580645164E-2</v>
      </c>
      <c r="E197" s="754">
        <v>4.0322580645161289E-3</v>
      </c>
      <c r="F197" s="754">
        <v>2.8225806451612902E-2</v>
      </c>
      <c r="G197" s="754">
        <v>4.0322580645161289E-2</v>
      </c>
      <c r="H197" s="754">
        <v>4.0322580645161289E-3</v>
      </c>
      <c r="I197" s="754">
        <v>6.8548387096774188E-2</v>
      </c>
      <c r="J197" s="756">
        <v>0.19354838709677419</v>
      </c>
      <c r="K197" s="521"/>
      <c r="L197" s="655"/>
      <c r="M197" s="605"/>
      <c r="N197" s="605"/>
      <c r="O197" s="605"/>
      <c r="P197" s="605"/>
      <c r="Q197" s="605"/>
      <c r="R197" s="605"/>
      <c r="S197" s="605"/>
      <c r="T197" s="605"/>
    </row>
    <row r="198" spans="1:20" x14ac:dyDescent="0.25">
      <c r="A198" s="605"/>
      <c r="B198" s="472" t="s">
        <v>471</v>
      </c>
      <c r="C198" s="754">
        <v>0.13709677419354838</v>
      </c>
      <c r="D198" s="754">
        <v>0.16935483870967741</v>
      </c>
      <c r="E198" s="754">
        <v>7.6612903225806453E-2</v>
      </c>
      <c r="F198" s="754">
        <v>1.2096774193548387E-2</v>
      </c>
      <c r="G198" s="754">
        <v>7.6612903225806453E-2</v>
      </c>
      <c r="H198" s="754">
        <v>0.24596774193548387</v>
      </c>
      <c r="I198" s="754">
        <v>8.8709677419354843E-2</v>
      </c>
      <c r="J198" s="756">
        <v>0.80645161290322576</v>
      </c>
      <c r="L198" s="655"/>
      <c r="M198" s="605"/>
      <c r="N198" s="605"/>
      <c r="O198" s="605"/>
      <c r="P198" s="605"/>
      <c r="Q198" s="605"/>
      <c r="R198" s="605"/>
      <c r="S198" s="605"/>
      <c r="T198" s="605"/>
    </row>
    <row r="199" spans="1:20" x14ac:dyDescent="0.25">
      <c r="A199" s="605"/>
      <c r="B199" s="472" t="s">
        <v>470</v>
      </c>
      <c r="C199" s="754">
        <v>0</v>
      </c>
      <c r="D199" s="754">
        <v>0</v>
      </c>
      <c r="E199" s="754">
        <v>0</v>
      </c>
      <c r="F199" s="754">
        <v>0</v>
      </c>
      <c r="G199" s="754">
        <v>0</v>
      </c>
      <c r="H199" s="754">
        <v>0</v>
      </c>
      <c r="I199" s="754">
        <v>0</v>
      </c>
      <c r="J199" s="756">
        <v>0</v>
      </c>
      <c r="L199" s="655"/>
      <c r="M199" s="605"/>
      <c r="N199" s="605"/>
      <c r="O199" s="605"/>
      <c r="P199" s="605"/>
      <c r="Q199" s="605"/>
      <c r="R199" s="605"/>
      <c r="S199" s="605"/>
      <c r="T199" s="605"/>
    </row>
    <row r="200" spans="1:20" x14ac:dyDescent="0.25">
      <c r="A200" s="605"/>
      <c r="B200" s="472" t="s">
        <v>469</v>
      </c>
      <c r="C200" s="754">
        <v>0</v>
      </c>
      <c r="D200" s="754">
        <v>0</v>
      </c>
      <c r="E200" s="754">
        <v>0</v>
      </c>
      <c r="F200" s="754">
        <v>0</v>
      </c>
      <c r="G200" s="754">
        <v>0</v>
      </c>
      <c r="H200" s="754">
        <v>0</v>
      </c>
      <c r="I200" s="754">
        <v>0</v>
      </c>
      <c r="J200" s="756">
        <v>0</v>
      </c>
      <c r="L200" s="655"/>
      <c r="M200" s="605"/>
      <c r="N200" s="605"/>
      <c r="O200" s="605"/>
      <c r="P200" s="605"/>
      <c r="Q200" s="605"/>
      <c r="R200" s="605"/>
      <c r="S200" s="605"/>
      <c r="T200" s="605"/>
    </row>
    <row r="201" spans="1:20" x14ac:dyDescent="0.25">
      <c r="A201" s="605"/>
      <c r="B201" s="472" t="s">
        <v>468</v>
      </c>
      <c r="C201" s="754">
        <v>0</v>
      </c>
      <c r="D201" s="754">
        <v>0</v>
      </c>
      <c r="E201" s="754">
        <v>0</v>
      </c>
      <c r="F201" s="754">
        <v>0</v>
      </c>
      <c r="G201" s="754">
        <v>0</v>
      </c>
      <c r="H201" s="754">
        <v>0</v>
      </c>
      <c r="I201" s="754">
        <v>0</v>
      </c>
      <c r="J201" s="756">
        <v>0</v>
      </c>
      <c r="L201" s="655"/>
      <c r="M201" s="605"/>
      <c r="N201" s="605"/>
      <c r="O201" s="605"/>
      <c r="P201" s="605"/>
      <c r="Q201" s="605"/>
      <c r="R201" s="605"/>
      <c r="S201" s="605"/>
      <c r="T201" s="605"/>
    </row>
    <row r="202" spans="1:20" x14ac:dyDescent="0.25">
      <c r="A202" s="605"/>
      <c r="B202" s="472" t="s">
        <v>467</v>
      </c>
      <c r="C202" s="754">
        <v>0</v>
      </c>
      <c r="D202" s="754">
        <v>0</v>
      </c>
      <c r="E202" s="754">
        <v>0</v>
      </c>
      <c r="F202" s="754">
        <v>0</v>
      </c>
      <c r="G202" s="754">
        <v>0</v>
      </c>
      <c r="H202" s="754">
        <v>0</v>
      </c>
      <c r="I202" s="754">
        <v>0</v>
      </c>
      <c r="J202" s="756">
        <v>0</v>
      </c>
      <c r="L202" s="655"/>
      <c r="M202" s="605"/>
      <c r="N202" s="605"/>
      <c r="O202" s="605"/>
      <c r="P202" s="605"/>
      <c r="Q202" s="605"/>
      <c r="R202" s="605"/>
      <c r="S202" s="605"/>
      <c r="T202" s="605"/>
    </row>
    <row r="203" spans="1:20" x14ac:dyDescent="0.25">
      <c r="A203" s="605"/>
      <c r="B203" s="472" t="s">
        <v>466</v>
      </c>
      <c r="C203" s="754">
        <v>0</v>
      </c>
      <c r="D203" s="754">
        <v>0</v>
      </c>
      <c r="E203" s="754">
        <v>0</v>
      </c>
      <c r="F203" s="754">
        <v>0</v>
      </c>
      <c r="G203" s="754">
        <v>0</v>
      </c>
      <c r="H203" s="754">
        <v>0</v>
      </c>
      <c r="I203" s="754">
        <v>0</v>
      </c>
      <c r="J203" s="756">
        <v>0</v>
      </c>
      <c r="L203" s="655"/>
      <c r="M203" s="605"/>
      <c r="N203" s="605"/>
      <c r="O203" s="605"/>
      <c r="P203" s="605"/>
      <c r="Q203" s="605"/>
      <c r="R203" s="605"/>
      <c r="S203" s="605"/>
      <c r="T203" s="605"/>
    </row>
    <row r="204" spans="1:20" x14ac:dyDescent="0.25">
      <c r="A204" s="605"/>
      <c r="B204" s="341" t="s">
        <v>24</v>
      </c>
      <c r="C204" s="756">
        <v>0.14919354838709678</v>
      </c>
      <c r="D204" s="756">
        <v>0.20564516129032259</v>
      </c>
      <c r="E204" s="756">
        <v>8.0645161290322578E-2</v>
      </c>
      <c r="F204" s="756">
        <v>4.0322580645161289E-2</v>
      </c>
      <c r="G204" s="756">
        <v>0.11693548387096774</v>
      </c>
      <c r="H204" s="756">
        <v>0.25</v>
      </c>
      <c r="I204" s="756">
        <v>0.15725806451612903</v>
      </c>
      <c r="J204" s="756">
        <v>1</v>
      </c>
      <c r="L204" s="655"/>
      <c r="M204" s="605"/>
      <c r="N204" s="605"/>
      <c r="O204" s="605"/>
      <c r="P204" s="605"/>
      <c r="Q204" s="605"/>
      <c r="R204" s="605"/>
      <c r="S204" s="605"/>
      <c r="T204" s="605"/>
    </row>
    <row r="205" spans="1:20" x14ac:dyDescent="0.25">
      <c r="A205" s="605"/>
      <c r="B205" s="281" t="s">
        <v>347</v>
      </c>
      <c r="C205" s="343"/>
      <c r="D205" s="343"/>
      <c r="E205" s="343"/>
      <c r="F205" s="343"/>
      <c r="G205" s="343"/>
      <c r="H205" s="343"/>
      <c r="I205" s="474"/>
      <c r="J205" s="474"/>
      <c r="K205" s="476"/>
      <c r="L205" s="655"/>
      <c r="M205" s="605"/>
      <c r="N205" s="605"/>
      <c r="O205" s="605"/>
      <c r="P205" s="605"/>
      <c r="Q205" s="605"/>
      <c r="R205" s="605"/>
      <c r="S205" s="605"/>
      <c r="T205" s="605"/>
    </row>
    <row r="206" spans="1:20" x14ac:dyDescent="0.25">
      <c r="A206" s="605"/>
      <c r="B206" s="473"/>
      <c r="C206" s="655"/>
      <c r="D206" s="655"/>
      <c r="E206" s="655"/>
      <c r="F206" s="655"/>
      <c r="G206" s="655"/>
      <c r="H206" s="655"/>
      <c r="I206" s="655"/>
      <c r="J206" s="655"/>
      <c r="K206" s="655"/>
      <c r="L206" s="655"/>
      <c r="M206" s="605"/>
      <c r="N206" s="605"/>
      <c r="O206" s="605"/>
      <c r="P206" s="605"/>
      <c r="Q206" s="605"/>
      <c r="R206" s="605"/>
      <c r="S206" s="605"/>
      <c r="T206" s="605"/>
    </row>
    <row r="207" spans="1:20" x14ac:dyDescent="0.25">
      <c r="A207" s="693" t="s">
        <v>683</v>
      </c>
      <c r="B207" s="619" t="s">
        <v>485</v>
      </c>
      <c r="C207" s="655"/>
      <c r="D207" s="655"/>
      <c r="E207" s="655"/>
      <c r="F207" s="655"/>
      <c r="G207" s="655"/>
      <c r="H207" s="655"/>
      <c r="I207" s="655"/>
      <c r="J207" s="655"/>
      <c r="K207" s="655"/>
      <c r="L207" s="655"/>
      <c r="M207" s="605"/>
      <c r="N207" s="605"/>
      <c r="O207" s="605"/>
      <c r="P207" s="605"/>
      <c r="Q207" s="605"/>
      <c r="R207" s="605"/>
      <c r="S207" s="605"/>
      <c r="T207" s="605"/>
    </row>
    <row r="208" spans="1:20" ht="45" x14ac:dyDescent="0.25">
      <c r="A208" s="605"/>
      <c r="B208" s="472"/>
      <c r="C208" s="664" t="s">
        <v>380</v>
      </c>
      <c r="D208" s="664" t="s">
        <v>379</v>
      </c>
      <c r="E208" s="664" t="s">
        <v>378</v>
      </c>
      <c r="F208" s="664" t="s">
        <v>377</v>
      </c>
      <c r="G208" s="664" t="s">
        <v>376</v>
      </c>
      <c r="H208" s="664" t="s">
        <v>474</v>
      </c>
      <c r="I208" s="664" t="s">
        <v>375</v>
      </c>
      <c r="J208" s="664" t="s">
        <v>24</v>
      </c>
      <c r="L208" s="655"/>
      <c r="M208" s="605"/>
      <c r="N208" s="605"/>
      <c r="O208" s="605"/>
      <c r="P208" s="605"/>
      <c r="Q208" s="605"/>
      <c r="R208" s="605"/>
      <c r="S208" s="605"/>
      <c r="T208" s="605"/>
    </row>
    <row r="209" spans="1:20" x14ac:dyDescent="0.25">
      <c r="A209" s="605"/>
      <c r="B209" s="472" t="s">
        <v>473</v>
      </c>
      <c r="C209" s="757"/>
      <c r="D209" s="757"/>
      <c r="E209" s="757"/>
      <c r="F209" s="757"/>
      <c r="G209" s="757"/>
      <c r="H209" s="757"/>
      <c r="I209" s="757"/>
      <c r="J209" s="757">
        <v>0</v>
      </c>
      <c r="L209" s="655"/>
      <c r="M209" s="605"/>
      <c r="N209" s="605"/>
      <c r="O209" s="605"/>
      <c r="P209" s="605"/>
      <c r="Q209" s="605"/>
      <c r="R209" s="605"/>
      <c r="S209" s="605"/>
      <c r="T209" s="605"/>
    </row>
    <row r="210" spans="1:20" x14ac:dyDescent="0.25">
      <c r="A210" s="605"/>
      <c r="B210" s="472" t="s">
        <v>472</v>
      </c>
      <c r="C210" s="757">
        <v>4</v>
      </c>
      <c r="D210" s="757">
        <v>6</v>
      </c>
      <c r="E210" s="757">
        <v>1</v>
      </c>
      <c r="F210" s="757">
        <v>3</v>
      </c>
      <c r="G210" s="757">
        <v>7</v>
      </c>
      <c r="H210" s="757"/>
      <c r="I210" s="757">
        <v>7</v>
      </c>
      <c r="J210" s="757">
        <v>28</v>
      </c>
      <c r="L210" s="655"/>
      <c r="M210" s="605"/>
      <c r="N210" s="605"/>
      <c r="O210" s="605"/>
      <c r="P210" s="605"/>
      <c r="Q210" s="605"/>
      <c r="R210" s="605"/>
      <c r="S210" s="605"/>
      <c r="T210" s="605"/>
    </row>
    <row r="211" spans="1:20" x14ac:dyDescent="0.25">
      <c r="A211" s="605"/>
      <c r="B211" s="472" t="s">
        <v>471</v>
      </c>
      <c r="C211" s="757">
        <v>13</v>
      </c>
      <c r="D211" s="757">
        <v>18</v>
      </c>
      <c r="E211" s="757">
        <v>9</v>
      </c>
      <c r="F211" s="757"/>
      <c r="G211" s="757">
        <v>6</v>
      </c>
      <c r="H211" s="757">
        <v>33</v>
      </c>
      <c r="I211" s="757">
        <v>5</v>
      </c>
      <c r="J211" s="757">
        <v>84</v>
      </c>
      <c r="L211" s="655"/>
      <c r="M211" s="605"/>
      <c r="N211" s="605"/>
      <c r="O211" s="605"/>
      <c r="P211" s="605"/>
      <c r="Q211" s="605"/>
      <c r="R211" s="605"/>
      <c r="S211" s="605"/>
      <c r="T211" s="605"/>
    </row>
    <row r="212" spans="1:20" x14ac:dyDescent="0.25">
      <c r="A212" s="605"/>
      <c r="B212" s="472" t="s">
        <v>470</v>
      </c>
      <c r="C212" s="757"/>
      <c r="D212" s="757"/>
      <c r="E212" s="757"/>
      <c r="F212" s="757"/>
      <c r="G212" s="757"/>
      <c r="H212" s="757"/>
      <c r="I212" s="757"/>
      <c r="J212" s="757">
        <v>0</v>
      </c>
      <c r="L212" s="655"/>
      <c r="M212" s="605"/>
      <c r="N212" s="605"/>
      <c r="O212" s="605"/>
      <c r="P212" s="605"/>
      <c r="Q212" s="605"/>
      <c r="R212" s="605"/>
      <c r="S212" s="605"/>
      <c r="T212" s="605"/>
    </row>
    <row r="213" spans="1:20" x14ac:dyDescent="0.25">
      <c r="A213" s="605"/>
      <c r="B213" s="472" t="s">
        <v>469</v>
      </c>
      <c r="C213" s="757"/>
      <c r="D213" s="757"/>
      <c r="E213" s="757"/>
      <c r="F213" s="757"/>
      <c r="G213" s="757"/>
      <c r="H213" s="757"/>
      <c r="I213" s="757"/>
      <c r="J213" s="757">
        <v>0</v>
      </c>
      <c r="L213" s="655"/>
      <c r="M213" s="605"/>
      <c r="N213" s="605"/>
      <c r="O213" s="605"/>
      <c r="P213" s="605"/>
      <c r="Q213" s="605"/>
      <c r="R213" s="605"/>
      <c r="S213" s="605"/>
      <c r="T213" s="605"/>
    </row>
    <row r="214" spans="1:20" x14ac:dyDescent="0.25">
      <c r="A214" s="605"/>
      <c r="B214" s="472" t="s">
        <v>468</v>
      </c>
      <c r="C214" s="757"/>
      <c r="D214" s="757"/>
      <c r="E214" s="757"/>
      <c r="F214" s="757"/>
      <c r="G214" s="757"/>
      <c r="H214" s="757"/>
      <c r="I214" s="757"/>
      <c r="J214" s="757">
        <v>0</v>
      </c>
      <c r="L214" s="655"/>
      <c r="M214" s="605"/>
      <c r="N214" s="605"/>
      <c r="O214" s="605"/>
      <c r="P214" s="605"/>
      <c r="Q214" s="605"/>
      <c r="R214" s="605"/>
      <c r="S214" s="605"/>
      <c r="T214" s="605"/>
    </row>
    <row r="215" spans="1:20" x14ac:dyDescent="0.25">
      <c r="A215" s="605"/>
      <c r="B215" s="472" t="s">
        <v>467</v>
      </c>
      <c r="C215" s="757"/>
      <c r="D215" s="757"/>
      <c r="E215" s="757"/>
      <c r="F215" s="757"/>
      <c r="G215" s="757"/>
      <c r="H215" s="757"/>
      <c r="I215" s="757"/>
      <c r="J215" s="757">
        <v>0</v>
      </c>
      <c r="L215" s="655"/>
      <c r="M215" s="605"/>
      <c r="N215" s="605"/>
      <c r="O215" s="605"/>
      <c r="P215" s="605"/>
      <c r="Q215" s="605"/>
      <c r="R215" s="605"/>
      <c r="S215" s="605"/>
      <c r="T215" s="605"/>
    </row>
    <row r="216" spans="1:20" x14ac:dyDescent="0.25">
      <c r="A216" s="605"/>
      <c r="B216" s="472" t="s">
        <v>466</v>
      </c>
      <c r="C216" s="757"/>
      <c r="D216" s="757"/>
      <c r="E216" s="757"/>
      <c r="F216" s="757"/>
      <c r="G216" s="757"/>
      <c r="H216" s="757"/>
      <c r="I216" s="757"/>
      <c r="J216" s="757">
        <v>0</v>
      </c>
      <c r="L216" s="655"/>
      <c r="M216" s="605"/>
      <c r="N216" s="605"/>
      <c r="O216" s="605"/>
      <c r="P216" s="605"/>
      <c r="Q216" s="605"/>
      <c r="R216" s="605"/>
      <c r="S216" s="605"/>
      <c r="T216" s="605"/>
    </row>
    <row r="217" spans="1:20" x14ac:dyDescent="0.25">
      <c r="A217" s="605"/>
      <c r="B217" s="341" t="s">
        <v>24</v>
      </c>
      <c r="C217" s="662">
        <v>17</v>
      </c>
      <c r="D217" s="662">
        <v>24</v>
      </c>
      <c r="E217" s="662">
        <v>10</v>
      </c>
      <c r="F217" s="662">
        <v>3</v>
      </c>
      <c r="G217" s="662">
        <v>13</v>
      </c>
      <c r="H217" s="662">
        <v>33</v>
      </c>
      <c r="I217" s="662">
        <v>12</v>
      </c>
      <c r="J217" s="662">
        <v>112</v>
      </c>
      <c r="L217" s="655"/>
      <c r="M217" s="605"/>
      <c r="N217" s="605"/>
      <c r="O217" s="605"/>
      <c r="P217" s="605"/>
      <c r="Q217" s="605"/>
      <c r="R217" s="605"/>
      <c r="S217" s="605"/>
      <c r="T217" s="605"/>
    </row>
    <row r="218" spans="1:20" x14ac:dyDescent="0.25">
      <c r="A218" s="605"/>
      <c r="B218" s="281" t="s">
        <v>347</v>
      </c>
      <c r="C218" s="343"/>
      <c r="D218" s="343"/>
      <c r="E218" s="343"/>
      <c r="F218" s="343"/>
      <c r="G218" s="343"/>
      <c r="H218" s="343"/>
      <c r="I218" s="343"/>
      <c r="J218" s="343"/>
      <c r="K218" s="343"/>
      <c r="L218" s="655"/>
      <c r="M218" s="605"/>
      <c r="N218" s="605"/>
      <c r="O218" s="605"/>
      <c r="P218" s="605"/>
      <c r="Q218" s="605"/>
      <c r="R218" s="605"/>
      <c r="S218" s="605"/>
      <c r="T218" s="605"/>
    </row>
    <row r="219" spans="1:20" x14ac:dyDescent="0.25">
      <c r="A219" s="605"/>
      <c r="B219" s="473"/>
      <c r="C219" s="655"/>
      <c r="D219" s="655"/>
      <c r="E219" s="655"/>
      <c r="F219" s="655"/>
      <c r="G219" s="655"/>
      <c r="H219" s="655"/>
      <c r="I219" s="655"/>
      <c r="J219" s="655"/>
      <c r="K219" s="655"/>
      <c r="L219" s="655"/>
      <c r="M219" s="605"/>
      <c r="N219" s="605"/>
      <c r="O219" s="605"/>
      <c r="P219" s="605"/>
      <c r="Q219" s="605"/>
      <c r="R219" s="605"/>
      <c r="S219" s="605"/>
      <c r="T219" s="605"/>
    </row>
    <row r="220" spans="1:20" x14ac:dyDescent="0.25">
      <c r="A220" s="693" t="s">
        <v>682</v>
      </c>
      <c r="B220" s="619" t="s">
        <v>483</v>
      </c>
      <c r="C220" s="655"/>
      <c r="D220" s="655"/>
      <c r="E220" s="655"/>
      <c r="F220" s="655"/>
      <c r="G220" s="655"/>
      <c r="H220" s="655"/>
      <c r="I220" s="655"/>
      <c r="J220" s="655"/>
      <c r="K220" s="655"/>
      <c r="L220" s="655"/>
      <c r="M220" s="605"/>
      <c r="N220" s="605"/>
      <c r="O220" s="605"/>
      <c r="P220" s="605"/>
      <c r="Q220" s="605"/>
      <c r="R220" s="605"/>
      <c r="S220" s="605"/>
      <c r="T220" s="605"/>
    </row>
    <row r="221" spans="1:20" ht="45" x14ac:dyDescent="0.25">
      <c r="A221" s="605"/>
      <c r="B221" s="472"/>
      <c r="C221" s="664" t="s">
        <v>380</v>
      </c>
      <c r="D221" s="664" t="s">
        <v>379</v>
      </c>
      <c r="E221" s="664" t="s">
        <v>378</v>
      </c>
      <c r="F221" s="664" t="s">
        <v>377</v>
      </c>
      <c r="G221" s="664" t="s">
        <v>376</v>
      </c>
      <c r="H221" s="664" t="s">
        <v>474</v>
      </c>
      <c r="I221" s="664" t="s">
        <v>375</v>
      </c>
      <c r="J221" s="664" t="s">
        <v>24</v>
      </c>
      <c r="L221" s="655"/>
      <c r="M221" s="605"/>
      <c r="N221" s="605"/>
      <c r="O221" s="605"/>
      <c r="P221" s="605"/>
      <c r="Q221" s="605"/>
      <c r="R221" s="605"/>
      <c r="S221" s="605"/>
      <c r="T221" s="605"/>
    </row>
    <row r="222" spans="1:20" x14ac:dyDescent="0.25">
      <c r="A222" s="605"/>
      <c r="B222" s="472" t="s">
        <v>473</v>
      </c>
      <c r="C222" s="754">
        <v>0</v>
      </c>
      <c r="D222" s="754">
        <v>0</v>
      </c>
      <c r="E222" s="754">
        <v>0</v>
      </c>
      <c r="F222" s="754">
        <v>0</v>
      </c>
      <c r="G222" s="754">
        <v>0</v>
      </c>
      <c r="H222" s="754">
        <v>0</v>
      </c>
      <c r="I222" s="754">
        <v>0</v>
      </c>
      <c r="J222" s="756">
        <v>0</v>
      </c>
      <c r="L222" s="655"/>
      <c r="M222" s="605"/>
      <c r="N222" s="605"/>
      <c r="O222" s="605"/>
      <c r="P222" s="605"/>
      <c r="Q222" s="605"/>
      <c r="R222" s="605"/>
      <c r="S222" s="605"/>
      <c r="T222" s="605"/>
    </row>
    <row r="223" spans="1:20" x14ac:dyDescent="0.25">
      <c r="A223" s="605"/>
      <c r="B223" s="472" t="s">
        <v>472</v>
      </c>
      <c r="C223" s="754">
        <v>3.5714285714285712E-2</v>
      </c>
      <c r="D223" s="754">
        <v>5.3571428571428568E-2</v>
      </c>
      <c r="E223" s="754">
        <v>8.9285714285714281E-3</v>
      </c>
      <c r="F223" s="754">
        <v>2.6785714285714284E-2</v>
      </c>
      <c r="G223" s="754">
        <v>6.25E-2</v>
      </c>
      <c r="H223" s="754">
        <v>0</v>
      </c>
      <c r="I223" s="754">
        <v>6.25E-2</v>
      </c>
      <c r="J223" s="756">
        <v>0.25</v>
      </c>
      <c r="L223" s="655"/>
      <c r="M223" s="605"/>
      <c r="N223" s="605"/>
      <c r="O223" s="605"/>
      <c r="P223" s="605"/>
      <c r="Q223" s="605"/>
      <c r="R223" s="605"/>
      <c r="S223" s="605"/>
      <c r="T223" s="605"/>
    </row>
    <row r="224" spans="1:20" x14ac:dyDescent="0.25">
      <c r="A224" s="605"/>
      <c r="B224" s="472" t="s">
        <v>471</v>
      </c>
      <c r="C224" s="754">
        <v>0.11607142857142858</v>
      </c>
      <c r="D224" s="754">
        <v>0.16071428571428573</v>
      </c>
      <c r="E224" s="754">
        <v>8.0357142857142863E-2</v>
      </c>
      <c r="F224" s="754">
        <v>0</v>
      </c>
      <c r="G224" s="754">
        <v>5.3571428571428568E-2</v>
      </c>
      <c r="H224" s="754">
        <v>0.29464285714285715</v>
      </c>
      <c r="I224" s="754">
        <v>4.4642857142857144E-2</v>
      </c>
      <c r="J224" s="756">
        <v>0.75</v>
      </c>
      <c r="L224" s="655"/>
      <c r="M224" s="605"/>
      <c r="N224" s="605"/>
      <c r="O224" s="605"/>
      <c r="P224" s="605"/>
      <c r="Q224" s="605"/>
      <c r="R224" s="605"/>
      <c r="S224" s="605"/>
      <c r="T224" s="605"/>
    </row>
    <row r="225" spans="1:20" x14ac:dyDescent="0.25">
      <c r="A225" s="605"/>
      <c r="B225" s="472" t="s">
        <v>470</v>
      </c>
      <c r="C225" s="754">
        <v>0</v>
      </c>
      <c r="D225" s="754">
        <v>0</v>
      </c>
      <c r="E225" s="754">
        <v>0</v>
      </c>
      <c r="F225" s="754">
        <v>0</v>
      </c>
      <c r="G225" s="754">
        <v>0</v>
      </c>
      <c r="H225" s="754">
        <v>0</v>
      </c>
      <c r="I225" s="754">
        <v>0</v>
      </c>
      <c r="J225" s="756">
        <v>0</v>
      </c>
      <c r="L225" s="655"/>
      <c r="M225" s="605"/>
      <c r="N225" s="605"/>
      <c r="O225" s="605"/>
      <c r="P225" s="605"/>
      <c r="Q225" s="605"/>
      <c r="R225" s="605"/>
      <c r="S225" s="605"/>
      <c r="T225" s="605"/>
    </row>
    <row r="226" spans="1:20" x14ac:dyDescent="0.25">
      <c r="A226" s="605"/>
      <c r="B226" s="472" t="s">
        <v>469</v>
      </c>
      <c r="C226" s="754">
        <v>0</v>
      </c>
      <c r="D226" s="754">
        <v>0</v>
      </c>
      <c r="E226" s="754">
        <v>0</v>
      </c>
      <c r="F226" s="754">
        <v>0</v>
      </c>
      <c r="G226" s="754">
        <v>0</v>
      </c>
      <c r="H226" s="754">
        <v>0</v>
      </c>
      <c r="I226" s="754">
        <v>0</v>
      </c>
      <c r="J226" s="756">
        <v>0</v>
      </c>
      <c r="L226" s="655"/>
      <c r="M226" s="605"/>
      <c r="N226" s="605"/>
      <c r="O226" s="605"/>
      <c r="P226" s="605"/>
      <c r="Q226" s="605"/>
      <c r="R226" s="605"/>
      <c r="S226" s="605"/>
      <c r="T226" s="605"/>
    </row>
    <row r="227" spans="1:20" x14ac:dyDescent="0.25">
      <c r="A227" s="605"/>
      <c r="B227" s="472" t="s">
        <v>468</v>
      </c>
      <c r="C227" s="754">
        <v>0</v>
      </c>
      <c r="D227" s="754">
        <v>0</v>
      </c>
      <c r="E227" s="754">
        <v>0</v>
      </c>
      <c r="F227" s="754">
        <v>0</v>
      </c>
      <c r="G227" s="754">
        <v>0</v>
      </c>
      <c r="H227" s="754">
        <v>0</v>
      </c>
      <c r="I227" s="754">
        <v>0</v>
      </c>
      <c r="J227" s="756">
        <v>0</v>
      </c>
      <c r="L227" s="655"/>
      <c r="M227" s="605"/>
      <c r="N227" s="605"/>
      <c r="O227" s="605"/>
      <c r="P227" s="605"/>
      <c r="Q227" s="605"/>
      <c r="R227" s="605"/>
      <c r="S227" s="605"/>
      <c r="T227" s="605"/>
    </row>
    <row r="228" spans="1:20" x14ac:dyDescent="0.25">
      <c r="A228" s="605"/>
      <c r="B228" s="472" t="s">
        <v>467</v>
      </c>
      <c r="C228" s="754">
        <v>0</v>
      </c>
      <c r="D228" s="754">
        <v>0</v>
      </c>
      <c r="E228" s="754">
        <v>0</v>
      </c>
      <c r="F228" s="754">
        <v>0</v>
      </c>
      <c r="G228" s="754">
        <v>0</v>
      </c>
      <c r="H228" s="754">
        <v>0</v>
      </c>
      <c r="I228" s="754">
        <v>0</v>
      </c>
      <c r="J228" s="756">
        <v>0</v>
      </c>
      <c r="L228" s="655"/>
      <c r="M228" s="605"/>
      <c r="N228" s="605"/>
      <c r="O228" s="605"/>
      <c r="P228" s="605"/>
      <c r="Q228" s="605"/>
      <c r="R228" s="605"/>
      <c r="S228" s="605"/>
      <c r="T228" s="605"/>
    </row>
    <row r="229" spans="1:20" x14ac:dyDescent="0.25">
      <c r="A229" s="605"/>
      <c r="B229" s="472" t="s">
        <v>466</v>
      </c>
      <c r="C229" s="754">
        <v>0</v>
      </c>
      <c r="D229" s="754">
        <v>0</v>
      </c>
      <c r="E229" s="754">
        <v>0</v>
      </c>
      <c r="F229" s="754">
        <v>0</v>
      </c>
      <c r="G229" s="754">
        <v>0</v>
      </c>
      <c r="H229" s="754">
        <v>0</v>
      </c>
      <c r="I229" s="754">
        <v>0</v>
      </c>
      <c r="J229" s="756">
        <v>0</v>
      </c>
      <c r="L229" s="655"/>
      <c r="M229" s="605"/>
      <c r="N229" s="605"/>
      <c r="O229" s="605"/>
      <c r="P229" s="605"/>
      <c r="Q229" s="605"/>
      <c r="R229" s="605"/>
      <c r="S229" s="605"/>
      <c r="T229" s="605"/>
    </row>
    <row r="230" spans="1:20" x14ac:dyDescent="0.25">
      <c r="A230" s="605"/>
      <c r="B230" s="341" t="s">
        <v>24</v>
      </c>
      <c r="C230" s="756">
        <v>0.15178571428571427</v>
      </c>
      <c r="D230" s="756">
        <v>0.21428571428571427</v>
      </c>
      <c r="E230" s="756">
        <v>8.9285714285714288E-2</v>
      </c>
      <c r="F230" s="756">
        <v>2.6785714285714284E-2</v>
      </c>
      <c r="G230" s="756">
        <v>0.11607142857142858</v>
      </c>
      <c r="H230" s="756">
        <v>0.29464285714285715</v>
      </c>
      <c r="I230" s="756">
        <v>0.10714285714285714</v>
      </c>
      <c r="J230" s="756">
        <v>1</v>
      </c>
      <c r="L230" s="655"/>
      <c r="M230" s="605"/>
      <c r="N230" s="605"/>
      <c r="O230" s="605"/>
      <c r="P230" s="605"/>
      <c r="Q230" s="605"/>
      <c r="R230" s="605"/>
      <c r="S230" s="605"/>
      <c r="T230" s="605"/>
    </row>
    <row r="231" spans="1:20" x14ac:dyDescent="0.25">
      <c r="A231" s="605"/>
      <c r="B231" s="281" t="s">
        <v>347</v>
      </c>
      <c r="C231" s="343"/>
      <c r="D231" s="343"/>
      <c r="E231" s="343"/>
      <c r="F231" s="343"/>
      <c r="G231" s="343"/>
      <c r="H231" s="343"/>
      <c r="I231" s="475"/>
      <c r="J231" s="475"/>
      <c r="K231" s="343"/>
      <c r="L231" s="655"/>
      <c r="M231" s="605"/>
      <c r="N231" s="605"/>
      <c r="O231" s="605"/>
      <c r="P231" s="605"/>
      <c r="Q231" s="605"/>
      <c r="R231" s="605"/>
      <c r="S231" s="605"/>
      <c r="T231" s="605"/>
    </row>
    <row r="232" spans="1:20" x14ac:dyDescent="0.25">
      <c r="A232" s="605"/>
      <c r="B232" s="650"/>
      <c r="C232" s="655"/>
      <c r="D232" s="655"/>
      <c r="E232" s="655"/>
      <c r="F232" s="655"/>
      <c r="G232" s="655"/>
      <c r="H232" s="655"/>
      <c r="I232" s="655"/>
      <c r="J232" s="655"/>
      <c r="K232" s="655"/>
      <c r="L232" s="655"/>
      <c r="M232" s="605"/>
      <c r="N232" s="605"/>
      <c r="O232" s="605"/>
      <c r="P232" s="605"/>
      <c r="Q232" s="605"/>
      <c r="R232" s="605"/>
      <c r="S232" s="605"/>
      <c r="T232" s="605"/>
    </row>
    <row r="233" spans="1:20" x14ac:dyDescent="0.25">
      <c r="A233" s="693" t="s">
        <v>681</v>
      </c>
      <c r="B233" s="619" t="s">
        <v>481</v>
      </c>
      <c r="C233" s="655"/>
      <c r="D233" s="655"/>
      <c r="E233" s="655"/>
      <c r="F233" s="655"/>
      <c r="G233" s="655"/>
      <c r="H233" s="655"/>
      <c r="I233" s="655"/>
      <c r="J233" s="655"/>
      <c r="K233" s="655"/>
      <c r="L233" s="655"/>
      <c r="M233" s="605"/>
      <c r="N233" s="605"/>
      <c r="O233" s="605"/>
      <c r="P233" s="605"/>
      <c r="Q233" s="605"/>
      <c r="R233" s="605"/>
      <c r="S233" s="605"/>
      <c r="T233" s="605"/>
    </row>
    <row r="234" spans="1:20" ht="45" x14ac:dyDescent="0.25">
      <c r="A234" s="605"/>
      <c r="B234" s="472"/>
      <c r="C234" s="664" t="s">
        <v>380</v>
      </c>
      <c r="D234" s="664" t="s">
        <v>379</v>
      </c>
      <c r="E234" s="664" t="s">
        <v>378</v>
      </c>
      <c r="F234" s="664" t="s">
        <v>377</v>
      </c>
      <c r="G234" s="664" t="s">
        <v>376</v>
      </c>
      <c r="H234" s="664" t="s">
        <v>474</v>
      </c>
      <c r="I234" s="664" t="s">
        <v>375</v>
      </c>
      <c r="J234" s="664" t="s">
        <v>24</v>
      </c>
      <c r="L234" s="655"/>
      <c r="M234" s="605"/>
      <c r="N234" s="605"/>
      <c r="O234" s="605"/>
      <c r="P234" s="605"/>
      <c r="Q234" s="605"/>
      <c r="R234" s="605"/>
      <c r="S234" s="605"/>
      <c r="T234" s="605"/>
    </row>
    <row r="235" spans="1:20" x14ac:dyDescent="0.25">
      <c r="A235" s="605"/>
      <c r="B235" s="472" t="s">
        <v>473</v>
      </c>
      <c r="C235" s="759"/>
      <c r="D235" s="759"/>
      <c r="E235" s="759"/>
      <c r="F235" s="759"/>
      <c r="G235" s="757"/>
      <c r="H235" s="759"/>
      <c r="I235" s="759"/>
      <c r="J235" s="759">
        <v>0</v>
      </c>
      <c r="L235" s="655"/>
      <c r="M235" s="605"/>
      <c r="N235" s="605"/>
      <c r="O235" s="605"/>
      <c r="P235" s="605"/>
      <c r="Q235" s="605"/>
      <c r="R235" s="605"/>
      <c r="S235" s="605"/>
      <c r="T235" s="605"/>
    </row>
    <row r="236" spans="1:20" x14ac:dyDescent="0.25">
      <c r="A236" s="605"/>
      <c r="B236" s="472" t="s">
        <v>472</v>
      </c>
      <c r="C236" s="759">
        <v>2.8919999999999999</v>
      </c>
      <c r="D236" s="759">
        <v>8.6760000000000002</v>
      </c>
      <c r="E236" s="759">
        <v>0.96399999999999997</v>
      </c>
      <c r="F236" s="759">
        <v>6.7480000000000002</v>
      </c>
      <c r="G236" s="757">
        <v>9.64</v>
      </c>
      <c r="H236" s="759">
        <v>0.96399999999999997</v>
      </c>
      <c r="I236" s="759">
        <v>16.388000000000002</v>
      </c>
      <c r="J236" s="759">
        <v>46.272000000000006</v>
      </c>
      <c r="L236" s="655"/>
      <c r="M236" s="605"/>
      <c r="N236" s="605"/>
      <c r="O236" s="605"/>
      <c r="P236" s="605"/>
      <c r="Q236" s="605"/>
      <c r="R236" s="605"/>
      <c r="S236" s="605"/>
      <c r="T236" s="605"/>
    </row>
    <row r="237" spans="1:20" x14ac:dyDescent="0.25">
      <c r="A237" s="605"/>
      <c r="B237" s="472" t="s">
        <v>471</v>
      </c>
      <c r="C237" s="760">
        <v>36.57</v>
      </c>
      <c r="D237" s="760">
        <v>45.146000000000001</v>
      </c>
      <c r="E237" s="760">
        <v>20.49</v>
      </c>
      <c r="F237" s="760">
        <v>3.2160000000000002</v>
      </c>
      <c r="G237" s="760">
        <v>20.49</v>
      </c>
      <c r="H237" s="760">
        <v>65.513999999999996</v>
      </c>
      <c r="I237" s="760">
        <v>23.597999999999999</v>
      </c>
      <c r="J237" s="759">
        <v>215.024</v>
      </c>
      <c r="L237" s="655"/>
      <c r="M237" s="605"/>
      <c r="N237" s="605"/>
      <c r="O237" s="605"/>
      <c r="P237" s="605"/>
      <c r="Q237" s="605"/>
      <c r="R237" s="605"/>
      <c r="S237" s="605"/>
      <c r="T237" s="605"/>
    </row>
    <row r="238" spans="1:20" x14ac:dyDescent="0.25">
      <c r="A238" s="605"/>
      <c r="B238" s="472" t="s">
        <v>470</v>
      </c>
      <c r="C238" s="759"/>
      <c r="D238" s="759"/>
      <c r="E238" s="759"/>
      <c r="F238" s="759"/>
      <c r="G238" s="757"/>
      <c r="H238" s="759"/>
      <c r="I238" s="759"/>
      <c r="J238" s="759">
        <v>0</v>
      </c>
      <c r="L238" s="655"/>
      <c r="M238" s="605"/>
      <c r="N238" s="605"/>
      <c r="O238" s="605"/>
      <c r="P238" s="605"/>
      <c r="Q238" s="605"/>
      <c r="R238" s="605"/>
      <c r="S238" s="605"/>
      <c r="T238" s="605"/>
    </row>
    <row r="239" spans="1:20" x14ac:dyDescent="0.25">
      <c r="A239" s="605"/>
      <c r="B239" s="472" t="s">
        <v>469</v>
      </c>
      <c r="C239" s="759"/>
      <c r="D239" s="759"/>
      <c r="E239" s="759"/>
      <c r="F239" s="759"/>
      <c r="G239" s="757"/>
      <c r="H239" s="759"/>
      <c r="I239" s="759"/>
      <c r="J239" s="759">
        <v>0</v>
      </c>
      <c r="L239" s="655"/>
      <c r="M239" s="605"/>
      <c r="N239" s="605"/>
      <c r="O239" s="605"/>
      <c r="P239" s="605"/>
      <c r="Q239" s="605"/>
      <c r="R239" s="605"/>
      <c r="S239" s="605"/>
      <c r="T239" s="605"/>
    </row>
    <row r="240" spans="1:20" x14ac:dyDescent="0.25">
      <c r="A240" s="605"/>
      <c r="B240" s="472" t="s">
        <v>468</v>
      </c>
      <c r="C240" s="759"/>
      <c r="D240" s="759"/>
      <c r="E240" s="759"/>
      <c r="F240" s="759"/>
      <c r="G240" s="757"/>
      <c r="H240" s="759"/>
      <c r="I240" s="759"/>
      <c r="J240" s="759">
        <v>0</v>
      </c>
      <c r="L240" s="655"/>
      <c r="M240" s="605"/>
      <c r="N240" s="605"/>
      <c r="O240" s="605"/>
      <c r="P240" s="605"/>
      <c r="Q240" s="605"/>
      <c r="R240" s="605"/>
      <c r="S240" s="605"/>
      <c r="T240" s="605"/>
    </row>
    <row r="241" spans="1:20" x14ac:dyDescent="0.25">
      <c r="A241" s="605"/>
      <c r="B241" s="472" t="s">
        <v>467</v>
      </c>
      <c r="C241" s="759"/>
      <c r="D241" s="759"/>
      <c r="E241" s="759"/>
      <c r="F241" s="759"/>
      <c r="G241" s="757"/>
      <c r="H241" s="759"/>
      <c r="I241" s="759"/>
      <c r="J241" s="759">
        <v>0</v>
      </c>
      <c r="L241" s="655"/>
      <c r="M241" s="605"/>
      <c r="N241" s="605"/>
      <c r="O241" s="605"/>
      <c r="P241" s="605"/>
      <c r="Q241" s="605"/>
      <c r="R241" s="605"/>
      <c r="S241" s="605"/>
      <c r="T241" s="605"/>
    </row>
    <row r="242" spans="1:20" x14ac:dyDescent="0.25">
      <c r="A242" s="605"/>
      <c r="B242" s="472" t="s">
        <v>466</v>
      </c>
      <c r="C242" s="759"/>
      <c r="D242" s="759"/>
      <c r="E242" s="759"/>
      <c r="F242" s="759"/>
      <c r="G242" s="757"/>
      <c r="H242" s="759"/>
      <c r="I242" s="759"/>
      <c r="J242" s="759">
        <v>0</v>
      </c>
      <c r="L242" s="655"/>
      <c r="M242" s="605"/>
      <c r="N242" s="605"/>
      <c r="O242" s="605"/>
      <c r="P242" s="605"/>
      <c r="Q242" s="605"/>
      <c r="R242" s="605"/>
      <c r="S242" s="605"/>
      <c r="T242" s="605"/>
    </row>
    <row r="243" spans="1:20" x14ac:dyDescent="0.25">
      <c r="A243" s="605"/>
      <c r="B243" s="472" t="s">
        <v>24</v>
      </c>
      <c r="C243" s="761">
        <v>39.462000000000003</v>
      </c>
      <c r="D243" s="761">
        <v>53.822000000000003</v>
      </c>
      <c r="E243" s="761">
        <v>21.453999999999997</v>
      </c>
      <c r="F243" s="761">
        <v>9.9640000000000004</v>
      </c>
      <c r="G243" s="761">
        <v>30.13</v>
      </c>
      <c r="H243" s="761">
        <v>66.477999999999994</v>
      </c>
      <c r="I243" s="761">
        <v>39.986000000000004</v>
      </c>
      <c r="J243" s="761">
        <v>261.29599999999999</v>
      </c>
      <c r="L243" s="655"/>
      <c r="M243" s="605"/>
      <c r="N243" s="605"/>
      <c r="O243" s="605"/>
      <c r="P243" s="605"/>
      <c r="Q243" s="605"/>
      <c r="R243" s="605"/>
      <c r="S243" s="605"/>
      <c r="T243" s="605"/>
    </row>
    <row r="244" spans="1:20" x14ac:dyDescent="0.25">
      <c r="A244" s="605"/>
      <c r="B244" s="281" t="s">
        <v>347</v>
      </c>
      <c r="C244" s="474"/>
      <c r="D244" s="474"/>
      <c r="E244" s="474"/>
      <c r="F244" s="474"/>
      <c r="G244" s="474"/>
      <c r="H244" s="343"/>
      <c r="I244" s="474"/>
      <c r="J244" s="474"/>
      <c r="K244" s="474"/>
      <c r="L244" s="655"/>
      <c r="M244" s="605"/>
      <c r="N244" s="605"/>
      <c r="O244" s="605"/>
      <c r="P244" s="605"/>
      <c r="Q244" s="605"/>
      <c r="R244" s="605"/>
      <c r="S244" s="605"/>
      <c r="T244" s="605"/>
    </row>
    <row r="245" spans="1:20" x14ac:dyDescent="0.25">
      <c r="A245" s="605"/>
      <c r="B245" s="473"/>
      <c r="C245" s="655"/>
      <c r="D245" s="655"/>
      <c r="E245" s="655"/>
      <c r="F245" s="655"/>
      <c r="G245" s="655"/>
      <c r="H245" s="655"/>
      <c r="I245" s="655"/>
      <c r="J245" s="655"/>
      <c r="K245" s="655"/>
      <c r="L245" s="655"/>
      <c r="M245" s="605"/>
      <c r="N245" s="605"/>
      <c r="O245" s="605"/>
      <c r="P245" s="605"/>
      <c r="Q245" s="605"/>
      <c r="R245" s="605"/>
      <c r="S245" s="605"/>
      <c r="T245" s="605"/>
    </row>
    <row r="246" spans="1:20" x14ac:dyDescent="0.25">
      <c r="A246" s="693" t="s">
        <v>680</v>
      </c>
      <c r="B246" s="619" t="s">
        <v>479</v>
      </c>
      <c r="C246" s="655"/>
      <c r="D246" s="655"/>
      <c r="E246" s="655"/>
      <c r="F246" s="655"/>
      <c r="G246" s="655"/>
      <c r="H246" s="655"/>
      <c r="I246" s="655"/>
      <c r="J246" s="655"/>
      <c r="K246" s="655"/>
      <c r="L246" s="655"/>
      <c r="M246" s="605"/>
      <c r="N246" s="605"/>
      <c r="O246" s="605"/>
      <c r="P246" s="605"/>
      <c r="Q246" s="605"/>
      <c r="R246" s="605"/>
      <c r="S246" s="605"/>
      <c r="T246" s="605"/>
    </row>
    <row r="247" spans="1:20" ht="45" x14ac:dyDescent="0.25">
      <c r="A247" s="605"/>
      <c r="B247" s="472"/>
      <c r="C247" s="664" t="s">
        <v>380</v>
      </c>
      <c r="D247" s="664" t="s">
        <v>379</v>
      </c>
      <c r="E247" s="664" t="s">
        <v>378</v>
      </c>
      <c r="F247" s="664" t="s">
        <v>377</v>
      </c>
      <c r="G247" s="664" t="s">
        <v>376</v>
      </c>
      <c r="H247" s="664" t="s">
        <v>474</v>
      </c>
      <c r="I247" s="664" t="s">
        <v>375</v>
      </c>
      <c r="J247" s="664" t="s">
        <v>24</v>
      </c>
      <c r="L247" s="655"/>
      <c r="M247" s="605"/>
      <c r="N247" s="605"/>
      <c r="O247" s="605"/>
      <c r="P247" s="605"/>
      <c r="Q247" s="605"/>
      <c r="R247" s="605"/>
      <c r="S247" s="605"/>
      <c r="T247" s="605"/>
    </row>
    <row r="248" spans="1:20" x14ac:dyDescent="0.25">
      <c r="A248" s="605"/>
      <c r="B248" s="472" t="s">
        <v>473</v>
      </c>
      <c r="C248" s="754">
        <v>0</v>
      </c>
      <c r="D248" s="754">
        <v>0</v>
      </c>
      <c r="E248" s="754">
        <v>0</v>
      </c>
      <c r="F248" s="754">
        <v>0</v>
      </c>
      <c r="G248" s="754">
        <v>0</v>
      </c>
      <c r="H248" s="754">
        <v>0</v>
      </c>
      <c r="I248" s="754">
        <v>0</v>
      </c>
      <c r="J248" s="754">
        <v>0</v>
      </c>
      <c r="L248" s="655"/>
      <c r="M248" s="605"/>
      <c r="N248" s="605"/>
      <c r="O248" s="605"/>
      <c r="P248" s="605"/>
      <c r="Q248" s="605"/>
      <c r="R248" s="605"/>
      <c r="S248" s="605"/>
      <c r="T248" s="605"/>
    </row>
    <row r="249" spans="1:20" x14ac:dyDescent="0.25">
      <c r="A249" s="605"/>
      <c r="B249" s="472" t="s">
        <v>472</v>
      </c>
      <c r="C249" s="754">
        <v>1.1067907660277999E-2</v>
      </c>
      <c r="D249" s="754">
        <v>3.3203722980833995E-2</v>
      </c>
      <c r="E249" s="754">
        <v>3.6893025534259997E-3</v>
      </c>
      <c r="F249" s="754">
        <v>2.5825117873981999E-2</v>
      </c>
      <c r="G249" s="754">
        <v>3.689302553426E-2</v>
      </c>
      <c r="H249" s="754">
        <v>3.6893025534259997E-3</v>
      </c>
      <c r="I249" s="754">
        <v>6.2718143408242E-2</v>
      </c>
      <c r="J249" s="754">
        <v>0.17708652256444801</v>
      </c>
      <c r="L249" s="655"/>
      <c r="M249" s="605"/>
      <c r="N249" s="605"/>
      <c r="O249" s="605"/>
      <c r="P249" s="605"/>
      <c r="Q249" s="605"/>
      <c r="R249" s="605"/>
      <c r="S249" s="605"/>
      <c r="T249" s="605"/>
    </row>
    <row r="250" spans="1:20" x14ac:dyDescent="0.25">
      <c r="A250" s="605"/>
      <c r="B250" s="472" t="s">
        <v>471</v>
      </c>
      <c r="C250" s="754">
        <v>0.13995621823525811</v>
      </c>
      <c r="D250" s="754">
        <v>0.17277723348233423</v>
      </c>
      <c r="E250" s="754">
        <v>7.8416814646990379E-2</v>
      </c>
      <c r="F250" s="754">
        <v>1.2307880717653543E-2</v>
      </c>
      <c r="G250" s="754">
        <v>7.8416814646990379E-2</v>
      </c>
      <c r="H250" s="754">
        <v>0.25072714469413998</v>
      </c>
      <c r="I250" s="754">
        <v>9.0311371012185407E-2</v>
      </c>
      <c r="J250" s="754">
        <v>0.8229134774355521</v>
      </c>
      <c r="K250" s="520"/>
      <c r="L250" s="655"/>
      <c r="M250" s="605"/>
      <c r="N250" s="605"/>
      <c r="O250" s="605"/>
      <c r="P250" s="605"/>
      <c r="Q250" s="605"/>
      <c r="R250" s="605"/>
      <c r="S250" s="605"/>
      <c r="T250" s="605"/>
    </row>
    <row r="251" spans="1:20" x14ac:dyDescent="0.25">
      <c r="A251" s="605"/>
      <c r="B251" s="472" t="s">
        <v>470</v>
      </c>
      <c r="C251" s="754">
        <v>0</v>
      </c>
      <c r="D251" s="754">
        <v>0</v>
      </c>
      <c r="E251" s="754">
        <v>0</v>
      </c>
      <c r="F251" s="754">
        <v>0</v>
      </c>
      <c r="G251" s="754">
        <v>0</v>
      </c>
      <c r="H251" s="754">
        <v>0</v>
      </c>
      <c r="I251" s="754">
        <v>0</v>
      </c>
      <c r="J251" s="754">
        <v>0</v>
      </c>
      <c r="L251" s="655"/>
      <c r="M251" s="605"/>
      <c r="N251" s="605"/>
      <c r="O251" s="605"/>
      <c r="P251" s="605"/>
      <c r="Q251" s="605"/>
      <c r="R251" s="605"/>
      <c r="S251" s="605"/>
      <c r="T251" s="605"/>
    </row>
    <row r="252" spans="1:20" x14ac:dyDescent="0.25">
      <c r="A252" s="605"/>
      <c r="B252" s="472" t="s">
        <v>469</v>
      </c>
      <c r="C252" s="754">
        <v>0</v>
      </c>
      <c r="D252" s="754">
        <v>0</v>
      </c>
      <c r="E252" s="754">
        <v>0</v>
      </c>
      <c r="F252" s="754">
        <v>0</v>
      </c>
      <c r="G252" s="754">
        <v>0</v>
      </c>
      <c r="H252" s="754">
        <v>0</v>
      </c>
      <c r="I252" s="754">
        <v>0</v>
      </c>
      <c r="J252" s="754">
        <v>0</v>
      </c>
      <c r="L252" s="655"/>
      <c r="M252" s="605"/>
      <c r="N252" s="605"/>
      <c r="O252" s="605"/>
      <c r="P252" s="605"/>
      <c r="Q252" s="605"/>
      <c r="R252" s="605"/>
      <c r="S252" s="605"/>
      <c r="T252" s="605"/>
    </row>
    <row r="253" spans="1:20" x14ac:dyDescent="0.25">
      <c r="A253" s="605"/>
      <c r="B253" s="472" t="s">
        <v>468</v>
      </c>
      <c r="C253" s="754">
        <v>0</v>
      </c>
      <c r="D253" s="754">
        <v>0</v>
      </c>
      <c r="E253" s="754">
        <v>0</v>
      </c>
      <c r="F253" s="754">
        <v>0</v>
      </c>
      <c r="G253" s="754">
        <v>0</v>
      </c>
      <c r="H253" s="754">
        <v>0</v>
      </c>
      <c r="I253" s="754">
        <v>0</v>
      </c>
      <c r="J253" s="754">
        <v>0</v>
      </c>
      <c r="L253" s="655"/>
      <c r="M253" s="605"/>
      <c r="N253" s="605"/>
      <c r="O253" s="605"/>
      <c r="P253" s="605"/>
      <c r="Q253" s="605"/>
      <c r="R253" s="605"/>
      <c r="S253" s="605"/>
      <c r="T253" s="605"/>
    </row>
    <row r="254" spans="1:20" x14ac:dyDescent="0.25">
      <c r="A254" s="605"/>
      <c r="B254" s="472" t="s">
        <v>467</v>
      </c>
      <c r="C254" s="754">
        <v>0</v>
      </c>
      <c r="D254" s="754">
        <v>0</v>
      </c>
      <c r="E254" s="754">
        <v>0</v>
      </c>
      <c r="F254" s="754">
        <v>0</v>
      </c>
      <c r="G254" s="754">
        <v>0</v>
      </c>
      <c r="H254" s="754">
        <v>0</v>
      </c>
      <c r="I254" s="754">
        <v>0</v>
      </c>
      <c r="J254" s="754">
        <v>0</v>
      </c>
      <c r="L254" s="655"/>
      <c r="M254" s="605"/>
      <c r="N254" s="605"/>
      <c r="O254" s="605"/>
      <c r="P254" s="605"/>
      <c r="Q254" s="605"/>
      <c r="R254" s="605"/>
      <c r="S254" s="605"/>
      <c r="T254" s="605"/>
    </row>
    <row r="255" spans="1:20" x14ac:dyDescent="0.25">
      <c r="A255" s="605"/>
      <c r="B255" s="472" t="s">
        <v>466</v>
      </c>
      <c r="C255" s="754">
        <v>0</v>
      </c>
      <c r="D255" s="754">
        <v>0</v>
      </c>
      <c r="E255" s="754">
        <v>0</v>
      </c>
      <c r="F255" s="754">
        <v>0</v>
      </c>
      <c r="G255" s="754">
        <v>0</v>
      </c>
      <c r="H255" s="754">
        <v>0</v>
      </c>
      <c r="I255" s="754">
        <v>0</v>
      </c>
      <c r="J255" s="754">
        <v>0</v>
      </c>
      <c r="L255" s="655"/>
      <c r="M255" s="605"/>
      <c r="N255" s="605"/>
      <c r="O255" s="605"/>
      <c r="P255" s="605"/>
      <c r="Q255" s="605"/>
      <c r="R255" s="605"/>
      <c r="S255" s="605"/>
      <c r="T255" s="605"/>
    </row>
    <row r="256" spans="1:20" x14ac:dyDescent="0.25">
      <c r="A256" s="605"/>
      <c r="B256" s="341" t="s">
        <v>24</v>
      </c>
      <c r="C256" s="756">
        <v>0.15102412589553613</v>
      </c>
      <c r="D256" s="756">
        <v>0.20598095646316822</v>
      </c>
      <c r="E256" s="756">
        <v>8.2106117200416384E-2</v>
      </c>
      <c r="F256" s="756">
        <v>3.813299859163554E-2</v>
      </c>
      <c r="G256" s="756">
        <v>0.11530984018125039</v>
      </c>
      <c r="H256" s="756">
        <v>0.25441644724756596</v>
      </c>
      <c r="I256" s="756">
        <v>0.15302951442042742</v>
      </c>
      <c r="J256" s="756">
        <v>1</v>
      </c>
      <c r="L256" s="655"/>
      <c r="M256" s="605"/>
      <c r="N256" s="605"/>
      <c r="O256" s="605"/>
      <c r="P256" s="605"/>
      <c r="Q256" s="605"/>
      <c r="R256" s="605"/>
      <c r="S256" s="605"/>
      <c r="T256" s="605"/>
    </row>
    <row r="257" spans="1:20" x14ac:dyDescent="0.25">
      <c r="A257" s="605"/>
      <c r="B257" s="281" t="s">
        <v>347</v>
      </c>
      <c r="C257" s="343"/>
      <c r="D257" s="343"/>
      <c r="E257" s="343"/>
      <c r="F257" s="343"/>
      <c r="G257" s="343"/>
      <c r="H257" s="343"/>
      <c r="I257" s="474"/>
      <c r="J257" s="474"/>
      <c r="K257" s="343"/>
      <c r="L257" s="655"/>
      <c r="M257" s="605"/>
      <c r="N257" s="605"/>
      <c r="O257" s="605"/>
      <c r="P257" s="605"/>
      <c r="Q257" s="605"/>
      <c r="R257" s="605"/>
      <c r="S257" s="605"/>
      <c r="T257" s="605"/>
    </row>
    <row r="258" spans="1:20" x14ac:dyDescent="0.25">
      <c r="A258" s="605"/>
      <c r="B258" s="473"/>
      <c r="C258" s="655"/>
      <c r="D258" s="655"/>
      <c r="E258" s="655"/>
      <c r="F258" s="655"/>
      <c r="G258" s="655"/>
      <c r="H258" s="655"/>
      <c r="I258" s="655"/>
      <c r="J258" s="655"/>
      <c r="K258" s="655"/>
      <c r="L258" s="655"/>
      <c r="M258" s="605"/>
      <c r="N258" s="605"/>
      <c r="O258" s="605"/>
      <c r="P258" s="605"/>
      <c r="Q258" s="605"/>
      <c r="R258" s="605"/>
      <c r="S258" s="605"/>
      <c r="T258" s="605"/>
    </row>
    <row r="259" spans="1:20" x14ac:dyDescent="0.25">
      <c r="A259" s="693" t="s">
        <v>679</v>
      </c>
      <c r="B259" s="619" t="s">
        <v>477</v>
      </c>
      <c r="C259" s="655"/>
      <c r="D259" s="655"/>
      <c r="E259" s="655"/>
      <c r="F259" s="655"/>
      <c r="G259" s="655"/>
      <c r="H259" s="655"/>
      <c r="I259" s="655"/>
      <c r="J259" s="655"/>
      <c r="K259" s="655"/>
      <c r="L259" s="655"/>
      <c r="M259" s="605"/>
      <c r="N259" s="605"/>
      <c r="O259" s="605"/>
      <c r="P259" s="605"/>
      <c r="Q259" s="605"/>
      <c r="R259" s="605"/>
      <c r="S259" s="605"/>
      <c r="T259" s="605"/>
    </row>
    <row r="260" spans="1:20" ht="45" x14ac:dyDescent="0.25">
      <c r="A260" s="605"/>
      <c r="B260" s="472"/>
      <c r="C260" s="664" t="s">
        <v>380</v>
      </c>
      <c r="D260" s="664" t="s">
        <v>379</v>
      </c>
      <c r="E260" s="664" t="s">
        <v>378</v>
      </c>
      <c r="F260" s="664" t="s">
        <v>377</v>
      </c>
      <c r="G260" s="664" t="s">
        <v>376</v>
      </c>
      <c r="H260" s="664" t="s">
        <v>474</v>
      </c>
      <c r="I260" s="664" t="s">
        <v>375</v>
      </c>
      <c r="J260" s="664" t="s">
        <v>24</v>
      </c>
      <c r="L260" s="655"/>
      <c r="M260" s="605"/>
      <c r="N260" s="605"/>
      <c r="O260" s="605"/>
      <c r="P260" s="605"/>
      <c r="Q260" s="605"/>
      <c r="R260" s="605"/>
      <c r="S260" s="605"/>
      <c r="T260" s="605"/>
    </row>
    <row r="261" spans="1:20" x14ac:dyDescent="0.25">
      <c r="A261" s="605"/>
      <c r="B261" s="472" t="s">
        <v>473</v>
      </c>
      <c r="C261" s="757"/>
      <c r="D261" s="757"/>
      <c r="E261" s="760"/>
      <c r="F261" s="757"/>
      <c r="G261" s="757"/>
      <c r="H261" s="757"/>
      <c r="I261" s="757"/>
      <c r="J261" s="760">
        <v>0</v>
      </c>
      <c r="L261" s="655"/>
      <c r="M261" s="605"/>
      <c r="N261" s="605"/>
      <c r="O261" s="605"/>
      <c r="P261" s="605"/>
      <c r="Q261" s="605"/>
      <c r="R261" s="605"/>
      <c r="S261" s="605"/>
      <c r="T261" s="605"/>
    </row>
    <row r="262" spans="1:20" x14ac:dyDescent="0.25">
      <c r="A262" s="605"/>
      <c r="B262" s="472" t="s">
        <v>472</v>
      </c>
      <c r="C262" s="760">
        <v>3.8559999999999999</v>
      </c>
      <c r="D262" s="760">
        <v>5.7839999999999998</v>
      </c>
      <c r="E262" s="760">
        <v>0.96399999999999997</v>
      </c>
      <c r="F262" s="760">
        <v>2.8919999999999999</v>
      </c>
      <c r="G262" s="760">
        <v>6.7480000000000002</v>
      </c>
      <c r="H262" s="760"/>
      <c r="I262" s="760">
        <v>6.7480000000000002</v>
      </c>
      <c r="J262" s="760">
        <v>26.992000000000001</v>
      </c>
      <c r="L262" s="655"/>
      <c r="M262" s="605"/>
      <c r="N262" s="605"/>
      <c r="O262" s="605"/>
      <c r="P262" s="605"/>
      <c r="Q262" s="605"/>
      <c r="R262" s="605"/>
      <c r="S262" s="605"/>
      <c r="T262" s="605"/>
    </row>
    <row r="263" spans="1:20" x14ac:dyDescent="0.25">
      <c r="A263" s="605"/>
      <c r="B263" s="472" t="s">
        <v>471</v>
      </c>
      <c r="C263" s="760">
        <v>13.95</v>
      </c>
      <c r="D263" s="760">
        <v>19.417999999999999</v>
      </c>
      <c r="E263" s="760">
        <v>9.6479999999999997</v>
      </c>
      <c r="F263" s="760"/>
      <c r="G263" s="760">
        <v>6.4320000000000004</v>
      </c>
      <c r="H263" s="760">
        <v>35.497999999999998</v>
      </c>
      <c r="I263" s="760">
        <v>5.3739999999999997</v>
      </c>
      <c r="J263" s="760">
        <v>90.32</v>
      </c>
      <c r="L263" s="655"/>
      <c r="M263" s="605"/>
      <c r="N263" s="605"/>
      <c r="O263" s="605"/>
      <c r="P263" s="605"/>
      <c r="Q263" s="605"/>
      <c r="R263" s="605"/>
      <c r="S263" s="605"/>
      <c r="T263" s="605"/>
    </row>
    <row r="264" spans="1:20" x14ac:dyDescent="0.25">
      <c r="A264" s="605"/>
      <c r="B264" s="472" t="s">
        <v>470</v>
      </c>
      <c r="C264" s="757"/>
      <c r="D264" s="757"/>
      <c r="E264" s="757"/>
      <c r="F264" s="757"/>
      <c r="G264" s="759"/>
      <c r="H264" s="757"/>
      <c r="I264" s="757"/>
      <c r="J264" s="760">
        <v>0</v>
      </c>
      <c r="L264" s="655"/>
      <c r="M264" s="605"/>
      <c r="N264" s="605"/>
      <c r="O264" s="605"/>
      <c r="P264" s="605"/>
      <c r="Q264" s="605"/>
      <c r="R264" s="605"/>
      <c r="S264" s="605"/>
      <c r="T264" s="605"/>
    </row>
    <row r="265" spans="1:20" x14ac:dyDescent="0.25">
      <c r="A265" s="605"/>
      <c r="B265" s="472" t="s">
        <v>469</v>
      </c>
      <c r="C265" s="757"/>
      <c r="D265" s="757"/>
      <c r="E265" s="757"/>
      <c r="F265" s="757"/>
      <c r="G265" s="757"/>
      <c r="H265" s="757"/>
      <c r="I265" s="757"/>
      <c r="J265" s="760">
        <v>0</v>
      </c>
      <c r="L265" s="655"/>
      <c r="M265" s="605"/>
      <c r="N265" s="605"/>
      <c r="O265" s="605"/>
      <c r="P265" s="605"/>
      <c r="Q265" s="605"/>
      <c r="R265" s="605"/>
      <c r="S265" s="605"/>
      <c r="T265" s="605"/>
    </row>
    <row r="266" spans="1:20" x14ac:dyDescent="0.25">
      <c r="A266" s="605"/>
      <c r="B266" s="472" t="s">
        <v>468</v>
      </c>
      <c r="C266" s="757"/>
      <c r="D266" s="757"/>
      <c r="E266" s="757"/>
      <c r="F266" s="757"/>
      <c r="G266" s="757"/>
      <c r="H266" s="757"/>
      <c r="I266" s="757"/>
      <c r="J266" s="760">
        <v>0</v>
      </c>
      <c r="L266" s="655"/>
      <c r="M266" s="605"/>
      <c r="N266" s="605"/>
      <c r="O266" s="605"/>
      <c r="P266" s="605"/>
      <c r="Q266" s="605"/>
      <c r="R266" s="605"/>
      <c r="S266" s="605"/>
      <c r="T266" s="605"/>
    </row>
    <row r="267" spans="1:20" x14ac:dyDescent="0.25">
      <c r="A267" s="605"/>
      <c r="B267" s="472" t="s">
        <v>467</v>
      </c>
      <c r="C267" s="757"/>
      <c r="D267" s="757"/>
      <c r="E267" s="757"/>
      <c r="F267" s="757"/>
      <c r="G267" s="757"/>
      <c r="H267" s="757"/>
      <c r="I267" s="757"/>
      <c r="J267" s="760">
        <v>0</v>
      </c>
      <c r="L267" s="655"/>
      <c r="M267" s="605"/>
      <c r="N267" s="605"/>
      <c r="O267" s="605"/>
      <c r="P267" s="605"/>
      <c r="Q267" s="605"/>
      <c r="R267" s="605"/>
      <c r="S267" s="605"/>
      <c r="T267" s="605"/>
    </row>
    <row r="268" spans="1:20" x14ac:dyDescent="0.25">
      <c r="A268" s="605"/>
      <c r="B268" s="472" t="s">
        <v>466</v>
      </c>
      <c r="C268" s="757"/>
      <c r="D268" s="757"/>
      <c r="E268" s="757"/>
      <c r="F268" s="757"/>
      <c r="G268" s="757"/>
      <c r="H268" s="757"/>
      <c r="I268" s="757"/>
      <c r="J268" s="760">
        <v>0</v>
      </c>
      <c r="L268" s="655"/>
      <c r="M268" s="605"/>
      <c r="N268" s="605"/>
      <c r="O268" s="605"/>
      <c r="P268" s="605"/>
      <c r="Q268" s="605"/>
      <c r="R268" s="605"/>
      <c r="S268" s="605"/>
      <c r="T268" s="605"/>
    </row>
    <row r="269" spans="1:20" x14ac:dyDescent="0.25">
      <c r="A269" s="605"/>
      <c r="B269" s="341" t="s">
        <v>24</v>
      </c>
      <c r="C269" s="761">
        <v>17.805999999999997</v>
      </c>
      <c r="D269" s="761">
        <v>25.201999999999998</v>
      </c>
      <c r="E269" s="761">
        <v>10.612</v>
      </c>
      <c r="F269" s="761">
        <v>2.8919999999999999</v>
      </c>
      <c r="G269" s="761">
        <v>13.18</v>
      </c>
      <c r="H269" s="761">
        <v>35.497999999999998</v>
      </c>
      <c r="I269" s="761">
        <v>12.122</v>
      </c>
      <c r="J269" s="761">
        <v>117.312</v>
      </c>
      <c r="L269" s="655"/>
      <c r="M269" s="605"/>
      <c r="N269" s="605"/>
      <c r="O269" s="605"/>
      <c r="P269" s="605"/>
      <c r="Q269" s="605"/>
      <c r="R269" s="605"/>
      <c r="S269" s="605"/>
      <c r="T269" s="605"/>
    </row>
    <row r="270" spans="1:20" x14ac:dyDescent="0.25">
      <c r="A270" s="605"/>
      <c r="B270" s="281" t="s">
        <v>347</v>
      </c>
      <c r="C270" s="474"/>
      <c r="D270" s="474"/>
      <c r="E270" s="474"/>
      <c r="F270" s="474"/>
      <c r="G270" s="343"/>
      <c r="H270" s="474"/>
      <c r="I270" s="474"/>
      <c r="J270" s="474"/>
      <c r="K270" s="474"/>
      <c r="L270" s="655"/>
      <c r="M270" s="605"/>
      <c r="N270" s="605"/>
      <c r="O270" s="605"/>
      <c r="P270" s="605"/>
      <c r="Q270" s="605"/>
      <c r="R270" s="605"/>
      <c r="S270" s="605"/>
      <c r="T270" s="605"/>
    </row>
    <row r="271" spans="1:20" x14ac:dyDescent="0.25">
      <c r="A271" s="605"/>
      <c r="B271" s="473"/>
      <c r="C271" s="655"/>
      <c r="D271" s="655"/>
      <c r="E271" s="655"/>
      <c r="F271" s="655"/>
      <c r="G271" s="655"/>
      <c r="H271" s="655"/>
      <c r="I271" s="655"/>
      <c r="J271" s="655"/>
      <c r="K271" s="655"/>
      <c r="L271" s="655"/>
      <c r="M271" s="605"/>
      <c r="N271" s="605"/>
      <c r="O271" s="605"/>
      <c r="P271" s="605"/>
      <c r="Q271" s="605"/>
      <c r="R271" s="605"/>
      <c r="S271" s="605"/>
      <c r="T271" s="605"/>
    </row>
    <row r="272" spans="1:20" x14ac:dyDescent="0.25">
      <c r="A272" s="693" t="s">
        <v>678</v>
      </c>
      <c r="B272" s="619" t="s">
        <v>475</v>
      </c>
      <c r="C272" s="655"/>
      <c r="D272" s="655"/>
      <c r="E272" s="655"/>
      <c r="F272" s="655"/>
      <c r="G272" s="655"/>
      <c r="H272" s="655"/>
      <c r="I272" s="655"/>
      <c r="J272" s="655"/>
      <c r="K272" s="655"/>
      <c r="L272" s="655"/>
      <c r="M272" s="605"/>
      <c r="N272" s="605"/>
      <c r="O272" s="605"/>
      <c r="P272" s="605"/>
      <c r="Q272" s="605"/>
      <c r="R272" s="605"/>
      <c r="S272" s="605"/>
      <c r="T272" s="605"/>
    </row>
    <row r="273" spans="1:20" ht="45" x14ac:dyDescent="0.25">
      <c r="A273" s="605"/>
      <c r="B273" s="472"/>
      <c r="C273" s="664" t="s">
        <v>380</v>
      </c>
      <c r="D273" s="664" t="s">
        <v>379</v>
      </c>
      <c r="E273" s="664" t="s">
        <v>378</v>
      </c>
      <c r="F273" s="664" t="s">
        <v>377</v>
      </c>
      <c r="G273" s="664" t="s">
        <v>376</v>
      </c>
      <c r="H273" s="664" t="s">
        <v>474</v>
      </c>
      <c r="I273" s="664" t="s">
        <v>375</v>
      </c>
      <c r="J273" s="664" t="s">
        <v>24</v>
      </c>
      <c r="L273" s="655"/>
      <c r="M273" s="605"/>
      <c r="N273" s="605"/>
      <c r="O273" s="605"/>
      <c r="P273" s="605"/>
      <c r="Q273" s="605"/>
      <c r="R273" s="605"/>
      <c r="S273" s="605"/>
      <c r="T273" s="605"/>
    </row>
    <row r="274" spans="1:20" x14ac:dyDescent="0.25">
      <c r="A274" s="605"/>
      <c r="B274" s="472" t="s">
        <v>473</v>
      </c>
      <c r="C274" s="754">
        <v>0</v>
      </c>
      <c r="D274" s="754">
        <v>0</v>
      </c>
      <c r="E274" s="754">
        <v>0</v>
      </c>
      <c r="F274" s="754">
        <v>0</v>
      </c>
      <c r="G274" s="754">
        <v>0</v>
      </c>
      <c r="H274" s="754">
        <v>0</v>
      </c>
      <c r="I274" s="754">
        <v>0</v>
      </c>
      <c r="J274" s="754">
        <v>0</v>
      </c>
      <c r="L274" s="655"/>
      <c r="M274" s="605"/>
      <c r="N274" s="605"/>
      <c r="O274" s="605"/>
      <c r="P274" s="605"/>
      <c r="Q274" s="605"/>
      <c r="R274" s="605"/>
      <c r="S274" s="605"/>
      <c r="T274" s="605"/>
    </row>
    <row r="275" spans="1:20" x14ac:dyDescent="0.25">
      <c r="A275" s="605"/>
      <c r="B275" s="472" t="s">
        <v>472</v>
      </c>
      <c r="C275" s="754">
        <v>3.2869612656846701E-2</v>
      </c>
      <c r="D275" s="754">
        <v>4.9304418985270049E-2</v>
      </c>
      <c r="E275" s="754">
        <v>8.2174031642116754E-3</v>
      </c>
      <c r="F275" s="754">
        <v>2.4652209492635024E-2</v>
      </c>
      <c r="G275" s="754">
        <v>5.7521822149481726E-2</v>
      </c>
      <c r="H275" s="754">
        <v>0</v>
      </c>
      <c r="I275" s="754">
        <v>5.7521822149481726E-2</v>
      </c>
      <c r="J275" s="754">
        <v>0.2300872885979269</v>
      </c>
      <c r="L275" s="655"/>
      <c r="M275" s="605"/>
      <c r="N275" s="605"/>
      <c r="O275" s="605"/>
      <c r="P275" s="605"/>
      <c r="Q275" s="605"/>
      <c r="R275" s="605"/>
      <c r="S275" s="605"/>
      <c r="T275" s="605"/>
    </row>
    <row r="276" spans="1:20" x14ac:dyDescent="0.25">
      <c r="A276" s="605"/>
      <c r="B276" s="472" t="s">
        <v>471</v>
      </c>
      <c r="C276" s="754">
        <v>0.11891366612111293</v>
      </c>
      <c r="D276" s="754">
        <v>0.16552441352973268</v>
      </c>
      <c r="E276" s="754">
        <v>8.2242225859247134E-2</v>
      </c>
      <c r="F276" s="754">
        <v>0</v>
      </c>
      <c r="G276" s="754">
        <v>5.4828150572831427E-2</v>
      </c>
      <c r="H276" s="754">
        <v>0.30259478996181122</v>
      </c>
      <c r="I276" s="754">
        <v>4.5809465357337695E-2</v>
      </c>
      <c r="J276" s="754">
        <v>0.76991271140207307</v>
      </c>
      <c r="L276" s="655"/>
      <c r="M276" s="605"/>
      <c r="N276" s="605"/>
      <c r="O276" s="605"/>
      <c r="P276" s="605"/>
      <c r="Q276" s="605"/>
      <c r="R276" s="605"/>
      <c r="S276" s="605"/>
      <c r="T276" s="605"/>
    </row>
    <row r="277" spans="1:20" x14ac:dyDescent="0.25">
      <c r="A277" s="605"/>
      <c r="B277" s="472" t="s">
        <v>470</v>
      </c>
      <c r="C277" s="754">
        <v>0</v>
      </c>
      <c r="D277" s="754">
        <v>0</v>
      </c>
      <c r="E277" s="754">
        <v>0</v>
      </c>
      <c r="F277" s="754">
        <v>0</v>
      </c>
      <c r="G277" s="754">
        <v>0</v>
      </c>
      <c r="H277" s="754">
        <v>0</v>
      </c>
      <c r="I277" s="754">
        <v>0</v>
      </c>
      <c r="J277" s="754">
        <v>0</v>
      </c>
      <c r="L277" s="655"/>
      <c r="M277" s="605"/>
      <c r="N277" s="605"/>
      <c r="O277" s="605"/>
      <c r="P277" s="605"/>
      <c r="Q277" s="605"/>
      <c r="R277" s="605"/>
      <c r="S277" s="605"/>
      <c r="T277" s="605"/>
    </row>
    <row r="278" spans="1:20" x14ac:dyDescent="0.25">
      <c r="A278" s="605"/>
      <c r="B278" s="472" t="s">
        <v>469</v>
      </c>
      <c r="C278" s="754">
        <v>0</v>
      </c>
      <c r="D278" s="754">
        <v>0</v>
      </c>
      <c r="E278" s="754">
        <v>0</v>
      </c>
      <c r="F278" s="754">
        <v>0</v>
      </c>
      <c r="G278" s="754">
        <v>0</v>
      </c>
      <c r="H278" s="754">
        <v>0</v>
      </c>
      <c r="I278" s="754">
        <v>0</v>
      </c>
      <c r="J278" s="754">
        <v>0</v>
      </c>
      <c r="L278" s="655"/>
      <c r="M278" s="605"/>
      <c r="N278" s="605"/>
      <c r="O278" s="605"/>
      <c r="P278" s="605"/>
      <c r="Q278" s="605"/>
      <c r="R278" s="605"/>
      <c r="S278" s="605"/>
      <c r="T278" s="605"/>
    </row>
    <row r="279" spans="1:20" x14ac:dyDescent="0.25">
      <c r="A279" s="605"/>
      <c r="B279" s="472" t="s">
        <v>468</v>
      </c>
      <c r="C279" s="754">
        <v>0</v>
      </c>
      <c r="D279" s="754">
        <v>0</v>
      </c>
      <c r="E279" s="754">
        <v>0</v>
      </c>
      <c r="F279" s="754">
        <v>0</v>
      </c>
      <c r="G279" s="754">
        <v>0</v>
      </c>
      <c r="H279" s="754">
        <v>0</v>
      </c>
      <c r="I279" s="754">
        <v>0</v>
      </c>
      <c r="J279" s="754">
        <v>0</v>
      </c>
      <c r="L279" s="655"/>
      <c r="M279" s="605"/>
      <c r="N279" s="605"/>
      <c r="O279" s="605"/>
      <c r="P279" s="605"/>
      <c r="Q279" s="605"/>
      <c r="R279" s="605"/>
      <c r="S279" s="605"/>
      <c r="T279" s="605"/>
    </row>
    <row r="280" spans="1:20" x14ac:dyDescent="0.25">
      <c r="A280" s="605"/>
      <c r="B280" s="472" t="s">
        <v>467</v>
      </c>
      <c r="C280" s="754">
        <v>0</v>
      </c>
      <c r="D280" s="754">
        <v>0</v>
      </c>
      <c r="E280" s="754">
        <v>0</v>
      </c>
      <c r="F280" s="754">
        <v>0</v>
      </c>
      <c r="G280" s="754">
        <v>0</v>
      </c>
      <c r="H280" s="754">
        <v>0</v>
      </c>
      <c r="I280" s="754">
        <v>0</v>
      </c>
      <c r="J280" s="754">
        <v>0</v>
      </c>
      <c r="L280" s="655"/>
      <c r="M280" s="605"/>
      <c r="N280" s="605"/>
      <c r="O280" s="605"/>
      <c r="P280" s="605"/>
      <c r="Q280" s="605"/>
      <c r="R280" s="605"/>
      <c r="S280" s="605"/>
      <c r="T280" s="605"/>
    </row>
    <row r="281" spans="1:20" x14ac:dyDescent="0.25">
      <c r="A281" s="605"/>
      <c r="B281" s="472" t="s">
        <v>466</v>
      </c>
      <c r="C281" s="754">
        <v>0</v>
      </c>
      <c r="D281" s="754">
        <v>0</v>
      </c>
      <c r="E281" s="754">
        <v>0</v>
      </c>
      <c r="F281" s="754">
        <v>0</v>
      </c>
      <c r="G281" s="754">
        <v>0</v>
      </c>
      <c r="H281" s="754">
        <v>0</v>
      </c>
      <c r="I281" s="754">
        <v>0</v>
      </c>
      <c r="J281" s="754">
        <v>0</v>
      </c>
      <c r="L281" s="655"/>
      <c r="M281" s="605"/>
      <c r="N281" s="605"/>
      <c r="O281" s="605"/>
      <c r="P281" s="605"/>
      <c r="Q281" s="605"/>
      <c r="R281" s="605"/>
      <c r="S281" s="605"/>
      <c r="T281" s="605"/>
    </row>
    <row r="282" spans="1:20" x14ac:dyDescent="0.25">
      <c r="A282" s="605"/>
      <c r="B282" s="341" t="s">
        <v>24</v>
      </c>
      <c r="C282" s="756">
        <v>0.15178327877795961</v>
      </c>
      <c r="D282" s="756">
        <v>0.2148288325150027</v>
      </c>
      <c r="E282" s="756">
        <v>9.0459629023458818E-2</v>
      </c>
      <c r="F282" s="756">
        <v>2.4652209492635024E-2</v>
      </c>
      <c r="G282" s="756">
        <v>0.11234997272231315</v>
      </c>
      <c r="H282" s="756">
        <v>0.30259478996181122</v>
      </c>
      <c r="I282" s="756">
        <v>0.10333128750681943</v>
      </c>
      <c r="J282" s="756">
        <v>1</v>
      </c>
      <c r="L282" s="655"/>
      <c r="M282" s="605"/>
      <c r="N282" s="605"/>
      <c r="O282" s="605"/>
      <c r="P282" s="605"/>
      <c r="Q282" s="605"/>
      <c r="R282" s="605"/>
      <c r="S282" s="605"/>
      <c r="T282" s="605"/>
    </row>
    <row r="283" spans="1:20" x14ac:dyDescent="0.25">
      <c r="A283" s="255"/>
      <c r="B283" s="281" t="s">
        <v>347</v>
      </c>
      <c r="C283" s="255"/>
      <c r="D283" s="255"/>
      <c r="E283" s="255"/>
      <c r="F283" s="255"/>
      <c r="G283" s="255"/>
      <c r="H283" s="255"/>
      <c r="I283" s="255"/>
      <c r="J283" s="255"/>
      <c r="K283" s="255"/>
    </row>
    <row r="284" spans="1:20" x14ac:dyDescent="0.25">
      <c r="A284" s="255"/>
      <c r="B284" s="255"/>
      <c r="C284" s="255"/>
      <c r="D284" s="255"/>
      <c r="E284" s="255"/>
      <c r="F284" s="255"/>
      <c r="G284" s="255"/>
      <c r="H284" s="255"/>
      <c r="I284" s="255"/>
      <c r="J284" s="255"/>
      <c r="K284" s="255"/>
    </row>
    <row r="285" spans="1:20" ht="21.75" thickBot="1" x14ac:dyDescent="0.3">
      <c r="A285" s="321" t="s">
        <v>677</v>
      </c>
      <c r="B285" s="322"/>
      <c r="C285" s="322"/>
      <c r="D285" s="322"/>
      <c r="E285" s="322"/>
      <c r="F285" s="322"/>
      <c r="G285" s="322"/>
      <c r="H285" s="322"/>
      <c r="I285" s="322"/>
      <c r="J285" s="322"/>
      <c r="K285" s="322"/>
    </row>
    <row r="286" spans="1:20" x14ac:dyDescent="0.25">
      <c r="A286" s="418"/>
      <c r="B286" s="418"/>
      <c r="C286" s="418"/>
      <c r="D286" s="418"/>
      <c r="E286" s="418"/>
      <c r="F286" s="418"/>
      <c r="G286" s="418"/>
      <c r="H286" s="418"/>
    </row>
    <row r="287" spans="1:20" x14ac:dyDescent="0.25">
      <c r="A287" s="693" t="s">
        <v>676</v>
      </c>
      <c r="B287" s="619" t="s">
        <v>675</v>
      </c>
      <c r="C287" s="655"/>
      <c r="D287" s="655"/>
      <c r="E287" s="655"/>
      <c r="F287" s="655"/>
      <c r="G287" s="655"/>
      <c r="H287" s="418"/>
      <c r="I287" s="655"/>
    </row>
    <row r="288" spans="1:20" x14ac:dyDescent="0.25">
      <c r="A288" s="418"/>
      <c r="B288" s="10"/>
      <c r="C288" s="10">
        <v>2014</v>
      </c>
      <c r="D288" s="10">
        <v>2015</v>
      </c>
      <c r="E288" s="10">
        <v>2016</v>
      </c>
      <c r="F288" s="691">
        <v>2017</v>
      </c>
      <c r="H288" s="418"/>
    </row>
    <row r="289" spans="1:19" x14ac:dyDescent="0.25">
      <c r="A289" s="418"/>
      <c r="B289" s="9" t="s">
        <v>25</v>
      </c>
      <c r="C289" s="694">
        <v>42.968536999999998</v>
      </c>
      <c r="D289" s="699">
        <v>25.814900999999999</v>
      </c>
      <c r="E289" s="694">
        <v>44.797215000000001</v>
      </c>
      <c r="F289" s="692">
        <v>85.124072999999996</v>
      </c>
      <c r="H289" s="418"/>
    </row>
    <row r="290" spans="1:19" x14ac:dyDescent="0.25">
      <c r="A290" s="418"/>
      <c r="B290" s="9" t="s">
        <v>26</v>
      </c>
      <c r="C290" s="694">
        <v>28.662994000000001</v>
      </c>
      <c r="D290" s="699">
        <v>16.994403999999999</v>
      </c>
      <c r="E290" s="694">
        <v>26.184788000000001</v>
      </c>
      <c r="F290" s="514">
        <v>30.837879000000001</v>
      </c>
      <c r="H290" s="418"/>
    </row>
    <row r="291" spans="1:19" x14ac:dyDescent="0.25">
      <c r="A291" s="418"/>
      <c r="B291" s="418" t="s">
        <v>674</v>
      </c>
      <c r="G291" s="418"/>
      <c r="H291" s="418"/>
    </row>
    <row r="292" spans="1:19" x14ac:dyDescent="0.25">
      <c r="A292" s="418"/>
      <c r="B292" s="650" t="s">
        <v>347</v>
      </c>
      <c r="C292" s="418"/>
      <c r="D292" s="418"/>
      <c r="E292" s="418"/>
      <c r="F292" s="418"/>
      <c r="G292" s="418"/>
      <c r="H292" s="418"/>
    </row>
    <row r="293" spans="1:19" x14ac:dyDescent="0.25">
      <c r="A293" s="418"/>
      <c r="C293" s="418"/>
      <c r="D293" s="418"/>
      <c r="E293" s="418"/>
      <c r="F293" s="418"/>
      <c r="G293" s="418"/>
    </row>
    <row r="294" spans="1:19" x14ac:dyDescent="0.25">
      <c r="A294" s="693" t="s">
        <v>673</v>
      </c>
      <c r="B294" s="619" t="s">
        <v>672</v>
      </c>
      <c r="C294" s="655"/>
      <c r="D294" s="655"/>
      <c r="E294" s="655"/>
      <c r="F294" s="655"/>
      <c r="G294" s="418"/>
    </row>
    <row r="295" spans="1:19" x14ac:dyDescent="0.25">
      <c r="A295" s="418"/>
      <c r="B295" s="10"/>
      <c r="C295" s="10">
        <v>2014</v>
      </c>
      <c r="D295" s="10">
        <v>2015</v>
      </c>
      <c r="E295" s="10">
        <v>2016</v>
      </c>
      <c r="F295" s="691">
        <v>2017</v>
      </c>
    </row>
    <row r="296" spans="1:19" x14ac:dyDescent="0.25">
      <c r="A296" s="418"/>
      <c r="B296" s="519" t="s">
        <v>33</v>
      </c>
      <c r="C296" s="9">
        <v>35</v>
      </c>
      <c r="D296" s="9">
        <v>23</v>
      </c>
      <c r="E296" s="9">
        <v>45</v>
      </c>
      <c r="F296" s="692">
        <v>79</v>
      </c>
    </row>
    <row r="297" spans="1:19" x14ac:dyDescent="0.25">
      <c r="A297" s="418"/>
      <c r="B297" s="519" t="s">
        <v>34</v>
      </c>
      <c r="C297" s="9">
        <v>23</v>
      </c>
      <c r="D297" s="9">
        <v>16</v>
      </c>
      <c r="E297" s="9">
        <v>26</v>
      </c>
      <c r="F297" s="694">
        <v>29</v>
      </c>
    </row>
    <row r="298" spans="1:19" x14ac:dyDescent="0.25">
      <c r="A298" s="418"/>
      <c r="B298" s="650" t="s">
        <v>347</v>
      </c>
      <c r="C298" s="418"/>
      <c r="D298" s="418"/>
      <c r="E298" s="418"/>
      <c r="F298" s="418"/>
      <c r="G298" s="418"/>
    </row>
    <row r="299" spans="1:19" x14ac:dyDescent="0.25">
      <c r="A299" s="605"/>
      <c r="B299" s="473"/>
      <c r="C299" s="655"/>
      <c r="D299" s="655"/>
      <c r="E299" s="655"/>
      <c r="F299" s="655"/>
      <c r="G299" s="655"/>
      <c r="H299" s="655"/>
      <c r="I299" s="655"/>
      <c r="J299" s="655"/>
      <c r="K299" s="655"/>
      <c r="L299" s="605"/>
      <c r="M299" s="605"/>
      <c r="N299" s="605"/>
      <c r="O299" s="605"/>
      <c r="P299" s="605"/>
      <c r="Q299" s="605"/>
      <c r="R299" s="605"/>
      <c r="S299" s="605"/>
    </row>
    <row r="300" spans="1:19" x14ac:dyDescent="0.25">
      <c r="A300" s="693" t="s">
        <v>671</v>
      </c>
      <c r="B300" s="619" t="s">
        <v>882</v>
      </c>
      <c r="C300" s="655"/>
      <c r="D300" s="655"/>
      <c r="E300" s="655"/>
      <c r="F300" s="655"/>
      <c r="G300" s="655"/>
      <c r="H300" s="655"/>
      <c r="I300" s="655"/>
      <c r="J300" s="655"/>
      <c r="K300" s="655"/>
      <c r="L300" s="605"/>
      <c r="M300" s="605"/>
      <c r="N300" s="605"/>
      <c r="O300" s="605"/>
      <c r="P300" s="605"/>
      <c r="Q300" s="605"/>
      <c r="R300" s="605"/>
      <c r="S300" s="605"/>
    </row>
    <row r="301" spans="1:19" x14ac:dyDescent="0.25">
      <c r="A301" s="605"/>
      <c r="B301" s="10"/>
      <c r="C301" s="10">
        <v>2014</v>
      </c>
      <c r="D301" s="10">
        <v>2015</v>
      </c>
      <c r="E301" s="10">
        <v>2016</v>
      </c>
      <c r="F301" s="691">
        <v>2017</v>
      </c>
      <c r="G301" s="655"/>
      <c r="H301" s="655"/>
      <c r="I301" s="655"/>
      <c r="J301" s="655"/>
      <c r="K301" s="605"/>
      <c r="L301" s="605"/>
      <c r="M301" s="605"/>
      <c r="N301" s="605"/>
      <c r="O301" s="605"/>
      <c r="P301" s="605"/>
      <c r="Q301" s="605"/>
      <c r="R301" s="605"/>
    </row>
    <row r="302" spans="1:19" x14ac:dyDescent="0.25">
      <c r="A302" s="605"/>
      <c r="B302" s="9" t="s">
        <v>670</v>
      </c>
      <c r="C302" s="508">
        <v>1.2462171304347827</v>
      </c>
      <c r="D302" s="518">
        <v>1.1000000000000001</v>
      </c>
      <c r="E302" s="11">
        <v>1.007107</v>
      </c>
      <c r="F302" s="692">
        <v>1.063375</v>
      </c>
      <c r="G302" s="655"/>
      <c r="H302" s="655"/>
      <c r="I302" s="655"/>
      <c r="J302" s="655"/>
      <c r="K302" s="605"/>
      <c r="L302" s="605"/>
      <c r="M302" s="605"/>
      <c r="N302" s="605"/>
      <c r="O302" s="605"/>
      <c r="P302" s="605"/>
      <c r="Q302" s="605"/>
      <c r="R302" s="605"/>
    </row>
    <row r="303" spans="1:19" x14ac:dyDescent="0.25">
      <c r="A303" s="605"/>
      <c r="B303" s="281" t="s">
        <v>347</v>
      </c>
      <c r="C303" s="474"/>
      <c r="D303" s="474"/>
      <c r="E303" s="474"/>
      <c r="F303" s="517"/>
      <c r="G303" s="655"/>
      <c r="H303" s="655"/>
      <c r="I303" s="655"/>
      <c r="J303" s="655"/>
      <c r="K303" s="655"/>
      <c r="L303" s="605"/>
      <c r="M303" s="605"/>
      <c r="N303" s="605"/>
      <c r="O303" s="605"/>
      <c r="P303" s="605"/>
      <c r="Q303" s="605"/>
      <c r="R303" s="605"/>
      <c r="S303" s="605"/>
    </row>
    <row r="304" spans="1:19" x14ac:dyDescent="0.25">
      <c r="A304" s="605"/>
      <c r="B304" s="473"/>
      <c r="C304" s="655"/>
      <c r="D304" s="655"/>
      <c r="E304" s="655"/>
      <c r="F304" s="655"/>
      <c r="G304" s="655"/>
      <c r="H304" s="655"/>
      <c r="I304" s="655"/>
      <c r="J304" s="655"/>
      <c r="K304" s="655"/>
      <c r="L304" s="605"/>
      <c r="M304" s="605"/>
      <c r="N304" s="605"/>
      <c r="O304" s="605"/>
      <c r="P304" s="605"/>
      <c r="Q304" s="605"/>
      <c r="R304" s="605"/>
      <c r="S304" s="605"/>
    </row>
    <row r="305" spans="1:20" x14ac:dyDescent="0.25">
      <c r="A305" s="693" t="s">
        <v>669</v>
      </c>
      <c r="B305" s="619" t="s">
        <v>668</v>
      </c>
      <c r="C305" s="655"/>
      <c r="D305" s="655"/>
      <c r="E305" s="655"/>
      <c r="F305" s="655"/>
      <c r="G305" s="655"/>
      <c r="H305" s="655"/>
      <c r="I305" s="655"/>
      <c r="J305" s="655"/>
      <c r="K305" s="655"/>
      <c r="L305" s="605"/>
      <c r="M305" s="605"/>
      <c r="N305" s="605"/>
      <c r="O305" s="605"/>
      <c r="P305" s="605"/>
      <c r="Q305" s="605"/>
      <c r="R305" s="605"/>
      <c r="S305" s="605"/>
    </row>
    <row r="306" spans="1:20" x14ac:dyDescent="0.25">
      <c r="A306" s="605"/>
      <c r="B306" s="10"/>
      <c r="C306" s="10">
        <v>2014</v>
      </c>
      <c r="D306" s="10">
        <v>2015</v>
      </c>
      <c r="E306" s="10">
        <v>2016</v>
      </c>
      <c r="F306" s="691">
        <v>2017</v>
      </c>
      <c r="G306" s="655"/>
      <c r="H306" s="655"/>
      <c r="I306" s="655"/>
      <c r="J306" s="655"/>
      <c r="K306" s="605"/>
      <c r="L306" s="605"/>
      <c r="M306" s="605"/>
      <c r="N306" s="605"/>
      <c r="O306" s="605"/>
      <c r="P306" s="605"/>
      <c r="Q306" s="605"/>
      <c r="R306" s="605"/>
    </row>
    <row r="307" spans="1:20" x14ac:dyDescent="0.25">
      <c r="A307" s="605"/>
      <c r="B307" s="516" t="s">
        <v>101</v>
      </c>
      <c r="C307" s="669">
        <v>0.65714285714285703</v>
      </c>
      <c r="D307" s="669">
        <v>0.69565217391304346</v>
      </c>
      <c r="E307" s="669">
        <v>0.582153068</v>
      </c>
      <c r="F307" s="669">
        <v>0.36708860759493672</v>
      </c>
      <c r="G307" s="655"/>
      <c r="H307" s="655"/>
      <c r="I307" s="655"/>
      <c r="J307" s="655"/>
      <c r="K307" s="605"/>
      <c r="L307" s="605"/>
      <c r="M307" s="605"/>
      <c r="N307" s="605"/>
      <c r="O307" s="605"/>
      <c r="P307" s="605"/>
      <c r="Q307" s="605"/>
      <c r="R307" s="605"/>
    </row>
    <row r="308" spans="1:20" x14ac:dyDescent="0.25">
      <c r="A308" s="605"/>
      <c r="B308" s="516" t="s">
        <v>100</v>
      </c>
      <c r="C308" s="669">
        <v>0.66706934890522329</v>
      </c>
      <c r="D308" s="669">
        <v>0.65831761276171463</v>
      </c>
      <c r="E308" s="669">
        <v>0.57777777777799999</v>
      </c>
      <c r="F308" s="669">
        <v>0.36226977766912072</v>
      </c>
      <c r="G308" s="655"/>
      <c r="H308" s="655"/>
      <c r="I308" s="655"/>
      <c r="J308" s="655"/>
      <c r="K308" s="605"/>
      <c r="L308" s="605"/>
      <c r="M308" s="605"/>
      <c r="N308" s="605"/>
      <c r="O308" s="605"/>
      <c r="P308" s="605"/>
      <c r="Q308" s="605"/>
      <c r="R308" s="605"/>
    </row>
    <row r="309" spans="1:20" x14ac:dyDescent="0.25">
      <c r="A309" s="605"/>
      <c r="B309" s="281" t="s">
        <v>347</v>
      </c>
      <c r="C309" s="476"/>
      <c r="D309" s="476"/>
      <c r="E309" s="476"/>
      <c r="F309" s="476"/>
      <c r="G309" s="515"/>
      <c r="H309" s="655"/>
      <c r="I309" s="655"/>
      <c r="J309" s="655"/>
      <c r="K309" s="655"/>
      <c r="L309" s="655"/>
      <c r="M309" s="605"/>
      <c r="N309" s="605"/>
      <c r="O309" s="605"/>
      <c r="P309" s="605"/>
      <c r="Q309" s="605"/>
      <c r="R309" s="605"/>
      <c r="S309" s="605"/>
      <c r="T309" s="605"/>
    </row>
    <row r="310" spans="1:20" x14ac:dyDescent="0.25">
      <c r="A310" s="605"/>
      <c r="B310" s="473"/>
      <c r="C310" s="655"/>
      <c r="D310" s="655"/>
      <c r="E310" s="655"/>
      <c r="F310" s="655"/>
      <c r="G310" s="655"/>
      <c r="H310" s="655"/>
      <c r="I310" s="655"/>
      <c r="J310" s="655"/>
      <c r="K310" s="655"/>
      <c r="L310" s="655"/>
      <c r="M310" s="605"/>
      <c r="N310" s="605"/>
      <c r="O310" s="605"/>
      <c r="P310" s="605"/>
      <c r="Q310" s="605"/>
      <c r="R310" s="605"/>
      <c r="S310" s="605"/>
      <c r="T310" s="605"/>
    </row>
    <row r="311" spans="1:20" x14ac:dyDescent="0.25">
      <c r="A311" s="693" t="s">
        <v>667</v>
      </c>
      <c r="B311" s="619" t="s">
        <v>666</v>
      </c>
      <c r="C311" s="655"/>
      <c r="D311" s="655"/>
      <c r="E311" s="655"/>
      <c r="F311" s="655"/>
      <c r="G311" s="655"/>
      <c r="H311" s="655"/>
      <c r="I311" s="655"/>
      <c r="J311" s="655"/>
      <c r="K311" s="655"/>
      <c r="L311" s="655"/>
      <c r="M311" s="605"/>
      <c r="N311" s="605"/>
      <c r="O311" s="605"/>
      <c r="P311" s="605"/>
      <c r="Q311" s="605"/>
      <c r="R311" s="605"/>
      <c r="S311" s="605"/>
      <c r="T311" s="605"/>
    </row>
    <row r="312" spans="1:20" ht="45" x14ac:dyDescent="0.25">
      <c r="A312" s="605"/>
      <c r="B312" s="9"/>
      <c r="C312" s="664" t="s">
        <v>380</v>
      </c>
      <c r="D312" s="664" t="s">
        <v>379</v>
      </c>
      <c r="E312" s="664" t="s">
        <v>378</v>
      </c>
      <c r="F312" s="664" t="s">
        <v>377</v>
      </c>
      <c r="G312" s="664" t="s">
        <v>376</v>
      </c>
      <c r="H312" s="664" t="s">
        <v>474</v>
      </c>
      <c r="I312" s="664" t="s">
        <v>375</v>
      </c>
      <c r="J312" s="664" t="s">
        <v>24</v>
      </c>
      <c r="L312" s="655"/>
      <c r="M312" s="605"/>
      <c r="N312" s="605"/>
      <c r="O312" s="605"/>
      <c r="P312" s="605"/>
      <c r="Q312" s="605"/>
      <c r="R312" s="605"/>
      <c r="S312" s="605"/>
      <c r="T312" s="605"/>
    </row>
    <row r="313" spans="1:20" x14ac:dyDescent="0.25">
      <c r="A313" s="605"/>
      <c r="B313" s="9" t="s">
        <v>295</v>
      </c>
      <c r="C313" s="514">
        <v>10</v>
      </c>
      <c r="D313" s="514">
        <v>16</v>
      </c>
      <c r="E313" s="514">
        <v>11</v>
      </c>
      <c r="F313" s="514">
        <v>1</v>
      </c>
      <c r="G313" s="514">
        <v>5</v>
      </c>
      <c r="H313" s="514">
        <v>24</v>
      </c>
      <c r="I313" s="514">
        <v>12</v>
      </c>
      <c r="J313" s="514">
        <v>79</v>
      </c>
      <c r="L313" s="655"/>
      <c r="M313" s="605"/>
      <c r="N313" s="605"/>
      <c r="O313" s="605"/>
      <c r="P313" s="605"/>
      <c r="Q313" s="605"/>
      <c r="R313" s="605"/>
      <c r="S313" s="605"/>
      <c r="T313" s="605"/>
    </row>
    <row r="314" spans="1:20" x14ac:dyDescent="0.25">
      <c r="A314" s="605"/>
      <c r="B314" s="9" t="s">
        <v>34</v>
      </c>
      <c r="C314" s="514">
        <v>2</v>
      </c>
      <c r="D314" s="514">
        <v>11</v>
      </c>
      <c r="E314" s="514">
        <v>4</v>
      </c>
      <c r="F314" s="514">
        <v>0</v>
      </c>
      <c r="G314" s="514">
        <v>3</v>
      </c>
      <c r="H314" s="514">
        <v>6</v>
      </c>
      <c r="I314" s="514">
        <v>3</v>
      </c>
      <c r="J314" s="514">
        <v>29</v>
      </c>
      <c r="L314" s="655"/>
      <c r="M314" s="605"/>
      <c r="N314" s="605"/>
      <c r="O314" s="605"/>
      <c r="P314" s="605"/>
      <c r="Q314" s="605"/>
      <c r="R314" s="605"/>
      <c r="S314" s="605"/>
      <c r="T314" s="605"/>
    </row>
    <row r="315" spans="1:20" x14ac:dyDescent="0.25">
      <c r="A315" s="605"/>
      <c r="B315" s="281" t="s">
        <v>347</v>
      </c>
      <c r="C315" s="498"/>
      <c r="D315" s="498"/>
      <c r="E315" s="498"/>
      <c r="F315" s="498"/>
      <c r="G315" s="498"/>
      <c r="H315" s="498"/>
      <c r="I315" s="498"/>
      <c r="J315" s="498"/>
      <c r="K315" s="513"/>
      <c r="L315" s="655"/>
      <c r="M315" s="605"/>
      <c r="N315" s="605"/>
      <c r="O315" s="605"/>
      <c r="P315" s="605"/>
      <c r="Q315" s="605"/>
      <c r="R315" s="605"/>
      <c r="S315" s="605"/>
      <c r="T315" s="605"/>
    </row>
    <row r="316" spans="1:20" x14ac:dyDescent="0.25">
      <c r="A316" s="605"/>
      <c r="B316" s="473"/>
      <c r="C316" s="655"/>
      <c r="D316" s="655"/>
      <c r="E316" s="655"/>
      <c r="F316" s="655"/>
      <c r="G316" s="655"/>
      <c r="H316" s="655"/>
      <c r="I316" s="655"/>
      <c r="J316" s="655"/>
      <c r="K316" s="655"/>
      <c r="L316" s="655"/>
      <c r="M316" s="605"/>
      <c r="N316" s="605"/>
      <c r="O316" s="605"/>
      <c r="P316" s="605"/>
      <c r="Q316" s="605"/>
      <c r="R316" s="605"/>
      <c r="S316" s="605"/>
      <c r="T316" s="605"/>
    </row>
    <row r="317" spans="1:20" x14ac:dyDescent="0.25">
      <c r="A317" s="693" t="s">
        <v>665</v>
      </c>
      <c r="B317" s="619" t="s">
        <v>664</v>
      </c>
      <c r="C317" s="655"/>
      <c r="D317" s="655"/>
      <c r="E317" s="655"/>
      <c r="F317" s="655"/>
      <c r="G317" s="655"/>
      <c r="H317" s="655"/>
      <c r="I317" s="655"/>
      <c r="J317" s="655"/>
      <c r="K317" s="655"/>
      <c r="L317" s="655"/>
      <c r="M317" s="605"/>
      <c r="N317" s="605"/>
      <c r="O317" s="605"/>
      <c r="P317" s="605"/>
      <c r="Q317" s="605"/>
      <c r="R317" s="605"/>
      <c r="S317" s="605"/>
      <c r="T317" s="605"/>
    </row>
    <row r="318" spans="1:20" ht="45" x14ac:dyDescent="0.25">
      <c r="A318" s="605"/>
      <c r="B318" s="9"/>
      <c r="C318" s="664" t="s">
        <v>380</v>
      </c>
      <c r="D318" s="664" t="s">
        <v>379</v>
      </c>
      <c r="E318" s="664" t="s">
        <v>378</v>
      </c>
      <c r="F318" s="664" t="s">
        <v>377</v>
      </c>
      <c r="G318" s="664" t="s">
        <v>376</v>
      </c>
      <c r="H318" s="664" t="s">
        <v>474</v>
      </c>
      <c r="I318" s="664" t="s">
        <v>375</v>
      </c>
      <c r="J318" s="664" t="s">
        <v>24</v>
      </c>
      <c r="L318" s="655"/>
      <c r="M318" s="605"/>
      <c r="N318" s="605"/>
      <c r="O318" s="605"/>
      <c r="P318" s="605"/>
      <c r="Q318" s="605"/>
      <c r="R318" s="605"/>
      <c r="S318" s="605"/>
      <c r="T318" s="605"/>
    </row>
    <row r="319" spans="1:20" x14ac:dyDescent="0.25">
      <c r="A319" s="605"/>
      <c r="B319" s="9" t="s">
        <v>458</v>
      </c>
      <c r="C319" s="508">
        <v>10.603437</v>
      </c>
      <c r="D319" s="508">
        <v>16.331257999999998</v>
      </c>
      <c r="E319" s="508">
        <v>11.244656000000001</v>
      </c>
      <c r="F319" s="508">
        <v>1.28952</v>
      </c>
      <c r="G319" s="508">
        <v>5.4743519999999997</v>
      </c>
      <c r="H319" s="508">
        <v>27.162590000000002</v>
      </c>
      <c r="I319" s="508">
        <v>13.01826</v>
      </c>
      <c r="J319" s="512">
        <v>85.12407300000001</v>
      </c>
      <c r="L319" s="655"/>
      <c r="M319" s="605"/>
      <c r="N319" s="605"/>
      <c r="O319" s="605"/>
      <c r="P319" s="605"/>
      <c r="Q319" s="605"/>
      <c r="R319" s="605"/>
      <c r="S319" s="605"/>
      <c r="T319" s="605"/>
    </row>
    <row r="320" spans="1:20" x14ac:dyDescent="0.25">
      <c r="A320" s="605"/>
      <c r="B320" s="9" t="s">
        <v>26</v>
      </c>
      <c r="C320" s="508">
        <v>2.2185860000000002</v>
      </c>
      <c r="D320" s="508">
        <v>10.296358</v>
      </c>
      <c r="E320" s="508">
        <v>4.4395199999999999</v>
      </c>
      <c r="F320" s="508">
        <v>0</v>
      </c>
      <c r="G320" s="508">
        <v>2.813952</v>
      </c>
      <c r="H320" s="508">
        <v>7.5179919999999996</v>
      </c>
      <c r="I320" s="508">
        <v>3.5514709999999998</v>
      </c>
      <c r="J320" s="512">
        <v>30.837879000000001</v>
      </c>
      <c r="L320" s="655"/>
      <c r="M320" s="605"/>
      <c r="N320" s="605"/>
      <c r="O320" s="605"/>
      <c r="P320" s="605"/>
      <c r="Q320" s="605"/>
      <c r="R320" s="605"/>
      <c r="S320" s="605"/>
      <c r="T320" s="605"/>
    </row>
    <row r="321" spans="1:20" x14ac:dyDescent="0.25">
      <c r="A321" s="605"/>
      <c r="B321" s="281" t="s">
        <v>347</v>
      </c>
      <c r="C321" s="474"/>
      <c r="D321" s="474"/>
      <c r="E321" s="474"/>
      <c r="F321" s="474"/>
      <c r="G321" s="474"/>
      <c r="H321" s="474"/>
      <c r="I321" s="474"/>
      <c r="J321" s="474"/>
      <c r="K321" s="474"/>
      <c r="L321" s="655"/>
      <c r="M321" s="605"/>
      <c r="N321" s="605"/>
      <c r="O321" s="605"/>
      <c r="P321" s="605"/>
      <c r="Q321" s="605"/>
      <c r="R321" s="605"/>
      <c r="S321" s="605"/>
      <c r="T321" s="605"/>
    </row>
    <row r="322" spans="1:20" x14ac:dyDescent="0.25">
      <c r="A322" s="605"/>
      <c r="B322" s="506"/>
      <c r="C322" s="474"/>
      <c r="D322" s="474"/>
      <c r="E322" s="474"/>
      <c r="F322" s="474"/>
      <c r="G322" s="474"/>
      <c r="H322" s="474"/>
      <c r="I322" s="474"/>
      <c r="J322" s="474"/>
      <c r="K322" s="474"/>
      <c r="L322" s="655"/>
      <c r="M322" s="605"/>
      <c r="N322" s="605"/>
      <c r="O322" s="605"/>
      <c r="P322" s="605"/>
      <c r="Q322" s="605"/>
      <c r="R322" s="605"/>
      <c r="S322" s="605"/>
      <c r="T322" s="605"/>
    </row>
    <row r="323" spans="1:20" x14ac:dyDescent="0.25">
      <c r="A323" s="335" t="s">
        <v>663</v>
      </c>
      <c r="B323" s="335" t="s">
        <v>662</v>
      </c>
      <c r="C323" s="605"/>
      <c r="D323" s="605"/>
      <c r="E323" s="605"/>
      <c r="F323" s="343"/>
      <c r="G323" s="343"/>
      <c r="H323" s="343"/>
      <c r="I323" s="343"/>
      <c r="J323" s="343"/>
      <c r="K323" s="343"/>
      <c r="L323" s="655"/>
      <c r="M323" s="605"/>
      <c r="N323" s="605"/>
      <c r="O323" s="605"/>
      <c r="P323" s="605"/>
      <c r="Q323" s="605"/>
      <c r="R323" s="605"/>
      <c r="S323" s="605"/>
      <c r="T323" s="605"/>
    </row>
    <row r="324" spans="1:20" x14ac:dyDescent="0.25">
      <c r="A324" s="605"/>
      <c r="B324" s="511"/>
      <c r="C324" s="664" t="s">
        <v>527</v>
      </c>
      <c r="D324" s="664" t="s">
        <v>528</v>
      </c>
      <c r="E324" s="664" t="s">
        <v>658</v>
      </c>
      <c r="F324" s="343"/>
      <c r="G324" s="343"/>
      <c r="H324" s="343"/>
      <c r="I324" s="343"/>
      <c r="J324" s="343"/>
      <c r="K324" s="343"/>
      <c r="L324" s="655"/>
      <c r="M324" s="605"/>
      <c r="N324" s="605"/>
      <c r="O324" s="605"/>
      <c r="P324" s="605"/>
      <c r="Q324" s="605"/>
      <c r="R324" s="605"/>
      <c r="S324" s="605"/>
      <c r="T324" s="605"/>
    </row>
    <row r="325" spans="1:20" x14ac:dyDescent="0.25">
      <c r="A325" s="605"/>
      <c r="B325" s="9" t="s">
        <v>33</v>
      </c>
      <c r="C325" s="604">
        <v>48</v>
      </c>
      <c r="D325" s="604">
        <v>31</v>
      </c>
      <c r="E325" s="604">
        <v>79</v>
      </c>
      <c r="F325" s="343"/>
      <c r="G325" s="343"/>
      <c r="H325" s="343"/>
      <c r="I325" s="343"/>
      <c r="J325" s="343"/>
      <c r="K325" s="343"/>
      <c r="L325" s="655"/>
      <c r="M325" s="605"/>
      <c r="N325" s="605"/>
      <c r="O325" s="605"/>
      <c r="P325" s="605"/>
      <c r="Q325" s="605"/>
      <c r="R325" s="605"/>
      <c r="S325" s="605"/>
      <c r="T325" s="605"/>
    </row>
    <row r="326" spans="1:20" x14ac:dyDescent="0.25">
      <c r="A326" s="605"/>
      <c r="B326" s="9" t="s">
        <v>661</v>
      </c>
      <c r="C326" s="9">
        <v>18</v>
      </c>
      <c r="D326" s="9">
        <v>11</v>
      </c>
      <c r="E326" s="604">
        <v>29</v>
      </c>
      <c r="G326" s="343"/>
      <c r="H326" s="343"/>
      <c r="I326" s="343"/>
      <c r="J326" s="343"/>
      <c r="K326" s="343"/>
      <c r="L326" s="655"/>
      <c r="M326" s="605"/>
      <c r="N326" s="605"/>
      <c r="O326" s="605"/>
      <c r="P326" s="605"/>
      <c r="Q326" s="605"/>
      <c r="R326" s="605"/>
      <c r="S326" s="605"/>
      <c r="T326" s="605"/>
    </row>
    <row r="327" spans="1:20" x14ac:dyDescent="0.25">
      <c r="A327" s="605"/>
      <c r="B327" s="281" t="s">
        <v>347</v>
      </c>
      <c r="C327" s="649"/>
      <c r="D327" s="649"/>
      <c r="E327" s="649"/>
      <c r="F327" s="343"/>
      <c r="G327" s="343"/>
      <c r="H327" s="343"/>
      <c r="I327" s="343"/>
      <c r="J327" s="343"/>
      <c r="K327" s="343"/>
      <c r="L327" s="655"/>
      <c r="M327" s="605"/>
      <c r="N327" s="605"/>
      <c r="O327" s="605"/>
      <c r="P327" s="605"/>
      <c r="Q327" s="605"/>
      <c r="R327" s="605"/>
      <c r="S327" s="605"/>
      <c r="T327" s="605"/>
    </row>
    <row r="328" spans="1:20" x14ac:dyDescent="0.25">
      <c r="A328" s="605"/>
      <c r="B328" s="649"/>
      <c r="C328" s="649"/>
      <c r="D328" s="649"/>
      <c r="E328" s="649"/>
      <c r="F328" s="343"/>
      <c r="G328" s="343"/>
      <c r="H328" s="343"/>
      <c r="I328" s="343"/>
      <c r="J328" s="343"/>
      <c r="K328" s="343"/>
      <c r="L328" s="655"/>
      <c r="M328" s="605"/>
      <c r="N328" s="605"/>
      <c r="O328" s="605"/>
      <c r="P328" s="605"/>
      <c r="Q328" s="605"/>
      <c r="R328" s="605"/>
      <c r="S328" s="605"/>
      <c r="T328" s="605"/>
    </row>
    <row r="329" spans="1:20" x14ac:dyDescent="0.25">
      <c r="A329" s="693" t="s">
        <v>660</v>
      </c>
      <c r="B329" s="335" t="s">
        <v>659</v>
      </c>
      <c r="C329" s="605"/>
      <c r="D329" s="605"/>
      <c r="E329" s="605"/>
      <c r="F329" s="605"/>
      <c r="G329" s="605"/>
      <c r="H329" s="605"/>
      <c r="I329" s="605"/>
      <c r="J329" s="605"/>
      <c r="K329" s="605"/>
      <c r="L329" s="605"/>
      <c r="M329" s="605"/>
      <c r="N329" s="605"/>
      <c r="O329" s="605"/>
      <c r="P329" s="605"/>
      <c r="Q329" s="605"/>
    </row>
    <row r="330" spans="1:20" x14ac:dyDescent="0.25">
      <c r="A330" s="605"/>
      <c r="B330" s="9"/>
      <c r="C330" s="664" t="s">
        <v>527</v>
      </c>
      <c r="D330" s="664" t="s">
        <v>528</v>
      </c>
      <c r="E330" s="664" t="s">
        <v>658</v>
      </c>
      <c r="F330" s="605"/>
      <c r="G330" s="605"/>
      <c r="H330" s="605"/>
      <c r="I330" s="605"/>
      <c r="J330" s="605"/>
      <c r="K330" s="605"/>
      <c r="L330" s="605"/>
      <c r="M330" s="605"/>
      <c r="N330" s="605"/>
      <c r="O330" s="605"/>
      <c r="P330" s="605"/>
      <c r="Q330" s="605"/>
    </row>
    <row r="331" spans="1:20" x14ac:dyDescent="0.25">
      <c r="A331" s="605"/>
      <c r="B331" s="9" t="s">
        <v>591</v>
      </c>
      <c r="C331" s="508">
        <v>51.543517999999999</v>
      </c>
      <c r="D331" s="508">
        <v>33.580554999999997</v>
      </c>
      <c r="E331" s="599">
        <v>85.124072999999996</v>
      </c>
      <c r="F331" s="605"/>
      <c r="G331" s="605"/>
      <c r="H331" s="605"/>
      <c r="I331" s="605"/>
      <c r="J331" s="605"/>
      <c r="K331" s="605"/>
      <c r="L331" s="605"/>
      <c r="M331" s="605"/>
      <c r="N331" s="605"/>
      <c r="O331" s="605"/>
      <c r="P331" s="605"/>
      <c r="Q331" s="605"/>
    </row>
    <row r="332" spans="1:20" x14ac:dyDescent="0.25">
      <c r="A332" s="605"/>
      <c r="B332" s="9" t="s">
        <v>590</v>
      </c>
      <c r="C332" s="508">
        <v>19.100971999999999</v>
      </c>
      <c r="D332" s="508">
        <v>11.736907</v>
      </c>
      <c r="E332" s="599">
        <v>30.837879000000001</v>
      </c>
      <c r="F332" s="605"/>
      <c r="H332" s="605"/>
      <c r="I332" s="605"/>
      <c r="J332" s="605"/>
      <c r="K332" s="605"/>
      <c r="L332" s="605"/>
      <c r="M332" s="605"/>
      <c r="N332" s="605"/>
      <c r="O332" s="605"/>
      <c r="P332" s="605"/>
      <c r="Q332" s="605"/>
    </row>
    <row r="333" spans="1:20" x14ac:dyDescent="0.25">
      <c r="B333" s="281" t="s">
        <v>347</v>
      </c>
    </row>
    <row r="334" spans="1:20" x14ac:dyDescent="0.25">
      <c r="A334" s="605"/>
      <c r="B334" s="649"/>
      <c r="C334" s="649"/>
      <c r="D334" s="649"/>
      <c r="E334" s="649"/>
      <c r="F334" s="343"/>
      <c r="G334" s="343"/>
      <c r="H334" s="343"/>
      <c r="I334" s="343"/>
      <c r="J334" s="343"/>
      <c r="K334" s="343"/>
      <c r="L334" s="655"/>
      <c r="M334" s="605"/>
      <c r="N334" s="605"/>
      <c r="O334" s="605"/>
      <c r="P334" s="605"/>
      <c r="Q334" s="605"/>
      <c r="R334" s="605"/>
      <c r="S334" s="605"/>
      <c r="T334" s="605"/>
    </row>
    <row r="335" spans="1:20" x14ac:dyDescent="0.25">
      <c r="A335" s="335" t="s">
        <v>657</v>
      </c>
      <c r="B335" s="335" t="s">
        <v>656</v>
      </c>
      <c r="C335" s="649"/>
      <c r="D335" s="649"/>
      <c r="E335" s="649"/>
      <c r="F335" s="343"/>
      <c r="G335" s="343"/>
      <c r="H335" s="343"/>
      <c r="I335" s="343"/>
      <c r="J335" s="343"/>
      <c r="K335" s="343"/>
      <c r="L335" s="655"/>
      <c r="M335" s="605"/>
      <c r="N335" s="605"/>
      <c r="O335" s="605"/>
      <c r="P335" s="605"/>
      <c r="Q335" s="605"/>
      <c r="R335" s="605"/>
      <c r="S335" s="605"/>
      <c r="T335" s="605"/>
    </row>
    <row r="336" spans="1:20" x14ac:dyDescent="0.25">
      <c r="A336" s="605"/>
      <c r="B336" s="509"/>
      <c r="C336" s="664" t="s">
        <v>527</v>
      </c>
      <c r="D336" s="664" t="s">
        <v>528</v>
      </c>
      <c r="E336" s="510"/>
      <c r="F336" s="510"/>
      <c r="G336" s="474"/>
      <c r="H336" s="474"/>
      <c r="I336" s="474"/>
      <c r="J336" s="474"/>
      <c r="K336" s="655"/>
      <c r="L336" s="605"/>
      <c r="M336" s="605"/>
      <c r="N336" s="605"/>
      <c r="O336" s="605"/>
      <c r="P336" s="605"/>
      <c r="Q336" s="605"/>
      <c r="R336" s="605"/>
      <c r="S336" s="605"/>
    </row>
    <row r="337" spans="1:20" x14ac:dyDescent="0.25">
      <c r="A337" s="605"/>
      <c r="B337" s="509" t="s">
        <v>525</v>
      </c>
      <c r="C337" s="669">
        <v>0.370579516904531</v>
      </c>
      <c r="D337" s="669">
        <v>0.34951497972561801</v>
      </c>
      <c r="E337" s="655"/>
      <c r="F337" s="655"/>
      <c r="G337" s="655"/>
      <c r="H337" s="655"/>
      <c r="I337" s="655"/>
      <c r="J337" s="655"/>
      <c r="K337" s="655"/>
      <c r="L337" s="605"/>
      <c r="M337" s="605"/>
      <c r="N337" s="605"/>
      <c r="O337" s="605"/>
      <c r="P337" s="605"/>
      <c r="Q337" s="605"/>
      <c r="R337" s="605"/>
      <c r="S337" s="605"/>
    </row>
    <row r="338" spans="1:20" x14ac:dyDescent="0.25">
      <c r="A338" s="605"/>
      <c r="B338" s="281" t="s">
        <v>347</v>
      </c>
      <c r="C338" s="474"/>
      <c r="D338" s="474"/>
      <c r="E338" s="474"/>
      <c r="F338" s="474"/>
      <c r="G338" s="474"/>
      <c r="H338" s="474"/>
      <c r="I338" s="474"/>
      <c r="J338" s="474"/>
      <c r="K338" s="474"/>
      <c r="L338" s="655"/>
      <c r="M338" s="605"/>
      <c r="N338" s="605"/>
      <c r="O338" s="605"/>
      <c r="P338" s="605"/>
      <c r="Q338" s="605"/>
      <c r="R338" s="605"/>
      <c r="S338" s="605"/>
      <c r="T338" s="605"/>
    </row>
    <row r="339" spans="1:20" x14ac:dyDescent="0.25">
      <c r="A339" s="605"/>
      <c r="B339" s="473"/>
      <c r="C339" s="655"/>
      <c r="D339" s="655"/>
      <c r="E339" s="655"/>
      <c r="F339" s="655"/>
      <c r="G339" s="655"/>
      <c r="H339" s="655"/>
      <c r="I339" s="655"/>
      <c r="J339" s="655"/>
      <c r="K339" s="655"/>
      <c r="L339" s="655"/>
      <c r="M339" s="605"/>
      <c r="N339" s="605"/>
      <c r="O339" s="605"/>
      <c r="P339" s="605"/>
      <c r="Q339" s="605"/>
      <c r="R339" s="605"/>
      <c r="S339" s="605"/>
      <c r="T339" s="605"/>
    </row>
    <row r="340" spans="1:20" x14ac:dyDescent="0.25">
      <c r="A340" s="693" t="s">
        <v>655</v>
      </c>
      <c r="B340" s="619" t="s">
        <v>654</v>
      </c>
      <c r="C340" s="655"/>
      <c r="D340" s="655"/>
      <c r="E340" s="655"/>
      <c r="F340" s="655"/>
      <c r="G340" s="655"/>
      <c r="H340" s="655"/>
      <c r="I340" s="655"/>
      <c r="J340" s="655"/>
      <c r="K340" s="655"/>
      <c r="L340" s="655"/>
      <c r="M340" s="605"/>
      <c r="N340" s="605"/>
      <c r="O340" s="605"/>
      <c r="P340" s="605"/>
      <c r="Q340" s="605"/>
      <c r="R340" s="605"/>
      <c r="S340" s="605"/>
      <c r="T340" s="605"/>
    </row>
    <row r="341" spans="1:20" ht="45" x14ac:dyDescent="0.25">
      <c r="A341" s="605"/>
      <c r="B341" s="9"/>
      <c r="C341" s="664" t="s">
        <v>380</v>
      </c>
      <c r="D341" s="664" t="s">
        <v>379</v>
      </c>
      <c r="E341" s="664" t="s">
        <v>378</v>
      </c>
      <c r="F341" s="664" t="s">
        <v>377</v>
      </c>
      <c r="G341" s="664" t="s">
        <v>376</v>
      </c>
      <c r="H341" s="664" t="s">
        <v>474</v>
      </c>
      <c r="I341" s="664" t="s">
        <v>375</v>
      </c>
      <c r="J341" s="664" t="s">
        <v>24</v>
      </c>
      <c r="L341" s="655"/>
      <c r="M341" s="605"/>
      <c r="N341" s="605"/>
      <c r="O341" s="605"/>
      <c r="P341" s="605"/>
      <c r="Q341" s="605"/>
      <c r="R341" s="605"/>
      <c r="S341" s="605"/>
      <c r="T341" s="605"/>
    </row>
    <row r="342" spans="1:20" x14ac:dyDescent="0.25">
      <c r="A342" s="605"/>
      <c r="B342" s="9" t="s">
        <v>26</v>
      </c>
      <c r="C342" s="508">
        <v>2.2185860000000002</v>
      </c>
      <c r="D342" s="508">
        <v>10.296358</v>
      </c>
      <c r="E342" s="508">
        <v>4.4395199999999999</v>
      </c>
      <c r="F342" s="508">
        <v>0</v>
      </c>
      <c r="G342" s="508">
        <v>2.813952</v>
      </c>
      <c r="H342" s="508">
        <v>7.5179919999999996</v>
      </c>
      <c r="I342" s="508">
        <v>3.5514709999999998</v>
      </c>
      <c r="J342" s="508">
        <v>30.837879000000001</v>
      </c>
      <c r="L342" s="655"/>
      <c r="M342" s="605"/>
      <c r="N342" s="605"/>
      <c r="O342" s="605"/>
      <c r="P342" s="605"/>
      <c r="Q342" s="605"/>
      <c r="R342" s="605"/>
      <c r="S342" s="605"/>
      <c r="T342" s="605"/>
    </row>
    <row r="343" spans="1:20" x14ac:dyDescent="0.25">
      <c r="A343" s="605"/>
      <c r="B343" s="9" t="s">
        <v>653</v>
      </c>
      <c r="C343" s="669">
        <v>7.1943534119191535E-2</v>
      </c>
      <c r="D343" s="669">
        <v>0.33388671120993763</v>
      </c>
      <c r="E343" s="669">
        <v>0.14396320836462195</v>
      </c>
      <c r="F343" s="669">
        <v>0</v>
      </c>
      <c r="G343" s="669">
        <v>9.1249855413207889E-2</v>
      </c>
      <c r="H343" s="669">
        <v>0.24379082621084283</v>
      </c>
      <c r="I343" s="669">
        <v>0.11516586468219814</v>
      </c>
      <c r="J343" s="669">
        <v>1</v>
      </c>
      <c r="L343" s="655"/>
      <c r="M343" s="605"/>
      <c r="N343" s="605"/>
      <c r="O343" s="605"/>
      <c r="P343" s="605"/>
      <c r="Q343" s="605"/>
      <c r="R343" s="605"/>
      <c r="S343" s="605"/>
      <c r="T343" s="605"/>
    </row>
    <row r="344" spans="1:20" x14ac:dyDescent="0.25">
      <c r="A344" s="605"/>
      <c r="B344" s="281" t="s">
        <v>347</v>
      </c>
      <c r="C344" s="474"/>
      <c r="D344" s="474"/>
      <c r="E344" s="474"/>
      <c r="F344" s="474"/>
      <c r="G344" s="474"/>
      <c r="H344" s="474"/>
      <c r="I344" s="474"/>
      <c r="J344" s="474"/>
      <c r="K344" s="474"/>
      <c r="L344" s="655"/>
      <c r="M344" s="605"/>
      <c r="N344" s="605"/>
      <c r="O344" s="605"/>
      <c r="P344" s="605"/>
      <c r="Q344" s="605"/>
      <c r="R344" s="605"/>
      <c r="S344" s="605"/>
      <c r="T344" s="605"/>
    </row>
    <row r="345" spans="1:20" x14ac:dyDescent="0.25">
      <c r="A345" s="605"/>
      <c r="B345" s="473"/>
      <c r="C345" s="655"/>
      <c r="D345" s="655"/>
      <c r="E345" s="655"/>
      <c r="F345" s="655"/>
      <c r="G345" s="655"/>
      <c r="H345" s="655"/>
      <c r="I345" s="655"/>
      <c r="J345" s="655"/>
      <c r="K345" s="655"/>
      <c r="L345" s="655"/>
      <c r="M345" s="605"/>
      <c r="N345" s="605"/>
      <c r="O345" s="605"/>
      <c r="P345" s="605"/>
      <c r="Q345" s="605"/>
      <c r="R345" s="605"/>
      <c r="S345" s="605"/>
      <c r="T345" s="605"/>
    </row>
    <row r="346" spans="1:20" ht="45" x14ac:dyDescent="0.25">
      <c r="A346" s="693" t="s">
        <v>652</v>
      </c>
      <c r="B346" s="9"/>
      <c r="C346" s="664" t="s">
        <v>380</v>
      </c>
      <c r="D346" s="664" t="s">
        <v>379</v>
      </c>
      <c r="E346" s="664" t="s">
        <v>378</v>
      </c>
      <c r="F346" s="664" t="s">
        <v>377</v>
      </c>
      <c r="G346" s="664" t="s">
        <v>376</v>
      </c>
      <c r="H346" s="664" t="s">
        <v>474</v>
      </c>
      <c r="I346" s="664" t="s">
        <v>375</v>
      </c>
      <c r="J346" s="664" t="s">
        <v>24</v>
      </c>
      <c r="K346" s="655"/>
      <c r="L346" s="655"/>
      <c r="M346" s="605"/>
      <c r="N346" s="605"/>
      <c r="O346" s="605"/>
      <c r="P346" s="605"/>
      <c r="Q346" s="605"/>
      <c r="R346" s="605"/>
      <c r="S346" s="605"/>
      <c r="T346" s="605"/>
    </row>
    <row r="347" spans="1:20" x14ac:dyDescent="0.25">
      <c r="A347" s="605"/>
      <c r="B347" s="9" t="s">
        <v>256</v>
      </c>
      <c r="C347" s="508">
        <v>1.1092930000000001</v>
      </c>
      <c r="D347" s="508">
        <v>0.93603254999999996</v>
      </c>
      <c r="E347" s="508">
        <v>1.10988</v>
      </c>
      <c r="F347" s="508">
        <v>0</v>
      </c>
      <c r="G347" s="508">
        <v>0.93798400000000004</v>
      </c>
      <c r="H347" s="508">
        <v>1.25299867</v>
      </c>
      <c r="I347" s="508">
        <v>1.18382367</v>
      </c>
      <c r="J347" s="692">
        <v>1.063375</v>
      </c>
      <c r="K347" s="655"/>
      <c r="L347" s="655"/>
      <c r="M347" s="605"/>
      <c r="N347" s="605"/>
      <c r="O347" s="605"/>
      <c r="P347" s="605"/>
      <c r="Q347" s="605"/>
      <c r="R347" s="605"/>
      <c r="S347" s="605"/>
      <c r="T347" s="605"/>
    </row>
    <row r="348" spans="1:20" x14ac:dyDescent="0.25">
      <c r="A348" s="605"/>
      <c r="B348" s="281" t="s">
        <v>347</v>
      </c>
      <c r="C348" s="474"/>
      <c r="D348" s="474"/>
      <c r="E348" s="474"/>
      <c r="F348" s="474"/>
      <c r="G348" s="474"/>
      <c r="H348" s="474"/>
      <c r="I348" s="474"/>
      <c r="J348" s="474"/>
      <c r="K348" s="474"/>
      <c r="L348" s="655"/>
      <c r="M348" s="605"/>
      <c r="N348" s="605"/>
      <c r="O348" s="605"/>
      <c r="P348" s="605"/>
      <c r="Q348" s="605"/>
      <c r="R348" s="605"/>
      <c r="S348" s="605"/>
      <c r="T348" s="605"/>
    </row>
    <row r="349" spans="1:20" x14ac:dyDescent="0.25">
      <c r="A349" s="605"/>
      <c r="B349" s="473"/>
      <c r="C349" s="655"/>
      <c r="D349" s="655"/>
      <c r="E349" s="655"/>
      <c r="F349" s="655"/>
      <c r="G349" s="655"/>
      <c r="H349" s="655"/>
      <c r="I349" s="655"/>
      <c r="J349" s="655"/>
      <c r="K349" s="655"/>
      <c r="L349" s="655"/>
      <c r="M349" s="605"/>
      <c r="N349" s="605"/>
      <c r="O349" s="605"/>
      <c r="P349" s="605"/>
      <c r="Q349" s="605"/>
      <c r="R349" s="605"/>
      <c r="S349" s="605"/>
      <c r="T349" s="605"/>
    </row>
    <row r="350" spans="1:20" x14ac:dyDescent="0.25">
      <c r="A350" s="693" t="s">
        <v>651</v>
      </c>
      <c r="B350" s="619" t="s">
        <v>650</v>
      </c>
      <c r="C350" s="655"/>
      <c r="D350" s="655"/>
      <c r="E350" s="655"/>
      <c r="F350" s="655"/>
      <c r="G350" s="655"/>
      <c r="H350" s="655"/>
      <c r="I350" s="655"/>
      <c r="J350" s="655"/>
      <c r="K350" s="655"/>
      <c r="L350" s="655"/>
      <c r="M350" s="605"/>
      <c r="N350" s="605"/>
      <c r="O350" s="605"/>
      <c r="P350" s="605"/>
      <c r="Q350" s="605"/>
      <c r="R350" s="605"/>
      <c r="S350" s="605"/>
      <c r="T350" s="605"/>
    </row>
    <row r="351" spans="1:20" ht="45" x14ac:dyDescent="0.25">
      <c r="A351" s="605"/>
      <c r="B351" s="9"/>
      <c r="C351" s="664" t="s">
        <v>380</v>
      </c>
      <c r="D351" s="664" t="s">
        <v>379</v>
      </c>
      <c r="E351" s="664" t="s">
        <v>378</v>
      </c>
      <c r="F351" s="664" t="s">
        <v>377</v>
      </c>
      <c r="G351" s="664" t="s">
        <v>376</v>
      </c>
      <c r="H351" s="664" t="s">
        <v>474</v>
      </c>
      <c r="I351" s="664" t="s">
        <v>375</v>
      </c>
      <c r="J351" s="664" t="s">
        <v>24</v>
      </c>
      <c r="L351" s="655"/>
      <c r="M351" s="605"/>
      <c r="N351" s="605"/>
      <c r="O351" s="605"/>
      <c r="P351" s="605"/>
      <c r="Q351" s="605"/>
      <c r="R351" s="605"/>
      <c r="S351" s="605"/>
      <c r="T351" s="605"/>
    </row>
    <row r="352" spans="1:20" x14ac:dyDescent="0.25">
      <c r="A352" s="605"/>
      <c r="B352" s="9" t="s">
        <v>1026</v>
      </c>
      <c r="C352" s="669">
        <v>0.2</v>
      </c>
      <c r="D352" s="669">
        <v>0.6875</v>
      </c>
      <c r="E352" s="669">
        <v>0.36363636363636365</v>
      </c>
      <c r="F352" s="669">
        <v>0</v>
      </c>
      <c r="G352" s="669">
        <v>0.6</v>
      </c>
      <c r="H352" s="669">
        <v>0.25</v>
      </c>
      <c r="I352" s="669">
        <v>0.25</v>
      </c>
      <c r="J352" s="669">
        <v>0.36708860759493672</v>
      </c>
      <c r="L352" s="655"/>
      <c r="M352" s="605"/>
      <c r="N352" s="605"/>
      <c r="O352" s="605"/>
      <c r="P352" s="605"/>
      <c r="Q352" s="605"/>
      <c r="R352" s="605"/>
      <c r="S352" s="605"/>
      <c r="T352" s="605"/>
    </row>
    <row r="353" spans="1:20" x14ac:dyDescent="0.25">
      <c r="A353" s="605"/>
      <c r="B353" s="9" t="s">
        <v>1025</v>
      </c>
      <c r="C353" s="669">
        <v>0.20923272331414808</v>
      </c>
      <c r="D353" s="669">
        <v>0.63046937351672483</v>
      </c>
      <c r="E353" s="669">
        <v>0.39481154425711196</v>
      </c>
      <c r="F353" s="669">
        <v>0</v>
      </c>
      <c r="G353" s="669">
        <v>0.51402467360520476</v>
      </c>
      <c r="H353" s="669">
        <v>0.27677743543601691</v>
      </c>
      <c r="I353" s="669">
        <v>0.27280688817092297</v>
      </c>
      <c r="J353" s="669">
        <v>0.36226977766912066</v>
      </c>
      <c r="L353" s="655"/>
      <c r="M353" s="605"/>
      <c r="N353" s="605"/>
      <c r="O353" s="605"/>
      <c r="P353" s="605"/>
      <c r="Q353" s="605"/>
      <c r="R353" s="605"/>
      <c r="S353" s="605"/>
      <c r="T353" s="605"/>
    </row>
    <row r="354" spans="1:20" x14ac:dyDescent="0.25">
      <c r="A354" s="605"/>
      <c r="B354" s="281" t="s">
        <v>347</v>
      </c>
      <c r="C354" s="476"/>
      <c r="D354" s="476"/>
      <c r="E354" s="476"/>
      <c r="F354" s="476"/>
      <c r="G354" s="476"/>
      <c r="H354" s="476"/>
      <c r="I354" s="476"/>
      <c r="J354" s="476"/>
      <c r="L354" s="655"/>
      <c r="M354" s="605"/>
      <c r="N354" s="605"/>
      <c r="O354" s="605"/>
      <c r="P354" s="605"/>
      <c r="Q354" s="605"/>
      <c r="R354" s="605"/>
      <c r="S354" s="605"/>
      <c r="T354" s="605"/>
    </row>
    <row r="355" spans="1:20" x14ac:dyDescent="0.25">
      <c r="A355" s="605"/>
      <c r="B355" s="473"/>
      <c r="C355" s="655"/>
      <c r="D355" s="655"/>
      <c r="E355" s="655"/>
      <c r="F355" s="655"/>
      <c r="G355" s="655"/>
      <c r="H355" s="655"/>
      <c r="I355" s="655"/>
      <c r="J355" s="655"/>
      <c r="K355" s="655"/>
      <c r="L355" s="655"/>
      <c r="M355" s="605"/>
      <c r="N355" s="605"/>
      <c r="O355" s="605"/>
      <c r="P355" s="605"/>
      <c r="Q355" s="605"/>
      <c r="R355" s="605"/>
      <c r="S355" s="605"/>
      <c r="T355" s="605"/>
    </row>
    <row r="356" spans="1:20" x14ac:dyDescent="0.25">
      <c r="A356" s="693" t="s">
        <v>649</v>
      </c>
      <c r="B356" s="619" t="s">
        <v>648</v>
      </c>
      <c r="C356" s="655"/>
      <c r="D356" s="655"/>
      <c r="E356" s="655"/>
      <c r="F356" s="655"/>
      <c r="G356" s="655"/>
      <c r="H356" s="655"/>
      <c r="I356" s="655"/>
      <c r="J356" s="655"/>
      <c r="K356" s="655"/>
      <c r="L356" s="655"/>
      <c r="M356" s="605"/>
      <c r="N356" s="605"/>
      <c r="O356" s="605"/>
      <c r="P356" s="605"/>
      <c r="Q356" s="605"/>
      <c r="R356" s="605"/>
      <c r="S356" s="605"/>
      <c r="T356" s="605"/>
    </row>
    <row r="357" spans="1:20" ht="45" x14ac:dyDescent="0.25">
      <c r="A357" s="605"/>
      <c r="B357" s="9"/>
      <c r="C357" s="664" t="s">
        <v>380</v>
      </c>
      <c r="D357" s="664" t="s">
        <v>379</v>
      </c>
      <c r="E357" s="664" t="s">
        <v>378</v>
      </c>
      <c r="F357" s="664" t="s">
        <v>377</v>
      </c>
      <c r="G357" s="664" t="s">
        <v>376</v>
      </c>
      <c r="H357" s="664" t="s">
        <v>474</v>
      </c>
      <c r="I357" s="664" t="s">
        <v>375</v>
      </c>
      <c r="J357" s="664" t="s">
        <v>24</v>
      </c>
      <c r="L357" s="655"/>
      <c r="M357" s="605"/>
      <c r="N357" s="605"/>
      <c r="O357" s="605"/>
      <c r="P357" s="605"/>
      <c r="Q357" s="605"/>
      <c r="R357" s="605"/>
      <c r="S357" s="605"/>
      <c r="T357" s="605"/>
    </row>
    <row r="358" spans="1:20" x14ac:dyDescent="0.25">
      <c r="A358" s="605"/>
      <c r="B358" s="9" t="s">
        <v>647</v>
      </c>
      <c r="C358" s="508">
        <v>23.140610880000001</v>
      </c>
      <c r="D358" s="508">
        <v>37.326323119999998</v>
      </c>
      <c r="E358" s="508">
        <v>27.401700399999999</v>
      </c>
      <c r="F358" s="508">
        <v>1.2929200000000001</v>
      </c>
      <c r="G358" s="508">
        <v>10.103619399999999</v>
      </c>
      <c r="H358" s="734">
        <v>64.468480459999995</v>
      </c>
      <c r="I358" s="734">
        <v>24.881497960000001</v>
      </c>
      <c r="J358" s="508">
        <v>188.61515221999997</v>
      </c>
      <c r="L358" s="655"/>
      <c r="M358" s="605"/>
      <c r="N358" s="605"/>
      <c r="O358" s="605"/>
      <c r="P358" s="605"/>
      <c r="Q358" s="605"/>
      <c r="R358" s="605"/>
      <c r="S358" s="605"/>
      <c r="T358" s="605"/>
    </row>
    <row r="359" spans="1:20" x14ac:dyDescent="0.25">
      <c r="A359" s="605"/>
      <c r="B359" s="9" t="s">
        <v>646</v>
      </c>
      <c r="C359" s="508">
        <v>12.537173879999999</v>
      </c>
      <c r="D359" s="508">
        <v>20.99506512</v>
      </c>
      <c r="E359" s="508">
        <v>16.1570444</v>
      </c>
      <c r="F359" s="508">
        <v>3.3999999999999998E-3</v>
      </c>
      <c r="G359" s="508">
        <v>4.6292673999999998</v>
      </c>
      <c r="H359" s="734">
        <v>37.305890460000001</v>
      </c>
      <c r="I359" s="734">
        <v>11.863237959999999</v>
      </c>
      <c r="J359" s="508">
        <v>103.49107921999999</v>
      </c>
      <c r="L359" s="655"/>
      <c r="M359" s="605"/>
      <c r="N359" s="605"/>
      <c r="O359" s="605"/>
      <c r="P359" s="605"/>
      <c r="Q359" s="605"/>
      <c r="R359" s="605"/>
      <c r="S359" s="605"/>
      <c r="T359" s="605"/>
    </row>
    <row r="360" spans="1:20" x14ac:dyDescent="0.25">
      <c r="A360" s="605"/>
      <c r="B360" s="9" t="s">
        <v>645</v>
      </c>
      <c r="C360" s="669">
        <v>0.54178232134898585</v>
      </c>
      <c r="D360" s="669">
        <v>0.56247343335970135</v>
      </c>
      <c r="E360" s="669">
        <v>0.58963656138653353</v>
      </c>
      <c r="F360" s="669">
        <v>2.6297064010147569E-3</v>
      </c>
      <c r="G360" s="669">
        <v>0.45817911549597762</v>
      </c>
      <c r="H360" s="669">
        <v>0.57866867954405643</v>
      </c>
      <c r="I360" s="669">
        <v>0.4767895397243197</v>
      </c>
      <c r="J360" s="669">
        <v>0.54868910584282438</v>
      </c>
      <c r="L360" s="655"/>
      <c r="M360" s="605"/>
      <c r="N360" s="605"/>
      <c r="O360" s="605"/>
      <c r="P360" s="605"/>
      <c r="Q360" s="605"/>
      <c r="R360" s="605"/>
      <c r="S360" s="605"/>
      <c r="T360" s="605"/>
    </row>
    <row r="361" spans="1:20" x14ac:dyDescent="0.25">
      <c r="A361" s="605"/>
      <c r="B361" s="506" t="s">
        <v>644</v>
      </c>
      <c r="C361" s="476"/>
      <c r="D361" s="476"/>
      <c r="E361" s="476"/>
      <c r="F361" s="476"/>
      <c r="G361" s="476"/>
      <c r="H361" s="476"/>
      <c r="I361" s="476"/>
      <c r="J361" s="476"/>
      <c r="K361" s="655"/>
      <c r="L361" s="655"/>
      <c r="M361" s="605"/>
      <c r="N361" s="605"/>
      <c r="O361" s="605"/>
      <c r="P361" s="605"/>
      <c r="Q361" s="605"/>
      <c r="R361" s="605"/>
      <c r="S361" s="605"/>
      <c r="T361" s="605"/>
    </row>
    <row r="362" spans="1:20" x14ac:dyDescent="0.25">
      <c r="A362" s="605"/>
      <c r="B362" s="281" t="s">
        <v>347</v>
      </c>
      <c r="C362" s="655"/>
      <c r="D362" s="476"/>
      <c r="E362" s="476"/>
      <c r="F362" s="476"/>
      <c r="G362" s="476"/>
      <c r="H362" s="476"/>
      <c r="I362" s="476"/>
      <c r="J362" s="476"/>
      <c r="K362" s="655"/>
      <c r="L362" s="655"/>
      <c r="M362" s="605"/>
      <c r="N362" s="605"/>
      <c r="O362" s="605"/>
      <c r="P362" s="605"/>
      <c r="Q362" s="605"/>
      <c r="R362" s="605"/>
      <c r="S362" s="605"/>
      <c r="T362" s="605"/>
    </row>
    <row r="363" spans="1:20" x14ac:dyDescent="0.25">
      <c r="A363" s="605"/>
      <c r="B363" s="473"/>
      <c r="C363" s="655"/>
      <c r="D363" s="655"/>
      <c r="E363" s="655"/>
      <c r="F363" s="655"/>
      <c r="G363" s="655"/>
      <c r="H363" s="655"/>
      <c r="I363" s="655"/>
      <c r="J363" s="655"/>
      <c r="K363" s="655"/>
      <c r="L363" s="655"/>
      <c r="M363" s="605"/>
      <c r="N363" s="605"/>
      <c r="O363" s="605"/>
      <c r="P363" s="605"/>
      <c r="Q363" s="605"/>
      <c r="R363" s="605"/>
      <c r="S363" s="605"/>
      <c r="T363" s="605"/>
    </row>
    <row r="364" spans="1:20" x14ac:dyDescent="0.25">
      <c r="A364" s="693" t="s">
        <v>643</v>
      </c>
      <c r="B364" s="619" t="s">
        <v>642</v>
      </c>
      <c r="C364" s="655"/>
      <c r="D364" s="655"/>
      <c r="E364" s="655"/>
      <c r="F364" s="655"/>
      <c r="G364" s="655"/>
      <c r="H364" s="655"/>
      <c r="I364" s="655"/>
      <c r="J364" s="655"/>
      <c r="K364" s="655"/>
      <c r="L364" s="655"/>
      <c r="M364" s="605"/>
      <c r="N364" s="605"/>
      <c r="O364" s="605"/>
      <c r="P364" s="605"/>
      <c r="Q364" s="605"/>
      <c r="R364" s="605"/>
      <c r="S364" s="605"/>
      <c r="T364" s="605"/>
    </row>
    <row r="365" spans="1:20" ht="45" x14ac:dyDescent="0.25">
      <c r="A365" s="605"/>
      <c r="B365" s="9"/>
      <c r="C365" s="664" t="s">
        <v>380</v>
      </c>
      <c r="D365" s="664" t="s">
        <v>379</v>
      </c>
      <c r="E365" s="664" t="s">
        <v>378</v>
      </c>
      <c r="F365" s="664" t="s">
        <v>377</v>
      </c>
      <c r="G365" s="664" t="s">
        <v>376</v>
      </c>
      <c r="H365" s="664" t="s">
        <v>474</v>
      </c>
      <c r="I365" s="664" t="s">
        <v>375</v>
      </c>
      <c r="J365" s="664" t="s">
        <v>24</v>
      </c>
      <c r="L365" s="655"/>
      <c r="M365" s="605"/>
      <c r="N365" s="605"/>
      <c r="O365" s="605"/>
      <c r="P365" s="605"/>
      <c r="Q365" s="605"/>
      <c r="R365" s="605"/>
      <c r="S365" s="605"/>
      <c r="T365" s="605"/>
    </row>
    <row r="366" spans="1:20" x14ac:dyDescent="0.25">
      <c r="A366" s="605"/>
      <c r="B366" s="9" t="s">
        <v>473</v>
      </c>
      <c r="C366" s="757">
        <v>0</v>
      </c>
      <c r="D366" s="757">
        <v>1</v>
      </c>
      <c r="E366" s="757">
        <v>0</v>
      </c>
      <c r="F366" s="757">
        <v>0</v>
      </c>
      <c r="G366" s="757">
        <v>0</v>
      </c>
      <c r="H366" s="757">
        <v>0</v>
      </c>
      <c r="I366" s="757">
        <v>1</v>
      </c>
      <c r="J366" s="758">
        <v>2</v>
      </c>
      <c r="L366" s="655"/>
      <c r="M366" s="605"/>
      <c r="N366" s="605"/>
      <c r="O366" s="605"/>
      <c r="P366" s="605"/>
      <c r="Q366" s="605"/>
      <c r="R366" s="605"/>
      <c r="S366" s="605"/>
      <c r="T366" s="605"/>
    </row>
    <row r="367" spans="1:20" x14ac:dyDescent="0.25">
      <c r="A367" s="605"/>
      <c r="B367" s="9" t="s">
        <v>472</v>
      </c>
      <c r="C367" s="757">
        <v>5</v>
      </c>
      <c r="D367" s="757">
        <v>8</v>
      </c>
      <c r="E367" s="757">
        <v>7</v>
      </c>
      <c r="F367" s="757">
        <v>1</v>
      </c>
      <c r="G367" s="757">
        <v>2</v>
      </c>
      <c r="H367" s="757">
        <v>10</v>
      </c>
      <c r="I367" s="757">
        <v>4</v>
      </c>
      <c r="J367" s="758">
        <v>37</v>
      </c>
      <c r="L367" s="655"/>
      <c r="M367" s="605"/>
      <c r="N367" s="605"/>
      <c r="O367" s="605"/>
      <c r="P367" s="605"/>
      <c r="Q367" s="605"/>
      <c r="R367" s="605"/>
      <c r="S367" s="605"/>
      <c r="T367" s="605"/>
    </row>
    <row r="368" spans="1:20" x14ac:dyDescent="0.25">
      <c r="A368" s="605"/>
      <c r="B368" s="9" t="s">
        <v>471</v>
      </c>
      <c r="C368" s="757">
        <v>5</v>
      </c>
      <c r="D368" s="757">
        <v>7</v>
      </c>
      <c r="E368" s="757">
        <v>4</v>
      </c>
      <c r="F368" s="757">
        <v>0</v>
      </c>
      <c r="G368" s="757">
        <v>3</v>
      </c>
      <c r="H368" s="757">
        <v>14</v>
      </c>
      <c r="I368" s="757">
        <v>7</v>
      </c>
      <c r="J368" s="758">
        <v>40</v>
      </c>
      <c r="L368" s="655"/>
      <c r="M368" s="605"/>
      <c r="N368" s="605"/>
      <c r="O368" s="605"/>
      <c r="P368" s="605"/>
      <c r="Q368" s="605"/>
      <c r="R368" s="605"/>
      <c r="S368" s="605"/>
      <c r="T368" s="605"/>
    </row>
    <row r="369" spans="1:20" x14ac:dyDescent="0.25">
      <c r="A369" s="605"/>
      <c r="B369" s="9" t="s">
        <v>470</v>
      </c>
      <c r="C369" s="757"/>
      <c r="D369" s="757"/>
      <c r="E369" s="757"/>
      <c r="F369" s="757"/>
      <c r="G369" s="757"/>
      <c r="H369" s="757"/>
      <c r="I369" s="757"/>
      <c r="J369" s="758">
        <v>0</v>
      </c>
      <c r="L369" s="655"/>
      <c r="M369" s="605"/>
      <c r="N369" s="605"/>
      <c r="O369" s="605"/>
      <c r="P369" s="605"/>
      <c r="Q369" s="605"/>
      <c r="R369" s="605"/>
      <c r="S369" s="605"/>
      <c r="T369" s="605"/>
    </row>
    <row r="370" spans="1:20" x14ac:dyDescent="0.25">
      <c r="A370" s="605"/>
      <c r="B370" s="9" t="s">
        <v>469</v>
      </c>
      <c r="C370" s="757"/>
      <c r="D370" s="757"/>
      <c r="E370" s="757"/>
      <c r="F370" s="757"/>
      <c r="G370" s="757"/>
      <c r="H370" s="757"/>
      <c r="I370" s="757"/>
      <c r="J370" s="758">
        <v>0</v>
      </c>
      <c r="L370" s="655"/>
      <c r="M370" s="605"/>
      <c r="N370" s="605"/>
      <c r="O370" s="605"/>
      <c r="P370" s="605"/>
      <c r="Q370" s="605"/>
      <c r="R370" s="605"/>
      <c r="S370" s="605"/>
      <c r="T370" s="605"/>
    </row>
    <row r="371" spans="1:20" x14ac:dyDescent="0.25">
      <c r="A371" s="605"/>
      <c r="B371" s="9" t="s">
        <v>468</v>
      </c>
      <c r="C371" s="757"/>
      <c r="D371" s="757"/>
      <c r="E371" s="757"/>
      <c r="F371" s="757"/>
      <c r="G371" s="757"/>
      <c r="H371" s="757"/>
      <c r="I371" s="757"/>
      <c r="J371" s="758">
        <v>0</v>
      </c>
      <c r="L371" s="655"/>
      <c r="M371" s="605"/>
      <c r="N371" s="605"/>
      <c r="O371" s="605"/>
      <c r="P371" s="605"/>
      <c r="Q371" s="605"/>
      <c r="R371" s="605"/>
      <c r="S371" s="605"/>
      <c r="T371" s="605"/>
    </row>
    <row r="372" spans="1:20" x14ac:dyDescent="0.25">
      <c r="A372" s="605"/>
      <c r="B372" s="9" t="s">
        <v>467</v>
      </c>
      <c r="C372" s="757"/>
      <c r="D372" s="757"/>
      <c r="E372" s="757"/>
      <c r="F372" s="757"/>
      <c r="G372" s="757"/>
      <c r="H372" s="757"/>
      <c r="I372" s="757"/>
      <c r="J372" s="758">
        <v>0</v>
      </c>
      <c r="L372" s="655"/>
      <c r="M372" s="605"/>
      <c r="N372" s="605"/>
      <c r="O372" s="605"/>
      <c r="P372" s="605"/>
      <c r="Q372" s="605"/>
      <c r="R372" s="605"/>
      <c r="S372" s="605"/>
      <c r="T372" s="605"/>
    </row>
    <row r="373" spans="1:20" x14ac:dyDescent="0.25">
      <c r="A373" s="605"/>
      <c r="B373" s="9" t="s">
        <v>466</v>
      </c>
      <c r="C373" s="757"/>
      <c r="D373" s="757"/>
      <c r="E373" s="757"/>
      <c r="F373" s="757"/>
      <c r="G373" s="757"/>
      <c r="H373" s="757"/>
      <c r="I373" s="757"/>
      <c r="J373" s="758">
        <v>0</v>
      </c>
      <c r="L373" s="655"/>
      <c r="M373" s="605"/>
      <c r="N373" s="605"/>
      <c r="O373" s="605"/>
      <c r="P373" s="605"/>
      <c r="Q373" s="605"/>
      <c r="R373" s="605"/>
      <c r="S373" s="605"/>
      <c r="T373" s="605"/>
    </row>
    <row r="374" spans="1:20" x14ac:dyDescent="0.25">
      <c r="A374" s="605"/>
      <c r="B374" s="10" t="s">
        <v>24</v>
      </c>
      <c r="C374" s="764">
        <v>10</v>
      </c>
      <c r="D374" s="764">
        <v>16</v>
      </c>
      <c r="E374" s="764">
        <v>11</v>
      </c>
      <c r="F374" s="764">
        <v>1</v>
      </c>
      <c r="G374" s="764">
        <v>5</v>
      </c>
      <c r="H374" s="764">
        <v>24</v>
      </c>
      <c r="I374" s="764">
        <v>12</v>
      </c>
      <c r="J374" s="764">
        <v>79</v>
      </c>
      <c r="L374" s="655"/>
      <c r="M374" s="605"/>
      <c r="N374" s="605"/>
      <c r="O374" s="605"/>
      <c r="P374" s="605"/>
      <c r="Q374" s="605"/>
      <c r="R374" s="605"/>
      <c r="S374" s="605"/>
      <c r="T374" s="605"/>
    </row>
    <row r="375" spans="1:20" x14ac:dyDescent="0.25">
      <c r="A375" s="605"/>
      <c r="B375" s="281" t="s">
        <v>347</v>
      </c>
      <c r="C375" s="343"/>
      <c r="D375" s="343"/>
      <c r="E375" s="343"/>
      <c r="F375" s="343"/>
      <c r="G375" s="343"/>
      <c r="H375" s="343"/>
      <c r="I375" s="343"/>
      <c r="J375" s="343"/>
      <c r="K375" s="343"/>
      <c r="L375" s="655"/>
      <c r="M375" s="605"/>
      <c r="N375" s="605"/>
      <c r="O375" s="605"/>
      <c r="P375" s="605"/>
      <c r="Q375" s="605"/>
      <c r="R375" s="605"/>
      <c r="S375" s="605"/>
      <c r="T375" s="605"/>
    </row>
    <row r="376" spans="1:20" x14ac:dyDescent="0.25">
      <c r="A376" s="605"/>
      <c r="B376" s="473"/>
      <c r="C376" s="655"/>
      <c r="D376" s="655"/>
      <c r="E376" s="655"/>
      <c r="F376" s="655"/>
      <c r="G376" s="655"/>
      <c r="H376" s="655"/>
      <c r="I376" s="655"/>
      <c r="J376" s="655"/>
      <c r="K376" s="655"/>
      <c r="L376" s="655"/>
      <c r="M376" s="605"/>
      <c r="N376" s="605"/>
      <c r="O376" s="605"/>
      <c r="P376" s="605"/>
      <c r="Q376" s="605"/>
      <c r="R376" s="605"/>
      <c r="S376" s="605"/>
      <c r="T376" s="605"/>
    </row>
    <row r="377" spans="1:20" x14ac:dyDescent="0.25">
      <c r="A377" s="693" t="s">
        <v>641</v>
      </c>
      <c r="B377" s="619" t="s">
        <v>640</v>
      </c>
      <c r="C377" s="655"/>
      <c r="D377" s="655"/>
      <c r="E377" s="655"/>
      <c r="F377" s="655"/>
      <c r="G377" s="655"/>
      <c r="H377" s="655"/>
      <c r="I377" s="655"/>
      <c r="J377" s="655"/>
      <c r="K377" s="655"/>
      <c r="L377" s="655"/>
      <c r="M377" s="605"/>
      <c r="N377" s="605"/>
      <c r="O377" s="605"/>
      <c r="P377" s="605"/>
      <c r="Q377" s="605"/>
      <c r="R377" s="605"/>
      <c r="S377" s="605"/>
      <c r="T377" s="605"/>
    </row>
    <row r="378" spans="1:20" ht="45" x14ac:dyDescent="0.25">
      <c r="A378" s="605"/>
      <c r="B378" s="9"/>
      <c r="C378" s="664" t="s">
        <v>380</v>
      </c>
      <c r="D378" s="664" t="s">
        <v>379</v>
      </c>
      <c r="E378" s="664" t="s">
        <v>378</v>
      </c>
      <c r="F378" s="664" t="s">
        <v>377</v>
      </c>
      <c r="G378" s="664" t="s">
        <v>376</v>
      </c>
      <c r="H378" s="664" t="s">
        <v>474</v>
      </c>
      <c r="I378" s="664" t="s">
        <v>375</v>
      </c>
      <c r="J378" s="664" t="s">
        <v>24</v>
      </c>
      <c r="L378" s="655"/>
      <c r="M378" s="605"/>
      <c r="N378" s="605"/>
      <c r="O378" s="605"/>
      <c r="P378" s="605"/>
      <c r="Q378" s="605"/>
      <c r="R378" s="605"/>
      <c r="S378" s="605"/>
      <c r="T378" s="605"/>
    </row>
    <row r="379" spans="1:20" x14ac:dyDescent="0.25">
      <c r="A379" s="605"/>
      <c r="B379" s="9" t="s">
        <v>473</v>
      </c>
      <c r="C379" s="669">
        <v>0</v>
      </c>
      <c r="D379" s="669">
        <v>1.2658227848101266E-2</v>
      </c>
      <c r="E379" s="669">
        <v>0</v>
      </c>
      <c r="F379" s="669">
        <v>0</v>
      </c>
      <c r="G379" s="669">
        <v>0</v>
      </c>
      <c r="H379" s="669">
        <v>0</v>
      </c>
      <c r="I379" s="669">
        <v>1.2658227848101266E-2</v>
      </c>
      <c r="J379" s="669">
        <v>2.5316455696202531E-2</v>
      </c>
      <c r="L379" s="655"/>
      <c r="M379" s="605"/>
      <c r="N379" s="605"/>
      <c r="O379" s="605"/>
      <c r="P379" s="605"/>
      <c r="Q379" s="605"/>
      <c r="R379" s="605"/>
      <c r="S379" s="605"/>
      <c r="T379" s="605"/>
    </row>
    <row r="380" spans="1:20" x14ac:dyDescent="0.25">
      <c r="A380" s="605"/>
      <c r="B380" s="9" t="s">
        <v>472</v>
      </c>
      <c r="C380" s="669">
        <v>6.3291139240506333E-2</v>
      </c>
      <c r="D380" s="669">
        <v>0.10126582278481013</v>
      </c>
      <c r="E380" s="669">
        <v>8.8607594936708861E-2</v>
      </c>
      <c r="F380" s="669">
        <v>1.2658227848101266E-2</v>
      </c>
      <c r="G380" s="669">
        <v>2.5316455696202531E-2</v>
      </c>
      <c r="H380" s="669">
        <v>0.12658227848101267</v>
      </c>
      <c r="I380" s="669">
        <v>5.0632911392405063E-2</v>
      </c>
      <c r="J380" s="669">
        <v>0.46835443037974683</v>
      </c>
      <c r="L380" s="655"/>
      <c r="M380" s="605"/>
      <c r="N380" s="605"/>
      <c r="O380" s="605"/>
      <c r="P380" s="605"/>
      <c r="Q380" s="605"/>
      <c r="R380" s="605"/>
      <c r="S380" s="605"/>
      <c r="T380" s="605"/>
    </row>
    <row r="381" spans="1:20" x14ac:dyDescent="0.25">
      <c r="A381" s="605"/>
      <c r="B381" s="9" t="s">
        <v>471</v>
      </c>
      <c r="C381" s="669">
        <v>6.3291139240506333E-2</v>
      </c>
      <c r="D381" s="669">
        <v>8.8607594936708861E-2</v>
      </c>
      <c r="E381" s="669">
        <v>5.0632911392405063E-2</v>
      </c>
      <c r="F381" s="669">
        <v>0</v>
      </c>
      <c r="G381" s="669">
        <v>3.7974683544303799E-2</v>
      </c>
      <c r="H381" s="669">
        <v>0.17721518987341772</v>
      </c>
      <c r="I381" s="669">
        <v>8.8607594936708861E-2</v>
      </c>
      <c r="J381" s="669">
        <v>0.50632911392405067</v>
      </c>
      <c r="L381" s="655"/>
      <c r="M381" s="605"/>
      <c r="N381" s="605"/>
      <c r="O381" s="605"/>
      <c r="P381" s="605"/>
      <c r="Q381" s="605"/>
      <c r="R381" s="605"/>
      <c r="S381" s="605"/>
      <c r="T381" s="605"/>
    </row>
    <row r="382" spans="1:20" x14ac:dyDescent="0.25">
      <c r="A382" s="605"/>
      <c r="B382" s="9" t="s">
        <v>470</v>
      </c>
      <c r="C382" s="669">
        <v>0</v>
      </c>
      <c r="D382" s="669">
        <v>0</v>
      </c>
      <c r="E382" s="669">
        <v>0</v>
      </c>
      <c r="F382" s="669">
        <v>0</v>
      </c>
      <c r="G382" s="669">
        <v>0</v>
      </c>
      <c r="H382" s="669">
        <v>0</v>
      </c>
      <c r="I382" s="669">
        <v>0</v>
      </c>
      <c r="J382" s="669">
        <v>0</v>
      </c>
      <c r="L382" s="655"/>
      <c r="M382" s="605"/>
      <c r="N382" s="605"/>
      <c r="O382" s="605"/>
      <c r="P382" s="605"/>
      <c r="Q382" s="605"/>
      <c r="R382" s="605"/>
      <c r="S382" s="605"/>
      <c r="T382" s="605"/>
    </row>
    <row r="383" spans="1:20" x14ac:dyDescent="0.25">
      <c r="A383" s="605"/>
      <c r="B383" s="9" t="s">
        <v>469</v>
      </c>
      <c r="C383" s="669">
        <v>0</v>
      </c>
      <c r="D383" s="669">
        <v>0</v>
      </c>
      <c r="E383" s="669">
        <v>0</v>
      </c>
      <c r="F383" s="669">
        <v>0</v>
      </c>
      <c r="G383" s="669">
        <v>0</v>
      </c>
      <c r="H383" s="669">
        <v>0</v>
      </c>
      <c r="I383" s="669">
        <v>0</v>
      </c>
      <c r="J383" s="669">
        <v>0</v>
      </c>
      <c r="L383" s="655"/>
      <c r="M383" s="605"/>
      <c r="N383" s="605"/>
      <c r="O383" s="605"/>
      <c r="P383" s="605"/>
      <c r="Q383" s="605"/>
      <c r="R383" s="605"/>
      <c r="S383" s="605"/>
      <c r="T383" s="605"/>
    </row>
    <row r="384" spans="1:20" x14ac:dyDescent="0.25">
      <c r="A384" s="605"/>
      <c r="B384" s="9" t="s">
        <v>468</v>
      </c>
      <c r="C384" s="669">
        <v>0</v>
      </c>
      <c r="D384" s="669">
        <v>0</v>
      </c>
      <c r="E384" s="669">
        <v>0</v>
      </c>
      <c r="F384" s="669">
        <v>0</v>
      </c>
      <c r="G384" s="669">
        <v>0</v>
      </c>
      <c r="H384" s="669">
        <v>0</v>
      </c>
      <c r="I384" s="669">
        <v>0</v>
      </c>
      <c r="J384" s="669">
        <v>0</v>
      </c>
      <c r="L384" s="655"/>
      <c r="M384" s="605"/>
      <c r="N384" s="605"/>
      <c r="O384" s="605"/>
      <c r="P384" s="605"/>
      <c r="Q384" s="605"/>
      <c r="R384" s="605"/>
      <c r="S384" s="605"/>
      <c r="T384" s="605"/>
    </row>
    <row r="385" spans="1:20" x14ac:dyDescent="0.25">
      <c r="A385" s="605"/>
      <c r="B385" s="9" t="s">
        <v>467</v>
      </c>
      <c r="C385" s="669">
        <v>0</v>
      </c>
      <c r="D385" s="669">
        <v>0</v>
      </c>
      <c r="E385" s="669">
        <v>0</v>
      </c>
      <c r="F385" s="669">
        <v>0</v>
      </c>
      <c r="G385" s="669">
        <v>0</v>
      </c>
      <c r="H385" s="669">
        <v>0</v>
      </c>
      <c r="I385" s="669">
        <v>0</v>
      </c>
      <c r="J385" s="669">
        <v>0</v>
      </c>
      <c r="L385" s="655"/>
      <c r="M385" s="605"/>
      <c r="N385" s="605"/>
      <c r="O385" s="605"/>
      <c r="P385" s="605"/>
      <c r="Q385" s="605"/>
      <c r="R385" s="605"/>
      <c r="S385" s="605"/>
      <c r="T385" s="605"/>
    </row>
    <row r="386" spans="1:20" x14ac:dyDescent="0.25">
      <c r="A386" s="605"/>
      <c r="B386" s="9" t="s">
        <v>466</v>
      </c>
      <c r="C386" s="669">
        <v>0</v>
      </c>
      <c r="D386" s="669">
        <v>0</v>
      </c>
      <c r="E386" s="669">
        <v>0</v>
      </c>
      <c r="F386" s="669">
        <v>0</v>
      </c>
      <c r="G386" s="669">
        <v>0</v>
      </c>
      <c r="H386" s="669">
        <v>0</v>
      </c>
      <c r="I386" s="669">
        <v>0</v>
      </c>
      <c r="J386" s="669">
        <v>0</v>
      </c>
      <c r="L386" s="655"/>
      <c r="M386" s="605"/>
      <c r="N386" s="605"/>
      <c r="O386" s="605"/>
      <c r="P386" s="605"/>
      <c r="Q386" s="605"/>
      <c r="R386" s="605"/>
      <c r="S386" s="605"/>
      <c r="T386" s="605"/>
    </row>
    <row r="387" spans="1:20" x14ac:dyDescent="0.25">
      <c r="A387" s="605"/>
      <c r="B387" s="10" t="s">
        <v>24</v>
      </c>
      <c r="C387" s="346">
        <v>0.12658227848101267</v>
      </c>
      <c r="D387" s="346">
        <v>0.20253164556962025</v>
      </c>
      <c r="E387" s="346">
        <v>0.13924050632911392</v>
      </c>
      <c r="F387" s="346">
        <v>1.2658227848101266E-2</v>
      </c>
      <c r="G387" s="346">
        <v>6.3291139240506333E-2</v>
      </c>
      <c r="H387" s="346">
        <v>0.30379746835443039</v>
      </c>
      <c r="I387" s="346">
        <v>0.15189873417721519</v>
      </c>
      <c r="J387" s="346">
        <v>1</v>
      </c>
      <c r="L387" s="655"/>
      <c r="M387" s="605"/>
      <c r="N387" s="605"/>
      <c r="O387" s="605"/>
      <c r="P387" s="605"/>
      <c r="Q387" s="605"/>
      <c r="R387" s="605"/>
      <c r="S387" s="605"/>
      <c r="T387" s="605"/>
    </row>
    <row r="388" spans="1:20" x14ac:dyDescent="0.25">
      <c r="A388" s="605"/>
      <c r="B388" s="281" t="s">
        <v>347</v>
      </c>
      <c r="C388" s="343"/>
      <c r="D388" s="343"/>
      <c r="E388" s="343"/>
      <c r="F388" s="343"/>
      <c r="G388" s="343"/>
      <c r="H388" s="343"/>
      <c r="I388" s="474"/>
      <c r="J388" s="474"/>
      <c r="K388" s="476"/>
      <c r="L388" s="655"/>
      <c r="M388" s="605"/>
      <c r="N388" s="605"/>
      <c r="O388" s="605"/>
      <c r="P388" s="605"/>
      <c r="Q388" s="605"/>
      <c r="R388" s="605"/>
      <c r="S388" s="605"/>
      <c r="T388" s="605"/>
    </row>
    <row r="389" spans="1:20" x14ac:dyDescent="0.25">
      <c r="A389" s="605"/>
      <c r="B389" s="473"/>
      <c r="C389" s="655"/>
      <c r="D389" s="655"/>
      <c r="E389" s="655"/>
      <c r="F389" s="655"/>
      <c r="G389" s="655"/>
      <c r="H389" s="655"/>
      <c r="I389" s="655"/>
      <c r="J389" s="655"/>
      <c r="K389" s="655"/>
      <c r="L389" s="655"/>
      <c r="M389" s="605"/>
      <c r="N389" s="605"/>
      <c r="O389" s="605"/>
      <c r="P389" s="605"/>
      <c r="Q389" s="605"/>
      <c r="R389" s="605"/>
      <c r="S389" s="605"/>
      <c r="T389" s="605"/>
    </row>
    <row r="390" spans="1:20" x14ac:dyDescent="0.25">
      <c r="A390" s="693" t="s">
        <v>639</v>
      </c>
      <c r="B390" s="619" t="s">
        <v>638</v>
      </c>
      <c r="C390" s="655"/>
      <c r="D390" s="655"/>
      <c r="E390" s="655"/>
      <c r="F390" s="655"/>
      <c r="G390" s="655"/>
      <c r="H390" s="655"/>
      <c r="I390" s="655"/>
      <c r="J390" s="655"/>
      <c r="K390" s="655"/>
      <c r="L390" s="655"/>
      <c r="M390" s="605"/>
      <c r="N390" s="605"/>
      <c r="O390" s="605"/>
      <c r="P390" s="605"/>
      <c r="Q390" s="605"/>
      <c r="R390" s="605"/>
      <c r="S390" s="605"/>
      <c r="T390" s="605"/>
    </row>
    <row r="391" spans="1:20" ht="45" x14ac:dyDescent="0.25">
      <c r="A391" s="605"/>
      <c r="B391" s="9"/>
      <c r="C391" s="664" t="s">
        <v>380</v>
      </c>
      <c r="D391" s="664" t="s">
        <v>379</v>
      </c>
      <c r="E391" s="664" t="s">
        <v>378</v>
      </c>
      <c r="F391" s="664" t="s">
        <v>377</v>
      </c>
      <c r="G391" s="664" t="s">
        <v>376</v>
      </c>
      <c r="H391" s="664" t="s">
        <v>474</v>
      </c>
      <c r="I391" s="664" t="s">
        <v>375</v>
      </c>
      <c r="J391" s="664" t="s">
        <v>24</v>
      </c>
      <c r="L391" s="655"/>
      <c r="M391" s="605"/>
      <c r="N391" s="605"/>
      <c r="O391" s="605"/>
      <c r="P391" s="605"/>
      <c r="Q391" s="605"/>
      <c r="R391" s="605"/>
      <c r="S391" s="605"/>
      <c r="T391" s="605"/>
    </row>
    <row r="392" spans="1:20" x14ac:dyDescent="0.25">
      <c r="A392" s="605"/>
      <c r="B392" s="9" t="s">
        <v>473</v>
      </c>
      <c r="C392" s="757">
        <v>0</v>
      </c>
      <c r="D392" s="757">
        <v>1</v>
      </c>
      <c r="E392" s="757">
        <v>0</v>
      </c>
      <c r="F392" s="757">
        <v>0</v>
      </c>
      <c r="G392" s="757">
        <v>0</v>
      </c>
      <c r="H392" s="757">
        <v>0</v>
      </c>
      <c r="I392" s="757">
        <v>0</v>
      </c>
      <c r="J392" s="758">
        <v>1</v>
      </c>
      <c r="L392" s="655"/>
      <c r="M392" s="605"/>
      <c r="N392" s="605"/>
      <c r="O392" s="605"/>
      <c r="P392" s="605"/>
      <c r="Q392" s="605"/>
      <c r="R392" s="605"/>
      <c r="S392" s="605"/>
      <c r="T392" s="605"/>
    </row>
    <row r="393" spans="1:20" x14ac:dyDescent="0.25">
      <c r="A393" s="605"/>
      <c r="B393" s="9" t="s">
        <v>472</v>
      </c>
      <c r="C393" s="757">
        <v>1</v>
      </c>
      <c r="D393" s="757">
        <v>7</v>
      </c>
      <c r="E393" s="757">
        <v>2</v>
      </c>
      <c r="F393" s="757">
        <v>0</v>
      </c>
      <c r="G393" s="757">
        <v>2</v>
      </c>
      <c r="H393" s="757">
        <v>1</v>
      </c>
      <c r="I393" s="757">
        <v>1</v>
      </c>
      <c r="J393" s="758">
        <v>14</v>
      </c>
      <c r="L393" s="655"/>
      <c r="M393" s="605"/>
      <c r="N393" s="605"/>
      <c r="O393" s="605"/>
      <c r="P393" s="605"/>
      <c r="Q393" s="605"/>
      <c r="R393" s="605"/>
      <c r="S393" s="605"/>
      <c r="T393" s="605"/>
    </row>
    <row r="394" spans="1:20" x14ac:dyDescent="0.25">
      <c r="A394" s="605"/>
      <c r="B394" s="9" t="s">
        <v>471</v>
      </c>
      <c r="C394" s="757">
        <v>1</v>
      </c>
      <c r="D394" s="757">
        <v>3</v>
      </c>
      <c r="E394" s="757">
        <v>2</v>
      </c>
      <c r="F394" s="757">
        <v>0</v>
      </c>
      <c r="G394" s="757">
        <v>1</v>
      </c>
      <c r="H394" s="757">
        <v>5</v>
      </c>
      <c r="I394" s="757">
        <v>2</v>
      </c>
      <c r="J394" s="758">
        <v>14</v>
      </c>
      <c r="L394" s="655"/>
      <c r="M394" s="605"/>
      <c r="N394" s="605"/>
      <c r="O394" s="605"/>
      <c r="P394" s="605"/>
      <c r="Q394" s="605"/>
      <c r="R394" s="605"/>
      <c r="S394" s="605"/>
      <c r="T394" s="605"/>
    </row>
    <row r="395" spans="1:20" x14ac:dyDescent="0.25">
      <c r="A395" s="605"/>
      <c r="B395" s="9" t="s">
        <v>470</v>
      </c>
      <c r="C395" s="757"/>
      <c r="D395" s="757"/>
      <c r="E395" s="757"/>
      <c r="F395" s="757"/>
      <c r="G395" s="757"/>
      <c r="H395" s="757"/>
      <c r="I395" s="757"/>
      <c r="J395" s="758">
        <v>0</v>
      </c>
      <c r="L395" s="655"/>
      <c r="M395" s="605"/>
      <c r="N395" s="605"/>
      <c r="O395" s="605"/>
      <c r="P395" s="605"/>
      <c r="Q395" s="605"/>
      <c r="R395" s="605"/>
      <c r="S395" s="605"/>
      <c r="T395" s="605"/>
    </row>
    <row r="396" spans="1:20" x14ac:dyDescent="0.25">
      <c r="A396" s="605"/>
      <c r="B396" s="9" t="s">
        <v>469</v>
      </c>
      <c r="C396" s="757"/>
      <c r="D396" s="757"/>
      <c r="E396" s="757"/>
      <c r="F396" s="757"/>
      <c r="G396" s="757"/>
      <c r="H396" s="757"/>
      <c r="I396" s="757"/>
      <c r="J396" s="758">
        <v>0</v>
      </c>
      <c r="L396" s="655"/>
      <c r="M396" s="605"/>
      <c r="N396" s="605"/>
      <c r="O396" s="605"/>
      <c r="P396" s="605"/>
      <c r="Q396" s="605"/>
      <c r="R396" s="605"/>
      <c r="S396" s="605"/>
      <c r="T396" s="605"/>
    </row>
    <row r="397" spans="1:20" x14ac:dyDescent="0.25">
      <c r="A397" s="605"/>
      <c r="B397" s="9" t="s">
        <v>468</v>
      </c>
      <c r="C397" s="757"/>
      <c r="D397" s="757"/>
      <c r="E397" s="757"/>
      <c r="F397" s="757"/>
      <c r="G397" s="757"/>
      <c r="H397" s="757"/>
      <c r="I397" s="757"/>
      <c r="J397" s="758">
        <v>0</v>
      </c>
      <c r="L397" s="655"/>
      <c r="M397" s="605"/>
      <c r="N397" s="605"/>
      <c r="O397" s="605"/>
      <c r="P397" s="605"/>
      <c r="Q397" s="605"/>
      <c r="R397" s="605"/>
      <c r="S397" s="605"/>
      <c r="T397" s="605"/>
    </row>
    <row r="398" spans="1:20" x14ac:dyDescent="0.25">
      <c r="A398" s="605"/>
      <c r="B398" s="9" t="s">
        <v>467</v>
      </c>
      <c r="C398" s="757"/>
      <c r="D398" s="757"/>
      <c r="E398" s="757"/>
      <c r="F398" s="757"/>
      <c r="G398" s="757"/>
      <c r="H398" s="757"/>
      <c r="I398" s="757"/>
      <c r="J398" s="758">
        <v>0</v>
      </c>
      <c r="L398" s="655"/>
      <c r="M398" s="605"/>
      <c r="N398" s="605"/>
      <c r="O398" s="605"/>
      <c r="P398" s="605"/>
      <c r="Q398" s="605"/>
      <c r="R398" s="605"/>
      <c r="S398" s="605"/>
      <c r="T398" s="605"/>
    </row>
    <row r="399" spans="1:20" x14ac:dyDescent="0.25">
      <c r="A399" s="605"/>
      <c r="B399" s="9" t="s">
        <v>466</v>
      </c>
      <c r="C399" s="757"/>
      <c r="D399" s="757"/>
      <c r="E399" s="757"/>
      <c r="F399" s="757"/>
      <c r="G399" s="757"/>
      <c r="H399" s="757"/>
      <c r="I399" s="757"/>
      <c r="J399" s="758">
        <v>0</v>
      </c>
      <c r="L399" s="655"/>
      <c r="M399" s="605"/>
      <c r="N399" s="605"/>
      <c r="O399" s="605"/>
      <c r="P399" s="605"/>
      <c r="Q399" s="605"/>
      <c r="R399" s="605"/>
      <c r="S399" s="605"/>
      <c r="T399" s="605"/>
    </row>
    <row r="400" spans="1:20" x14ac:dyDescent="0.25">
      <c r="A400" s="605"/>
      <c r="B400" s="10" t="s">
        <v>24</v>
      </c>
      <c r="C400" s="764">
        <v>2</v>
      </c>
      <c r="D400" s="764">
        <v>11</v>
      </c>
      <c r="E400" s="764">
        <v>4</v>
      </c>
      <c r="F400" s="764">
        <v>0</v>
      </c>
      <c r="G400" s="764">
        <v>3</v>
      </c>
      <c r="H400" s="764">
        <v>6</v>
      </c>
      <c r="I400" s="764">
        <v>3</v>
      </c>
      <c r="J400" s="764">
        <v>29</v>
      </c>
      <c r="L400" s="655"/>
      <c r="M400" s="605"/>
      <c r="N400" s="605"/>
      <c r="O400" s="605"/>
      <c r="P400" s="605"/>
      <c r="Q400" s="605"/>
      <c r="R400" s="605"/>
      <c r="S400" s="605"/>
      <c r="T400" s="605"/>
    </row>
    <row r="401" spans="1:20" x14ac:dyDescent="0.25">
      <c r="A401" s="605"/>
      <c r="B401" s="281" t="s">
        <v>347</v>
      </c>
      <c r="C401" s="343"/>
      <c r="D401" s="343"/>
      <c r="E401" s="343"/>
      <c r="F401" s="343"/>
      <c r="G401" s="343"/>
      <c r="H401" s="343"/>
      <c r="I401" s="343"/>
      <c r="J401" s="343"/>
      <c r="K401" s="343"/>
      <c r="L401" s="655"/>
      <c r="M401" s="605"/>
      <c r="N401" s="605"/>
      <c r="O401" s="605"/>
      <c r="P401" s="605"/>
      <c r="Q401" s="605"/>
      <c r="R401" s="605"/>
      <c r="S401" s="605"/>
      <c r="T401" s="605"/>
    </row>
    <row r="402" spans="1:20" x14ac:dyDescent="0.25">
      <c r="A402" s="605"/>
      <c r="B402" s="473"/>
      <c r="C402" s="655"/>
      <c r="D402" s="655"/>
      <c r="E402" s="655"/>
      <c r="F402" s="655"/>
      <c r="G402" s="655"/>
      <c r="H402" s="655"/>
      <c r="I402" s="655"/>
      <c r="J402" s="655"/>
      <c r="K402" s="655"/>
      <c r="L402" s="655"/>
      <c r="M402" s="605"/>
      <c r="N402" s="605"/>
      <c r="O402" s="605"/>
      <c r="P402" s="605"/>
      <c r="Q402" s="605"/>
      <c r="R402" s="605"/>
      <c r="S402" s="605"/>
      <c r="T402" s="605"/>
    </row>
    <row r="403" spans="1:20" x14ac:dyDescent="0.25">
      <c r="A403" s="693" t="s">
        <v>637</v>
      </c>
      <c r="B403" s="619" t="s">
        <v>636</v>
      </c>
      <c r="C403" s="655"/>
      <c r="D403" s="655"/>
      <c r="E403" s="655"/>
      <c r="F403" s="655"/>
      <c r="G403" s="655"/>
      <c r="H403" s="655"/>
      <c r="I403" s="655"/>
      <c r="J403" s="655"/>
      <c r="K403" s="655"/>
      <c r="L403" s="655"/>
      <c r="M403" s="605"/>
      <c r="N403" s="605"/>
      <c r="O403" s="605"/>
      <c r="P403" s="605"/>
      <c r="Q403" s="605"/>
      <c r="R403" s="605"/>
      <c r="S403" s="605"/>
      <c r="T403" s="605"/>
    </row>
    <row r="404" spans="1:20" ht="45" x14ac:dyDescent="0.25">
      <c r="A404" s="605"/>
      <c r="B404" s="9"/>
      <c r="C404" s="664" t="s">
        <v>380</v>
      </c>
      <c r="D404" s="664" t="s">
        <v>379</v>
      </c>
      <c r="E404" s="664" t="s">
        <v>378</v>
      </c>
      <c r="F404" s="664" t="s">
        <v>377</v>
      </c>
      <c r="G404" s="664" t="s">
        <v>376</v>
      </c>
      <c r="H404" s="664" t="s">
        <v>474</v>
      </c>
      <c r="I404" s="664" t="s">
        <v>375</v>
      </c>
      <c r="J404" s="664" t="s">
        <v>24</v>
      </c>
      <c r="L404" s="655"/>
      <c r="M404" s="605"/>
      <c r="N404" s="605"/>
      <c r="O404" s="605"/>
      <c r="P404" s="605"/>
      <c r="Q404" s="605"/>
      <c r="R404" s="605"/>
      <c r="S404" s="605"/>
      <c r="T404" s="605"/>
    </row>
    <row r="405" spans="1:20" x14ac:dyDescent="0.25">
      <c r="A405" s="605"/>
      <c r="B405" s="9" t="s">
        <v>473</v>
      </c>
      <c r="C405" s="669">
        <v>0</v>
      </c>
      <c r="D405" s="669">
        <v>3.4482758620689655E-2</v>
      </c>
      <c r="E405" s="669">
        <v>0</v>
      </c>
      <c r="F405" s="669">
        <v>0</v>
      </c>
      <c r="G405" s="669">
        <v>0</v>
      </c>
      <c r="H405" s="669">
        <v>0</v>
      </c>
      <c r="I405" s="669">
        <v>0</v>
      </c>
      <c r="J405" s="669">
        <v>3.4482758620689655E-2</v>
      </c>
      <c r="L405" s="655"/>
      <c r="M405" s="605"/>
      <c r="N405" s="605"/>
      <c r="O405" s="605"/>
      <c r="P405" s="605"/>
      <c r="Q405" s="605"/>
      <c r="R405" s="605"/>
      <c r="S405" s="605"/>
      <c r="T405" s="605"/>
    </row>
    <row r="406" spans="1:20" x14ac:dyDescent="0.25">
      <c r="A406" s="605"/>
      <c r="B406" s="9" t="s">
        <v>472</v>
      </c>
      <c r="C406" s="669">
        <v>3.4482758620689655E-2</v>
      </c>
      <c r="D406" s="669">
        <v>0.2413793103448276</v>
      </c>
      <c r="E406" s="669">
        <v>6.8965517241379309E-2</v>
      </c>
      <c r="F406" s="669">
        <v>0</v>
      </c>
      <c r="G406" s="669">
        <v>6.8965517241379309E-2</v>
      </c>
      <c r="H406" s="669">
        <v>3.4482758620689655E-2</v>
      </c>
      <c r="I406" s="669">
        <v>3.4482758620689655E-2</v>
      </c>
      <c r="J406" s="669">
        <v>0.48275862068965519</v>
      </c>
      <c r="L406" s="655"/>
      <c r="M406" s="605"/>
      <c r="N406" s="605"/>
      <c r="O406" s="605"/>
      <c r="P406" s="605"/>
      <c r="Q406" s="605"/>
      <c r="R406" s="605"/>
      <c r="S406" s="605"/>
      <c r="T406" s="605"/>
    </row>
    <row r="407" spans="1:20" x14ac:dyDescent="0.25">
      <c r="A407" s="605"/>
      <c r="B407" s="9" t="s">
        <v>471</v>
      </c>
      <c r="C407" s="669">
        <v>3.4482758620689655E-2</v>
      </c>
      <c r="D407" s="669">
        <v>0.10344827586206896</v>
      </c>
      <c r="E407" s="669">
        <v>6.8965517241379309E-2</v>
      </c>
      <c r="F407" s="669">
        <v>0</v>
      </c>
      <c r="G407" s="669">
        <v>3.4482758620689655E-2</v>
      </c>
      <c r="H407" s="669">
        <v>0.17241379310344829</v>
      </c>
      <c r="I407" s="669">
        <v>6.8965517241379309E-2</v>
      </c>
      <c r="J407" s="669">
        <v>0.48275862068965519</v>
      </c>
      <c r="L407" s="655"/>
      <c r="M407" s="605"/>
      <c r="N407" s="605"/>
      <c r="O407" s="605"/>
      <c r="P407" s="605"/>
      <c r="Q407" s="605"/>
      <c r="R407" s="605"/>
      <c r="S407" s="605"/>
      <c r="T407" s="605"/>
    </row>
    <row r="408" spans="1:20" x14ac:dyDescent="0.25">
      <c r="A408" s="605"/>
      <c r="B408" s="9" t="s">
        <v>470</v>
      </c>
      <c r="C408" s="669">
        <v>0</v>
      </c>
      <c r="D408" s="669">
        <v>0</v>
      </c>
      <c r="E408" s="669">
        <v>0</v>
      </c>
      <c r="F408" s="669">
        <v>0</v>
      </c>
      <c r="G408" s="669">
        <v>0</v>
      </c>
      <c r="H408" s="669">
        <v>0</v>
      </c>
      <c r="I408" s="669">
        <v>0</v>
      </c>
      <c r="J408" s="669">
        <v>0</v>
      </c>
      <c r="L408" s="655"/>
      <c r="M408" s="605"/>
      <c r="N408" s="605"/>
      <c r="O408" s="605"/>
      <c r="P408" s="605"/>
      <c r="Q408" s="605"/>
      <c r="R408" s="605"/>
      <c r="S408" s="605"/>
      <c r="T408" s="605"/>
    </row>
    <row r="409" spans="1:20" x14ac:dyDescent="0.25">
      <c r="A409" s="605"/>
      <c r="B409" s="9" t="s">
        <v>469</v>
      </c>
      <c r="C409" s="669">
        <v>0</v>
      </c>
      <c r="D409" s="669">
        <v>0</v>
      </c>
      <c r="E409" s="669">
        <v>0</v>
      </c>
      <c r="F409" s="669">
        <v>0</v>
      </c>
      <c r="G409" s="669">
        <v>0</v>
      </c>
      <c r="H409" s="669">
        <v>0</v>
      </c>
      <c r="I409" s="669">
        <v>0</v>
      </c>
      <c r="J409" s="669">
        <v>0</v>
      </c>
      <c r="L409" s="655"/>
      <c r="M409" s="605"/>
      <c r="N409" s="605"/>
      <c r="O409" s="605"/>
      <c r="P409" s="605"/>
      <c r="Q409" s="605"/>
      <c r="R409" s="605"/>
      <c r="S409" s="605"/>
      <c r="T409" s="605"/>
    </row>
    <row r="410" spans="1:20" x14ac:dyDescent="0.25">
      <c r="A410" s="605"/>
      <c r="B410" s="9" t="s">
        <v>468</v>
      </c>
      <c r="C410" s="669">
        <v>0</v>
      </c>
      <c r="D410" s="669">
        <v>0</v>
      </c>
      <c r="E410" s="669">
        <v>0</v>
      </c>
      <c r="F410" s="669">
        <v>0</v>
      </c>
      <c r="G410" s="669">
        <v>0</v>
      </c>
      <c r="H410" s="669">
        <v>0</v>
      </c>
      <c r="I410" s="669">
        <v>0</v>
      </c>
      <c r="J410" s="669">
        <v>0</v>
      </c>
      <c r="L410" s="655"/>
      <c r="M410" s="605"/>
      <c r="N410" s="605"/>
      <c r="O410" s="605"/>
      <c r="P410" s="605"/>
      <c r="Q410" s="605"/>
      <c r="R410" s="605"/>
      <c r="S410" s="605"/>
      <c r="T410" s="605"/>
    </row>
    <row r="411" spans="1:20" x14ac:dyDescent="0.25">
      <c r="A411" s="605"/>
      <c r="B411" s="9" t="s">
        <v>467</v>
      </c>
      <c r="C411" s="669">
        <v>0</v>
      </c>
      <c r="D411" s="669">
        <v>0</v>
      </c>
      <c r="E411" s="669">
        <v>0</v>
      </c>
      <c r="F411" s="669">
        <v>0</v>
      </c>
      <c r="G411" s="669">
        <v>0</v>
      </c>
      <c r="H411" s="669">
        <v>0</v>
      </c>
      <c r="I411" s="669">
        <v>0</v>
      </c>
      <c r="J411" s="669">
        <v>0</v>
      </c>
      <c r="L411" s="655"/>
      <c r="M411" s="605"/>
      <c r="N411" s="605"/>
      <c r="O411" s="605"/>
      <c r="P411" s="605"/>
      <c r="Q411" s="605"/>
      <c r="R411" s="605"/>
      <c r="S411" s="605"/>
      <c r="T411" s="605"/>
    </row>
    <row r="412" spans="1:20" x14ac:dyDescent="0.25">
      <c r="A412" s="605"/>
      <c r="B412" s="9" t="s">
        <v>466</v>
      </c>
      <c r="C412" s="669">
        <v>0</v>
      </c>
      <c r="D412" s="669">
        <v>0</v>
      </c>
      <c r="E412" s="669">
        <v>0</v>
      </c>
      <c r="F412" s="669">
        <v>0</v>
      </c>
      <c r="G412" s="669">
        <v>0</v>
      </c>
      <c r="H412" s="669">
        <v>0</v>
      </c>
      <c r="I412" s="669">
        <v>0</v>
      </c>
      <c r="J412" s="669">
        <v>0</v>
      </c>
      <c r="L412" s="655"/>
      <c r="M412" s="605"/>
      <c r="N412" s="605"/>
      <c r="O412" s="605"/>
      <c r="P412" s="605"/>
      <c r="Q412" s="605"/>
      <c r="R412" s="605"/>
      <c r="S412" s="605"/>
      <c r="T412" s="605"/>
    </row>
    <row r="413" spans="1:20" x14ac:dyDescent="0.25">
      <c r="A413" s="605"/>
      <c r="B413" s="10" t="s">
        <v>24</v>
      </c>
      <c r="C413" s="346">
        <v>6.8965517241379309E-2</v>
      </c>
      <c r="D413" s="346">
        <v>0.37931034482758619</v>
      </c>
      <c r="E413" s="346">
        <v>0.13793103448275862</v>
      </c>
      <c r="F413" s="346">
        <v>0</v>
      </c>
      <c r="G413" s="346">
        <v>0.10344827586206896</v>
      </c>
      <c r="H413" s="346">
        <v>0.20689655172413793</v>
      </c>
      <c r="I413" s="346">
        <v>0.10344827586206896</v>
      </c>
      <c r="J413" s="346">
        <v>1</v>
      </c>
      <c r="L413" s="655"/>
      <c r="M413" s="605"/>
      <c r="N413" s="605"/>
      <c r="O413" s="605"/>
      <c r="P413" s="605"/>
      <c r="Q413" s="605"/>
      <c r="R413" s="605"/>
      <c r="S413" s="605"/>
      <c r="T413" s="605"/>
    </row>
    <row r="414" spans="1:20" x14ac:dyDescent="0.25">
      <c r="A414" s="605"/>
      <c r="B414" s="281" t="s">
        <v>347</v>
      </c>
      <c r="C414" s="343"/>
      <c r="D414" s="343"/>
      <c r="E414" s="343"/>
      <c r="F414" s="343"/>
      <c r="G414" s="343"/>
      <c r="H414" s="343"/>
      <c r="I414" s="475"/>
      <c r="J414" s="475"/>
      <c r="K414" s="343"/>
      <c r="L414" s="655"/>
      <c r="M414" s="605"/>
      <c r="N414" s="605"/>
      <c r="O414" s="605"/>
      <c r="P414" s="605"/>
      <c r="Q414" s="605"/>
      <c r="R414" s="605"/>
      <c r="S414" s="605"/>
      <c r="T414" s="605"/>
    </row>
    <row r="415" spans="1:20" x14ac:dyDescent="0.25">
      <c r="A415" s="605"/>
      <c r="B415" s="473"/>
      <c r="C415" s="655"/>
      <c r="D415" s="655"/>
      <c r="E415" s="655"/>
      <c r="F415" s="655"/>
      <c r="G415" s="655"/>
      <c r="H415" s="655"/>
      <c r="I415" s="655"/>
      <c r="J415" s="655"/>
      <c r="K415" s="655"/>
      <c r="L415" s="655"/>
      <c r="M415" s="605"/>
      <c r="N415" s="605"/>
      <c r="O415" s="605"/>
      <c r="P415" s="605"/>
      <c r="Q415" s="605"/>
      <c r="R415" s="605"/>
      <c r="S415" s="605"/>
      <c r="T415" s="605"/>
    </row>
    <row r="416" spans="1:20" x14ac:dyDescent="0.25">
      <c r="A416" s="693" t="s">
        <v>635</v>
      </c>
      <c r="B416" s="619" t="s">
        <v>634</v>
      </c>
      <c r="C416" s="655"/>
      <c r="D416" s="655"/>
      <c r="E416" s="655"/>
      <c r="F416" s="655"/>
      <c r="G416" s="655"/>
      <c r="H416" s="655"/>
      <c r="I416" s="655"/>
      <c r="J416" s="655"/>
      <c r="K416" s="655"/>
      <c r="L416" s="655"/>
      <c r="M416" s="605"/>
      <c r="N416" s="605"/>
      <c r="O416" s="605"/>
      <c r="P416" s="605"/>
      <c r="Q416" s="605"/>
      <c r="R416" s="605"/>
      <c r="S416" s="605"/>
      <c r="T416" s="605"/>
    </row>
    <row r="417" spans="1:20" ht="45" x14ac:dyDescent="0.25">
      <c r="A417" s="605"/>
      <c r="B417" s="9"/>
      <c r="C417" s="664" t="s">
        <v>380</v>
      </c>
      <c r="D417" s="664" t="s">
        <v>379</v>
      </c>
      <c r="E417" s="664" t="s">
        <v>378</v>
      </c>
      <c r="F417" s="664" t="s">
        <v>377</v>
      </c>
      <c r="G417" s="664" t="s">
        <v>376</v>
      </c>
      <c r="H417" s="664" t="s">
        <v>474</v>
      </c>
      <c r="I417" s="664" t="s">
        <v>375</v>
      </c>
      <c r="J417" s="664" t="s">
        <v>24</v>
      </c>
      <c r="L417" s="655"/>
      <c r="M417" s="605"/>
      <c r="N417" s="605"/>
      <c r="O417" s="605"/>
      <c r="P417" s="605"/>
      <c r="Q417" s="605"/>
      <c r="R417" s="605"/>
      <c r="S417" s="605"/>
      <c r="T417" s="605"/>
    </row>
    <row r="418" spans="1:20" x14ac:dyDescent="0.25">
      <c r="A418" s="605"/>
      <c r="B418" s="9" t="s">
        <v>473</v>
      </c>
      <c r="C418" s="760">
        <v>0</v>
      </c>
      <c r="D418" s="760">
        <v>0.44400000000000001</v>
      </c>
      <c r="E418" s="760">
        <v>0</v>
      </c>
      <c r="F418" s="760">
        <v>0</v>
      </c>
      <c r="G418" s="760">
        <v>0</v>
      </c>
      <c r="H418" s="760">
        <v>0</v>
      </c>
      <c r="I418" s="760">
        <v>0.44339299999999998</v>
      </c>
      <c r="J418" s="762">
        <v>0.88739299999999999</v>
      </c>
      <c r="L418" s="655"/>
      <c r="M418" s="605"/>
      <c r="N418" s="605"/>
      <c r="O418" s="605"/>
      <c r="P418" s="605"/>
      <c r="Q418" s="605"/>
      <c r="R418" s="605"/>
      <c r="S418" s="605"/>
      <c r="T418" s="605"/>
    </row>
    <row r="419" spans="1:20" x14ac:dyDescent="0.25">
      <c r="A419" s="605"/>
      <c r="B419" s="9" t="s">
        <v>472</v>
      </c>
      <c r="C419" s="760">
        <v>4.4343570000000003</v>
      </c>
      <c r="D419" s="760">
        <v>7.1915459999999998</v>
      </c>
      <c r="E419" s="760">
        <v>5.917376</v>
      </c>
      <c r="F419" s="760">
        <v>1.28952</v>
      </c>
      <c r="G419" s="760">
        <v>1.775952</v>
      </c>
      <c r="H419" s="760">
        <v>8.7553160000000005</v>
      </c>
      <c r="I419" s="760">
        <v>3.2957040000000002</v>
      </c>
      <c r="J419" s="762">
        <v>32.659770999999999</v>
      </c>
      <c r="L419" s="655"/>
      <c r="M419" s="605"/>
      <c r="N419" s="605"/>
      <c r="O419" s="605"/>
      <c r="P419" s="605"/>
      <c r="Q419" s="605"/>
      <c r="R419" s="605"/>
      <c r="S419" s="605"/>
      <c r="T419" s="605"/>
    </row>
    <row r="420" spans="1:20" x14ac:dyDescent="0.25">
      <c r="A420" s="605"/>
      <c r="B420" s="9" t="s">
        <v>471</v>
      </c>
      <c r="C420" s="760">
        <v>6.1690800000000001</v>
      </c>
      <c r="D420" s="760">
        <v>8.6957120000000003</v>
      </c>
      <c r="E420" s="760">
        <v>5.32728</v>
      </c>
      <c r="F420" s="760">
        <v>0</v>
      </c>
      <c r="G420" s="760">
        <v>3.6983999999999999</v>
      </c>
      <c r="H420" s="760">
        <v>18.407274000000001</v>
      </c>
      <c r="I420" s="760">
        <v>9.2791630000000005</v>
      </c>
      <c r="J420" s="762">
        <v>51.576909000000001</v>
      </c>
      <c r="L420" s="655"/>
      <c r="M420" s="605"/>
      <c r="N420" s="605"/>
      <c r="O420" s="605"/>
      <c r="P420" s="605"/>
      <c r="Q420" s="605"/>
      <c r="R420" s="605"/>
      <c r="S420" s="605"/>
      <c r="T420" s="605"/>
    </row>
    <row r="421" spans="1:20" x14ac:dyDescent="0.25">
      <c r="A421" s="605"/>
      <c r="B421" s="9" t="s">
        <v>470</v>
      </c>
      <c r="C421" s="760"/>
      <c r="D421" s="760"/>
      <c r="E421" s="760"/>
      <c r="F421" s="760"/>
      <c r="G421" s="760"/>
      <c r="H421" s="760"/>
      <c r="I421" s="760"/>
      <c r="J421" s="762">
        <v>0</v>
      </c>
      <c r="L421" s="655"/>
      <c r="M421" s="605"/>
      <c r="N421" s="605"/>
      <c r="O421" s="605"/>
      <c r="P421" s="605"/>
      <c r="Q421" s="605"/>
      <c r="R421" s="605"/>
      <c r="S421" s="605"/>
      <c r="T421" s="605"/>
    </row>
    <row r="422" spans="1:20" x14ac:dyDescent="0.25">
      <c r="A422" s="605"/>
      <c r="B422" s="9" t="s">
        <v>469</v>
      </c>
      <c r="C422" s="760"/>
      <c r="D422" s="760"/>
      <c r="E422" s="760"/>
      <c r="F422" s="760"/>
      <c r="G422" s="760"/>
      <c r="H422" s="760"/>
      <c r="I422" s="760"/>
      <c r="J422" s="762">
        <v>0</v>
      </c>
      <c r="L422" s="655"/>
      <c r="M422" s="605"/>
      <c r="N422" s="605"/>
      <c r="O422" s="605"/>
      <c r="P422" s="605"/>
      <c r="Q422" s="605"/>
      <c r="R422" s="605"/>
      <c r="S422" s="605"/>
      <c r="T422" s="605"/>
    </row>
    <row r="423" spans="1:20" x14ac:dyDescent="0.25">
      <c r="A423" s="605"/>
      <c r="B423" s="9" t="s">
        <v>468</v>
      </c>
      <c r="C423" s="760"/>
      <c r="D423" s="760"/>
      <c r="E423" s="760"/>
      <c r="F423" s="760"/>
      <c r="G423" s="760"/>
      <c r="H423" s="760"/>
      <c r="I423" s="760"/>
      <c r="J423" s="762">
        <v>0</v>
      </c>
      <c r="L423" s="655"/>
      <c r="M423" s="605"/>
      <c r="N423" s="605"/>
      <c r="O423" s="605"/>
      <c r="P423" s="605"/>
      <c r="Q423" s="605"/>
      <c r="R423" s="605"/>
      <c r="S423" s="605"/>
      <c r="T423" s="605"/>
    </row>
    <row r="424" spans="1:20" x14ac:dyDescent="0.25">
      <c r="A424" s="605"/>
      <c r="B424" s="9" t="s">
        <v>467</v>
      </c>
      <c r="C424" s="760"/>
      <c r="D424" s="760"/>
      <c r="E424" s="760"/>
      <c r="F424" s="760"/>
      <c r="G424" s="760"/>
      <c r="H424" s="760"/>
      <c r="I424" s="760"/>
      <c r="J424" s="762">
        <v>0</v>
      </c>
      <c r="L424" s="655"/>
      <c r="M424" s="605"/>
      <c r="N424" s="605"/>
      <c r="O424" s="605"/>
      <c r="P424" s="605"/>
      <c r="Q424" s="605"/>
      <c r="R424" s="605"/>
      <c r="S424" s="605"/>
      <c r="T424" s="605"/>
    </row>
    <row r="425" spans="1:20" x14ac:dyDescent="0.25">
      <c r="A425" s="605"/>
      <c r="B425" s="9" t="s">
        <v>466</v>
      </c>
      <c r="C425" s="760"/>
      <c r="D425" s="760"/>
      <c r="E425" s="760"/>
      <c r="F425" s="760"/>
      <c r="G425" s="760"/>
      <c r="H425" s="760"/>
      <c r="I425" s="760"/>
      <c r="J425" s="762">
        <v>0</v>
      </c>
      <c r="L425" s="655"/>
      <c r="M425" s="605"/>
      <c r="N425" s="605"/>
      <c r="O425" s="605"/>
      <c r="P425" s="605"/>
      <c r="Q425" s="605"/>
      <c r="R425" s="605"/>
      <c r="S425" s="605"/>
      <c r="T425" s="605"/>
    </row>
    <row r="426" spans="1:20" x14ac:dyDescent="0.25">
      <c r="A426" s="605"/>
      <c r="B426" s="10" t="s">
        <v>24</v>
      </c>
      <c r="C426" s="763">
        <v>10.603437</v>
      </c>
      <c r="D426" s="763">
        <v>16.331257999999998</v>
      </c>
      <c r="E426" s="763">
        <v>11.244655999999999</v>
      </c>
      <c r="F426" s="763">
        <v>1.28952</v>
      </c>
      <c r="G426" s="763">
        <v>5.4743519999999997</v>
      </c>
      <c r="H426" s="763">
        <v>27.162590000000002</v>
      </c>
      <c r="I426" s="763">
        <v>13.018260000000001</v>
      </c>
      <c r="J426" s="763">
        <v>85.12407300000001</v>
      </c>
      <c r="L426" s="655"/>
      <c r="M426" s="605"/>
      <c r="N426" s="605"/>
      <c r="O426" s="605"/>
      <c r="P426" s="605"/>
      <c r="Q426" s="605"/>
      <c r="R426" s="605"/>
      <c r="S426" s="605"/>
      <c r="T426" s="605"/>
    </row>
    <row r="427" spans="1:20" x14ac:dyDescent="0.25">
      <c r="A427" s="605"/>
      <c r="B427" s="281" t="s">
        <v>347</v>
      </c>
      <c r="C427" s="474"/>
      <c r="D427" s="474"/>
      <c r="E427" s="474"/>
      <c r="F427" s="474"/>
      <c r="G427" s="474"/>
      <c r="H427" s="343"/>
      <c r="I427" s="474"/>
      <c r="J427" s="474"/>
      <c r="K427" s="474"/>
      <c r="L427" s="655"/>
      <c r="M427" s="605"/>
      <c r="N427" s="605"/>
      <c r="O427" s="605"/>
      <c r="P427" s="605"/>
      <c r="Q427" s="605"/>
      <c r="R427" s="605"/>
      <c r="S427" s="605"/>
      <c r="T427" s="605"/>
    </row>
    <row r="428" spans="1:20" x14ac:dyDescent="0.25">
      <c r="A428" s="605"/>
      <c r="B428" s="473"/>
      <c r="C428" s="655"/>
      <c r="D428" s="655"/>
      <c r="E428" s="655"/>
      <c r="F428" s="655"/>
      <c r="G428" s="655"/>
      <c r="H428" s="655"/>
      <c r="I428" s="655"/>
      <c r="J428" s="655"/>
      <c r="K428" s="655"/>
      <c r="L428" s="655"/>
      <c r="M428" s="605"/>
      <c r="N428" s="605"/>
      <c r="O428" s="605"/>
      <c r="P428" s="605"/>
      <c r="Q428" s="605"/>
      <c r="R428" s="605"/>
      <c r="S428" s="605"/>
      <c r="T428" s="605"/>
    </row>
    <row r="429" spans="1:20" x14ac:dyDescent="0.25">
      <c r="A429" s="693" t="s">
        <v>633</v>
      </c>
      <c r="B429" s="619" t="s">
        <v>632</v>
      </c>
      <c r="C429" s="655"/>
      <c r="D429" s="655"/>
      <c r="E429" s="655"/>
      <c r="F429" s="655"/>
      <c r="G429" s="655"/>
      <c r="H429" s="655"/>
      <c r="I429" s="655"/>
      <c r="J429" s="655"/>
      <c r="K429" s="655"/>
      <c r="L429" s="655"/>
      <c r="M429" s="605"/>
      <c r="N429" s="605"/>
      <c r="O429" s="605"/>
      <c r="P429" s="605"/>
      <c r="Q429" s="605"/>
      <c r="R429" s="605"/>
      <c r="S429" s="605"/>
      <c r="T429" s="605"/>
    </row>
    <row r="430" spans="1:20" ht="45" x14ac:dyDescent="0.25">
      <c r="A430" s="605"/>
      <c r="B430" s="9"/>
      <c r="C430" s="664" t="s">
        <v>380</v>
      </c>
      <c r="D430" s="664" t="s">
        <v>379</v>
      </c>
      <c r="E430" s="664" t="s">
        <v>378</v>
      </c>
      <c r="F430" s="664" t="s">
        <v>377</v>
      </c>
      <c r="G430" s="664" t="s">
        <v>376</v>
      </c>
      <c r="H430" s="664" t="s">
        <v>474</v>
      </c>
      <c r="I430" s="664" t="s">
        <v>375</v>
      </c>
      <c r="J430" s="664" t="s">
        <v>24</v>
      </c>
      <c r="L430" s="655"/>
      <c r="M430" s="605"/>
      <c r="N430" s="605"/>
      <c r="O430" s="605"/>
      <c r="P430" s="605"/>
      <c r="Q430" s="605"/>
      <c r="R430" s="605"/>
      <c r="S430" s="605"/>
      <c r="T430" s="605"/>
    </row>
    <row r="431" spans="1:20" x14ac:dyDescent="0.25">
      <c r="A431" s="605"/>
      <c r="B431" s="9" t="s">
        <v>473</v>
      </c>
      <c r="C431" s="669">
        <v>0</v>
      </c>
      <c r="D431" s="669">
        <v>5.2159158314710801E-3</v>
      </c>
      <c r="E431" s="669">
        <v>0</v>
      </c>
      <c r="F431" s="669">
        <v>0</v>
      </c>
      <c r="G431" s="669">
        <v>0</v>
      </c>
      <c r="H431" s="669">
        <v>0</v>
      </c>
      <c r="I431" s="669">
        <v>5.2087850636564339E-3</v>
      </c>
      <c r="J431" s="669">
        <v>1.0424700895127514E-2</v>
      </c>
      <c r="L431" s="655"/>
      <c r="M431" s="605"/>
      <c r="N431" s="605"/>
      <c r="O431" s="605"/>
      <c r="P431" s="605"/>
      <c r="Q431" s="605"/>
      <c r="R431" s="605"/>
      <c r="S431" s="605"/>
      <c r="T431" s="605"/>
    </row>
    <row r="432" spans="1:20" x14ac:dyDescent="0.25">
      <c r="A432" s="605"/>
      <c r="B432" s="9" t="s">
        <v>472</v>
      </c>
      <c r="C432" s="669">
        <v>5.2092866843906772E-2</v>
      </c>
      <c r="D432" s="669">
        <v>8.4483105031875047E-2</v>
      </c>
      <c r="E432" s="669">
        <v>6.9514718826952732E-2</v>
      </c>
      <c r="F432" s="669">
        <v>1.5148711222969792E-2</v>
      </c>
      <c r="G432" s="669">
        <v>2.086309944309173E-2</v>
      </c>
      <c r="H432" s="669">
        <v>0.10285358408543256</v>
      </c>
      <c r="I432" s="669">
        <v>3.8716474480726501E-2</v>
      </c>
      <c r="J432" s="669">
        <v>0.38367255993495514</v>
      </c>
      <c r="L432" s="655"/>
      <c r="M432" s="605"/>
      <c r="N432" s="605"/>
      <c r="O432" s="605"/>
      <c r="P432" s="605"/>
      <c r="Q432" s="605"/>
      <c r="R432" s="605"/>
      <c r="S432" s="605"/>
      <c r="T432" s="605"/>
    </row>
    <row r="433" spans="1:20" x14ac:dyDescent="0.25">
      <c r="A433" s="605"/>
      <c r="B433" s="9" t="s">
        <v>471</v>
      </c>
      <c r="C433" s="669">
        <v>7.247162621083697E-2</v>
      </c>
      <c r="D433" s="669">
        <v>0.1021533826277321</v>
      </c>
      <c r="E433" s="669">
        <v>6.2582531735764099E-2</v>
      </c>
      <c r="F433" s="669">
        <v>0</v>
      </c>
      <c r="G433" s="669">
        <v>4.3447169169172621E-2</v>
      </c>
      <c r="H433" s="669">
        <v>0.2162405222315901</v>
      </c>
      <c r="I433" s="669">
        <v>0.10900750719482137</v>
      </c>
      <c r="J433" s="669">
        <v>0.60590273916991721</v>
      </c>
      <c r="L433" s="655"/>
      <c r="M433" s="605"/>
      <c r="N433" s="605"/>
      <c r="O433" s="605"/>
      <c r="P433" s="605"/>
      <c r="Q433" s="605"/>
      <c r="R433" s="605"/>
      <c r="S433" s="605"/>
      <c r="T433" s="605"/>
    </row>
    <row r="434" spans="1:20" x14ac:dyDescent="0.25">
      <c r="A434" s="605"/>
      <c r="B434" s="9" t="s">
        <v>470</v>
      </c>
      <c r="C434" s="669">
        <v>0</v>
      </c>
      <c r="D434" s="669">
        <v>0</v>
      </c>
      <c r="E434" s="669">
        <v>0</v>
      </c>
      <c r="F434" s="669">
        <v>0</v>
      </c>
      <c r="G434" s="669">
        <v>0</v>
      </c>
      <c r="H434" s="669">
        <v>0</v>
      </c>
      <c r="I434" s="669">
        <v>0</v>
      </c>
      <c r="J434" s="669">
        <v>0</v>
      </c>
      <c r="L434" s="655"/>
      <c r="M434" s="605"/>
      <c r="N434" s="605"/>
      <c r="O434" s="605"/>
      <c r="P434" s="605"/>
      <c r="Q434" s="605"/>
      <c r="R434" s="605"/>
      <c r="S434" s="605"/>
      <c r="T434" s="605"/>
    </row>
    <row r="435" spans="1:20" x14ac:dyDescent="0.25">
      <c r="A435" s="605"/>
      <c r="B435" s="9" t="s">
        <v>469</v>
      </c>
      <c r="C435" s="669">
        <v>0</v>
      </c>
      <c r="D435" s="669">
        <v>0</v>
      </c>
      <c r="E435" s="669">
        <v>0</v>
      </c>
      <c r="F435" s="669">
        <v>0</v>
      </c>
      <c r="G435" s="669">
        <v>0</v>
      </c>
      <c r="H435" s="669">
        <v>0</v>
      </c>
      <c r="I435" s="669">
        <v>0</v>
      </c>
      <c r="J435" s="669">
        <v>0</v>
      </c>
      <c r="L435" s="655"/>
      <c r="M435" s="605"/>
      <c r="N435" s="605"/>
      <c r="O435" s="605"/>
      <c r="P435" s="605"/>
      <c r="Q435" s="605"/>
      <c r="R435" s="605"/>
      <c r="S435" s="605"/>
      <c r="T435" s="605"/>
    </row>
    <row r="436" spans="1:20" x14ac:dyDescent="0.25">
      <c r="A436" s="605"/>
      <c r="B436" s="9" t="s">
        <v>468</v>
      </c>
      <c r="C436" s="669">
        <v>0</v>
      </c>
      <c r="D436" s="669">
        <v>0</v>
      </c>
      <c r="E436" s="669">
        <v>0</v>
      </c>
      <c r="F436" s="669">
        <v>0</v>
      </c>
      <c r="G436" s="669">
        <v>0</v>
      </c>
      <c r="H436" s="669">
        <v>0</v>
      </c>
      <c r="I436" s="669">
        <v>0</v>
      </c>
      <c r="J436" s="669">
        <v>0</v>
      </c>
      <c r="L436" s="655"/>
      <c r="M436" s="605"/>
      <c r="N436" s="605"/>
      <c r="O436" s="605"/>
      <c r="P436" s="605"/>
      <c r="Q436" s="605"/>
      <c r="R436" s="605"/>
      <c r="S436" s="605"/>
      <c r="T436" s="605"/>
    </row>
    <row r="437" spans="1:20" x14ac:dyDescent="0.25">
      <c r="A437" s="605"/>
      <c r="B437" s="9" t="s">
        <v>467</v>
      </c>
      <c r="C437" s="669">
        <v>0</v>
      </c>
      <c r="D437" s="669">
        <v>0</v>
      </c>
      <c r="E437" s="669">
        <v>0</v>
      </c>
      <c r="F437" s="669">
        <v>0</v>
      </c>
      <c r="G437" s="669">
        <v>0</v>
      </c>
      <c r="H437" s="669">
        <v>0</v>
      </c>
      <c r="I437" s="669">
        <v>0</v>
      </c>
      <c r="J437" s="669">
        <v>0</v>
      </c>
      <c r="L437" s="655"/>
      <c r="M437" s="605"/>
      <c r="N437" s="605"/>
      <c r="O437" s="605"/>
      <c r="P437" s="605"/>
      <c r="Q437" s="605"/>
      <c r="R437" s="605"/>
      <c r="S437" s="605"/>
      <c r="T437" s="605"/>
    </row>
    <row r="438" spans="1:20" x14ac:dyDescent="0.25">
      <c r="A438" s="605"/>
      <c r="B438" s="9" t="s">
        <v>466</v>
      </c>
      <c r="C438" s="669">
        <v>0</v>
      </c>
      <c r="D438" s="669">
        <v>0</v>
      </c>
      <c r="E438" s="669">
        <v>0</v>
      </c>
      <c r="F438" s="669">
        <v>0</v>
      </c>
      <c r="G438" s="669">
        <v>0</v>
      </c>
      <c r="H438" s="669">
        <v>0</v>
      </c>
      <c r="I438" s="669">
        <v>0</v>
      </c>
      <c r="J438" s="669">
        <v>0</v>
      </c>
      <c r="L438" s="655"/>
      <c r="M438" s="605"/>
      <c r="N438" s="605"/>
      <c r="O438" s="605"/>
      <c r="P438" s="605"/>
      <c r="Q438" s="605"/>
      <c r="R438" s="605"/>
      <c r="S438" s="605"/>
      <c r="T438" s="605"/>
    </row>
    <row r="439" spans="1:20" x14ac:dyDescent="0.25">
      <c r="A439" s="605"/>
      <c r="B439" s="10" t="s">
        <v>24</v>
      </c>
      <c r="C439" s="346">
        <v>0.12456449305474374</v>
      </c>
      <c r="D439" s="346">
        <v>0.19185240349107821</v>
      </c>
      <c r="E439" s="346">
        <v>0.13209725056271682</v>
      </c>
      <c r="F439" s="346">
        <v>1.5148711222969792E-2</v>
      </c>
      <c r="G439" s="346">
        <v>6.4310268612264354E-2</v>
      </c>
      <c r="H439" s="346">
        <v>0.31909410631702267</v>
      </c>
      <c r="I439" s="346">
        <v>0.15293276673920431</v>
      </c>
      <c r="J439" s="346">
        <v>1</v>
      </c>
      <c r="L439" s="655"/>
      <c r="M439" s="605"/>
      <c r="N439" s="605"/>
      <c r="O439" s="605"/>
      <c r="P439" s="605"/>
      <c r="Q439" s="605"/>
      <c r="R439" s="605"/>
      <c r="S439" s="605"/>
      <c r="T439" s="605"/>
    </row>
    <row r="440" spans="1:20" x14ac:dyDescent="0.25">
      <c r="A440" s="605"/>
      <c r="B440" s="281" t="s">
        <v>347</v>
      </c>
      <c r="C440" s="343"/>
      <c r="D440" s="343"/>
      <c r="E440" s="343"/>
      <c r="F440" s="343"/>
      <c r="G440" s="343"/>
      <c r="H440" s="343"/>
      <c r="I440" s="474"/>
      <c r="J440" s="474"/>
      <c r="K440" s="343"/>
      <c r="L440" s="655"/>
      <c r="M440" s="605"/>
      <c r="N440" s="605"/>
      <c r="O440" s="605"/>
      <c r="P440" s="605"/>
      <c r="Q440" s="605"/>
      <c r="R440" s="605"/>
      <c r="S440" s="605"/>
      <c r="T440" s="605"/>
    </row>
    <row r="441" spans="1:20" x14ac:dyDescent="0.25">
      <c r="A441" s="605"/>
      <c r="B441" s="473"/>
      <c r="C441" s="655"/>
      <c r="D441" s="655"/>
      <c r="E441" s="655"/>
      <c r="F441" s="655"/>
      <c r="G441" s="655"/>
      <c r="H441" s="655"/>
      <c r="I441" s="655"/>
      <c r="J441" s="655"/>
      <c r="K441" s="655"/>
      <c r="L441" s="655"/>
      <c r="M441" s="605"/>
      <c r="N441" s="605"/>
      <c r="O441" s="605"/>
      <c r="P441" s="605"/>
      <c r="Q441" s="605"/>
      <c r="R441" s="605"/>
      <c r="S441" s="605"/>
      <c r="T441" s="605"/>
    </row>
    <row r="442" spans="1:20" x14ac:dyDescent="0.25">
      <c r="A442" s="693" t="s">
        <v>631</v>
      </c>
      <c r="B442" s="619" t="s">
        <v>630</v>
      </c>
      <c r="C442" s="655"/>
      <c r="D442" s="655"/>
      <c r="E442" s="655"/>
      <c r="F442" s="655"/>
      <c r="G442" s="655"/>
      <c r="H442" s="655"/>
      <c r="I442" s="655"/>
      <c r="J442" s="655"/>
      <c r="K442" s="655"/>
      <c r="L442" s="655"/>
      <c r="M442" s="605"/>
      <c r="N442" s="605"/>
      <c r="O442" s="605"/>
      <c r="P442" s="605"/>
      <c r="Q442" s="605"/>
      <c r="R442" s="605"/>
      <c r="S442" s="605"/>
      <c r="T442" s="605"/>
    </row>
    <row r="443" spans="1:20" ht="45" x14ac:dyDescent="0.25">
      <c r="A443" s="605"/>
      <c r="B443" s="9"/>
      <c r="C443" s="664" t="s">
        <v>380</v>
      </c>
      <c r="D443" s="664" t="s">
        <v>379</v>
      </c>
      <c r="E443" s="664" t="s">
        <v>378</v>
      </c>
      <c r="F443" s="664" t="s">
        <v>377</v>
      </c>
      <c r="G443" s="664" t="s">
        <v>376</v>
      </c>
      <c r="H443" s="664" t="s">
        <v>474</v>
      </c>
      <c r="I443" s="664" t="s">
        <v>375</v>
      </c>
      <c r="J443" s="664" t="s">
        <v>24</v>
      </c>
      <c r="L443" s="655"/>
      <c r="M443" s="605"/>
      <c r="N443" s="605"/>
      <c r="O443" s="605"/>
      <c r="P443" s="605"/>
      <c r="Q443" s="605"/>
      <c r="R443" s="605"/>
      <c r="S443" s="605"/>
      <c r="T443" s="605"/>
    </row>
    <row r="444" spans="1:20" x14ac:dyDescent="0.25">
      <c r="A444" s="605"/>
      <c r="B444" s="9" t="s">
        <v>473</v>
      </c>
      <c r="C444" s="760">
        <v>0</v>
      </c>
      <c r="D444" s="760">
        <v>0.44400000000000001</v>
      </c>
      <c r="E444" s="760">
        <v>0</v>
      </c>
      <c r="F444" s="760">
        <v>0</v>
      </c>
      <c r="G444" s="760">
        <v>0</v>
      </c>
      <c r="H444" s="760">
        <v>0</v>
      </c>
      <c r="I444" s="760">
        <v>0</v>
      </c>
      <c r="J444" s="762">
        <v>0.44400000000000001</v>
      </c>
      <c r="L444" s="655"/>
      <c r="M444" s="605"/>
      <c r="N444" s="605"/>
      <c r="O444" s="605"/>
      <c r="P444" s="605"/>
      <c r="Q444" s="605"/>
      <c r="R444" s="605"/>
      <c r="S444" s="605"/>
      <c r="T444" s="605"/>
    </row>
    <row r="445" spans="1:20" x14ac:dyDescent="0.25">
      <c r="A445" s="605"/>
      <c r="B445" s="9" t="s">
        <v>472</v>
      </c>
      <c r="C445" s="760">
        <v>0.88658599999999999</v>
      </c>
      <c r="D445" s="760">
        <v>6.3035459999999999</v>
      </c>
      <c r="E445" s="760">
        <v>1.77552</v>
      </c>
      <c r="F445" s="760">
        <v>0</v>
      </c>
      <c r="G445" s="760">
        <v>1.775952</v>
      </c>
      <c r="H445" s="760">
        <v>0.876</v>
      </c>
      <c r="I445" s="760">
        <v>0.88800000000000001</v>
      </c>
      <c r="J445" s="762">
        <v>12.505604</v>
      </c>
      <c r="L445" s="655"/>
      <c r="M445" s="605"/>
      <c r="N445" s="605"/>
      <c r="O445" s="605"/>
      <c r="P445" s="605"/>
      <c r="Q445" s="605"/>
      <c r="R445" s="605"/>
      <c r="S445" s="605"/>
      <c r="T445" s="605"/>
    </row>
    <row r="446" spans="1:20" x14ac:dyDescent="0.25">
      <c r="A446" s="605"/>
      <c r="B446" s="9" t="s">
        <v>471</v>
      </c>
      <c r="C446" s="760">
        <v>1.3320000000000001</v>
      </c>
      <c r="D446" s="760">
        <v>3.5488119999999999</v>
      </c>
      <c r="E446" s="760">
        <v>2.6640000000000001</v>
      </c>
      <c r="F446" s="760">
        <v>0</v>
      </c>
      <c r="G446" s="760">
        <v>1.038</v>
      </c>
      <c r="H446" s="760">
        <v>6.6419920000000001</v>
      </c>
      <c r="I446" s="760">
        <v>2.6634709999999999</v>
      </c>
      <c r="J446" s="762">
        <v>17.888275</v>
      </c>
      <c r="L446" s="655"/>
      <c r="M446" s="605"/>
      <c r="N446" s="605"/>
      <c r="O446" s="605"/>
      <c r="P446" s="605"/>
      <c r="Q446" s="605"/>
      <c r="R446" s="605"/>
      <c r="S446" s="605"/>
      <c r="T446" s="605"/>
    </row>
    <row r="447" spans="1:20" x14ac:dyDescent="0.25">
      <c r="A447" s="605"/>
      <c r="B447" s="9" t="s">
        <v>470</v>
      </c>
      <c r="C447" s="760"/>
      <c r="D447" s="760"/>
      <c r="E447" s="760"/>
      <c r="F447" s="760"/>
      <c r="G447" s="760"/>
      <c r="H447" s="760"/>
      <c r="I447" s="760"/>
      <c r="J447" s="762">
        <v>0</v>
      </c>
      <c r="L447" s="655"/>
      <c r="M447" s="605"/>
      <c r="N447" s="605"/>
      <c r="O447" s="605"/>
      <c r="P447" s="605"/>
      <c r="Q447" s="605"/>
      <c r="R447" s="605"/>
      <c r="S447" s="605"/>
      <c r="T447" s="605"/>
    </row>
    <row r="448" spans="1:20" x14ac:dyDescent="0.25">
      <c r="A448" s="605"/>
      <c r="B448" s="9" t="s">
        <v>469</v>
      </c>
      <c r="C448" s="760"/>
      <c r="D448" s="760"/>
      <c r="E448" s="760"/>
      <c r="F448" s="760"/>
      <c r="G448" s="760"/>
      <c r="H448" s="760"/>
      <c r="I448" s="760"/>
      <c r="J448" s="762">
        <v>0</v>
      </c>
      <c r="L448" s="655"/>
      <c r="M448" s="605"/>
      <c r="N448" s="605"/>
      <c r="O448" s="605"/>
      <c r="P448" s="605"/>
      <c r="Q448" s="605"/>
      <c r="R448" s="605"/>
      <c r="S448" s="605"/>
      <c r="T448" s="605"/>
    </row>
    <row r="449" spans="1:20" x14ac:dyDescent="0.25">
      <c r="A449" s="605"/>
      <c r="B449" s="9" t="s">
        <v>468</v>
      </c>
      <c r="C449" s="760"/>
      <c r="D449" s="760"/>
      <c r="E449" s="760"/>
      <c r="F449" s="760"/>
      <c r="G449" s="760"/>
      <c r="H449" s="760"/>
      <c r="I449" s="760"/>
      <c r="J449" s="762">
        <v>0</v>
      </c>
      <c r="L449" s="655"/>
      <c r="M449" s="605"/>
      <c r="N449" s="605"/>
      <c r="O449" s="605"/>
      <c r="P449" s="605"/>
      <c r="Q449" s="605"/>
      <c r="R449" s="605"/>
      <c r="S449" s="605"/>
      <c r="T449" s="605"/>
    </row>
    <row r="450" spans="1:20" x14ac:dyDescent="0.25">
      <c r="A450" s="605"/>
      <c r="B450" s="9" t="s">
        <v>467</v>
      </c>
      <c r="C450" s="760"/>
      <c r="D450" s="760"/>
      <c r="E450" s="760"/>
      <c r="F450" s="760"/>
      <c r="G450" s="760"/>
      <c r="H450" s="760"/>
      <c r="I450" s="760"/>
      <c r="J450" s="762">
        <v>0</v>
      </c>
      <c r="L450" s="655"/>
      <c r="M450" s="605"/>
      <c r="N450" s="605"/>
      <c r="O450" s="605"/>
      <c r="P450" s="605"/>
      <c r="Q450" s="605"/>
      <c r="R450" s="605"/>
      <c r="S450" s="605"/>
      <c r="T450" s="605"/>
    </row>
    <row r="451" spans="1:20" x14ac:dyDescent="0.25">
      <c r="A451" s="605"/>
      <c r="B451" s="9" t="s">
        <v>466</v>
      </c>
      <c r="C451" s="760"/>
      <c r="D451" s="760"/>
      <c r="E451" s="760"/>
      <c r="F451" s="760"/>
      <c r="G451" s="760"/>
      <c r="H451" s="760"/>
      <c r="I451" s="760"/>
      <c r="J451" s="762">
        <v>0</v>
      </c>
      <c r="L451" s="655"/>
      <c r="M451" s="605"/>
      <c r="N451" s="605"/>
      <c r="O451" s="605"/>
      <c r="P451" s="605"/>
      <c r="Q451" s="605"/>
      <c r="R451" s="605"/>
      <c r="S451" s="605"/>
      <c r="T451" s="605"/>
    </row>
    <row r="452" spans="1:20" x14ac:dyDescent="0.25">
      <c r="A452" s="605"/>
      <c r="B452" s="10" t="s">
        <v>24</v>
      </c>
      <c r="C452" s="763">
        <v>2.2185860000000002</v>
      </c>
      <c r="D452" s="763">
        <v>10.296358</v>
      </c>
      <c r="E452" s="763">
        <v>4.4395199999999999</v>
      </c>
      <c r="F452" s="763">
        <v>0</v>
      </c>
      <c r="G452" s="763">
        <v>2.813952</v>
      </c>
      <c r="H452" s="763">
        <v>7.5179920000000005</v>
      </c>
      <c r="I452" s="763">
        <v>3.5514709999999998</v>
      </c>
      <c r="J452" s="763">
        <v>30.837879000000001</v>
      </c>
      <c r="L452" s="655"/>
      <c r="M452" s="605"/>
      <c r="N452" s="605"/>
      <c r="O452" s="605"/>
      <c r="P452" s="605"/>
      <c r="Q452" s="605"/>
      <c r="R452" s="605"/>
      <c r="S452" s="605"/>
      <c r="T452" s="605"/>
    </row>
    <row r="453" spans="1:20" x14ac:dyDescent="0.25">
      <c r="A453" s="605"/>
      <c r="B453" s="281" t="s">
        <v>347</v>
      </c>
      <c r="C453" s="474"/>
      <c r="D453" s="474"/>
      <c r="E453" s="474"/>
      <c r="F453" s="474"/>
      <c r="G453" s="343"/>
      <c r="H453" s="474"/>
      <c r="I453" s="474"/>
      <c r="J453" s="474"/>
      <c r="K453" s="474"/>
      <c r="L453" s="655"/>
      <c r="M453" s="605"/>
      <c r="N453" s="605"/>
      <c r="O453" s="605"/>
      <c r="P453" s="605"/>
      <c r="Q453" s="605"/>
      <c r="R453" s="605"/>
      <c r="S453" s="605"/>
      <c r="T453" s="605"/>
    </row>
    <row r="454" spans="1:20" x14ac:dyDescent="0.25">
      <c r="A454" s="605"/>
      <c r="C454" s="655"/>
      <c r="D454" s="655"/>
      <c r="E454" s="655"/>
      <c r="F454" s="655"/>
      <c r="G454" s="655"/>
      <c r="H454" s="655"/>
      <c r="I454" s="655"/>
      <c r="J454" s="655"/>
      <c r="K454" s="655"/>
      <c r="L454" s="655"/>
      <c r="M454" s="605"/>
      <c r="N454" s="605"/>
      <c r="O454" s="605"/>
      <c r="P454" s="605"/>
      <c r="Q454" s="605"/>
      <c r="R454" s="605"/>
      <c r="S454" s="605"/>
      <c r="T454" s="605"/>
    </row>
    <row r="455" spans="1:20" x14ac:dyDescent="0.25">
      <c r="A455" s="693" t="s">
        <v>629</v>
      </c>
      <c r="B455" s="619" t="s">
        <v>628</v>
      </c>
      <c r="C455" s="655"/>
      <c r="D455" s="655"/>
      <c r="E455" s="655"/>
      <c r="F455" s="655"/>
      <c r="G455" s="655"/>
      <c r="H455" s="655"/>
      <c r="I455" s="655"/>
      <c r="J455" s="655"/>
      <c r="K455" s="655"/>
      <c r="L455" s="655"/>
      <c r="M455" s="605"/>
      <c r="N455" s="605"/>
      <c r="O455" s="605"/>
      <c r="P455" s="605"/>
      <c r="Q455" s="605"/>
      <c r="R455" s="605"/>
      <c r="S455" s="605"/>
      <c r="T455" s="605"/>
    </row>
    <row r="456" spans="1:20" ht="45" x14ac:dyDescent="0.25">
      <c r="A456" s="605"/>
      <c r="B456" s="9"/>
      <c r="C456" s="664" t="s">
        <v>380</v>
      </c>
      <c r="D456" s="664" t="s">
        <v>379</v>
      </c>
      <c r="E456" s="664" t="s">
        <v>378</v>
      </c>
      <c r="F456" s="664" t="s">
        <v>377</v>
      </c>
      <c r="G456" s="664" t="s">
        <v>376</v>
      </c>
      <c r="H456" s="664" t="s">
        <v>474</v>
      </c>
      <c r="I456" s="664" t="s">
        <v>375</v>
      </c>
      <c r="J456" s="664" t="s">
        <v>24</v>
      </c>
      <c r="L456" s="655"/>
      <c r="M456" s="605"/>
      <c r="N456" s="605"/>
      <c r="O456" s="605"/>
      <c r="P456" s="605"/>
      <c r="Q456" s="605"/>
      <c r="R456" s="605"/>
      <c r="S456" s="605"/>
      <c r="T456" s="605"/>
    </row>
    <row r="457" spans="1:20" x14ac:dyDescent="0.25">
      <c r="A457" s="605"/>
      <c r="B457" s="9" t="s">
        <v>473</v>
      </c>
      <c r="C457" s="669">
        <v>0</v>
      </c>
      <c r="D457" s="669">
        <v>1.4397877363744763E-2</v>
      </c>
      <c r="E457" s="669">
        <v>0</v>
      </c>
      <c r="F457" s="669">
        <v>0</v>
      </c>
      <c r="G457" s="669">
        <v>0</v>
      </c>
      <c r="H457" s="669">
        <v>0</v>
      </c>
      <c r="I457" s="669">
        <v>0</v>
      </c>
      <c r="J457" s="669">
        <v>1.4397877363744763E-2</v>
      </c>
      <c r="L457" s="655"/>
      <c r="M457" s="605"/>
      <c r="N457" s="605"/>
      <c r="O457" s="605"/>
      <c r="P457" s="605"/>
      <c r="Q457" s="605"/>
      <c r="R457" s="605"/>
      <c r="S457" s="605"/>
      <c r="T457" s="605"/>
    </row>
    <row r="458" spans="1:20" x14ac:dyDescent="0.25">
      <c r="A458" s="605"/>
      <c r="B458" s="9" t="s">
        <v>472</v>
      </c>
      <c r="C458" s="669">
        <v>2.8749902027957238E-2</v>
      </c>
      <c r="D458" s="669">
        <v>0.20440919428991858</v>
      </c>
      <c r="E458" s="669">
        <v>5.757594418215338E-2</v>
      </c>
      <c r="F458" s="669">
        <v>0</v>
      </c>
      <c r="G458" s="669">
        <v>5.7589952927696482E-2</v>
      </c>
      <c r="H458" s="669">
        <v>2.8406622906847777E-2</v>
      </c>
      <c r="I458" s="669">
        <v>2.8795754727489527E-2</v>
      </c>
      <c r="J458" s="669">
        <v>0.40552737106206299</v>
      </c>
      <c r="L458" s="655"/>
      <c r="M458" s="605"/>
      <c r="N458" s="605"/>
      <c r="O458" s="605"/>
      <c r="P458" s="605"/>
      <c r="Q458" s="605"/>
      <c r="R458" s="605"/>
      <c r="S458" s="605"/>
      <c r="T458" s="605"/>
    </row>
    <row r="459" spans="1:20" x14ac:dyDescent="0.25">
      <c r="A459" s="605"/>
      <c r="B459" s="9" t="s">
        <v>471</v>
      </c>
      <c r="C459" s="669">
        <v>4.3193632091234294E-2</v>
      </c>
      <c r="D459" s="669">
        <v>0.11507963955627427</v>
      </c>
      <c r="E459" s="669">
        <v>8.6387264182468587E-2</v>
      </c>
      <c r="F459" s="669">
        <v>0</v>
      </c>
      <c r="G459" s="669">
        <v>3.3659902485511407E-2</v>
      </c>
      <c r="H459" s="669">
        <v>0.21538420330399505</v>
      </c>
      <c r="I459" s="669">
        <v>8.6370109954708618E-2</v>
      </c>
      <c r="J459" s="669">
        <v>0.58007475157419219</v>
      </c>
      <c r="L459" s="655"/>
      <c r="M459" s="605"/>
      <c r="N459" s="605"/>
      <c r="O459" s="605"/>
      <c r="P459" s="605"/>
      <c r="Q459" s="605"/>
      <c r="R459" s="605"/>
      <c r="S459" s="605"/>
      <c r="T459" s="605"/>
    </row>
    <row r="460" spans="1:20" x14ac:dyDescent="0.25">
      <c r="A460" s="605"/>
      <c r="B460" s="9" t="s">
        <v>470</v>
      </c>
      <c r="C460" s="669">
        <v>0</v>
      </c>
      <c r="D460" s="669">
        <v>0</v>
      </c>
      <c r="E460" s="669">
        <v>0</v>
      </c>
      <c r="F460" s="669">
        <v>0</v>
      </c>
      <c r="G460" s="669">
        <v>0</v>
      </c>
      <c r="H460" s="669">
        <v>0</v>
      </c>
      <c r="I460" s="669">
        <v>0</v>
      </c>
      <c r="J460" s="669">
        <v>0</v>
      </c>
      <c r="L460" s="655"/>
      <c r="M460" s="605"/>
      <c r="N460" s="605"/>
      <c r="O460" s="605"/>
      <c r="P460" s="605"/>
      <c r="Q460" s="605"/>
      <c r="R460" s="605"/>
      <c r="S460" s="605"/>
      <c r="T460" s="605"/>
    </row>
    <row r="461" spans="1:20" x14ac:dyDescent="0.25">
      <c r="A461" s="605"/>
      <c r="B461" s="9" t="s">
        <v>469</v>
      </c>
      <c r="C461" s="669">
        <v>0</v>
      </c>
      <c r="D461" s="669">
        <v>0</v>
      </c>
      <c r="E461" s="669">
        <v>0</v>
      </c>
      <c r="F461" s="669">
        <v>0</v>
      </c>
      <c r="G461" s="669">
        <v>0</v>
      </c>
      <c r="H461" s="669">
        <v>0</v>
      </c>
      <c r="I461" s="669">
        <v>0</v>
      </c>
      <c r="J461" s="669">
        <v>0</v>
      </c>
      <c r="L461" s="655"/>
      <c r="M461" s="605"/>
      <c r="N461" s="605"/>
      <c r="O461" s="605"/>
      <c r="P461" s="605"/>
      <c r="Q461" s="605"/>
      <c r="R461" s="605"/>
      <c r="S461" s="605"/>
      <c r="T461" s="605"/>
    </row>
    <row r="462" spans="1:20" x14ac:dyDescent="0.25">
      <c r="A462" s="605"/>
      <c r="B462" s="9" t="s">
        <v>468</v>
      </c>
      <c r="C462" s="669">
        <v>0</v>
      </c>
      <c r="D462" s="669">
        <v>0</v>
      </c>
      <c r="E462" s="669">
        <v>0</v>
      </c>
      <c r="F462" s="669">
        <v>0</v>
      </c>
      <c r="G462" s="669">
        <v>0</v>
      </c>
      <c r="H462" s="669">
        <v>0</v>
      </c>
      <c r="I462" s="669">
        <v>0</v>
      </c>
      <c r="J462" s="669">
        <v>0</v>
      </c>
      <c r="L462" s="655"/>
      <c r="M462" s="605"/>
      <c r="N462" s="605"/>
      <c r="O462" s="605"/>
      <c r="P462" s="605"/>
      <c r="Q462" s="605"/>
      <c r="R462" s="605"/>
      <c r="S462" s="605"/>
      <c r="T462" s="605"/>
    </row>
    <row r="463" spans="1:20" x14ac:dyDescent="0.25">
      <c r="A463" s="605"/>
      <c r="B463" s="9" t="s">
        <v>467</v>
      </c>
      <c r="C463" s="669">
        <v>0</v>
      </c>
      <c r="D463" s="669">
        <v>0</v>
      </c>
      <c r="E463" s="669">
        <v>0</v>
      </c>
      <c r="F463" s="669">
        <v>0</v>
      </c>
      <c r="G463" s="669">
        <v>0</v>
      </c>
      <c r="H463" s="669">
        <v>0</v>
      </c>
      <c r="I463" s="669">
        <v>0</v>
      </c>
      <c r="J463" s="669">
        <v>0</v>
      </c>
      <c r="L463" s="655"/>
      <c r="M463" s="605"/>
      <c r="N463" s="605"/>
      <c r="O463" s="605"/>
      <c r="P463" s="605"/>
      <c r="Q463" s="605"/>
      <c r="R463" s="605"/>
      <c r="S463" s="605"/>
      <c r="T463" s="605"/>
    </row>
    <row r="464" spans="1:20" x14ac:dyDescent="0.25">
      <c r="A464" s="605"/>
      <c r="B464" s="9" t="s">
        <v>466</v>
      </c>
      <c r="C464" s="669">
        <v>0</v>
      </c>
      <c r="D464" s="669">
        <v>0</v>
      </c>
      <c r="E464" s="669">
        <v>0</v>
      </c>
      <c r="F464" s="669">
        <v>0</v>
      </c>
      <c r="G464" s="669">
        <v>0</v>
      </c>
      <c r="H464" s="669">
        <v>0</v>
      </c>
      <c r="I464" s="669">
        <v>0</v>
      </c>
      <c r="J464" s="669">
        <v>0</v>
      </c>
      <c r="L464" s="655"/>
      <c r="M464" s="605"/>
      <c r="N464" s="605"/>
      <c r="O464" s="605"/>
      <c r="P464" s="605"/>
      <c r="Q464" s="605"/>
      <c r="R464" s="605"/>
      <c r="S464" s="605"/>
      <c r="T464" s="605"/>
    </row>
    <row r="465" spans="1:20" x14ac:dyDescent="0.25">
      <c r="A465" s="605"/>
      <c r="B465" s="10" t="s">
        <v>24</v>
      </c>
      <c r="C465" s="346">
        <v>7.1943534119191535E-2</v>
      </c>
      <c r="D465" s="346">
        <v>0.33388671120993763</v>
      </c>
      <c r="E465" s="346">
        <v>0.14396320836462195</v>
      </c>
      <c r="F465" s="346">
        <v>0</v>
      </c>
      <c r="G465" s="346">
        <v>9.1249855413207889E-2</v>
      </c>
      <c r="H465" s="346">
        <v>0.24379082621084286</v>
      </c>
      <c r="I465" s="346">
        <v>0.11516586468219814</v>
      </c>
      <c r="J465" s="346">
        <v>1</v>
      </c>
      <c r="L465" s="655"/>
      <c r="M465" s="605"/>
      <c r="N465" s="605"/>
      <c r="O465" s="605"/>
      <c r="P465" s="605"/>
      <c r="Q465" s="605"/>
      <c r="R465" s="605"/>
      <c r="S465" s="605"/>
      <c r="T465" s="605"/>
    </row>
    <row r="466" spans="1:20" x14ac:dyDescent="0.25">
      <c r="A466" s="605"/>
      <c r="B466" s="281" t="s">
        <v>347</v>
      </c>
      <c r="C466" s="343"/>
      <c r="D466" s="343"/>
      <c r="E466" s="343"/>
      <c r="F466" s="343"/>
      <c r="G466" s="343"/>
      <c r="H466" s="343"/>
      <c r="I466" s="343"/>
      <c r="J466" s="343"/>
      <c r="K466" s="343"/>
      <c r="L466" s="655"/>
      <c r="M466" s="605"/>
      <c r="N466" s="605"/>
      <c r="O466" s="605"/>
      <c r="P466" s="605"/>
      <c r="Q466" s="605"/>
      <c r="R466" s="605"/>
      <c r="S466" s="605"/>
      <c r="T466" s="605"/>
    </row>
    <row r="467" spans="1:20" x14ac:dyDescent="0.25">
      <c r="A467" s="605"/>
      <c r="B467" s="506"/>
      <c r="C467" s="343"/>
      <c r="D467" s="343"/>
      <c r="E467" s="343"/>
      <c r="F467" s="343"/>
      <c r="G467" s="343"/>
      <c r="H467" s="343"/>
      <c r="I467" s="343"/>
      <c r="J467" s="343"/>
      <c r="K467" s="343"/>
      <c r="L467" s="655"/>
      <c r="M467" s="605"/>
      <c r="N467" s="605"/>
      <c r="O467" s="605"/>
      <c r="P467" s="605"/>
      <c r="Q467" s="605"/>
      <c r="R467" s="605"/>
      <c r="S467" s="605"/>
      <c r="T467" s="605"/>
    </row>
    <row r="468" spans="1:20" x14ac:dyDescent="0.25">
      <c r="A468" s="335" t="s">
        <v>627</v>
      </c>
      <c r="B468" s="507"/>
      <c r="C468" s="664" t="s">
        <v>45</v>
      </c>
      <c r="D468" s="664" t="s">
        <v>197</v>
      </c>
      <c r="E468" s="664" t="s">
        <v>424</v>
      </c>
      <c r="F468" s="664" t="s">
        <v>197</v>
      </c>
      <c r="G468" s="343"/>
      <c r="H468" s="343"/>
      <c r="I468" s="343"/>
      <c r="J468" s="343"/>
      <c r="K468" s="343"/>
      <c r="L468" s="655"/>
      <c r="M468" s="605"/>
      <c r="N468" s="605"/>
      <c r="O468" s="605"/>
      <c r="P468" s="605"/>
      <c r="Q468" s="605"/>
      <c r="R468" s="605"/>
      <c r="S468" s="605"/>
      <c r="T468" s="605"/>
    </row>
    <row r="469" spans="1:20" x14ac:dyDescent="0.25">
      <c r="A469" s="605"/>
      <c r="B469" s="607" t="s">
        <v>353</v>
      </c>
      <c r="C469" s="588">
        <v>21</v>
      </c>
      <c r="D469" s="669">
        <v>0.72413793103448276</v>
      </c>
      <c r="E469" s="735">
        <v>21.740480999999999</v>
      </c>
      <c r="F469" s="669">
        <v>0.70499274609644846</v>
      </c>
      <c r="G469" s="646"/>
      <c r="H469" s="343"/>
      <c r="I469" s="343"/>
      <c r="J469" s="343"/>
      <c r="K469" s="343"/>
      <c r="L469" s="655"/>
      <c r="M469" s="605"/>
      <c r="N469" s="605"/>
      <c r="O469" s="605"/>
      <c r="P469" s="605"/>
      <c r="Q469" s="605"/>
      <c r="R469" s="605"/>
      <c r="S469" s="605"/>
      <c r="T469" s="605"/>
    </row>
    <row r="470" spans="1:20" x14ac:dyDescent="0.25">
      <c r="A470" s="605"/>
      <c r="B470" s="607" t="s">
        <v>352</v>
      </c>
      <c r="C470" s="588">
        <v>7</v>
      </c>
      <c r="D470" s="669">
        <v>0.2413793103448276</v>
      </c>
      <c r="E470" s="735">
        <v>7.9905860000000004</v>
      </c>
      <c r="F470" s="669">
        <v>0.25911593984787346</v>
      </c>
      <c r="G470" s="343"/>
      <c r="H470" s="343"/>
      <c r="I470" s="343"/>
      <c r="J470" s="343"/>
      <c r="K470" s="343"/>
      <c r="L470" s="655"/>
      <c r="M470" s="605"/>
      <c r="N470" s="605"/>
      <c r="O470" s="605"/>
      <c r="P470" s="605"/>
      <c r="Q470" s="605"/>
      <c r="R470" s="605"/>
      <c r="S470" s="605"/>
      <c r="T470" s="605"/>
    </row>
    <row r="471" spans="1:20" x14ac:dyDescent="0.25">
      <c r="A471" s="605"/>
      <c r="B471" s="607" t="s">
        <v>351</v>
      </c>
      <c r="C471" s="588">
        <v>1</v>
      </c>
      <c r="D471" s="669">
        <v>3.4482758620689655E-2</v>
      </c>
      <c r="E471" s="735">
        <v>1.1068119999999999</v>
      </c>
      <c r="F471" s="669">
        <v>3.5891314055678081E-2</v>
      </c>
      <c r="G471" s="343"/>
      <c r="H471" s="343"/>
      <c r="I471" s="343"/>
      <c r="J471" s="343"/>
      <c r="K471" s="343"/>
      <c r="L471" s="655"/>
      <c r="M471" s="605"/>
      <c r="N471" s="605"/>
      <c r="O471" s="605"/>
      <c r="P471" s="605"/>
      <c r="Q471" s="605"/>
      <c r="R471" s="605"/>
      <c r="S471" s="605"/>
      <c r="T471" s="605"/>
    </row>
    <row r="472" spans="1:20" x14ac:dyDescent="0.25">
      <c r="A472" s="605"/>
      <c r="B472" s="607" t="s">
        <v>350</v>
      </c>
      <c r="C472" s="588"/>
      <c r="D472" s="669">
        <v>0</v>
      </c>
      <c r="E472" s="735"/>
      <c r="F472" s="669">
        <v>0</v>
      </c>
      <c r="G472" s="343"/>
      <c r="H472" s="343"/>
      <c r="I472" s="343"/>
      <c r="J472" s="343"/>
      <c r="K472" s="343"/>
      <c r="L472" s="655"/>
      <c r="M472" s="605"/>
      <c r="N472" s="605"/>
      <c r="O472" s="605"/>
      <c r="P472" s="605"/>
      <c r="Q472" s="605"/>
      <c r="R472" s="605"/>
      <c r="S472" s="605"/>
      <c r="T472" s="605"/>
    </row>
    <row r="473" spans="1:20" x14ac:dyDescent="0.25">
      <c r="A473" s="605"/>
      <c r="B473" s="607" t="s">
        <v>349</v>
      </c>
      <c r="C473" s="588"/>
      <c r="D473" s="669">
        <v>0</v>
      </c>
      <c r="E473" s="735"/>
      <c r="F473" s="669">
        <v>0</v>
      </c>
      <c r="G473" s="343"/>
      <c r="H473" s="343"/>
      <c r="I473" s="343"/>
      <c r="J473" s="343"/>
      <c r="K473" s="343"/>
      <c r="L473" s="655"/>
      <c r="M473" s="605"/>
      <c r="N473" s="605"/>
      <c r="O473" s="605"/>
      <c r="P473" s="605"/>
      <c r="Q473" s="605"/>
      <c r="R473" s="605"/>
      <c r="S473" s="605"/>
      <c r="T473" s="605"/>
    </row>
    <row r="474" spans="1:20" x14ac:dyDescent="0.25">
      <c r="A474" s="605"/>
      <c r="B474" s="607" t="s">
        <v>153</v>
      </c>
      <c r="C474" s="589"/>
      <c r="D474" s="669">
        <v>0</v>
      </c>
      <c r="E474" s="735"/>
      <c r="F474" s="669">
        <v>0</v>
      </c>
      <c r="G474" s="343"/>
      <c r="H474" s="343"/>
      <c r="I474" s="343"/>
      <c r="J474" s="343"/>
      <c r="K474" s="343"/>
      <c r="L474" s="655"/>
      <c r="M474" s="605"/>
      <c r="N474" s="605"/>
      <c r="O474" s="605"/>
      <c r="P474" s="605"/>
      <c r="Q474" s="605"/>
      <c r="R474" s="605"/>
      <c r="S474" s="605"/>
      <c r="T474" s="605"/>
    </row>
    <row r="475" spans="1:20" x14ac:dyDescent="0.25">
      <c r="A475" s="605"/>
      <c r="B475" s="607" t="s">
        <v>348</v>
      </c>
      <c r="C475" s="736"/>
      <c r="D475" s="669">
        <v>0</v>
      </c>
      <c r="E475" s="737"/>
      <c r="F475" s="669">
        <v>0</v>
      </c>
      <c r="G475" s="343"/>
      <c r="H475" s="343"/>
      <c r="I475" s="655"/>
      <c r="J475" s="655"/>
      <c r="K475" s="605"/>
      <c r="L475" s="605"/>
      <c r="M475" s="605"/>
      <c r="N475" s="605"/>
      <c r="O475" s="605"/>
      <c r="P475" s="605"/>
      <c r="Q475" s="605"/>
      <c r="R475" s="605"/>
    </row>
    <row r="476" spans="1:20" x14ac:dyDescent="0.25">
      <c r="A476" s="605"/>
      <c r="B476" s="381" t="s">
        <v>24</v>
      </c>
      <c r="C476" s="380">
        <v>29</v>
      </c>
      <c r="D476" s="380">
        <v>1</v>
      </c>
      <c r="E476" s="387">
        <v>30.837879000000001</v>
      </c>
      <c r="F476" s="380">
        <v>1</v>
      </c>
      <c r="G476" s="343"/>
      <c r="H476" s="343"/>
      <c r="I476" s="655"/>
      <c r="J476" s="655"/>
      <c r="K476" s="605"/>
      <c r="L476" s="605"/>
      <c r="M476" s="605"/>
      <c r="N476" s="605"/>
      <c r="O476" s="605"/>
      <c r="P476" s="605"/>
      <c r="Q476" s="605"/>
      <c r="R476" s="605"/>
    </row>
    <row r="477" spans="1:20" x14ac:dyDescent="0.25">
      <c r="A477" s="605"/>
      <c r="B477" s="506" t="s">
        <v>626</v>
      </c>
      <c r="C477" s="655"/>
      <c r="D477" s="505"/>
      <c r="E477" s="399"/>
      <c r="F477" s="505"/>
      <c r="G477" s="343"/>
      <c r="H477" s="343"/>
      <c r="I477" s="655"/>
      <c r="J477" s="655"/>
      <c r="K477" s="605"/>
      <c r="L477" s="605"/>
      <c r="M477" s="605"/>
      <c r="N477" s="605"/>
      <c r="O477" s="605"/>
      <c r="P477" s="605"/>
      <c r="Q477" s="605"/>
      <c r="R477" s="605"/>
    </row>
    <row r="478" spans="1:20" x14ac:dyDescent="0.25">
      <c r="A478" s="605"/>
      <c r="B478" s="281" t="s">
        <v>347</v>
      </c>
      <c r="C478" s="386"/>
      <c r="D478" s="505"/>
      <c r="E478" s="399"/>
      <c r="F478" s="505"/>
      <c r="G478" s="343"/>
      <c r="H478" s="343"/>
      <c r="I478" s="655"/>
      <c r="J478" s="655"/>
      <c r="K478" s="605"/>
      <c r="L478" s="605"/>
      <c r="M478" s="605"/>
      <c r="N478" s="605"/>
      <c r="O478" s="605"/>
      <c r="P478" s="605"/>
      <c r="Q478" s="605"/>
      <c r="R478" s="605"/>
    </row>
    <row r="479" spans="1:20" x14ac:dyDescent="0.25">
      <c r="A479" s="605"/>
      <c r="B479" s="650"/>
      <c r="C479" s="343"/>
      <c r="D479" s="343"/>
      <c r="E479" s="343"/>
      <c r="F479" s="343"/>
      <c r="G479" s="343"/>
      <c r="H479" s="343"/>
      <c r="I479" s="655"/>
      <c r="J479" s="655"/>
      <c r="K479" s="605"/>
      <c r="L479" s="605"/>
      <c r="M479" s="605"/>
      <c r="N479" s="605"/>
      <c r="O479" s="605"/>
      <c r="P479" s="605"/>
      <c r="Q479" s="605"/>
      <c r="R479" s="605"/>
    </row>
    <row r="480" spans="1:20" ht="30" x14ac:dyDescent="0.25">
      <c r="A480" s="693" t="s">
        <v>625</v>
      </c>
      <c r="B480" s="9"/>
      <c r="C480" s="664" t="s">
        <v>522</v>
      </c>
      <c r="D480" s="664" t="s">
        <v>521</v>
      </c>
      <c r="E480" s="664" t="s">
        <v>520</v>
      </c>
      <c r="F480" s="343"/>
      <c r="G480" s="343"/>
      <c r="H480" s="343"/>
      <c r="I480" s="655"/>
      <c r="J480" s="655"/>
      <c r="K480" s="605"/>
      <c r="L480" s="605"/>
      <c r="M480" s="605"/>
      <c r="N480" s="605"/>
      <c r="O480" s="605"/>
      <c r="P480" s="605"/>
      <c r="Q480" s="605"/>
      <c r="R480" s="605"/>
    </row>
    <row r="481" spans="1:18" x14ac:dyDescent="0.25">
      <c r="A481" s="605"/>
      <c r="B481" s="9" t="s">
        <v>172</v>
      </c>
      <c r="C481" s="9">
        <v>7</v>
      </c>
      <c r="D481" s="694">
        <v>1.8938219999999999</v>
      </c>
      <c r="E481" s="669">
        <v>6.1412200235950065E-2</v>
      </c>
      <c r="F481" s="343"/>
      <c r="G481" s="343"/>
      <c r="H481" s="343"/>
      <c r="I481" s="655"/>
      <c r="J481" s="655"/>
      <c r="K481" s="605"/>
      <c r="L481" s="605"/>
      <c r="M481" s="605"/>
      <c r="N481" s="605"/>
      <c r="O481" s="605"/>
      <c r="P481" s="605"/>
      <c r="Q481" s="605"/>
      <c r="R481" s="605"/>
    </row>
    <row r="482" spans="1:18" x14ac:dyDescent="0.25">
      <c r="A482" s="605"/>
      <c r="B482" s="9" t="s">
        <v>171</v>
      </c>
      <c r="C482" s="9">
        <v>2</v>
      </c>
      <c r="D482" s="694">
        <v>0.74995199999999995</v>
      </c>
      <c r="E482" s="669">
        <v>2.4319182262826824E-2</v>
      </c>
      <c r="F482" s="343"/>
      <c r="G482" s="343"/>
      <c r="H482" s="343"/>
      <c r="I482" s="655"/>
      <c r="J482" s="655"/>
      <c r="K482" s="605"/>
      <c r="L482" s="605"/>
      <c r="M482" s="605"/>
      <c r="N482" s="605"/>
      <c r="O482" s="605"/>
      <c r="P482" s="605"/>
      <c r="Q482" s="605"/>
      <c r="R482" s="605"/>
    </row>
    <row r="483" spans="1:18" x14ac:dyDescent="0.25">
      <c r="A483" s="605"/>
      <c r="B483" s="9" t="s">
        <v>519</v>
      </c>
      <c r="C483" s="9">
        <v>9</v>
      </c>
      <c r="D483" s="694">
        <v>3.297822</v>
      </c>
      <c r="E483" s="669">
        <v>0.10694062325103486</v>
      </c>
      <c r="G483" s="343"/>
      <c r="H483" s="343"/>
      <c r="I483" s="655"/>
      <c r="J483" s="655"/>
      <c r="K483" s="605"/>
      <c r="L483" s="605"/>
      <c r="M483" s="605"/>
      <c r="N483" s="605"/>
      <c r="O483" s="605"/>
      <c r="P483" s="605"/>
      <c r="Q483" s="605"/>
      <c r="R483" s="605"/>
    </row>
    <row r="484" spans="1:18" x14ac:dyDescent="0.25">
      <c r="A484" s="605"/>
      <c r="B484" s="9" t="s">
        <v>169</v>
      </c>
      <c r="C484" s="9">
        <v>2</v>
      </c>
      <c r="D484" s="694">
        <v>0.82181199999999999</v>
      </c>
      <c r="E484" s="669">
        <v>2.6649433315436507E-2</v>
      </c>
      <c r="G484" s="343"/>
      <c r="H484" s="343"/>
      <c r="I484" s="655"/>
      <c r="J484" s="655"/>
      <c r="K484" s="605"/>
      <c r="L484" s="605"/>
      <c r="M484" s="605"/>
      <c r="N484" s="605"/>
      <c r="O484" s="605"/>
      <c r="P484" s="605"/>
      <c r="Q484" s="605"/>
      <c r="R484" s="605"/>
    </row>
    <row r="485" spans="1:18" x14ac:dyDescent="0.25">
      <c r="A485" s="605"/>
      <c r="B485" s="9" t="s">
        <v>168</v>
      </c>
      <c r="C485" s="9">
        <v>3</v>
      </c>
      <c r="D485" s="694">
        <v>1.2749999999999999</v>
      </c>
      <c r="E485" s="669">
        <v>4.1345255943185964E-2</v>
      </c>
      <c r="G485" s="343"/>
      <c r="H485" s="343"/>
      <c r="I485" s="655"/>
      <c r="J485" s="655"/>
      <c r="K485" s="605"/>
      <c r="L485" s="605"/>
      <c r="M485" s="605"/>
      <c r="N485" s="605"/>
      <c r="O485" s="605"/>
      <c r="P485" s="605"/>
      <c r="Q485" s="605"/>
      <c r="R485" s="605"/>
    </row>
    <row r="486" spans="1:18" x14ac:dyDescent="0.25">
      <c r="A486" s="605"/>
      <c r="B486" s="9" t="s">
        <v>369</v>
      </c>
      <c r="C486" s="9"/>
      <c r="D486" s="694"/>
      <c r="E486" s="669">
        <v>0</v>
      </c>
      <c r="G486" s="343"/>
      <c r="H486" s="343"/>
      <c r="I486" s="655"/>
      <c r="J486" s="655"/>
      <c r="K486" s="605"/>
      <c r="L486" s="605"/>
      <c r="M486" s="605"/>
      <c r="N486" s="605"/>
      <c r="O486" s="605"/>
      <c r="P486" s="605"/>
      <c r="Q486" s="605"/>
      <c r="R486" s="605"/>
    </row>
    <row r="487" spans="1:18" x14ac:dyDescent="0.25">
      <c r="A487" s="605"/>
      <c r="B487" s="9" t="s">
        <v>166</v>
      </c>
      <c r="C487" s="9">
        <v>2</v>
      </c>
      <c r="D487" s="694">
        <v>0.72</v>
      </c>
      <c r="E487" s="669">
        <v>2.3347909238505018E-2</v>
      </c>
      <c r="F487" s="343"/>
      <c r="G487" s="343"/>
      <c r="H487" s="343"/>
      <c r="I487" s="655"/>
      <c r="J487" s="655"/>
      <c r="K487" s="605"/>
      <c r="L487" s="605"/>
      <c r="M487" s="605"/>
      <c r="N487" s="605"/>
      <c r="O487" s="605"/>
      <c r="P487" s="605"/>
      <c r="Q487" s="605"/>
      <c r="R487" s="605"/>
    </row>
    <row r="488" spans="1:18" x14ac:dyDescent="0.25">
      <c r="A488" s="605"/>
      <c r="B488" s="9" t="s">
        <v>518</v>
      </c>
      <c r="C488" s="9"/>
      <c r="D488" s="694"/>
      <c r="E488" s="669">
        <v>0</v>
      </c>
      <c r="F488" s="343"/>
      <c r="G488" s="343"/>
      <c r="H488" s="343"/>
      <c r="I488" s="655"/>
      <c r="J488" s="655"/>
      <c r="K488" s="605"/>
      <c r="L488" s="605"/>
      <c r="M488" s="605"/>
      <c r="N488" s="605"/>
      <c r="O488" s="605"/>
      <c r="P488" s="605"/>
      <c r="Q488" s="605"/>
      <c r="R488" s="605"/>
    </row>
    <row r="489" spans="1:18" x14ac:dyDescent="0.25">
      <c r="A489" s="605"/>
      <c r="B489" s="9" t="s">
        <v>196</v>
      </c>
      <c r="C489" s="9"/>
      <c r="D489" s="694"/>
      <c r="E489" s="669">
        <v>0</v>
      </c>
      <c r="F489" s="343"/>
      <c r="G489" s="343"/>
      <c r="H489" s="343"/>
      <c r="I489" s="655"/>
      <c r="J489" s="655"/>
      <c r="K489" s="605"/>
      <c r="L489" s="605"/>
      <c r="M489" s="605"/>
      <c r="N489" s="605"/>
      <c r="O489" s="605"/>
      <c r="P489" s="605"/>
      <c r="Q489" s="605"/>
      <c r="R489" s="605"/>
    </row>
    <row r="490" spans="1:18" x14ac:dyDescent="0.25">
      <c r="A490" s="605"/>
      <c r="B490" s="9" t="s">
        <v>365</v>
      </c>
      <c r="C490" s="9"/>
      <c r="D490" s="694"/>
      <c r="E490" s="669">
        <v>0</v>
      </c>
      <c r="F490" s="343"/>
      <c r="G490" s="343"/>
      <c r="H490" s="343"/>
      <c r="I490" s="655"/>
      <c r="J490" s="655"/>
      <c r="K490" s="605"/>
      <c r="L490" s="605"/>
      <c r="M490" s="605"/>
      <c r="N490" s="605"/>
      <c r="O490" s="605"/>
      <c r="P490" s="605"/>
      <c r="Q490" s="605"/>
      <c r="R490" s="605"/>
    </row>
    <row r="491" spans="1:18" x14ac:dyDescent="0.25">
      <c r="A491" s="605"/>
      <c r="B491" s="9" t="s">
        <v>194</v>
      </c>
      <c r="C491" s="9"/>
      <c r="D491" s="694"/>
      <c r="E491" s="669">
        <v>0</v>
      </c>
      <c r="F491" s="343"/>
      <c r="G491" s="343"/>
      <c r="H491" s="343"/>
      <c r="I491" s="655"/>
      <c r="J491" s="655"/>
      <c r="K491" s="605"/>
      <c r="L491" s="605"/>
      <c r="M491" s="605"/>
      <c r="N491" s="605"/>
      <c r="O491" s="605"/>
      <c r="P491" s="605"/>
      <c r="Q491" s="605"/>
      <c r="R491" s="605"/>
    </row>
    <row r="492" spans="1:18" x14ac:dyDescent="0.25">
      <c r="A492" s="605"/>
      <c r="B492" s="9" t="s">
        <v>193</v>
      </c>
      <c r="C492" s="9"/>
      <c r="D492" s="694"/>
      <c r="E492" s="669">
        <v>0</v>
      </c>
      <c r="F492" s="343"/>
      <c r="G492" s="343"/>
      <c r="H492" s="343"/>
      <c r="I492" s="655"/>
      <c r="J492" s="655"/>
      <c r="K492" s="605"/>
      <c r="L492" s="605"/>
      <c r="M492" s="605"/>
      <c r="N492" s="605"/>
      <c r="O492" s="605"/>
      <c r="P492" s="605"/>
      <c r="Q492" s="605"/>
      <c r="R492" s="605"/>
    </row>
    <row r="493" spans="1:18" x14ac:dyDescent="0.25">
      <c r="A493" s="605"/>
      <c r="B493" s="9" t="s">
        <v>192</v>
      </c>
      <c r="C493" s="9"/>
      <c r="D493" s="694"/>
      <c r="E493" s="669">
        <v>0</v>
      </c>
      <c r="F493" s="343"/>
      <c r="G493" s="343"/>
      <c r="H493" s="343"/>
      <c r="I493" s="655"/>
      <c r="J493" s="655"/>
      <c r="K493" s="605"/>
      <c r="L493" s="605"/>
      <c r="M493" s="605"/>
      <c r="N493" s="605"/>
      <c r="O493" s="605"/>
      <c r="P493" s="605"/>
      <c r="Q493" s="605"/>
      <c r="R493" s="605"/>
    </row>
    <row r="494" spans="1:18" x14ac:dyDescent="0.25">
      <c r="A494" s="605"/>
      <c r="B494" s="9" t="s">
        <v>191</v>
      </c>
      <c r="C494" s="9">
        <v>3</v>
      </c>
      <c r="D494" s="694">
        <v>1.617</v>
      </c>
      <c r="E494" s="669">
        <v>5.243551283147585E-2</v>
      </c>
      <c r="G494" s="343"/>
      <c r="H494" s="343"/>
      <c r="I494" s="655"/>
      <c r="J494" s="655"/>
      <c r="K494" s="605"/>
      <c r="L494" s="605"/>
      <c r="M494" s="605"/>
      <c r="N494" s="605"/>
      <c r="O494" s="605"/>
      <c r="P494" s="605"/>
      <c r="Q494" s="605"/>
      <c r="R494" s="605"/>
    </row>
    <row r="495" spans="1:18" x14ac:dyDescent="0.25">
      <c r="A495" s="605"/>
      <c r="B495" s="9" t="s">
        <v>182</v>
      </c>
      <c r="C495" s="9">
        <v>1</v>
      </c>
      <c r="D495" s="694">
        <v>0.45</v>
      </c>
      <c r="E495" s="669">
        <v>1.4592443274065637E-2</v>
      </c>
      <c r="F495" s="343"/>
      <c r="G495" s="343"/>
      <c r="H495" s="343"/>
      <c r="I495" s="655"/>
      <c r="J495" s="655"/>
      <c r="K495" s="605"/>
      <c r="L495" s="605"/>
      <c r="M495" s="605"/>
      <c r="N495" s="605"/>
      <c r="O495" s="605"/>
      <c r="P495" s="605"/>
      <c r="Q495" s="605"/>
      <c r="R495" s="605"/>
    </row>
    <row r="496" spans="1:18" x14ac:dyDescent="0.25">
      <c r="A496" s="605"/>
      <c r="B496" s="9" t="s">
        <v>514</v>
      </c>
      <c r="C496" s="9"/>
      <c r="D496" s="694"/>
      <c r="E496" s="669">
        <v>0</v>
      </c>
      <c r="F496" s="343"/>
      <c r="G496" s="343"/>
      <c r="H496" s="343"/>
      <c r="I496" s="655"/>
      <c r="J496" s="655"/>
      <c r="K496" s="605"/>
      <c r="L496" s="605"/>
      <c r="M496" s="605"/>
      <c r="N496" s="605"/>
      <c r="O496" s="605"/>
      <c r="P496" s="605"/>
      <c r="Q496" s="605"/>
      <c r="R496" s="605"/>
    </row>
    <row r="497" spans="1:20" x14ac:dyDescent="0.25">
      <c r="A497" s="605"/>
      <c r="B497" s="9" t="s">
        <v>361</v>
      </c>
      <c r="C497" s="9">
        <v>2</v>
      </c>
      <c r="D497" s="694">
        <v>1.3320000000000001</v>
      </c>
      <c r="E497" s="669">
        <v>4.3193632091234287E-2</v>
      </c>
      <c r="F497" s="343"/>
      <c r="G497" s="343"/>
      <c r="H497" s="343"/>
      <c r="I497" s="655"/>
      <c r="J497" s="655"/>
      <c r="K497" s="605"/>
      <c r="L497" s="605"/>
      <c r="M497" s="605"/>
      <c r="N497" s="605"/>
      <c r="O497" s="605"/>
      <c r="P497" s="605"/>
      <c r="Q497" s="605"/>
      <c r="R497" s="605"/>
    </row>
    <row r="498" spans="1:20" x14ac:dyDescent="0.25">
      <c r="A498" s="605"/>
      <c r="B498" s="9" t="s">
        <v>360</v>
      </c>
      <c r="C498" s="9">
        <v>24</v>
      </c>
      <c r="D498" s="694">
        <v>17.199000000000002</v>
      </c>
      <c r="E498" s="669">
        <v>0.55772318193478865</v>
      </c>
      <c r="F498" s="350" t="s">
        <v>264</v>
      </c>
      <c r="G498" s="343"/>
      <c r="H498" s="343"/>
      <c r="I498" s="655"/>
      <c r="J498" s="655"/>
      <c r="K498" s="605"/>
      <c r="L498" s="605"/>
      <c r="M498" s="605"/>
      <c r="N498" s="605"/>
      <c r="O498" s="605"/>
      <c r="P498" s="605"/>
      <c r="Q498" s="605"/>
      <c r="R498" s="605"/>
    </row>
    <row r="499" spans="1:20" x14ac:dyDescent="0.25">
      <c r="A499" s="605"/>
      <c r="B499" s="9" t="s">
        <v>181</v>
      </c>
      <c r="C499" s="9">
        <v>1</v>
      </c>
      <c r="D499" s="694">
        <v>0.88200000000000001</v>
      </c>
      <c r="E499" s="669">
        <v>2.8601188817168648E-2</v>
      </c>
      <c r="F499" s="343"/>
      <c r="G499" s="343"/>
      <c r="H499" s="343"/>
      <c r="I499" s="655"/>
      <c r="J499" s="655"/>
      <c r="K499" s="605"/>
      <c r="L499" s="605"/>
      <c r="M499" s="605"/>
      <c r="N499" s="605"/>
      <c r="O499" s="605"/>
      <c r="P499" s="605"/>
      <c r="Q499" s="605"/>
      <c r="R499" s="605"/>
    </row>
    <row r="500" spans="1:20" x14ac:dyDescent="0.25">
      <c r="A500" s="605"/>
      <c r="B500" s="9" t="s">
        <v>359</v>
      </c>
      <c r="C500" s="9"/>
      <c r="D500" s="694"/>
      <c r="E500" s="669">
        <v>0</v>
      </c>
      <c r="F500" s="343"/>
      <c r="G500" s="343"/>
      <c r="H500" s="343"/>
      <c r="I500" s="655"/>
      <c r="J500" s="655"/>
      <c r="K500" s="605"/>
      <c r="L500" s="605"/>
      <c r="M500" s="605"/>
      <c r="N500" s="605"/>
      <c r="O500" s="605"/>
      <c r="P500" s="605"/>
      <c r="Q500" s="605"/>
      <c r="R500" s="605"/>
    </row>
    <row r="501" spans="1:20" x14ac:dyDescent="0.25">
      <c r="A501" s="605"/>
      <c r="B501" s="9" t="s">
        <v>187</v>
      </c>
      <c r="C501" s="9">
        <v>2</v>
      </c>
      <c r="D501" s="694">
        <v>0.59947099999999998</v>
      </c>
      <c r="E501" s="669">
        <v>1.9439436804327557E-2</v>
      </c>
      <c r="F501" s="343"/>
      <c r="G501" s="343"/>
      <c r="H501" s="343"/>
      <c r="I501" s="655"/>
      <c r="J501" s="655"/>
      <c r="K501" s="605"/>
      <c r="L501" s="605"/>
      <c r="M501" s="605"/>
      <c r="N501" s="605"/>
      <c r="O501" s="605"/>
      <c r="P501" s="605"/>
      <c r="Q501" s="605"/>
      <c r="R501" s="605"/>
    </row>
    <row r="502" spans="1:20" x14ac:dyDescent="0.25">
      <c r="A502" s="605"/>
      <c r="B502" s="9" t="s">
        <v>186</v>
      </c>
      <c r="C502" s="9"/>
      <c r="D502" s="9"/>
      <c r="E502" s="669">
        <v>0</v>
      </c>
      <c r="F502" s="343"/>
      <c r="G502" s="343"/>
      <c r="H502" s="343"/>
      <c r="I502" s="655"/>
      <c r="J502" s="655"/>
      <c r="K502" s="605"/>
      <c r="L502" s="605"/>
      <c r="M502" s="605"/>
      <c r="N502" s="605"/>
      <c r="O502" s="605"/>
      <c r="P502" s="605"/>
      <c r="Q502" s="605"/>
      <c r="R502" s="605"/>
    </row>
    <row r="503" spans="1:20" x14ac:dyDescent="0.25">
      <c r="A503" s="605"/>
      <c r="B503" s="341" t="s">
        <v>24</v>
      </c>
      <c r="C503" s="504">
        <v>58</v>
      </c>
      <c r="D503" s="503">
        <v>30.837879000000004</v>
      </c>
      <c r="E503" s="346">
        <v>0.99999999999999978</v>
      </c>
      <c r="F503" s="343"/>
      <c r="G503" s="343"/>
      <c r="H503" s="343"/>
      <c r="I503" s="655"/>
      <c r="J503" s="655"/>
      <c r="K503" s="605"/>
      <c r="L503" s="605"/>
      <c r="M503" s="605"/>
      <c r="N503" s="605"/>
      <c r="O503" s="605"/>
      <c r="P503" s="605"/>
      <c r="Q503" s="605"/>
      <c r="R503" s="605"/>
    </row>
    <row r="504" spans="1:20" x14ac:dyDescent="0.25">
      <c r="A504" s="605"/>
      <c r="B504" s="502" t="s">
        <v>624</v>
      </c>
      <c r="C504" s="343"/>
      <c r="E504" s="655"/>
      <c r="F504" s="655"/>
      <c r="G504" s="655"/>
      <c r="H504" s="655"/>
      <c r="I504" s="655"/>
      <c r="J504" s="655"/>
      <c r="K504" s="655"/>
      <c r="L504" s="655"/>
      <c r="M504" s="605"/>
      <c r="N504" s="605"/>
      <c r="O504" s="605"/>
      <c r="P504" s="605"/>
      <c r="Q504" s="605"/>
      <c r="R504" s="605"/>
      <c r="S504" s="605"/>
      <c r="T504" s="605"/>
    </row>
    <row r="505" spans="1:20" x14ac:dyDescent="0.25">
      <c r="A505" s="605"/>
      <c r="B505" s="281" t="s">
        <v>347</v>
      </c>
      <c r="C505" s="605"/>
      <c r="D505" s="605"/>
      <c r="E505" s="605"/>
      <c r="F505" s="605"/>
      <c r="G505" s="605"/>
      <c r="H505" s="605"/>
      <c r="I505" s="605"/>
      <c r="J505" s="605"/>
      <c r="K505" s="605"/>
      <c r="L505" s="605"/>
      <c r="M505" s="605"/>
      <c r="N505" s="605"/>
      <c r="O505" s="605"/>
      <c r="P505" s="605"/>
      <c r="Q505" s="605"/>
      <c r="R505" s="605"/>
      <c r="S505" s="605"/>
      <c r="T505" s="605"/>
    </row>
    <row r="506" spans="1:20" x14ac:dyDescent="0.25">
      <c r="A506" s="605"/>
      <c r="B506" s="281"/>
      <c r="C506" s="605"/>
      <c r="D506" s="605"/>
      <c r="E506" s="605"/>
      <c r="F506" s="605"/>
      <c r="G506" s="605"/>
      <c r="H506" s="605"/>
      <c r="I506" s="605"/>
      <c r="J506" s="605"/>
      <c r="K506" s="605"/>
      <c r="L506" s="605"/>
      <c r="M506" s="605"/>
      <c r="N506" s="605"/>
      <c r="O506" s="605"/>
      <c r="P506" s="605"/>
      <c r="Q506" s="605"/>
      <c r="R506" s="605"/>
      <c r="S506" s="605"/>
      <c r="T506" s="605"/>
    </row>
    <row r="507" spans="1:20" x14ac:dyDescent="0.25">
      <c r="A507" s="693" t="s">
        <v>623</v>
      </c>
      <c r="B507" s="601" t="s">
        <v>622</v>
      </c>
      <c r="C507" s="601"/>
      <c r="D507" s="477"/>
      <c r="E507" s="733"/>
      <c r="F507" s="605"/>
      <c r="G507" s="605"/>
      <c r="H507" s="605"/>
      <c r="I507" s="605"/>
      <c r="J507" s="605"/>
      <c r="K507" s="605"/>
      <c r="L507" s="605"/>
      <c r="M507" s="605"/>
      <c r="N507" s="605"/>
      <c r="O507" s="605"/>
      <c r="P507" s="605"/>
      <c r="Q507" s="605"/>
      <c r="R507" s="605"/>
      <c r="S507" s="605"/>
      <c r="T507" s="605"/>
    </row>
    <row r="508" spans="1:20" x14ac:dyDescent="0.25">
      <c r="A508" s="255"/>
      <c r="B508" s="426" t="s">
        <v>138</v>
      </c>
      <c r="C508" s="427"/>
      <c r="D508" s="664" t="s">
        <v>45</v>
      </c>
      <c r="E508" s="664" t="s">
        <v>197</v>
      </c>
      <c r="F508" s="605"/>
      <c r="G508" s="605"/>
      <c r="H508" s="605"/>
      <c r="I508" s="605"/>
      <c r="J508" s="605"/>
      <c r="K508" s="605"/>
      <c r="L508" s="605"/>
      <c r="M508" s="605"/>
      <c r="N508" s="605"/>
      <c r="O508" s="605"/>
      <c r="P508" s="605"/>
      <c r="Q508" s="605"/>
      <c r="R508" s="605"/>
      <c r="S508" s="605"/>
      <c r="T508" s="605"/>
    </row>
    <row r="509" spans="1:20" x14ac:dyDescent="0.25">
      <c r="A509" s="255"/>
      <c r="B509" s="958" t="s">
        <v>137</v>
      </c>
      <c r="C509" s="426" t="s">
        <v>346</v>
      </c>
      <c r="D509" s="479">
        <v>14</v>
      </c>
      <c r="E509" s="669">
        <v>0.17721518987341772</v>
      </c>
      <c r="F509" s="605"/>
      <c r="G509" s="605"/>
      <c r="H509" s="605"/>
      <c r="I509" s="605"/>
      <c r="J509" s="605"/>
      <c r="K509" s="605"/>
      <c r="L509" s="605"/>
      <c r="M509" s="605"/>
      <c r="N509" s="605"/>
      <c r="O509" s="605"/>
      <c r="P509" s="605"/>
      <c r="Q509" s="605"/>
      <c r="R509" s="605"/>
      <c r="S509" s="605"/>
      <c r="T509" s="605"/>
    </row>
    <row r="510" spans="1:20" x14ac:dyDescent="0.25">
      <c r="A510" s="255"/>
      <c r="B510" s="959"/>
      <c r="C510" s="426" t="s">
        <v>451</v>
      </c>
      <c r="D510" s="479">
        <v>4</v>
      </c>
      <c r="E510" s="669">
        <v>0.13793103448275862</v>
      </c>
      <c r="F510" s="605"/>
      <c r="G510" s="605"/>
      <c r="H510" s="605"/>
      <c r="I510" s="605"/>
      <c r="J510" s="605"/>
      <c r="K510" s="605"/>
      <c r="L510" s="605"/>
      <c r="M510" s="605"/>
      <c r="N510" s="605"/>
      <c r="O510" s="605"/>
      <c r="P510" s="605"/>
      <c r="Q510" s="605"/>
      <c r="R510" s="605"/>
      <c r="S510" s="605"/>
      <c r="T510" s="605"/>
    </row>
    <row r="511" spans="1:20" x14ac:dyDescent="0.25">
      <c r="A511" s="255"/>
      <c r="B511" s="958" t="s">
        <v>136</v>
      </c>
      <c r="C511" s="426" t="s">
        <v>346</v>
      </c>
      <c r="D511" s="479">
        <v>53</v>
      </c>
      <c r="E511" s="669">
        <v>0.67088607594936711</v>
      </c>
      <c r="F511" s="605"/>
      <c r="G511" s="605"/>
      <c r="H511" s="605"/>
      <c r="I511" s="605"/>
      <c r="J511" s="605"/>
      <c r="K511" s="605"/>
      <c r="L511" s="605"/>
      <c r="M511" s="605"/>
      <c r="N511" s="605"/>
      <c r="O511" s="605"/>
      <c r="P511" s="605"/>
      <c r="Q511" s="605"/>
      <c r="R511" s="605"/>
      <c r="S511" s="605"/>
      <c r="T511" s="605"/>
    </row>
    <row r="512" spans="1:20" x14ac:dyDescent="0.25">
      <c r="A512" s="255"/>
      <c r="B512" s="959"/>
      <c r="C512" s="426" t="s">
        <v>451</v>
      </c>
      <c r="D512" s="479">
        <v>21</v>
      </c>
      <c r="E512" s="669">
        <v>0.72413793103448276</v>
      </c>
      <c r="F512" s="605"/>
      <c r="G512" s="605"/>
      <c r="H512" s="605"/>
      <c r="I512" s="605"/>
      <c r="J512" s="605"/>
      <c r="K512" s="605"/>
      <c r="L512" s="605"/>
      <c r="M512" s="605"/>
      <c r="N512" s="605"/>
      <c r="O512" s="605"/>
      <c r="P512" s="605"/>
      <c r="Q512" s="605"/>
      <c r="R512" s="605"/>
      <c r="S512" s="605"/>
      <c r="T512" s="605"/>
    </row>
    <row r="513" spans="1:20" x14ac:dyDescent="0.25">
      <c r="A513" s="255"/>
      <c r="B513" s="958" t="s">
        <v>135</v>
      </c>
      <c r="C513" s="426" t="s">
        <v>346</v>
      </c>
      <c r="D513" s="479">
        <v>7</v>
      </c>
      <c r="E513" s="669">
        <v>8.8607594936708861E-2</v>
      </c>
      <c r="F513" s="605"/>
      <c r="G513" s="605"/>
      <c r="H513" s="605"/>
      <c r="I513" s="605"/>
      <c r="J513" s="605"/>
      <c r="K513" s="605"/>
      <c r="L513" s="605"/>
      <c r="M513" s="605"/>
      <c r="N513" s="605"/>
      <c r="O513" s="605"/>
      <c r="P513" s="605"/>
      <c r="Q513" s="605"/>
      <c r="R513" s="605"/>
      <c r="S513" s="605"/>
      <c r="T513" s="605"/>
    </row>
    <row r="514" spans="1:20" x14ac:dyDescent="0.25">
      <c r="A514" s="255"/>
      <c r="B514" s="959"/>
      <c r="C514" s="426" t="s">
        <v>451</v>
      </c>
      <c r="D514" s="500">
        <v>2</v>
      </c>
      <c r="E514" s="669">
        <v>6.8965517241379309E-2</v>
      </c>
      <c r="F514" s="605"/>
      <c r="G514" s="605"/>
      <c r="H514" s="605"/>
      <c r="I514" s="605"/>
      <c r="J514" s="605"/>
      <c r="K514" s="605"/>
      <c r="L514" s="605"/>
      <c r="M514" s="605"/>
      <c r="N514" s="605"/>
      <c r="O514" s="605"/>
      <c r="P514" s="605"/>
      <c r="Q514" s="605"/>
      <c r="R514" s="605"/>
      <c r="S514" s="605"/>
      <c r="T514" s="605"/>
    </row>
    <row r="515" spans="1:20" x14ac:dyDescent="0.25">
      <c r="A515" s="255"/>
      <c r="B515" s="958" t="s">
        <v>134</v>
      </c>
      <c r="C515" s="426" t="s">
        <v>346</v>
      </c>
      <c r="D515" s="500">
        <v>2</v>
      </c>
      <c r="E515" s="669">
        <v>2.5316455696202531E-2</v>
      </c>
      <c r="F515" s="605"/>
      <c r="G515" s="605"/>
      <c r="H515" s="605"/>
      <c r="I515" s="605"/>
      <c r="J515" s="605"/>
      <c r="K515" s="605"/>
      <c r="L515" s="605"/>
      <c r="M515" s="605"/>
      <c r="N515" s="605"/>
      <c r="O515" s="605"/>
      <c r="P515" s="605"/>
      <c r="Q515" s="605"/>
      <c r="R515" s="605"/>
      <c r="S515" s="605"/>
      <c r="T515" s="605"/>
    </row>
    <row r="516" spans="1:20" x14ac:dyDescent="0.25">
      <c r="A516" s="255"/>
      <c r="B516" s="959"/>
      <c r="C516" s="426" t="s">
        <v>451</v>
      </c>
      <c r="D516" s="500">
        <v>1</v>
      </c>
      <c r="E516" s="669">
        <v>3.4482758620689655E-2</v>
      </c>
      <c r="F516" s="605"/>
      <c r="G516" s="605"/>
      <c r="H516" s="605"/>
      <c r="I516" s="605"/>
      <c r="J516" s="605"/>
      <c r="K516" s="605"/>
      <c r="L516" s="605"/>
      <c r="M516" s="605"/>
      <c r="N516" s="605"/>
      <c r="O516" s="605"/>
      <c r="P516" s="605"/>
      <c r="Q516" s="605"/>
      <c r="R516" s="605"/>
      <c r="S516" s="605"/>
      <c r="T516" s="605"/>
    </row>
    <row r="517" spans="1:20" x14ac:dyDescent="0.25">
      <c r="A517" s="255"/>
      <c r="B517" s="958" t="s">
        <v>133</v>
      </c>
      <c r="C517" s="426" t="s">
        <v>346</v>
      </c>
      <c r="D517" s="479"/>
      <c r="E517" s="669">
        <v>0</v>
      </c>
      <c r="F517" s="605"/>
      <c r="G517" s="605"/>
      <c r="H517" s="605"/>
      <c r="I517" s="605"/>
      <c r="J517" s="605"/>
      <c r="K517" s="605"/>
      <c r="L517" s="605"/>
      <c r="M517" s="605"/>
      <c r="N517" s="605"/>
      <c r="O517" s="605"/>
      <c r="P517" s="605"/>
      <c r="Q517" s="605"/>
      <c r="R517" s="605"/>
      <c r="S517" s="605"/>
      <c r="T517" s="605"/>
    </row>
    <row r="518" spans="1:20" x14ac:dyDescent="0.25">
      <c r="A518" s="255"/>
      <c r="B518" s="959"/>
      <c r="C518" s="426" t="s">
        <v>451</v>
      </c>
      <c r="D518" s="479"/>
      <c r="E518" s="669">
        <v>0</v>
      </c>
      <c r="F518" s="605"/>
      <c r="G518" s="605"/>
      <c r="H518" s="605"/>
      <c r="I518" s="605"/>
      <c r="J518" s="605"/>
      <c r="K518" s="605"/>
      <c r="L518" s="605"/>
      <c r="M518" s="605"/>
      <c r="N518" s="605"/>
      <c r="O518" s="605"/>
      <c r="P518" s="605"/>
      <c r="Q518" s="605"/>
      <c r="R518" s="605"/>
      <c r="S518" s="605"/>
      <c r="T518" s="605"/>
    </row>
    <row r="519" spans="1:20" x14ac:dyDescent="0.25">
      <c r="A519" s="255"/>
      <c r="B519" s="958" t="s">
        <v>546</v>
      </c>
      <c r="C519" s="426" t="s">
        <v>346</v>
      </c>
      <c r="D519" s="479">
        <v>3</v>
      </c>
      <c r="E519" s="669">
        <v>3.7974683544303799E-2</v>
      </c>
      <c r="F519" s="605"/>
      <c r="G519" s="605"/>
      <c r="H519" s="605"/>
      <c r="I519" s="605"/>
      <c r="J519" s="605"/>
      <c r="K519" s="605"/>
      <c r="L519" s="605"/>
      <c r="M519" s="605"/>
      <c r="N519" s="605"/>
      <c r="O519" s="605"/>
      <c r="P519" s="605"/>
      <c r="Q519" s="605"/>
      <c r="R519" s="605"/>
      <c r="S519" s="605"/>
      <c r="T519" s="605"/>
    </row>
    <row r="520" spans="1:20" x14ac:dyDescent="0.25">
      <c r="A520" s="255"/>
      <c r="B520" s="959"/>
      <c r="C520" s="426" t="s">
        <v>451</v>
      </c>
      <c r="D520" s="479">
        <v>1</v>
      </c>
      <c r="E520" s="669">
        <v>3.4482758620689655E-2</v>
      </c>
      <c r="F520" s="605"/>
      <c r="G520" s="605"/>
      <c r="H520" s="605"/>
      <c r="I520" s="605"/>
      <c r="J520" s="605"/>
      <c r="K520" s="605"/>
      <c r="L520" s="605"/>
      <c r="M520" s="605"/>
      <c r="N520" s="605"/>
      <c r="O520" s="605"/>
      <c r="P520" s="605"/>
      <c r="Q520" s="605"/>
      <c r="R520" s="605"/>
      <c r="S520" s="605"/>
      <c r="T520" s="605"/>
    </row>
    <row r="521" spans="1:20" x14ac:dyDescent="0.25">
      <c r="A521" s="255"/>
      <c r="B521" s="431" t="s">
        <v>503</v>
      </c>
      <c r="C521" s="431"/>
      <c r="D521" s="501">
        <v>79</v>
      </c>
      <c r="E521" s="501">
        <v>1.0000000000000002</v>
      </c>
      <c r="F521" s="605"/>
      <c r="G521" s="605"/>
      <c r="H521" s="605"/>
      <c r="I521" s="605"/>
      <c r="J521" s="605"/>
      <c r="K521" s="605"/>
      <c r="L521" s="605"/>
      <c r="M521" s="605"/>
      <c r="N521" s="605"/>
      <c r="O521" s="605"/>
      <c r="P521" s="605"/>
      <c r="Q521" s="605"/>
      <c r="R521" s="605"/>
      <c r="S521" s="605"/>
      <c r="T521" s="605"/>
    </row>
    <row r="522" spans="1:20" x14ac:dyDescent="0.25">
      <c r="A522" s="255"/>
      <c r="B522" s="431" t="s">
        <v>502</v>
      </c>
      <c r="C522" s="431"/>
      <c r="D522" s="501">
        <v>29</v>
      </c>
      <c r="E522" s="501">
        <v>0.99999999999999989</v>
      </c>
      <c r="F522" s="605"/>
      <c r="G522" s="605"/>
      <c r="H522" s="605"/>
      <c r="I522" s="605"/>
      <c r="J522" s="605"/>
      <c r="K522" s="605"/>
      <c r="L522" s="605"/>
      <c r="M522" s="605"/>
      <c r="N522" s="605"/>
      <c r="O522" s="605"/>
      <c r="P522" s="605"/>
      <c r="Q522" s="605"/>
      <c r="R522" s="605"/>
      <c r="S522" s="605"/>
      <c r="T522" s="605"/>
    </row>
    <row r="523" spans="1:20" x14ac:dyDescent="0.25">
      <c r="A523" s="255"/>
      <c r="B523" s="281" t="s">
        <v>347</v>
      </c>
      <c r="C523" s="602"/>
      <c r="D523" s="477"/>
      <c r="E523" s="657"/>
      <c r="F523" s="605"/>
      <c r="G523" s="605"/>
      <c r="H523" s="605"/>
      <c r="I523" s="605"/>
      <c r="J523" s="605"/>
      <c r="K523" s="605"/>
      <c r="L523" s="605"/>
      <c r="M523" s="605"/>
      <c r="N523" s="605"/>
      <c r="O523" s="605"/>
      <c r="P523" s="605"/>
      <c r="Q523" s="605"/>
      <c r="R523" s="605"/>
      <c r="S523" s="605"/>
      <c r="T523" s="605"/>
    </row>
    <row r="524" spans="1:20" x14ac:dyDescent="0.25">
      <c r="A524" s="255"/>
      <c r="B524" s="690"/>
      <c r="C524" s="602"/>
      <c r="D524" s="477"/>
      <c r="E524" s="657"/>
      <c r="F524" s="605"/>
      <c r="G524" s="605"/>
      <c r="H524" s="605"/>
      <c r="I524" s="605"/>
      <c r="J524" s="605"/>
      <c r="K524" s="605"/>
      <c r="L524" s="605"/>
      <c r="M524" s="605"/>
      <c r="N524" s="605"/>
      <c r="O524" s="605"/>
      <c r="P524" s="605"/>
      <c r="Q524" s="605"/>
      <c r="R524" s="605"/>
      <c r="S524" s="605"/>
      <c r="T524" s="605"/>
    </row>
    <row r="525" spans="1:20" x14ac:dyDescent="0.25">
      <c r="A525" s="693" t="s">
        <v>621</v>
      </c>
      <c r="B525" s="601" t="s">
        <v>620</v>
      </c>
      <c r="C525" s="601"/>
      <c r="D525" s="477"/>
      <c r="E525" s="733"/>
      <c r="F525" s="605"/>
      <c r="G525" s="605"/>
      <c r="H525" s="605"/>
      <c r="I525" s="605"/>
      <c r="J525" s="605"/>
      <c r="K525" s="605"/>
      <c r="L525" s="605"/>
      <c r="M525" s="605"/>
      <c r="N525" s="605"/>
      <c r="O525" s="605"/>
      <c r="P525" s="605"/>
      <c r="Q525" s="605"/>
      <c r="R525" s="605"/>
      <c r="S525" s="605"/>
      <c r="T525" s="605"/>
    </row>
    <row r="526" spans="1:20" x14ac:dyDescent="0.25">
      <c r="A526" s="255"/>
      <c r="B526" s="426" t="s">
        <v>138</v>
      </c>
      <c r="C526" s="427"/>
      <c r="D526" s="664" t="s">
        <v>499</v>
      </c>
      <c r="E526" s="664" t="s">
        <v>197</v>
      </c>
      <c r="F526" s="605"/>
      <c r="G526" s="605"/>
      <c r="H526" s="605"/>
      <c r="I526" s="605"/>
      <c r="J526" s="605"/>
      <c r="K526" s="605"/>
      <c r="L526" s="605"/>
      <c r="M526" s="605"/>
      <c r="N526" s="605"/>
      <c r="O526" s="605"/>
      <c r="P526" s="605"/>
      <c r="Q526" s="605"/>
      <c r="R526" s="605"/>
      <c r="S526" s="605"/>
      <c r="T526" s="605"/>
    </row>
    <row r="527" spans="1:20" x14ac:dyDescent="0.25">
      <c r="A527" s="255"/>
      <c r="B527" s="958" t="s">
        <v>137</v>
      </c>
      <c r="C527" s="426" t="s">
        <v>498</v>
      </c>
      <c r="D527" s="738">
        <v>15.107524</v>
      </c>
      <c r="E527" s="669">
        <v>0.17747651713047144</v>
      </c>
      <c r="F527" s="605"/>
      <c r="G527" s="605"/>
      <c r="H527" s="605"/>
      <c r="I527" s="605"/>
      <c r="J527" s="605"/>
      <c r="K527" s="605"/>
      <c r="L527" s="605"/>
      <c r="M527" s="605"/>
      <c r="N527" s="605"/>
      <c r="O527" s="605"/>
      <c r="P527" s="605"/>
      <c r="Q527" s="605"/>
      <c r="R527" s="605"/>
      <c r="S527" s="605"/>
      <c r="T527" s="605"/>
    </row>
    <row r="528" spans="1:20" x14ac:dyDescent="0.25">
      <c r="A528" s="255"/>
      <c r="B528" s="959"/>
      <c r="C528" s="426" t="s">
        <v>26</v>
      </c>
      <c r="D528" s="738">
        <v>3.9925090000000001</v>
      </c>
      <c r="E528" s="669">
        <v>0.12946769134154784</v>
      </c>
      <c r="F528" s="605"/>
      <c r="G528" s="605"/>
      <c r="H528" s="605"/>
      <c r="I528" s="605"/>
      <c r="J528" s="605"/>
      <c r="K528" s="605"/>
      <c r="L528" s="605"/>
      <c r="M528" s="605"/>
      <c r="N528" s="605"/>
      <c r="O528" s="605"/>
      <c r="P528" s="605"/>
      <c r="Q528" s="605"/>
      <c r="R528" s="605"/>
      <c r="S528" s="605"/>
      <c r="T528" s="605"/>
    </row>
    <row r="529" spans="1:20" x14ac:dyDescent="0.25">
      <c r="A529" s="255"/>
      <c r="B529" s="958" t="s">
        <v>136</v>
      </c>
      <c r="C529" s="426" t="s">
        <v>498</v>
      </c>
      <c r="D529" s="738">
        <v>57.173994999999998</v>
      </c>
      <c r="E529" s="669">
        <v>0.67165483258772174</v>
      </c>
      <c r="F529" s="605"/>
      <c r="G529" s="605"/>
      <c r="H529" s="605"/>
      <c r="I529" s="605"/>
      <c r="J529" s="605"/>
      <c r="K529" s="605"/>
      <c r="L529" s="605"/>
      <c r="M529" s="605"/>
      <c r="N529" s="605"/>
      <c r="O529" s="605"/>
      <c r="P529" s="605"/>
      <c r="Q529" s="605"/>
      <c r="R529" s="605"/>
      <c r="S529" s="605"/>
      <c r="T529" s="605"/>
    </row>
    <row r="530" spans="1:20" x14ac:dyDescent="0.25">
      <c r="A530" s="255"/>
      <c r="B530" s="959"/>
      <c r="C530" s="426" t="s">
        <v>26</v>
      </c>
      <c r="D530" s="738">
        <v>22.255898999999999</v>
      </c>
      <c r="E530" s="669">
        <v>0.72170654149074254</v>
      </c>
      <c r="F530" s="655"/>
      <c r="G530" s="605"/>
      <c r="H530" s="605"/>
      <c r="I530" s="605"/>
      <c r="J530" s="605"/>
      <c r="K530" s="605"/>
      <c r="L530" s="605"/>
      <c r="M530" s="605"/>
      <c r="N530" s="605"/>
      <c r="O530" s="605"/>
      <c r="P530" s="605"/>
      <c r="Q530" s="605"/>
      <c r="R530" s="605"/>
      <c r="S530" s="605"/>
      <c r="T530" s="605"/>
    </row>
    <row r="531" spans="1:20" x14ac:dyDescent="0.25">
      <c r="A531" s="255"/>
      <c r="B531" s="958" t="s">
        <v>135</v>
      </c>
      <c r="C531" s="426" t="s">
        <v>498</v>
      </c>
      <c r="D531" s="738">
        <v>7.8176100000000002</v>
      </c>
      <c r="E531" s="669">
        <v>9.1837828295645588E-2</v>
      </c>
      <c r="F531" s="605"/>
      <c r="G531" s="605"/>
      <c r="H531" s="605"/>
      <c r="I531" s="605"/>
      <c r="J531" s="605"/>
      <c r="K531" s="605"/>
      <c r="L531" s="605"/>
      <c r="M531" s="605"/>
      <c r="N531" s="605"/>
      <c r="O531" s="605"/>
      <c r="P531" s="605"/>
      <c r="Q531" s="605"/>
      <c r="R531" s="605"/>
      <c r="S531" s="605"/>
      <c r="T531" s="605"/>
    </row>
    <row r="532" spans="1:20" x14ac:dyDescent="0.25">
      <c r="A532" s="255"/>
      <c r="B532" s="959"/>
      <c r="C532" s="426" t="s">
        <v>26</v>
      </c>
      <c r="D532" s="739">
        <v>2.37</v>
      </c>
      <c r="E532" s="669">
        <v>7.6853534576745694E-2</v>
      </c>
      <c r="F532" s="605"/>
      <c r="G532" s="605"/>
      <c r="H532" s="605"/>
      <c r="I532" s="605"/>
      <c r="J532" s="605"/>
      <c r="K532" s="605"/>
      <c r="L532" s="605"/>
      <c r="M532" s="605"/>
      <c r="N532" s="605"/>
      <c r="O532" s="605"/>
      <c r="P532" s="605"/>
      <c r="Q532" s="605"/>
      <c r="R532" s="605"/>
      <c r="S532" s="605"/>
      <c r="T532" s="605"/>
    </row>
    <row r="533" spans="1:20" x14ac:dyDescent="0.25">
      <c r="A533" s="255"/>
      <c r="B533" s="958" t="s">
        <v>134</v>
      </c>
      <c r="C533" s="426" t="s">
        <v>498</v>
      </c>
      <c r="D533" s="739">
        <v>2.8055509999999999</v>
      </c>
      <c r="E533" s="669">
        <v>3.2958373596620551E-2</v>
      </c>
      <c r="F533" s="605"/>
      <c r="G533" s="605"/>
      <c r="H533" s="605"/>
      <c r="I533" s="605"/>
      <c r="J533" s="605"/>
      <c r="K533" s="605"/>
      <c r="L533" s="605"/>
      <c r="M533" s="605"/>
      <c r="N533" s="605"/>
      <c r="O533" s="605"/>
      <c r="P533" s="605"/>
      <c r="Q533" s="605"/>
      <c r="R533" s="605"/>
      <c r="S533" s="605"/>
      <c r="T533" s="605"/>
    </row>
    <row r="534" spans="1:20" x14ac:dyDescent="0.25">
      <c r="A534" s="255"/>
      <c r="B534" s="959"/>
      <c r="C534" s="426" t="s">
        <v>26</v>
      </c>
      <c r="D534" s="739">
        <v>1.3314710000000001</v>
      </c>
      <c r="E534" s="669">
        <v>4.3176477863474332E-2</v>
      </c>
      <c r="F534" s="605"/>
      <c r="G534" s="605"/>
      <c r="H534" s="605"/>
      <c r="I534" s="605"/>
      <c r="J534" s="605"/>
      <c r="K534" s="605"/>
      <c r="L534" s="605"/>
      <c r="M534" s="605"/>
      <c r="N534" s="605"/>
      <c r="O534" s="605"/>
      <c r="P534" s="605"/>
      <c r="Q534" s="605"/>
      <c r="R534" s="605"/>
      <c r="S534" s="605"/>
      <c r="T534" s="605"/>
    </row>
    <row r="535" spans="1:20" x14ac:dyDescent="0.25">
      <c r="A535" s="255"/>
      <c r="B535" s="958" t="s">
        <v>133</v>
      </c>
      <c r="C535" s="426" t="s">
        <v>498</v>
      </c>
      <c r="D535" s="738"/>
      <c r="E535" s="669">
        <v>0</v>
      </c>
      <c r="F535" s="605"/>
      <c r="G535" s="605"/>
      <c r="H535" s="605"/>
      <c r="I535" s="605"/>
      <c r="J535" s="605"/>
      <c r="K535" s="605"/>
      <c r="L535" s="605"/>
      <c r="M535" s="605"/>
      <c r="N535" s="605"/>
      <c r="O535" s="605"/>
      <c r="P535" s="605"/>
      <c r="Q535" s="605"/>
      <c r="R535" s="605"/>
      <c r="S535" s="605"/>
      <c r="T535" s="605"/>
    </row>
    <row r="536" spans="1:20" x14ac:dyDescent="0.25">
      <c r="A536" s="255"/>
      <c r="B536" s="959"/>
      <c r="C536" s="426" t="s">
        <v>26</v>
      </c>
      <c r="D536" s="738"/>
      <c r="E536" s="669">
        <v>0</v>
      </c>
      <c r="F536" s="605"/>
      <c r="G536" s="605"/>
      <c r="H536" s="605"/>
      <c r="I536" s="605"/>
      <c r="J536" s="605"/>
      <c r="K536" s="605"/>
      <c r="L536" s="605"/>
      <c r="M536" s="605"/>
      <c r="N536" s="605"/>
      <c r="O536" s="605"/>
      <c r="P536" s="605"/>
      <c r="Q536" s="605"/>
      <c r="R536" s="605"/>
      <c r="S536" s="605"/>
      <c r="T536" s="605"/>
    </row>
    <row r="537" spans="1:20" x14ac:dyDescent="0.25">
      <c r="A537" s="255"/>
      <c r="B537" s="958" t="s">
        <v>546</v>
      </c>
      <c r="C537" s="426" t="s">
        <v>498</v>
      </c>
      <c r="D537" s="738">
        <v>2.2193930000000002</v>
      </c>
      <c r="E537" s="669">
        <v>2.6072448389540762E-2</v>
      </c>
      <c r="F537" s="605"/>
      <c r="G537" s="605"/>
      <c r="H537" s="605"/>
      <c r="I537" s="605"/>
      <c r="J537" s="605"/>
      <c r="K537" s="605"/>
      <c r="L537" s="605"/>
      <c r="M537" s="605"/>
      <c r="N537" s="605"/>
      <c r="O537" s="605"/>
      <c r="P537" s="605"/>
      <c r="Q537" s="605"/>
      <c r="R537" s="605"/>
      <c r="S537" s="605"/>
      <c r="T537" s="605"/>
    </row>
    <row r="538" spans="1:20" x14ac:dyDescent="0.25">
      <c r="A538" s="255"/>
      <c r="B538" s="959"/>
      <c r="C538" s="426" t="s">
        <v>26</v>
      </c>
      <c r="D538" s="738">
        <v>0.88800000000000001</v>
      </c>
      <c r="E538" s="669">
        <v>2.8795754727489527E-2</v>
      </c>
      <c r="F538" s="605"/>
      <c r="G538" s="605"/>
      <c r="H538" s="605"/>
      <c r="I538" s="605"/>
      <c r="J538" s="605"/>
      <c r="K538" s="605"/>
      <c r="L538" s="605"/>
      <c r="M538" s="605"/>
      <c r="N538" s="605"/>
      <c r="O538" s="605"/>
      <c r="P538" s="605"/>
      <c r="Q538" s="605"/>
      <c r="R538" s="605"/>
      <c r="S538" s="605"/>
      <c r="T538" s="605"/>
    </row>
    <row r="539" spans="1:20" x14ac:dyDescent="0.25">
      <c r="A539" s="255"/>
      <c r="B539" s="431" t="s">
        <v>497</v>
      </c>
      <c r="C539" s="431"/>
      <c r="D539" s="499">
        <v>85.124072999999996</v>
      </c>
      <c r="E539" s="413">
        <v>1</v>
      </c>
      <c r="F539" s="605"/>
      <c r="G539" s="605"/>
      <c r="H539" s="605"/>
      <c r="I539" s="605"/>
      <c r="J539" s="605"/>
      <c r="K539" s="605"/>
      <c r="L539" s="605"/>
      <c r="M539" s="605"/>
      <c r="N539" s="605"/>
      <c r="O539" s="605"/>
      <c r="P539" s="605"/>
      <c r="Q539" s="605"/>
      <c r="R539" s="605"/>
      <c r="S539" s="605"/>
      <c r="T539" s="605"/>
    </row>
    <row r="540" spans="1:20" x14ac:dyDescent="0.25">
      <c r="A540" s="255"/>
      <c r="B540" s="431" t="s">
        <v>496</v>
      </c>
      <c r="C540" s="431"/>
      <c r="D540" s="499">
        <v>30.837879000000001</v>
      </c>
      <c r="E540" s="413">
        <v>1</v>
      </c>
      <c r="F540" s="605"/>
      <c r="G540" s="605"/>
      <c r="H540" s="605"/>
      <c r="I540" s="605"/>
      <c r="J540" s="605"/>
      <c r="K540" s="605"/>
      <c r="L540" s="605"/>
      <c r="M540" s="605"/>
      <c r="N540" s="605"/>
      <c r="O540" s="605"/>
      <c r="P540" s="605"/>
      <c r="Q540" s="605"/>
      <c r="R540" s="605"/>
      <c r="S540" s="605"/>
      <c r="T540" s="605"/>
    </row>
    <row r="541" spans="1:20" x14ac:dyDescent="0.25">
      <c r="A541" s="255"/>
      <c r="B541" s="281" t="s">
        <v>347</v>
      </c>
      <c r="C541" s="602"/>
      <c r="D541" s="477"/>
      <c r="E541" s="657"/>
      <c r="F541" s="605"/>
      <c r="G541" s="605"/>
      <c r="H541" s="605"/>
      <c r="I541" s="605"/>
      <c r="J541" s="605"/>
      <c r="K541" s="605"/>
      <c r="L541" s="605"/>
      <c r="M541" s="605"/>
      <c r="N541" s="605"/>
      <c r="O541" s="605"/>
      <c r="P541" s="605"/>
      <c r="Q541" s="605"/>
      <c r="R541" s="605"/>
      <c r="S541" s="605"/>
      <c r="T541" s="605"/>
    </row>
    <row r="542" spans="1:20" x14ac:dyDescent="0.25">
      <c r="A542" s="255"/>
      <c r="B542" s="690"/>
      <c r="C542" s="602"/>
      <c r="D542" s="477"/>
      <c r="E542" s="657"/>
      <c r="F542" s="605"/>
      <c r="G542" s="605"/>
      <c r="H542" s="605"/>
      <c r="I542" s="605"/>
      <c r="J542" s="605"/>
      <c r="K542" s="605"/>
      <c r="L542" s="605"/>
      <c r="M542" s="605"/>
      <c r="N542" s="605"/>
      <c r="O542" s="605"/>
      <c r="P542" s="605"/>
      <c r="Q542" s="605"/>
      <c r="R542" s="605"/>
      <c r="S542" s="605"/>
      <c r="T542" s="605"/>
    </row>
    <row r="543" spans="1:20" x14ac:dyDescent="0.25">
      <c r="A543" s="693" t="s">
        <v>619</v>
      </c>
      <c r="B543" s="601" t="s">
        <v>618</v>
      </c>
      <c r="C543" s="601"/>
      <c r="D543" s="733"/>
      <c r="E543" s="657"/>
      <c r="F543" s="605"/>
      <c r="G543" s="605"/>
      <c r="H543" s="605"/>
      <c r="I543" s="605"/>
      <c r="J543" s="605"/>
      <c r="K543" s="605"/>
      <c r="L543" s="605"/>
      <c r="M543" s="605"/>
      <c r="N543" s="605"/>
      <c r="O543" s="605"/>
      <c r="P543" s="605"/>
      <c r="Q543" s="605"/>
      <c r="R543" s="605"/>
      <c r="S543" s="605"/>
      <c r="T543" s="605"/>
    </row>
    <row r="544" spans="1:20" x14ac:dyDescent="0.25">
      <c r="A544" s="255"/>
      <c r="B544" s="426" t="s">
        <v>138</v>
      </c>
      <c r="C544" s="960"/>
      <c r="D544" s="960"/>
      <c r="E544" s="664" t="s">
        <v>197</v>
      </c>
      <c r="F544" s="605"/>
      <c r="G544" s="605"/>
      <c r="H544" s="605"/>
      <c r="I544" s="605"/>
      <c r="J544" s="605"/>
      <c r="K544" s="605"/>
      <c r="L544" s="605"/>
      <c r="M544" s="605"/>
      <c r="N544" s="605"/>
      <c r="O544" s="605"/>
      <c r="P544" s="605"/>
      <c r="Q544" s="605"/>
      <c r="R544" s="605"/>
      <c r="S544" s="605"/>
      <c r="T544" s="605"/>
    </row>
    <row r="545" spans="1:20" ht="30.6" customHeight="1" x14ac:dyDescent="0.25">
      <c r="A545" s="255"/>
      <c r="B545" s="958" t="s">
        <v>137</v>
      </c>
      <c r="C545" s="961" t="s">
        <v>492</v>
      </c>
      <c r="D545" s="961"/>
      <c r="E545" s="669">
        <v>0.2857142857142857</v>
      </c>
      <c r="F545" s="605"/>
      <c r="G545" s="605"/>
      <c r="H545" s="605"/>
      <c r="I545" s="605"/>
      <c r="J545" s="605"/>
      <c r="K545" s="605"/>
      <c r="L545" s="605"/>
      <c r="M545" s="605"/>
      <c r="N545" s="605"/>
      <c r="O545" s="605"/>
      <c r="P545" s="605"/>
      <c r="Q545" s="605"/>
      <c r="R545" s="605"/>
      <c r="S545" s="605"/>
      <c r="T545" s="605"/>
    </row>
    <row r="546" spans="1:20" ht="30.6" customHeight="1" x14ac:dyDescent="0.25">
      <c r="A546" s="255"/>
      <c r="B546" s="959"/>
      <c r="C546" s="961" t="s">
        <v>491</v>
      </c>
      <c r="D546" s="961"/>
      <c r="E546" s="669">
        <v>0.26427288813176797</v>
      </c>
      <c r="F546" s="605"/>
      <c r="G546" s="605"/>
      <c r="H546" s="605"/>
      <c r="I546" s="605"/>
      <c r="J546" s="605"/>
      <c r="K546" s="605"/>
      <c r="L546" s="605"/>
      <c r="M546" s="605"/>
      <c r="N546" s="605"/>
      <c r="O546" s="605"/>
      <c r="P546" s="605"/>
      <c r="Q546" s="605"/>
      <c r="R546" s="605"/>
      <c r="S546" s="605"/>
      <c r="T546" s="605"/>
    </row>
    <row r="547" spans="1:20" ht="30.6" customHeight="1" x14ac:dyDescent="0.25">
      <c r="A547" s="255"/>
      <c r="B547" s="958" t="s">
        <v>136</v>
      </c>
      <c r="C547" s="961" t="s">
        <v>492</v>
      </c>
      <c r="D547" s="961"/>
      <c r="E547" s="669">
        <v>0.39622641509433965</v>
      </c>
      <c r="F547" s="605"/>
      <c r="G547" s="605"/>
      <c r="H547" s="605"/>
      <c r="I547" s="605"/>
      <c r="J547" s="605"/>
      <c r="K547" s="605"/>
      <c r="L547" s="605"/>
      <c r="M547" s="605"/>
      <c r="N547" s="605"/>
      <c r="O547" s="605"/>
      <c r="P547" s="605"/>
      <c r="Q547" s="605"/>
      <c r="R547" s="605"/>
      <c r="S547" s="605"/>
      <c r="T547" s="605"/>
    </row>
    <row r="548" spans="1:20" ht="30.6" customHeight="1" x14ac:dyDescent="0.25">
      <c r="A548" s="255"/>
      <c r="B548" s="959"/>
      <c r="C548" s="961" t="s">
        <v>491</v>
      </c>
      <c r="D548" s="961"/>
      <c r="E548" s="669">
        <v>0.38926611652727783</v>
      </c>
      <c r="F548" s="605"/>
      <c r="G548" s="605"/>
      <c r="H548" s="605"/>
      <c r="I548" s="605"/>
      <c r="J548" s="605"/>
      <c r="K548" s="605"/>
      <c r="L548" s="605"/>
      <c r="M548" s="605"/>
      <c r="N548" s="605"/>
      <c r="O548" s="605"/>
      <c r="P548" s="605"/>
      <c r="Q548" s="605"/>
      <c r="R548" s="605"/>
      <c r="S548" s="605"/>
      <c r="T548" s="605"/>
    </row>
    <row r="549" spans="1:20" ht="30.6" customHeight="1" x14ac:dyDescent="0.25">
      <c r="A549" s="255"/>
      <c r="B549" s="958" t="s">
        <v>135</v>
      </c>
      <c r="C549" s="961" t="s">
        <v>492</v>
      </c>
      <c r="D549" s="961"/>
      <c r="E549" s="669">
        <v>0.2857142857142857</v>
      </c>
      <c r="F549" s="605"/>
      <c r="G549" s="605"/>
      <c r="H549" s="605"/>
      <c r="I549" s="605"/>
      <c r="J549" s="605"/>
      <c r="K549" s="605"/>
      <c r="L549" s="605"/>
      <c r="M549" s="605"/>
      <c r="N549" s="605"/>
      <c r="O549" s="605"/>
      <c r="P549" s="605"/>
      <c r="Q549" s="605"/>
      <c r="R549" s="605"/>
      <c r="S549" s="605"/>
      <c r="T549" s="605"/>
    </row>
    <row r="550" spans="1:20" ht="30.6" customHeight="1" x14ac:dyDescent="0.25">
      <c r="A550" s="255"/>
      <c r="B550" s="959"/>
      <c r="C550" s="961" t="s">
        <v>491</v>
      </c>
      <c r="D550" s="961"/>
      <c r="E550" s="669">
        <v>0.30316170799003789</v>
      </c>
      <c r="F550" s="605"/>
      <c r="G550" s="605"/>
      <c r="H550" s="605"/>
      <c r="I550" s="605"/>
      <c r="J550" s="605"/>
      <c r="K550" s="605"/>
      <c r="L550" s="605"/>
      <c r="M550" s="605"/>
      <c r="N550" s="605"/>
      <c r="O550" s="605"/>
      <c r="P550" s="605"/>
      <c r="Q550" s="605"/>
      <c r="R550" s="605"/>
      <c r="S550" s="605"/>
      <c r="T550" s="605"/>
    </row>
    <row r="551" spans="1:20" ht="30.6" customHeight="1" x14ac:dyDescent="0.25">
      <c r="A551" s="255"/>
      <c r="B551" s="958" t="s">
        <v>134</v>
      </c>
      <c r="C551" s="961" t="s">
        <v>492</v>
      </c>
      <c r="D551" s="961"/>
      <c r="E551" s="669">
        <v>0.5</v>
      </c>
      <c r="F551" s="605"/>
      <c r="G551" s="605"/>
      <c r="H551" s="605"/>
      <c r="I551" s="605"/>
      <c r="J551" s="605"/>
      <c r="K551" s="605"/>
      <c r="L551" s="605"/>
      <c r="M551" s="605"/>
      <c r="N551" s="605"/>
      <c r="O551" s="605"/>
      <c r="P551" s="605"/>
      <c r="Q551" s="605"/>
      <c r="R551" s="605"/>
      <c r="S551" s="605"/>
      <c r="T551" s="605"/>
    </row>
    <row r="552" spans="1:20" ht="30.6" customHeight="1" x14ac:dyDescent="0.25">
      <c r="A552" s="255"/>
      <c r="B552" s="959"/>
      <c r="C552" s="961" t="s">
        <v>491</v>
      </c>
      <c r="D552" s="961"/>
      <c r="E552" s="669">
        <v>0.47458449338472197</v>
      </c>
      <c r="F552" s="605"/>
      <c r="G552" s="605"/>
      <c r="H552" s="605"/>
      <c r="I552" s="605"/>
      <c r="J552" s="605"/>
      <c r="K552" s="605"/>
      <c r="L552" s="605"/>
      <c r="M552" s="605"/>
      <c r="N552" s="605"/>
      <c r="O552" s="605"/>
      <c r="P552" s="605"/>
      <c r="Q552" s="605"/>
      <c r="R552" s="605"/>
      <c r="S552" s="605"/>
      <c r="T552" s="605"/>
    </row>
    <row r="553" spans="1:20" ht="30.6" customHeight="1" x14ac:dyDescent="0.25">
      <c r="A553" s="255"/>
      <c r="B553" s="958" t="s">
        <v>133</v>
      </c>
      <c r="C553" s="961" t="s">
        <v>492</v>
      </c>
      <c r="D553" s="961"/>
      <c r="E553" s="669">
        <v>0</v>
      </c>
      <c r="F553" s="605"/>
      <c r="G553" s="605"/>
      <c r="H553" s="605"/>
      <c r="I553" s="605"/>
      <c r="J553" s="605"/>
      <c r="K553" s="605"/>
      <c r="L553" s="605"/>
      <c r="M553" s="605"/>
      <c r="N553" s="605"/>
      <c r="O553" s="605"/>
      <c r="P553" s="605"/>
      <c r="Q553" s="605"/>
      <c r="R553" s="605"/>
      <c r="S553" s="605"/>
      <c r="T553" s="605"/>
    </row>
    <row r="554" spans="1:20" ht="30.6" customHeight="1" x14ac:dyDescent="0.25">
      <c r="A554" s="255"/>
      <c r="B554" s="959"/>
      <c r="C554" s="961" t="s">
        <v>491</v>
      </c>
      <c r="D554" s="961"/>
      <c r="E554" s="669">
        <v>0</v>
      </c>
      <c r="F554" s="605"/>
      <c r="G554" s="605"/>
      <c r="H554" s="605"/>
      <c r="I554" s="605"/>
      <c r="J554" s="605"/>
      <c r="K554" s="605"/>
      <c r="L554" s="605"/>
      <c r="M554" s="605"/>
      <c r="N554" s="605"/>
      <c r="O554" s="605"/>
      <c r="P554" s="605"/>
      <c r="Q554" s="605"/>
      <c r="R554" s="605"/>
      <c r="S554" s="605"/>
      <c r="T554" s="605"/>
    </row>
    <row r="555" spans="1:20" ht="30.6" customHeight="1" x14ac:dyDescent="0.25">
      <c r="A555" s="255"/>
      <c r="B555" s="958" t="s">
        <v>546</v>
      </c>
      <c r="C555" s="961" t="s">
        <v>492</v>
      </c>
      <c r="D555" s="961"/>
      <c r="E555" s="669">
        <v>0.33333333333333331</v>
      </c>
      <c r="F555" s="605"/>
      <c r="G555" s="605"/>
      <c r="H555" s="605"/>
      <c r="I555" s="605"/>
      <c r="J555" s="605"/>
      <c r="K555" s="605"/>
      <c r="L555" s="605"/>
      <c r="M555" s="605"/>
      <c r="N555" s="605"/>
      <c r="O555" s="605"/>
      <c r="P555" s="605"/>
      <c r="Q555" s="605"/>
      <c r="R555" s="605"/>
      <c r="S555" s="605"/>
      <c r="T555" s="605"/>
    </row>
    <row r="556" spans="1:20" ht="30.6" customHeight="1" x14ac:dyDescent="0.25">
      <c r="A556" s="255"/>
      <c r="B556" s="959"/>
      <c r="C556" s="961" t="s">
        <v>491</v>
      </c>
      <c r="D556" s="961"/>
      <c r="E556" s="669">
        <v>0.40010939928169548</v>
      </c>
      <c r="F556" s="605"/>
      <c r="G556" s="605"/>
      <c r="H556" s="605"/>
      <c r="I556" s="605"/>
      <c r="J556" s="605"/>
      <c r="K556" s="605"/>
      <c r="L556" s="605"/>
      <c r="M556" s="605"/>
      <c r="N556" s="605"/>
      <c r="O556" s="605"/>
      <c r="P556" s="605"/>
      <c r="Q556" s="605"/>
      <c r="R556" s="605"/>
      <c r="S556" s="605"/>
      <c r="T556" s="605"/>
    </row>
    <row r="557" spans="1:20" x14ac:dyDescent="0.25">
      <c r="A557" s="255"/>
      <c r="B557" s="281" t="s">
        <v>347</v>
      </c>
      <c r="C557" s="605"/>
      <c r="D557" s="605"/>
      <c r="E557" s="605"/>
      <c r="F557" s="605"/>
      <c r="G557" s="605"/>
      <c r="H557" s="605"/>
      <c r="I557" s="605"/>
      <c r="J557" s="605"/>
      <c r="K557" s="605"/>
      <c r="L557" s="605"/>
      <c r="M557" s="605"/>
      <c r="N557" s="605"/>
      <c r="O557" s="605"/>
      <c r="P557" s="605"/>
      <c r="Q557" s="605"/>
    </row>
    <row r="558" spans="1:20" x14ac:dyDescent="0.25">
      <c r="A558" s="605"/>
      <c r="B558" s="605"/>
      <c r="C558" s="605"/>
      <c r="D558" s="605"/>
      <c r="E558" s="605"/>
      <c r="F558" s="605"/>
      <c r="G558" s="605"/>
      <c r="H558" s="605"/>
      <c r="I558" s="605"/>
      <c r="J558" s="605"/>
      <c r="K558" s="605"/>
      <c r="L558" s="605"/>
      <c r="M558" s="605"/>
      <c r="N558" s="605"/>
      <c r="O558" s="605"/>
      <c r="P558" s="605"/>
      <c r="Q558" s="605"/>
    </row>
    <row r="559" spans="1:20" ht="21.75" thickBot="1" x14ac:dyDescent="0.3">
      <c r="A559" s="321" t="s">
        <v>617</v>
      </c>
      <c r="B559" s="322" t="s">
        <v>616</v>
      </c>
      <c r="C559" s="322"/>
      <c r="D559" s="322"/>
      <c r="E559" s="322"/>
      <c r="F559" s="322"/>
      <c r="G559" s="322"/>
      <c r="H559" s="322"/>
      <c r="I559" s="322"/>
      <c r="J559" s="322"/>
      <c r="K559" s="322"/>
      <c r="L559" s="605"/>
      <c r="M559" s="605"/>
    </row>
    <row r="560" spans="1:20" x14ac:dyDescent="0.25">
      <c r="A560" s="605"/>
      <c r="B560" s="605"/>
      <c r="C560" s="605"/>
      <c r="D560" s="605"/>
      <c r="E560" s="605"/>
      <c r="F560" s="605"/>
      <c r="G560" s="605"/>
      <c r="H560" s="605"/>
      <c r="I560" s="605"/>
      <c r="J560" s="605"/>
      <c r="K560" s="605"/>
      <c r="L560" s="605"/>
      <c r="M560" s="605"/>
    </row>
    <row r="561" spans="1:13" x14ac:dyDescent="0.25">
      <c r="A561" s="693" t="s">
        <v>615</v>
      </c>
      <c r="B561" s="690" t="s">
        <v>614</v>
      </c>
      <c r="C561" s="690"/>
      <c r="D561" s="690"/>
      <c r="E561" s="605"/>
      <c r="F561" s="605"/>
      <c r="G561" s="605"/>
    </row>
    <row r="562" spans="1:13" x14ac:dyDescent="0.25">
      <c r="A562" s="497"/>
      <c r="B562" s="688"/>
      <c r="C562" s="691">
        <v>2014</v>
      </c>
      <c r="D562" s="691">
        <v>2015</v>
      </c>
      <c r="E562" s="691">
        <v>2016</v>
      </c>
      <c r="F562" s="10">
        <v>2017</v>
      </c>
      <c r="G562" s="343"/>
    </row>
    <row r="563" spans="1:13" x14ac:dyDescent="0.25">
      <c r="A563" s="693"/>
      <c r="B563" s="689" t="s">
        <v>25</v>
      </c>
      <c r="C563" s="692">
        <v>102.668592</v>
      </c>
      <c r="D563" s="692">
        <v>111.432984</v>
      </c>
      <c r="E563" s="692">
        <v>97.869044000000002</v>
      </c>
      <c r="F563" s="694">
        <v>64.715000000000003</v>
      </c>
      <c r="G563" s="343"/>
    </row>
    <row r="564" spans="1:13" x14ac:dyDescent="0.25">
      <c r="A564" s="693"/>
      <c r="B564" s="689" t="s">
        <v>26</v>
      </c>
      <c r="C564" s="692">
        <v>8.3470399999999998</v>
      </c>
      <c r="D564" s="692">
        <v>8.3470399999999998</v>
      </c>
      <c r="E564" s="692">
        <v>8.3470399999999998</v>
      </c>
      <c r="F564" s="694">
        <v>8.6</v>
      </c>
      <c r="G564" s="343"/>
    </row>
    <row r="565" spans="1:13" s="852" customFormat="1" x14ac:dyDescent="0.25">
      <c r="A565" s="693"/>
      <c r="B565" s="602" t="s">
        <v>1054</v>
      </c>
      <c r="C565" s="855"/>
      <c r="D565" s="855"/>
      <c r="E565" s="855"/>
      <c r="F565" s="476"/>
      <c r="G565" s="343"/>
    </row>
    <row r="566" spans="1:13" x14ac:dyDescent="0.25">
      <c r="A566" s="693"/>
      <c r="B566" s="602" t="s">
        <v>347</v>
      </c>
      <c r="C566" s="498"/>
      <c r="D566" s="498"/>
      <c r="E566" s="605"/>
      <c r="F566" s="343"/>
      <c r="G566" s="343"/>
    </row>
    <row r="567" spans="1:13" x14ac:dyDescent="0.25">
      <c r="A567" s="693"/>
      <c r="B567" s="602"/>
      <c r="C567" s="498"/>
      <c r="D567" s="498"/>
      <c r="E567" s="605"/>
      <c r="F567" s="343"/>
      <c r="G567" s="343"/>
      <c r="H567" s="605"/>
      <c r="I567" s="605"/>
      <c r="J567" s="605"/>
      <c r="K567" s="605"/>
      <c r="L567" s="605"/>
      <c r="M567" s="605"/>
    </row>
    <row r="568" spans="1:13" x14ac:dyDescent="0.25">
      <c r="A568" s="693" t="s">
        <v>613</v>
      </c>
      <c r="B568" s="690" t="s">
        <v>612</v>
      </c>
      <c r="C568" s="690"/>
      <c r="D568" s="690"/>
      <c r="E568" s="605"/>
      <c r="F568" s="605"/>
      <c r="G568" s="605"/>
      <c r="H568" s="605"/>
      <c r="I568" s="605"/>
      <c r="J568" s="605"/>
      <c r="K568" s="605"/>
      <c r="L568" s="605"/>
      <c r="M568" s="605"/>
    </row>
    <row r="569" spans="1:13" x14ac:dyDescent="0.25">
      <c r="A569" s="497"/>
      <c r="B569" s="688"/>
      <c r="C569" s="691">
        <v>2014</v>
      </c>
      <c r="D569" s="691">
        <v>2015</v>
      </c>
      <c r="E569" s="691">
        <v>2016</v>
      </c>
      <c r="F569" s="10">
        <v>2017</v>
      </c>
      <c r="G569" s="605"/>
      <c r="H569" s="605"/>
      <c r="I569" s="605"/>
      <c r="J569" s="605"/>
      <c r="K569" s="605"/>
      <c r="L569" s="605"/>
      <c r="M569" s="605"/>
    </row>
    <row r="570" spans="1:13" x14ac:dyDescent="0.25">
      <c r="A570" s="693"/>
      <c r="B570" s="689" t="s">
        <v>33</v>
      </c>
      <c r="C570" s="692">
        <v>368</v>
      </c>
      <c r="D570" s="692">
        <v>389</v>
      </c>
      <c r="E570" s="692">
        <v>334</v>
      </c>
      <c r="F570" s="9">
        <v>209</v>
      </c>
      <c r="G570" s="605"/>
      <c r="H570" s="605"/>
      <c r="I570" s="605"/>
      <c r="J570" s="605"/>
      <c r="K570" s="605"/>
      <c r="L570" s="605"/>
      <c r="M570" s="605"/>
    </row>
    <row r="571" spans="1:13" x14ac:dyDescent="0.25">
      <c r="A571" s="693"/>
      <c r="B571" s="689" t="s">
        <v>34</v>
      </c>
      <c r="C571" s="692">
        <v>26</v>
      </c>
      <c r="D571" s="692">
        <v>25</v>
      </c>
      <c r="E571" s="692">
        <v>27</v>
      </c>
      <c r="F571" s="9">
        <v>25</v>
      </c>
      <c r="G571" s="605"/>
      <c r="H571" s="605"/>
      <c r="I571" s="605"/>
      <c r="J571" s="605"/>
      <c r="K571" s="605"/>
      <c r="L571" s="605"/>
      <c r="M571" s="605"/>
    </row>
    <row r="572" spans="1:13" x14ac:dyDescent="0.25">
      <c r="A572" s="605"/>
      <c r="B572" s="689" t="s">
        <v>611</v>
      </c>
      <c r="C572" s="669">
        <v>7.0652173913043473E-2</v>
      </c>
      <c r="D572" s="669">
        <v>6.4267352185089971E-2</v>
      </c>
      <c r="E572" s="669">
        <v>8.1081081000000013E-2</v>
      </c>
      <c r="F572" s="669">
        <v>0.11961722488038277</v>
      </c>
      <c r="G572" s="496"/>
      <c r="H572" s="605"/>
      <c r="I572" s="605"/>
      <c r="J572" s="605"/>
      <c r="K572" s="605"/>
      <c r="L572" s="605"/>
      <c r="M572" s="605"/>
    </row>
    <row r="573" spans="1:13" x14ac:dyDescent="0.25">
      <c r="A573" s="605"/>
      <c r="B573" s="689" t="s">
        <v>579</v>
      </c>
      <c r="C573" s="495">
        <v>492</v>
      </c>
      <c r="D573" s="495">
        <v>534</v>
      </c>
      <c r="E573" s="495">
        <v>469</v>
      </c>
      <c r="F573" s="9">
        <v>301</v>
      </c>
      <c r="G573" s="605"/>
      <c r="H573" s="605"/>
      <c r="I573" s="605"/>
      <c r="J573" s="605"/>
      <c r="K573" s="605"/>
      <c r="L573" s="605"/>
      <c r="M573" s="605"/>
    </row>
    <row r="574" spans="1:13" x14ac:dyDescent="0.25">
      <c r="A574" s="605"/>
      <c r="B574" s="689" t="s">
        <v>578</v>
      </c>
      <c r="C574" s="692">
        <v>40</v>
      </c>
      <c r="D574" s="692">
        <v>40</v>
      </c>
      <c r="E574" s="692">
        <v>40</v>
      </c>
      <c r="F574" s="9">
        <v>40</v>
      </c>
      <c r="G574" s="605"/>
      <c r="H574" s="605"/>
      <c r="I574" s="605"/>
      <c r="J574" s="605"/>
      <c r="K574" s="605"/>
      <c r="L574" s="605"/>
      <c r="M574" s="605"/>
    </row>
    <row r="575" spans="1:13" x14ac:dyDescent="0.25">
      <c r="A575" s="605"/>
      <c r="B575" s="689" t="s">
        <v>611</v>
      </c>
      <c r="C575" s="669">
        <v>8.1300813008130066E-2</v>
      </c>
      <c r="D575" s="669">
        <v>7.4906367041198504E-2</v>
      </c>
      <c r="E575" s="669">
        <v>8.5287849999999998E-2</v>
      </c>
      <c r="F575" s="669">
        <v>0.13289036544850499</v>
      </c>
      <c r="G575" s="605"/>
      <c r="H575" s="605"/>
      <c r="I575" s="605"/>
      <c r="J575" s="605"/>
      <c r="K575" s="605"/>
      <c r="L575" s="605"/>
      <c r="M575" s="605"/>
    </row>
    <row r="576" spans="1:13" x14ac:dyDescent="0.25">
      <c r="A576" s="605"/>
      <c r="B576" s="649" t="s">
        <v>610</v>
      </c>
      <c r="C576" s="494"/>
      <c r="D576" s="494"/>
      <c r="E576" s="362"/>
      <c r="F576" s="362"/>
      <c r="G576" s="605"/>
      <c r="H576" s="605"/>
      <c r="I576" s="605"/>
      <c r="J576" s="605"/>
      <c r="K576" s="605"/>
      <c r="L576" s="605"/>
      <c r="M576" s="605"/>
    </row>
    <row r="577" spans="1:17" x14ac:dyDescent="0.25">
      <c r="A577" s="605"/>
      <c r="B577" s="602" t="s">
        <v>347</v>
      </c>
      <c r="C577" s="494"/>
      <c r="D577" s="494"/>
      <c r="E577" s="362"/>
      <c r="F577" s="362"/>
      <c r="G577" s="605"/>
      <c r="H577" s="605"/>
      <c r="I577" s="605"/>
      <c r="J577" s="605"/>
      <c r="K577" s="605"/>
      <c r="L577" s="605"/>
      <c r="M577" s="605"/>
    </row>
    <row r="578" spans="1:17" x14ac:dyDescent="0.25">
      <c r="A578" s="605"/>
      <c r="B578" s="605"/>
      <c r="C578" s="493"/>
      <c r="D578" s="493"/>
      <c r="E578" s="605"/>
      <c r="F578" s="605"/>
      <c r="G578" s="605"/>
      <c r="H578" s="605"/>
      <c r="I578" s="605"/>
      <c r="J578" s="605"/>
      <c r="K578" s="605"/>
      <c r="L578" s="605"/>
      <c r="M578" s="605"/>
    </row>
    <row r="579" spans="1:17" x14ac:dyDescent="0.25">
      <c r="A579" s="693" t="s">
        <v>609</v>
      </c>
      <c r="B579" s="492" t="s">
        <v>608</v>
      </c>
      <c r="C579" s="605"/>
      <c r="D579" s="605"/>
      <c r="E579" s="605"/>
      <c r="F579" s="605"/>
      <c r="G579" s="605"/>
      <c r="H579" s="605"/>
      <c r="I579" s="605"/>
      <c r="J579" s="605"/>
      <c r="K579" s="605"/>
      <c r="L579" s="605"/>
      <c r="M579" s="605"/>
      <c r="N579" s="605"/>
      <c r="O579" s="605"/>
      <c r="P579" s="605"/>
      <c r="Q579" s="605"/>
    </row>
    <row r="580" spans="1:17" x14ac:dyDescent="0.25">
      <c r="A580" s="605"/>
      <c r="B580" s="651" t="s">
        <v>33</v>
      </c>
      <c r="C580" s="651">
        <v>209</v>
      </c>
      <c r="D580" s="350" t="s">
        <v>264</v>
      </c>
      <c r="E580" s="605"/>
      <c r="F580" s="605"/>
      <c r="G580" s="605"/>
      <c r="H580" s="605"/>
      <c r="I580" s="605"/>
      <c r="J580" s="605"/>
      <c r="K580" s="605"/>
      <c r="L580" s="605"/>
      <c r="M580" s="605"/>
      <c r="N580" s="605"/>
      <c r="O580" s="605"/>
      <c r="P580" s="605"/>
      <c r="Q580" s="605"/>
    </row>
    <row r="581" spans="1:17" x14ac:dyDescent="0.25">
      <c r="A581" s="605"/>
      <c r="B581" s="651" t="s">
        <v>34</v>
      </c>
      <c r="C581" s="651">
        <v>25</v>
      </c>
      <c r="D581" s="350" t="s">
        <v>264</v>
      </c>
      <c r="E581" s="605"/>
      <c r="F581" s="605"/>
      <c r="G581" s="605"/>
      <c r="H581" s="605"/>
      <c r="I581" s="605"/>
      <c r="J581" s="605"/>
      <c r="K581" s="605"/>
      <c r="L581" s="605"/>
      <c r="M581" s="605"/>
      <c r="N581" s="605"/>
      <c r="O581" s="605"/>
      <c r="P581" s="605"/>
      <c r="Q581" s="605"/>
    </row>
    <row r="582" spans="1:17" x14ac:dyDescent="0.25">
      <c r="A582" s="605"/>
      <c r="B582" s="651" t="s">
        <v>579</v>
      </c>
      <c r="C582" s="651">
        <v>301</v>
      </c>
      <c r="D582" s="350" t="s">
        <v>264</v>
      </c>
      <c r="E582" s="605"/>
      <c r="F582" s="605"/>
      <c r="G582" s="605"/>
      <c r="H582" s="605"/>
      <c r="I582" s="605"/>
      <c r="J582" s="605"/>
      <c r="K582" s="605"/>
      <c r="L582" s="605"/>
      <c r="M582" s="605"/>
      <c r="N582" s="605"/>
      <c r="O582" s="605"/>
      <c r="P582" s="605"/>
      <c r="Q582" s="605"/>
    </row>
    <row r="583" spans="1:17" x14ac:dyDescent="0.25">
      <c r="A583" s="605"/>
      <c r="B583" s="651" t="s">
        <v>578</v>
      </c>
      <c r="C583" s="651">
        <v>40</v>
      </c>
      <c r="D583" s="350" t="s">
        <v>264</v>
      </c>
      <c r="E583" s="605"/>
      <c r="F583" s="605"/>
      <c r="G583" s="605"/>
      <c r="H583" s="605"/>
      <c r="I583" s="605"/>
      <c r="J583" s="605"/>
      <c r="K583" s="605"/>
      <c r="L583" s="605"/>
      <c r="M583" s="605"/>
      <c r="N583" s="605"/>
      <c r="O583" s="605"/>
      <c r="P583" s="605"/>
      <c r="Q583" s="605"/>
    </row>
    <row r="584" spans="1:17" x14ac:dyDescent="0.25">
      <c r="A584" s="605"/>
      <c r="B584" s="649" t="s">
        <v>605</v>
      </c>
      <c r="C584" s="605"/>
      <c r="D584" s="605"/>
      <c r="E584" s="605"/>
      <c r="F584" s="605"/>
      <c r="G584" s="605"/>
      <c r="H584" s="605"/>
      <c r="I584" s="605"/>
      <c r="J584" s="605"/>
      <c r="K584" s="605"/>
      <c r="L584" s="605"/>
      <c r="M584" s="605"/>
      <c r="N584" s="605"/>
      <c r="O584" s="605"/>
      <c r="P584" s="605"/>
      <c r="Q584" s="605"/>
    </row>
    <row r="585" spans="1:17" x14ac:dyDescent="0.25">
      <c r="B585" s="281" t="s">
        <v>347</v>
      </c>
      <c r="C585" s="605"/>
      <c r="D585" s="605"/>
      <c r="E585" s="605"/>
      <c r="F585" s="605"/>
      <c r="G585" s="605"/>
      <c r="H585" s="605"/>
      <c r="I585" s="605"/>
      <c r="J585" s="605"/>
      <c r="K585" s="605"/>
      <c r="L585" s="605"/>
      <c r="M585" s="605"/>
      <c r="N585" s="605"/>
      <c r="O585" s="605"/>
      <c r="P585" s="605"/>
      <c r="Q585" s="605"/>
    </row>
    <row r="586" spans="1:17" x14ac:dyDescent="0.25">
      <c r="B586" s="605"/>
      <c r="C586" s="605"/>
      <c r="D586" s="605"/>
      <c r="E586" s="605"/>
      <c r="F586" s="605"/>
      <c r="G586" s="605"/>
      <c r="H586" s="605"/>
      <c r="I586" s="605"/>
      <c r="J586" s="605"/>
      <c r="K586" s="605"/>
      <c r="L586" s="605"/>
      <c r="M586" s="605"/>
      <c r="N586" s="605"/>
      <c r="O586" s="605"/>
      <c r="P586" s="605"/>
      <c r="Q586" s="605"/>
    </row>
    <row r="587" spans="1:17" x14ac:dyDescent="0.25">
      <c r="A587" s="693" t="s">
        <v>607</v>
      </c>
      <c r="B587" s="335" t="s">
        <v>606</v>
      </c>
      <c r="C587" s="605"/>
      <c r="D587" s="605"/>
      <c r="E587" s="605"/>
      <c r="F587" s="605"/>
      <c r="G587" s="605"/>
      <c r="H587" s="605"/>
      <c r="I587" s="605"/>
      <c r="J587" s="605"/>
      <c r="K587" s="605"/>
      <c r="L587" s="605"/>
      <c r="M587" s="605"/>
      <c r="N587" s="605"/>
      <c r="O587" s="605"/>
      <c r="P587" s="605"/>
      <c r="Q587" s="605"/>
    </row>
    <row r="588" spans="1:17" x14ac:dyDescent="0.25">
      <c r="A588" s="605"/>
      <c r="B588" s="651" t="s">
        <v>25</v>
      </c>
      <c r="C588" s="508">
        <v>64.715000000000003</v>
      </c>
      <c r="D588" s="701"/>
      <c r="E588" s="605"/>
      <c r="F588" s="605"/>
      <c r="G588" s="605"/>
      <c r="H588" s="605"/>
      <c r="I588" s="605"/>
      <c r="J588" s="605"/>
      <c r="K588" s="605"/>
      <c r="L588" s="605"/>
      <c r="M588" s="605"/>
      <c r="N588" s="605"/>
      <c r="O588" s="605"/>
      <c r="P588" s="605"/>
      <c r="Q588" s="605"/>
    </row>
    <row r="589" spans="1:17" x14ac:dyDescent="0.25">
      <c r="A589" s="605"/>
      <c r="B589" s="651" t="s">
        <v>26</v>
      </c>
      <c r="C589" s="508">
        <v>8.6</v>
      </c>
      <c r="D589" s="605"/>
      <c r="E589" s="605"/>
      <c r="F589" s="605"/>
      <c r="G589" s="605"/>
      <c r="H589" s="605"/>
      <c r="I589" s="605"/>
      <c r="J589" s="605"/>
      <c r="K589" s="605"/>
      <c r="L589" s="605"/>
      <c r="M589" s="605"/>
      <c r="N589" s="605"/>
      <c r="O589" s="605"/>
      <c r="P589" s="605"/>
      <c r="Q589" s="605"/>
    </row>
    <row r="590" spans="1:17" x14ac:dyDescent="0.25">
      <c r="A590" s="605"/>
      <c r="B590" s="649" t="s">
        <v>605</v>
      </c>
      <c r="C590" s="605"/>
      <c r="D590" s="605"/>
      <c r="E590" s="605"/>
      <c r="F590" s="605"/>
      <c r="G590" s="605"/>
      <c r="H590" s="605"/>
      <c r="I590" s="605"/>
      <c r="J590" s="605"/>
      <c r="K590" s="605"/>
      <c r="L590" s="605"/>
      <c r="M590" s="605"/>
      <c r="N590" s="605"/>
      <c r="O590" s="605"/>
      <c r="P590" s="605"/>
      <c r="Q590" s="605"/>
    </row>
    <row r="591" spans="1:17" x14ac:dyDescent="0.25">
      <c r="A591" s="605"/>
      <c r="B591" s="281" t="s">
        <v>347</v>
      </c>
      <c r="C591" s="605"/>
      <c r="D591" s="605"/>
      <c r="E591" s="605"/>
      <c r="F591" s="605"/>
      <c r="G591" s="605"/>
      <c r="H591" s="605"/>
      <c r="I591" s="605"/>
      <c r="J591" s="605"/>
      <c r="K591" s="605"/>
      <c r="L591" s="605"/>
      <c r="M591" s="605"/>
      <c r="N591" s="605"/>
      <c r="O591" s="605"/>
      <c r="P591" s="605"/>
      <c r="Q591" s="605"/>
    </row>
    <row r="592" spans="1:17" x14ac:dyDescent="0.25">
      <c r="A592" s="605"/>
      <c r="B592" s="605"/>
      <c r="C592" s="605"/>
      <c r="D592" s="605"/>
      <c r="E592" s="605"/>
      <c r="F592" s="605"/>
      <c r="G592" s="605"/>
      <c r="H592" s="605"/>
      <c r="I592" s="605"/>
      <c r="J592" s="605"/>
      <c r="K592" s="605"/>
      <c r="L592" s="605"/>
      <c r="M592" s="605"/>
      <c r="N592" s="605"/>
      <c r="O592" s="605"/>
      <c r="P592" s="605"/>
      <c r="Q592" s="605"/>
    </row>
    <row r="593" spans="1:17" x14ac:dyDescent="0.25">
      <c r="A593" s="693" t="s">
        <v>604</v>
      </c>
      <c r="B593" s="492" t="s">
        <v>603</v>
      </c>
      <c r="C593" s="605"/>
      <c r="D593" s="605"/>
      <c r="E593" s="605"/>
      <c r="F593" s="605"/>
      <c r="G593" s="605"/>
      <c r="H593" s="605"/>
      <c r="I593" s="605"/>
      <c r="J593" s="605"/>
      <c r="K593" s="605"/>
      <c r="L593" s="605"/>
      <c r="M593" s="605"/>
      <c r="N593" s="605"/>
      <c r="O593" s="605"/>
      <c r="P593" s="605"/>
      <c r="Q593" s="605"/>
    </row>
    <row r="594" spans="1:17" x14ac:dyDescent="0.25">
      <c r="B594" s="612" t="s">
        <v>101</v>
      </c>
      <c r="C594" s="669">
        <v>0.11961722488038277</v>
      </c>
      <c r="D594" s="605"/>
      <c r="E594" s="605"/>
      <c r="F594" s="605"/>
      <c r="G594" s="605"/>
      <c r="H594" s="605"/>
      <c r="I594" s="605"/>
      <c r="J594" s="605"/>
      <c r="K594" s="605"/>
      <c r="L594" s="605"/>
      <c r="M594" s="605"/>
      <c r="N594" s="605"/>
      <c r="O594" s="605"/>
      <c r="P594" s="605"/>
      <c r="Q594" s="605"/>
    </row>
    <row r="595" spans="1:17" x14ac:dyDescent="0.25">
      <c r="A595" s="605"/>
      <c r="B595" s="651" t="s">
        <v>602</v>
      </c>
      <c r="C595" s="669">
        <v>0.13289036544850499</v>
      </c>
      <c r="D595" s="605"/>
      <c r="E595" s="605"/>
      <c r="F595" s="605"/>
      <c r="G595" s="605"/>
      <c r="H595" s="605"/>
      <c r="I595" s="605"/>
      <c r="J595" s="605"/>
      <c r="K595" s="605"/>
      <c r="L595" s="605"/>
      <c r="M595" s="605"/>
      <c r="N595" s="605"/>
      <c r="O595" s="605"/>
      <c r="P595" s="605"/>
      <c r="Q595" s="605"/>
    </row>
    <row r="596" spans="1:17" x14ac:dyDescent="0.25">
      <c r="A596" s="605"/>
      <c r="B596" s="612" t="s">
        <v>100</v>
      </c>
      <c r="C596" s="669">
        <v>0.13289036544850497</v>
      </c>
      <c r="D596" s="605"/>
      <c r="E596" s="605"/>
      <c r="F596" s="605"/>
      <c r="G596" s="605"/>
      <c r="H596" s="605"/>
      <c r="I596" s="605"/>
      <c r="J596" s="605"/>
      <c r="K596" s="605"/>
      <c r="L596" s="605"/>
      <c r="M596" s="605"/>
      <c r="N596" s="605"/>
      <c r="O596" s="605"/>
      <c r="P596" s="605"/>
      <c r="Q596" s="605"/>
    </row>
    <row r="597" spans="1:17" x14ac:dyDescent="0.25">
      <c r="A597" s="605"/>
      <c r="B597" s="281" t="s">
        <v>347</v>
      </c>
      <c r="C597" s="605"/>
      <c r="D597" s="605"/>
      <c r="E597" s="605"/>
      <c r="F597" s="605"/>
      <c r="G597" s="605"/>
      <c r="H597" s="605"/>
      <c r="I597" s="605"/>
      <c r="J597" s="605"/>
      <c r="K597" s="605"/>
      <c r="L597" s="605"/>
      <c r="M597" s="605"/>
      <c r="N597" s="605"/>
      <c r="O597" s="605"/>
      <c r="P597" s="605"/>
      <c r="Q597" s="605"/>
    </row>
    <row r="598" spans="1:17" x14ac:dyDescent="0.25">
      <c r="A598" s="605"/>
      <c r="B598" s="605"/>
      <c r="C598" s="605"/>
      <c r="D598" s="605"/>
      <c r="E598" s="605"/>
      <c r="F598" s="605"/>
      <c r="G598" s="605"/>
      <c r="H598" s="605"/>
      <c r="I598" s="605"/>
      <c r="J598" s="605"/>
      <c r="K598" s="605"/>
      <c r="L598" s="605"/>
      <c r="M598" s="605"/>
      <c r="N598" s="605"/>
      <c r="O598" s="605"/>
      <c r="P598" s="605"/>
      <c r="Q598" s="605"/>
    </row>
    <row r="599" spans="1:17" x14ac:dyDescent="0.25">
      <c r="A599" s="693" t="s">
        <v>601</v>
      </c>
      <c r="B599" s="335" t="s">
        <v>600</v>
      </c>
      <c r="C599" s="605"/>
      <c r="D599" s="605"/>
      <c r="E599" s="605"/>
      <c r="F599" s="605"/>
      <c r="G599" s="605"/>
      <c r="H599" s="605"/>
      <c r="I599" s="605"/>
      <c r="J599" s="605"/>
      <c r="K599" s="605"/>
      <c r="L599" s="605"/>
      <c r="M599" s="605"/>
      <c r="N599" s="605"/>
      <c r="O599" s="605"/>
      <c r="P599" s="605"/>
      <c r="Q599" s="605"/>
    </row>
    <row r="600" spans="1:17" x14ac:dyDescent="0.25">
      <c r="B600" s="651"/>
      <c r="C600" s="664" t="s">
        <v>528</v>
      </c>
      <c r="D600" s="664" t="s">
        <v>527</v>
      </c>
      <c r="E600" s="605"/>
      <c r="F600" s="605"/>
      <c r="G600" s="605"/>
      <c r="H600" s="605"/>
      <c r="I600" s="605"/>
      <c r="J600" s="605"/>
      <c r="K600" s="605"/>
      <c r="L600" s="605"/>
      <c r="M600" s="605"/>
      <c r="N600" s="605"/>
      <c r="O600" s="605"/>
      <c r="P600" s="605"/>
      <c r="Q600" s="605"/>
    </row>
    <row r="601" spans="1:17" x14ac:dyDescent="0.25">
      <c r="A601" s="605"/>
      <c r="B601" s="651" t="s">
        <v>579</v>
      </c>
      <c r="C601" s="651">
        <v>98</v>
      </c>
      <c r="D601" s="651">
        <v>203</v>
      </c>
      <c r="E601" s="605" t="s">
        <v>264</v>
      </c>
      <c r="F601" s="605"/>
      <c r="G601" s="605"/>
      <c r="H601" s="605"/>
      <c r="I601" s="605"/>
      <c r="J601" s="605"/>
      <c r="K601" s="605"/>
      <c r="L601" s="605"/>
      <c r="M601" s="605"/>
      <c r="N601" s="605"/>
      <c r="O601" s="605"/>
      <c r="P601" s="605"/>
      <c r="Q601" s="605"/>
    </row>
    <row r="602" spans="1:17" x14ac:dyDescent="0.25">
      <c r="A602" s="605"/>
      <c r="B602" s="651" t="s">
        <v>578</v>
      </c>
      <c r="C602" s="651">
        <v>10</v>
      </c>
      <c r="D602" s="651">
        <v>30</v>
      </c>
      <c r="E602" s="605" t="s">
        <v>264</v>
      </c>
      <c r="F602" s="605"/>
      <c r="G602" s="605"/>
      <c r="H602" s="605"/>
      <c r="I602" s="605"/>
      <c r="J602" s="605"/>
      <c r="K602" s="605"/>
      <c r="L602" s="605"/>
      <c r="M602" s="605"/>
      <c r="N602" s="605"/>
      <c r="O602" s="605"/>
      <c r="P602" s="605"/>
      <c r="Q602" s="605"/>
    </row>
    <row r="603" spans="1:17" x14ac:dyDescent="0.25">
      <c r="A603" s="605"/>
      <c r="B603" s="651" t="s">
        <v>599</v>
      </c>
      <c r="C603" s="669">
        <v>0.10204081632653061</v>
      </c>
      <c r="D603" s="669">
        <v>0.14778325123152711</v>
      </c>
      <c r="E603" s="605"/>
      <c r="F603" s="605"/>
      <c r="G603" s="605"/>
      <c r="H603" s="605"/>
      <c r="I603" s="605"/>
      <c r="J603" s="605"/>
      <c r="K603" s="605"/>
      <c r="L603" s="605"/>
      <c r="M603" s="605"/>
      <c r="N603" s="605"/>
      <c r="O603" s="605"/>
      <c r="P603" s="605"/>
      <c r="Q603" s="605"/>
    </row>
    <row r="604" spans="1:17" x14ac:dyDescent="0.25">
      <c r="A604" s="605"/>
      <c r="B604" s="281" t="s">
        <v>347</v>
      </c>
      <c r="C604" s="605"/>
      <c r="D604" s="605"/>
      <c r="E604" s="605"/>
      <c r="F604" s="605"/>
      <c r="G604" s="605"/>
      <c r="H604" s="605"/>
      <c r="I604" s="605"/>
      <c r="J604" s="605"/>
      <c r="K604" s="605"/>
      <c r="L604" s="605"/>
      <c r="M604" s="605"/>
      <c r="N604" s="605"/>
      <c r="O604" s="605"/>
      <c r="P604" s="605"/>
      <c r="Q604" s="605"/>
    </row>
    <row r="605" spans="1:17" x14ac:dyDescent="0.25">
      <c r="A605" s="605"/>
      <c r="B605" s="605"/>
      <c r="C605" s="605"/>
      <c r="D605" s="605"/>
      <c r="E605" s="605"/>
      <c r="F605" s="605" t="s">
        <v>124</v>
      </c>
      <c r="G605" s="605"/>
      <c r="H605" s="605"/>
      <c r="I605" s="605"/>
      <c r="J605" s="605"/>
      <c r="K605" s="605"/>
      <c r="L605" s="605"/>
      <c r="M605" s="605"/>
      <c r="N605" s="605"/>
      <c r="O605" s="605"/>
      <c r="P605" s="605"/>
      <c r="Q605" s="605"/>
    </row>
    <row r="606" spans="1:17" x14ac:dyDescent="0.25">
      <c r="A606" s="693" t="s">
        <v>598</v>
      </c>
      <c r="B606" s="335" t="s">
        <v>597</v>
      </c>
      <c r="C606" s="605"/>
      <c r="D606" s="605"/>
      <c r="E606" s="605"/>
      <c r="F606" s="605"/>
      <c r="G606" s="605"/>
      <c r="H606" s="605"/>
      <c r="I606" s="605"/>
      <c r="J606" s="605"/>
      <c r="K606" s="605"/>
      <c r="L606" s="605"/>
      <c r="M606" s="605"/>
      <c r="N606" s="605"/>
      <c r="O606" s="605"/>
      <c r="P606" s="605"/>
      <c r="Q606" s="605"/>
    </row>
    <row r="607" spans="1:17" x14ac:dyDescent="0.25">
      <c r="A607" s="605"/>
      <c r="B607" s="651"/>
      <c r="C607" s="664" t="s">
        <v>528</v>
      </c>
      <c r="D607" s="664" t="s">
        <v>527</v>
      </c>
      <c r="E607" s="605"/>
      <c r="F607" s="605"/>
      <c r="G607" s="605"/>
      <c r="H607" s="605"/>
      <c r="I607" s="605"/>
      <c r="J607" s="605"/>
      <c r="K607" s="605"/>
      <c r="L607" s="605"/>
      <c r="M607" s="605"/>
      <c r="N607" s="605"/>
      <c r="O607" s="605"/>
      <c r="P607" s="605"/>
      <c r="Q607" s="605"/>
    </row>
    <row r="608" spans="1:17" x14ac:dyDescent="0.25">
      <c r="A608" s="605"/>
      <c r="B608" s="651" t="s">
        <v>591</v>
      </c>
      <c r="C608" s="654">
        <v>21.07</v>
      </c>
      <c r="D608" s="654">
        <v>43.645000000000003</v>
      </c>
      <c r="E608" s="362"/>
      <c r="F608" s="605"/>
      <c r="G608" s="605"/>
      <c r="H608" s="605"/>
      <c r="I608" s="605"/>
      <c r="J608" s="605"/>
      <c r="K608" s="605"/>
      <c r="L608" s="605"/>
      <c r="M608" s="605"/>
      <c r="N608" s="605"/>
      <c r="O608" s="605"/>
      <c r="P608" s="605"/>
      <c r="Q608" s="605"/>
    </row>
    <row r="609" spans="1:17" x14ac:dyDescent="0.25">
      <c r="A609" s="605"/>
      <c r="B609" s="651" t="s">
        <v>590</v>
      </c>
      <c r="C609" s="654">
        <v>2.15</v>
      </c>
      <c r="D609" s="654">
        <v>6.45</v>
      </c>
      <c r="E609" s="605"/>
      <c r="G609" s="605"/>
      <c r="H609" s="605"/>
      <c r="I609" s="605"/>
      <c r="J609" s="605"/>
      <c r="K609" s="605"/>
      <c r="L609" s="605"/>
      <c r="M609" s="605"/>
      <c r="N609" s="605"/>
      <c r="O609" s="605"/>
      <c r="P609" s="605"/>
      <c r="Q609" s="605"/>
    </row>
    <row r="610" spans="1:17" x14ac:dyDescent="0.25">
      <c r="A610" s="605"/>
      <c r="B610" s="281" t="s">
        <v>347</v>
      </c>
      <c r="C610" s="491"/>
      <c r="D610" s="491"/>
      <c r="E610" s="605"/>
      <c r="F610" s="605"/>
      <c r="G610" s="605"/>
      <c r="H610" s="605"/>
      <c r="I610" s="605"/>
      <c r="J610" s="605"/>
      <c r="K610" s="605"/>
      <c r="L610" s="605"/>
      <c r="M610" s="605"/>
      <c r="N610" s="605"/>
      <c r="O610" s="605"/>
      <c r="P610" s="605"/>
      <c r="Q610" s="605"/>
    </row>
    <row r="611" spans="1:17" x14ac:dyDescent="0.25">
      <c r="A611" s="605"/>
      <c r="B611" s="281"/>
      <c r="C611" s="491"/>
      <c r="D611" s="491"/>
      <c r="E611" s="605"/>
      <c r="F611" s="605"/>
      <c r="G611" s="605"/>
      <c r="H611" s="605"/>
      <c r="I611" s="605"/>
      <c r="J611" s="605"/>
      <c r="K611" s="605"/>
      <c r="L611" s="605"/>
      <c r="M611" s="605"/>
      <c r="N611" s="605"/>
      <c r="O611" s="605"/>
      <c r="P611" s="605"/>
      <c r="Q611" s="605"/>
    </row>
    <row r="612" spans="1:17" x14ac:dyDescent="0.25">
      <c r="A612" s="335" t="s">
        <v>596</v>
      </c>
      <c r="B612" s="646" t="s">
        <v>595</v>
      </c>
      <c r="C612" s="490"/>
      <c r="D612" s="490"/>
      <c r="E612" s="488"/>
      <c r="F612" s="605"/>
      <c r="G612" s="605"/>
      <c r="H612" s="605"/>
      <c r="I612" s="605"/>
      <c r="J612" s="605"/>
      <c r="K612" s="605"/>
      <c r="L612" s="605"/>
      <c r="M612" s="605"/>
      <c r="N612" s="605"/>
      <c r="O612" s="605"/>
      <c r="P612" s="605"/>
      <c r="Q612" s="605"/>
    </row>
    <row r="613" spans="1:17" x14ac:dyDescent="0.25">
      <c r="A613" s="605"/>
      <c r="B613" s="651"/>
      <c r="C613" s="664" t="s">
        <v>528</v>
      </c>
      <c r="D613" s="664" t="s">
        <v>527</v>
      </c>
      <c r="E613" s="605"/>
      <c r="F613" s="605"/>
      <c r="G613" s="605"/>
      <c r="H613" s="605"/>
      <c r="I613" s="605"/>
      <c r="J613" s="605"/>
      <c r="K613" s="605"/>
      <c r="L613" s="605"/>
      <c r="M613" s="605"/>
      <c r="N613" s="605"/>
      <c r="O613" s="605"/>
      <c r="P613" s="605"/>
      <c r="Q613" s="605"/>
    </row>
    <row r="614" spans="1:17" x14ac:dyDescent="0.25">
      <c r="A614" s="605"/>
      <c r="B614" s="651" t="s">
        <v>594</v>
      </c>
      <c r="C614" s="669">
        <v>0.1020408163265306</v>
      </c>
      <c r="D614" s="669">
        <v>0.14778325123152708</v>
      </c>
      <c r="E614" s="605"/>
      <c r="F614" s="605"/>
      <c r="G614" s="605"/>
      <c r="H614" s="605"/>
      <c r="I614" s="605"/>
      <c r="J614" s="605"/>
      <c r="K614" s="605"/>
      <c r="L614" s="605"/>
      <c r="M614" s="605"/>
      <c r="N614" s="605"/>
      <c r="O614" s="605"/>
      <c r="P614" s="605"/>
      <c r="Q614" s="605"/>
    </row>
    <row r="615" spans="1:17" x14ac:dyDescent="0.25">
      <c r="A615" s="605"/>
      <c r="B615" s="281" t="s">
        <v>347</v>
      </c>
      <c r="C615" s="649"/>
      <c r="D615" s="649"/>
      <c r="E615" s="605"/>
      <c r="F615" s="605"/>
      <c r="G615" s="605"/>
      <c r="H615" s="605"/>
      <c r="I615" s="605"/>
      <c r="J615" s="605"/>
      <c r="K615" s="605"/>
      <c r="L615" s="605"/>
      <c r="M615" s="605"/>
      <c r="N615" s="605"/>
      <c r="O615" s="605"/>
      <c r="P615" s="605"/>
      <c r="Q615" s="605"/>
    </row>
    <row r="616" spans="1:17" x14ac:dyDescent="0.25">
      <c r="A616" s="605"/>
      <c r="B616" s="281"/>
      <c r="C616" s="649"/>
      <c r="D616" s="649"/>
      <c r="E616" s="605"/>
      <c r="F616" s="605"/>
      <c r="G616" s="605"/>
      <c r="H616" s="605"/>
      <c r="I616" s="605"/>
      <c r="J616" s="605"/>
      <c r="K616" s="605"/>
      <c r="L616" s="605"/>
      <c r="M616" s="605"/>
      <c r="N616" s="605"/>
      <c r="O616" s="605"/>
      <c r="P616" s="605"/>
      <c r="Q616" s="605"/>
    </row>
    <row r="617" spans="1:17" x14ac:dyDescent="0.25">
      <c r="A617" s="693" t="s">
        <v>593</v>
      </c>
      <c r="B617" s="335" t="s">
        <v>592</v>
      </c>
      <c r="C617" s="605"/>
      <c r="D617" s="605"/>
      <c r="E617" s="605"/>
      <c r="F617" s="605"/>
      <c r="G617" s="605"/>
      <c r="H617" s="605"/>
      <c r="I617" s="605"/>
      <c r="J617" s="605"/>
      <c r="K617" s="605"/>
      <c r="L617" s="605"/>
      <c r="M617" s="605"/>
      <c r="N617" s="605"/>
      <c r="O617" s="605"/>
      <c r="P617" s="605"/>
      <c r="Q617" s="605"/>
    </row>
    <row r="618" spans="1:17" x14ac:dyDescent="0.25">
      <c r="A618" s="605"/>
      <c r="B618" s="651"/>
      <c r="C618" s="664" t="s">
        <v>353</v>
      </c>
      <c r="D618" s="664" t="s">
        <v>352</v>
      </c>
      <c r="E618" s="664" t="s">
        <v>351</v>
      </c>
      <c r="F618" s="664" t="s">
        <v>350</v>
      </c>
      <c r="G618" s="664" t="s">
        <v>349</v>
      </c>
      <c r="H618" s="664" t="s">
        <v>153</v>
      </c>
      <c r="I618" s="605"/>
      <c r="J618" s="605"/>
      <c r="K618" s="605"/>
      <c r="L618" s="605"/>
      <c r="M618" s="605"/>
      <c r="N618" s="605"/>
      <c r="O618" s="605"/>
      <c r="P618" s="605"/>
      <c r="Q618" s="605"/>
    </row>
    <row r="619" spans="1:17" x14ac:dyDescent="0.25">
      <c r="A619" s="605"/>
      <c r="B619" s="651" t="s">
        <v>579</v>
      </c>
      <c r="C619" s="651">
        <v>160</v>
      </c>
      <c r="D619" s="651">
        <v>65</v>
      </c>
      <c r="E619" s="651">
        <v>35</v>
      </c>
      <c r="F619" s="651">
        <v>3</v>
      </c>
      <c r="G619" s="651">
        <v>34</v>
      </c>
      <c r="H619" s="651">
        <v>4</v>
      </c>
      <c r="I619" s="605"/>
      <c r="J619" s="605"/>
      <c r="K619" s="605"/>
      <c r="L619" s="605"/>
      <c r="M619" s="605"/>
      <c r="N619" s="605"/>
      <c r="O619" s="605"/>
      <c r="P619" s="605"/>
      <c r="Q619" s="605"/>
    </row>
    <row r="620" spans="1:17" x14ac:dyDescent="0.25">
      <c r="A620" s="605"/>
      <c r="B620" s="651" t="s">
        <v>578</v>
      </c>
      <c r="C620" s="651">
        <v>23</v>
      </c>
      <c r="D620" s="651">
        <v>3</v>
      </c>
      <c r="E620" s="651">
        <v>7</v>
      </c>
      <c r="F620" s="651">
        <v>1</v>
      </c>
      <c r="G620" s="651">
        <v>6</v>
      </c>
      <c r="H620" s="651">
        <v>0</v>
      </c>
      <c r="I620" s="605"/>
      <c r="J620" s="605"/>
      <c r="K620" s="605"/>
      <c r="L620" s="605"/>
      <c r="M620" s="605"/>
      <c r="N620" s="605"/>
      <c r="O620" s="605"/>
      <c r="P620" s="605"/>
      <c r="Q620" s="605"/>
    </row>
    <row r="621" spans="1:17" x14ac:dyDescent="0.25">
      <c r="A621" s="605"/>
      <c r="B621" s="651" t="s">
        <v>591</v>
      </c>
      <c r="C621" s="654">
        <v>34.4</v>
      </c>
      <c r="D621" s="654">
        <v>13.975</v>
      </c>
      <c r="E621" s="654">
        <v>7.5250000000000004</v>
      </c>
      <c r="F621" s="654">
        <v>0.64500000000000002</v>
      </c>
      <c r="G621" s="654">
        <v>7.31</v>
      </c>
      <c r="H621" s="654">
        <v>0.86</v>
      </c>
      <c r="I621" s="489"/>
      <c r="J621" s="605"/>
      <c r="K621" s="605"/>
      <c r="L621" s="605"/>
      <c r="M621" s="605"/>
      <c r="N621" s="605"/>
      <c r="O621" s="605"/>
      <c r="P621" s="605"/>
      <c r="Q621" s="605"/>
    </row>
    <row r="622" spans="1:17" x14ac:dyDescent="0.25">
      <c r="A622" s="605"/>
      <c r="B622" s="651" t="s">
        <v>590</v>
      </c>
      <c r="C622" s="410">
        <v>4.9450000000000003</v>
      </c>
      <c r="D622" s="410">
        <v>0.64500000000000002</v>
      </c>
      <c r="E622" s="410">
        <v>1.5049999999999999</v>
      </c>
      <c r="F622" s="410">
        <v>0.215</v>
      </c>
      <c r="G622" s="410">
        <v>1.29</v>
      </c>
      <c r="H622" s="410">
        <v>0</v>
      </c>
      <c r="I622" s="605"/>
      <c r="J622" s="605"/>
      <c r="K622" s="605"/>
      <c r="L622" s="605"/>
      <c r="M622" s="605"/>
      <c r="N622" s="605"/>
      <c r="O622" s="605"/>
      <c r="P622" s="605"/>
      <c r="Q622" s="605"/>
    </row>
    <row r="623" spans="1:17" x14ac:dyDescent="0.25">
      <c r="A623" s="605"/>
      <c r="B623" s="281" t="s">
        <v>347</v>
      </c>
      <c r="C623" s="605"/>
      <c r="D623" s="605"/>
      <c r="E623" s="605"/>
      <c r="F623" s="605"/>
      <c r="G623" s="605"/>
      <c r="H623" s="605"/>
      <c r="I623" s="605"/>
      <c r="J623" s="605"/>
      <c r="K623" s="605"/>
      <c r="L623" s="605"/>
      <c r="M623" s="605"/>
      <c r="N623" s="605"/>
      <c r="O623" s="605"/>
      <c r="P623" s="605"/>
      <c r="Q623" s="605"/>
    </row>
    <row r="624" spans="1:17" x14ac:dyDescent="0.25">
      <c r="A624" s="605"/>
      <c r="B624" s="605"/>
      <c r="C624" s="605"/>
      <c r="D624" s="605"/>
      <c r="E624" s="605"/>
      <c r="F624" s="605"/>
      <c r="G624" s="605"/>
      <c r="H624" s="605"/>
      <c r="I624" s="605"/>
      <c r="J624" s="605"/>
      <c r="K624" s="605"/>
      <c r="L624" s="605"/>
      <c r="M624" s="605"/>
      <c r="N624" s="605"/>
      <c r="O624" s="605"/>
      <c r="P624" s="605"/>
      <c r="Q624" s="605"/>
    </row>
    <row r="625" spans="1:17" x14ac:dyDescent="0.25">
      <c r="A625" s="693" t="s">
        <v>589</v>
      </c>
      <c r="B625" s="335" t="s">
        <v>588</v>
      </c>
      <c r="C625" s="605"/>
      <c r="D625" s="605"/>
      <c r="E625" s="605"/>
      <c r="F625" s="605"/>
      <c r="G625" s="605"/>
      <c r="H625" s="605"/>
      <c r="I625" s="605"/>
      <c r="J625" s="605"/>
      <c r="K625" s="605"/>
      <c r="L625" s="605"/>
      <c r="M625" s="605"/>
      <c r="N625" s="605"/>
      <c r="O625" s="605"/>
      <c r="P625" s="605"/>
      <c r="Q625" s="605"/>
    </row>
    <row r="626" spans="1:17" ht="44.45" customHeight="1" x14ac:dyDescent="0.25">
      <c r="B626" s="651"/>
      <c r="C626" s="664" t="s">
        <v>587</v>
      </c>
      <c r="D626" s="664" t="s">
        <v>586</v>
      </c>
      <c r="E626" s="605"/>
      <c r="F626" s="605"/>
      <c r="G626" s="605"/>
      <c r="H626" s="605"/>
      <c r="I626" s="605"/>
      <c r="J626" s="605"/>
      <c r="K626" s="605"/>
      <c r="L626" s="605"/>
      <c r="M626" s="605"/>
      <c r="N626" s="605"/>
      <c r="O626" s="605"/>
      <c r="P626" s="605"/>
      <c r="Q626" s="605"/>
    </row>
    <row r="627" spans="1:17" x14ac:dyDescent="0.25">
      <c r="B627" s="651" t="s">
        <v>579</v>
      </c>
      <c r="C627" s="651">
        <v>195</v>
      </c>
      <c r="D627" s="651">
        <v>106</v>
      </c>
      <c r="E627" s="605"/>
      <c r="F627" s="605"/>
      <c r="G627" s="605"/>
      <c r="H627" s="605"/>
      <c r="I627" s="605"/>
      <c r="J627" s="605"/>
      <c r="K627" s="605"/>
      <c r="L627" s="605"/>
      <c r="M627" s="605"/>
      <c r="N627" s="605"/>
      <c r="O627" s="605"/>
      <c r="P627" s="605"/>
      <c r="Q627" s="605"/>
    </row>
    <row r="628" spans="1:17" x14ac:dyDescent="0.25">
      <c r="B628" s="651" t="s">
        <v>578</v>
      </c>
      <c r="C628" s="651">
        <v>29</v>
      </c>
      <c r="D628" s="651">
        <v>11</v>
      </c>
      <c r="E628" s="605"/>
      <c r="F628" s="605"/>
      <c r="G628" s="605"/>
      <c r="H628" s="605"/>
      <c r="I628" s="605"/>
      <c r="J628" s="605"/>
      <c r="K628" s="605"/>
      <c r="L628" s="605"/>
      <c r="M628" s="605"/>
      <c r="N628" s="605"/>
      <c r="O628" s="605"/>
      <c r="P628" s="605"/>
      <c r="Q628" s="605"/>
    </row>
    <row r="629" spans="1:17" x14ac:dyDescent="0.25">
      <c r="B629" s="649" t="s">
        <v>585</v>
      </c>
      <c r="C629" s="605"/>
      <c r="D629" s="605"/>
      <c r="E629" s="605"/>
      <c r="F629" s="605"/>
      <c r="G629" s="605"/>
      <c r="H629" s="605"/>
      <c r="I629" s="605"/>
      <c r="J629" s="605"/>
      <c r="K629" s="605"/>
      <c r="L629" s="605"/>
      <c r="M629" s="605"/>
      <c r="N629" s="605"/>
      <c r="O629" s="605"/>
      <c r="P629" s="605"/>
      <c r="Q629" s="605"/>
    </row>
    <row r="630" spans="1:17" x14ac:dyDescent="0.25">
      <c r="B630" s="281" t="s">
        <v>347</v>
      </c>
      <c r="C630" s="605"/>
      <c r="D630" s="605"/>
      <c r="E630" s="605"/>
      <c r="F630" s="605"/>
      <c r="G630" s="605"/>
      <c r="H630" s="605"/>
      <c r="I630" s="605"/>
      <c r="J630" s="605"/>
      <c r="K630" s="605"/>
      <c r="L630" s="605"/>
      <c r="M630" s="605"/>
      <c r="N630" s="605"/>
      <c r="O630" s="605"/>
      <c r="P630" s="605"/>
      <c r="Q630" s="605"/>
    </row>
    <row r="631" spans="1:17" x14ac:dyDescent="0.25">
      <c r="B631" s="605"/>
      <c r="C631" s="605"/>
      <c r="D631" s="605"/>
      <c r="E631" s="605"/>
      <c r="F631" s="605"/>
      <c r="G631" s="605"/>
      <c r="H631" s="605"/>
      <c r="I631" s="605"/>
      <c r="J631" s="605"/>
      <c r="K631" s="605"/>
      <c r="L631" s="605"/>
      <c r="M631" s="605"/>
      <c r="N631" s="605"/>
      <c r="O631" s="605"/>
      <c r="P631" s="605"/>
      <c r="Q631" s="605"/>
    </row>
    <row r="632" spans="1:17" x14ac:dyDescent="0.25">
      <c r="A632" s="693" t="s">
        <v>584</v>
      </c>
      <c r="B632" s="335" t="s">
        <v>583</v>
      </c>
      <c r="C632" s="605"/>
      <c r="D632" s="605"/>
      <c r="E632" s="605"/>
      <c r="F632" s="605"/>
      <c r="G632" s="605"/>
      <c r="H632" s="605"/>
      <c r="I632" s="605"/>
      <c r="J632" s="605"/>
      <c r="K632" s="605"/>
      <c r="L632" s="605"/>
      <c r="M632" s="605"/>
      <c r="N632" s="605"/>
      <c r="O632" s="605"/>
      <c r="P632" s="605"/>
      <c r="Q632" s="605"/>
    </row>
    <row r="633" spans="1:17" x14ac:dyDescent="0.25">
      <c r="B633" s="651"/>
      <c r="C633" s="664" t="s">
        <v>582</v>
      </c>
      <c r="D633" s="664" t="s">
        <v>581</v>
      </c>
      <c r="E633" s="605"/>
      <c r="F633" s="605"/>
      <c r="G633" s="605"/>
      <c r="H633" s="605"/>
      <c r="I633" s="605"/>
      <c r="J633" s="605"/>
      <c r="K633" s="605"/>
      <c r="L633" s="605"/>
      <c r="M633" s="605"/>
      <c r="N633" s="605"/>
      <c r="O633" s="605"/>
      <c r="P633" s="605"/>
      <c r="Q633" s="605"/>
    </row>
    <row r="634" spans="1:17" x14ac:dyDescent="0.25">
      <c r="B634" s="651" t="s">
        <v>580</v>
      </c>
      <c r="C634" s="651">
        <v>137</v>
      </c>
      <c r="D634" s="651">
        <v>72</v>
      </c>
      <c r="E634" s="605"/>
      <c r="F634" s="605"/>
      <c r="G634" s="605"/>
      <c r="H634" s="605"/>
      <c r="I634" s="605"/>
      <c r="J634" s="605"/>
      <c r="K634" s="605"/>
      <c r="L634" s="605"/>
      <c r="M634" s="605"/>
      <c r="N634" s="605"/>
      <c r="O634" s="605"/>
      <c r="P634" s="605"/>
      <c r="Q634" s="605"/>
    </row>
    <row r="635" spans="1:17" x14ac:dyDescent="0.25">
      <c r="A635" s="605"/>
      <c r="B635" s="651" t="s">
        <v>34</v>
      </c>
      <c r="C635" s="651">
        <v>12</v>
      </c>
      <c r="D635" s="651">
        <v>14</v>
      </c>
      <c r="E635" s="605"/>
      <c r="F635" s="605"/>
      <c r="G635" s="605"/>
      <c r="H635" s="605"/>
      <c r="I635" s="605"/>
      <c r="J635" s="605"/>
      <c r="K635" s="605"/>
      <c r="L635" s="605"/>
      <c r="M635" s="605"/>
      <c r="N635" s="605"/>
      <c r="O635" s="605"/>
      <c r="P635" s="605"/>
      <c r="Q635" s="605"/>
    </row>
    <row r="636" spans="1:17" x14ac:dyDescent="0.25">
      <c r="A636" s="605"/>
      <c r="B636" s="651" t="s">
        <v>579</v>
      </c>
      <c r="C636" s="651">
        <v>137</v>
      </c>
      <c r="D636" s="651">
        <v>164</v>
      </c>
      <c r="E636" s="605"/>
      <c r="F636" s="605"/>
      <c r="G636" s="605"/>
      <c r="H636" s="605"/>
      <c r="I636" s="605"/>
      <c r="J636" s="605"/>
      <c r="K636" s="605"/>
      <c r="L636" s="605"/>
      <c r="M636" s="605"/>
      <c r="N636" s="605"/>
      <c r="O636" s="605"/>
      <c r="P636" s="605"/>
      <c r="Q636" s="605"/>
    </row>
    <row r="637" spans="1:17" x14ac:dyDescent="0.25">
      <c r="A637" s="605"/>
      <c r="B637" s="651" t="s">
        <v>578</v>
      </c>
      <c r="C637" s="651">
        <v>12</v>
      </c>
      <c r="D637" s="651">
        <v>28</v>
      </c>
      <c r="E637" s="605"/>
      <c r="F637" s="605"/>
      <c r="G637" s="605"/>
      <c r="H637" s="605"/>
      <c r="I637" s="605"/>
      <c r="J637" s="605"/>
      <c r="K637" s="605"/>
      <c r="L637" s="605"/>
      <c r="M637" s="605"/>
      <c r="N637" s="605"/>
      <c r="O637" s="605"/>
      <c r="P637" s="605"/>
      <c r="Q637" s="605"/>
    </row>
    <row r="638" spans="1:17" x14ac:dyDescent="0.25">
      <c r="A638" s="605"/>
      <c r="B638" s="281" t="s">
        <v>347</v>
      </c>
      <c r="C638" s="605"/>
      <c r="D638" s="605"/>
      <c r="E638" s="605"/>
      <c r="F638" s="605"/>
      <c r="G638" s="605"/>
      <c r="H638" s="605"/>
      <c r="I638" s="605"/>
      <c r="J638" s="605"/>
      <c r="K638" s="605"/>
      <c r="L638" s="605"/>
      <c r="M638" s="605"/>
      <c r="N638" s="605"/>
      <c r="O638" s="605"/>
      <c r="P638" s="605"/>
      <c r="Q638" s="605"/>
    </row>
    <row r="639" spans="1:17" x14ac:dyDescent="0.25">
      <c r="A639" s="605"/>
      <c r="B639" s="605"/>
      <c r="C639" s="605"/>
      <c r="D639" s="605"/>
      <c r="E639" s="605"/>
      <c r="F639" s="605"/>
      <c r="G639" s="605"/>
      <c r="H639" s="605"/>
      <c r="I639" s="605"/>
      <c r="J639" s="605"/>
      <c r="K639" s="605"/>
      <c r="L639" s="605"/>
      <c r="M639" s="605"/>
      <c r="N639" s="605"/>
      <c r="O639" s="605"/>
      <c r="P639" s="605"/>
      <c r="Q639" s="605"/>
    </row>
    <row r="640" spans="1:17" x14ac:dyDescent="0.25">
      <c r="A640" s="335" t="s">
        <v>577</v>
      </c>
      <c r="B640" s="389" t="s">
        <v>576</v>
      </c>
      <c r="C640" s="656"/>
      <c r="D640" s="656"/>
      <c r="E640" s="656"/>
      <c r="F640" s="656"/>
      <c r="G640" s="605"/>
      <c r="H640" s="605"/>
      <c r="I640" s="605"/>
      <c r="J640" s="605"/>
      <c r="K640" s="605"/>
      <c r="L640" s="605"/>
      <c r="M640" s="605"/>
      <c r="N640" s="605"/>
      <c r="O640" s="605"/>
      <c r="P640" s="605"/>
      <c r="Q640" s="605"/>
    </row>
    <row r="641" spans="1:17" x14ac:dyDescent="0.25">
      <c r="B641" s="381"/>
      <c r="C641" s="664" t="s">
        <v>45</v>
      </c>
      <c r="D641" s="664" t="s">
        <v>197</v>
      </c>
      <c r="E641" s="664" t="s">
        <v>424</v>
      </c>
      <c r="F641" s="664" t="s">
        <v>197</v>
      </c>
      <c r="G641" s="605"/>
      <c r="H641" s="605"/>
      <c r="I641" s="605"/>
      <c r="J641" s="605"/>
      <c r="K641" s="605"/>
      <c r="L641" s="605"/>
      <c r="M641" s="605"/>
      <c r="N641" s="605"/>
      <c r="O641" s="605"/>
      <c r="P641" s="605"/>
      <c r="Q641" s="605"/>
    </row>
    <row r="642" spans="1:17" x14ac:dyDescent="0.25">
      <c r="B642" s="607" t="s">
        <v>353</v>
      </c>
      <c r="C642" s="588">
        <v>23</v>
      </c>
      <c r="D642" s="669">
        <v>0.57499999999999996</v>
      </c>
      <c r="E642" s="410">
        <v>4.9450000000000003</v>
      </c>
      <c r="F642" s="669">
        <v>0.57500000000000007</v>
      </c>
      <c r="G642" s="486"/>
      <c r="H642" s="487"/>
      <c r="I642" s="605"/>
      <c r="J642" s="605"/>
      <c r="K642" s="605"/>
      <c r="L642" s="605"/>
      <c r="M642" s="605"/>
      <c r="N642" s="605"/>
      <c r="O642" s="605"/>
      <c r="P642" s="605"/>
      <c r="Q642" s="605"/>
    </row>
    <row r="643" spans="1:17" x14ac:dyDescent="0.25">
      <c r="B643" s="607" t="s">
        <v>352</v>
      </c>
      <c r="C643" s="588">
        <v>3</v>
      </c>
      <c r="D643" s="669">
        <v>7.4999999999999997E-2</v>
      </c>
      <c r="E643" s="410">
        <v>0.64500000000000002</v>
      </c>
      <c r="F643" s="669">
        <v>7.5000000000000011E-2</v>
      </c>
      <c r="G643" s="486"/>
      <c r="H643" s="487"/>
      <c r="I643" s="605"/>
      <c r="J643" s="605"/>
      <c r="K643" s="605"/>
      <c r="L643" s="605"/>
      <c r="M643" s="605"/>
      <c r="N643" s="605"/>
      <c r="O643" s="605"/>
      <c r="P643" s="605"/>
      <c r="Q643" s="605"/>
    </row>
    <row r="644" spans="1:17" x14ac:dyDescent="0.25">
      <c r="B644" s="607" t="s">
        <v>351</v>
      </c>
      <c r="C644" s="588">
        <v>7</v>
      </c>
      <c r="D644" s="669">
        <v>0.17499999999999999</v>
      </c>
      <c r="E644" s="410">
        <v>1.5049999999999999</v>
      </c>
      <c r="F644" s="669">
        <v>0.17499999999999999</v>
      </c>
      <c r="G644" s="486"/>
      <c r="H644" s="487"/>
      <c r="I644" s="605"/>
      <c r="J644" s="605"/>
      <c r="K644" s="605"/>
      <c r="L644" s="605"/>
      <c r="M644" s="605"/>
    </row>
    <row r="645" spans="1:17" x14ac:dyDescent="0.25">
      <c r="B645" s="607" t="s">
        <v>350</v>
      </c>
      <c r="C645" s="588">
        <v>1</v>
      </c>
      <c r="D645" s="669">
        <v>2.5000000000000001E-2</v>
      </c>
      <c r="E645" s="410">
        <v>0.215</v>
      </c>
      <c r="F645" s="669">
        <v>2.5000000000000001E-2</v>
      </c>
      <c r="G645" s="488"/>
      <c r="H645" s="487"/>
      <c r="I645" s="605"/>
      <c r="J645" s="605"/>
      <c r="K645" s="605"/>
      <c r="L645" s="605"/>
      <c r="M645" s="605"/>
    </row>
    <row r="646" spans="1:17" x14ac:dyDescent="0.25">
      <c r="B646" s="607" t="s">
        <v>349</v>
      </c>
      <c r="C646" s="588">
        <v>6</v>
      </c>
      <c r="D646" s="669">
        <v>0.15</v>
      </c>
      <c r="E646" s="410">
        <v>1.29</v>
      </c>
      <c r="F646" s="669">
        <v>0.15000000000000002</v>
      </c>
      <c r="G646" s="486"/>
      <c r="H646" s="487"/>
      <c r="I646" s="605"/>
      <c r="J646" s="605"/>
      <c r="K646" s="605"/>
      <c r="L646" s="605"/>
      <c r="M646" s="605"/>
    </row>
    <row r="647" spans="1:17" x14ac:dyDescent="0.25">
      <c r="B647" s="607" t="s">
        <v>153</v>
      </c>
      <c r="C647" s="588"/>
      <c r="D647" s="669">
        <v>0</v>
      </c>
      <c r="E647" s="740"/>
      <c r="F647" s="669">
        <v>0</v>
      </c>
      <c r="G647" s="486"/>
      <c r="H647" s="485"/>
      <c r="I647" s="605"/>
      <c r="J647" s="605"/>
      <c r="K647" s="605"/>
      <c r="L647" s="605"/>
      <c r="M647" s="605"/>
    </row>
    <row r="648" spans="1:17" x14ac:dyDescent="0.25">
      <c r="B648" s="607" t="s">
        <v>348</v>
      </c>
      <c r="C648" s="588"/>
      <c r="D648" s="669">
        <v>0</v>
      </c>
      <c r="E648" s="740"/>
      <c r="F648" s="669">
        <v>0</v>
      </c>
      <c r="G648" s="605"/>
      <c r="H648" s="605"/>
      <c r="I648" s="605"/>
      <c r="J648" s="605"/>
      <c r="K648" s="605"/>
      <c r="L648" s="605"/>
      <c r="M648" s="605"/>
    </row>
    <row r="649" spans="1:17" x14ac:dyDescent="0.25">
      <c r="B649" s="381" t="s">
        <v>24</v>
      </c>
      <c r="C649" s="380">
        <v>40</v>
      </c>
      <c r="D649" s="484">
        <v>1</v>
      </c>
      <c r="E649" s="387">
        <v>8.6</v>
      </c>
      <c r="F649" s="484">
        <v>1.0000000000000002</v>
      </c>
      <c r="G649" s="605"/>
      <c r="H649" s="605"/>
      <c r="I649" s="605"/>
      <c r="J649" s="605"/>
      <c r="K649" s="605"/>
      <c r="L649" s="605"/>
      <c r="M649" s="605"/>
    </row>
    <row r="650" spans="1:17" x14ac:dyDescent="0.25">
      <c r="B650" s="281" t="s">
        <v>347</v>
      </c>
      <c r="C650" s="386"/>
      <c r="D650" s="386"/>
      <c r="E650" s="260"/>
      <c r="F650" s="661"/>
      <c r="G650" s="605"/>
      <c r="H650" s="605"/>
      <c r="I650" s="605"/>
      <c r="J650" s="605"/>
      <c r="K650" s="605"/>
      <c r="L650" s="605"/>
      <c r="M650" s="605"/>
    </row>
    <row r="651" spans="1:17" x14ac:dyDescent="0.25">
      <c r="B651" s="384"/>
      <c r="C651" s="386"/>
      <c r="D651" s="386"/>
      <c r="E651" s="260"/>
      <c r="F651" s="661"/>
      <c r="G651" s="605"/>
      <c r="H651" s="605"/>
      <c r="I651" s="605"/>
      <c r="J651" s="605"/>
      <c r="K651" s="605"/>
      <c r="L651" s="605"/>
      <c r="M651" s="605"/>
    </row>
    <row r="652" spans="1:17" x14ac:dyDescent="0.25">
      <c r="A652" s="693" t="s">
        <v>575</v>
      </c>
      <c r="B652" s="601" t="s">
        <v>574</v>
      </c>
      <c r="C652" s="601"/>
      <c r="D652" s="477"/>
      <c r="E652" s="656"/>
      <c r="F652" s="605"/>
      <c r="G652" s="605"/>
      <c r="H652" s="605"/>
      <c r="I652" s="605"/>
      <c r="J652" s="605"/>
      <c r="K652" s="605"/>
      <c r="L652" s="605"/>
      <c r="M652" s="605"/>
    </row>
    <row r="653" spans="1:17" x14ac:dyDescent="0.25">
      <c r="A653" s="255"/>
      <c r="B653" s="689" t="s">
        <v>138</v>
      </c>
      <c r="C653" s="143"/>
      <c r="D653" s="664" t="s">
        <v>45</v>
      </c>
      <c r="E653" s="664" t="s">
        <v>197</v>
      </c>
      <c r="F653" s="605"/>
      <c r="G653" s="605"/>
      <c r="H653" s="605"/>
      <c r="I653" s="605"/>
      <c r="J653" s="605"/>
      <c r="K653" s="605"/>
      <c r="L653" s="605"/>
      <c r="M653" s="605"/>
    </row>
    <row r="654" spans="1:17" x14ac:dyDescent="0.25">
      <c r="A654" s="255"/>
      <c r="B654" s="953" t="s">
        <v>137</v>
      </c>
      <c r="C654" s="689" t="s">
        <v>573</v>
      </c>
      <c r="D654" s="479">
        <v>215</v>
      </c>
      <c r="E654" s="478">
        <v>0.72390572390572394</v>
      </c>
      <c r="F654" s="605"/>
      <c r="G654" s="605"/>
      <c r="H654" s="605"/>
      <c r="I654" s="605"/>
      <c r="J654" s="605"/>
      <c r="K654" s="605"/>
      <c r="L654" s="605"/>
      <c r="M654" s="605"/>
    </row>
    <row r="655" spans="1:17" x14ac:dyDescent="0.25">
      <c r="A655" s="255"/>
      <c r="B655" s="954"/>
      <c r="C655" s="689" t="s">
        <v>572</v>
      </c>
      <c r="D655" s="479">
        <v>32</v>
      </c>
      <c r="E655" s="478">
        <v>0.8</v>
      </c>
      <c r="F655" s="605"/>
      <c r="G655" s="605"/>
      <c r="H655" s="605"/>
      <c r="I655" s="605"/>
      <c r="J655" s="605"/>
      <c r="K655" s="605"/>
      <c r="L655" s="605"/>
      <c r="M655" s="605"/>
    </row>
    <row r="656" spans="1:17" x14ac:dyDescent="0.25">
      <c r="A656" s="255"/>
      <c r="B656" s="953" t="s">
        <v>136</v>
      </c>
      <c r="C656" s="689" t="s">
        <v>573</v>
      </c>
      <c r="D656" s="479">
        <v>73</v>
      </c>
      <c r="E656" s="478">
        <v>0.24579124579124578</v>
      </c>
      <c r="F656" s="605"/>
      <c r="G656" s="605"/>
      <c r="H656" s="605"/>
      <c r="I656" s="605"/>
      <c r="J656" s="605"/>
      <c r="K656" s="605"/>
      <c r="L656" s="605"/>
      <c r="M656" s="605"/>
    </row>
    <row r="657" spans="1:13" x14ac:dyDescent="0.25">
      <c r="A657" s="255"/>
      <c r="B657" s="954"/>
      <c r="C657" s="689" t="s">
        <v>572</v>
      </c>
      <c r="D657" s="479">
        <v>7</v>
      </c>
      <c r="E657" s="478">
        <v>0.17499999999999999</v>
      </c>
      <c r="F657" s="605"/>
      <c r="G657" s="605"/>
      <c r="H657" s="605"/>
      <c r="I657" s="605"/>
      <c r="J657" s="605"/>
      <c r="K657" s="605"/>
      <c r="L657" s="605"/>
      <c r="M657" s="605"/>
    </row>
    <row r="658" spans="1:13" x14ac:dyDescent="0.25">
      <c r="A658" s="255"/>
      <c r="B658" s="953" t="s">
        <v>135</v>
      </c>
      <c r="C658" s="689" t="s">
        <v>573</v>
      </c>
      <c r="D658" s="479">
        <v>9</v>
      </c>
      <c r="E658" s="478">
        <v>3.0303030303030304E-2</v>
      </c>
      <c r="F658" s="605"/>
      <c r="G658" s="605"/>
      <c r="H658" s="605"/>
      <c r="I658" s="605"/>
      <c r="J658" s="605"/>
      <c r="K658" s="605"/>
      <c r="L658" s="605"/>
      <c r="M658" s="605"/>
    </row>
    <row r="659" spans="1:13" x14ac:dyDescent="0.25">
      <c r="A659" s="255"/>
      <c r="B659" s="954"/>
      <c r="C659" s="689" t="s">
        <v>572</v>
      </c>
      <c r="D659" s="479">
        <v>1</v>
      </c>
      <c r="E659" s="478">
        <v>2.5000000000000001E-2</v>
      </c>
      <c r="F659" s="605"/>
      <c r="G659" s="605"/>
      <c r="H659" s="605"/>
      <c r="I659" s="605"/>
      <c r="J659" s="605"/>
      <c r="K659" s="605"/>
      <c r="L659" s="605"/>
      <c r="M659" s="605"/>
    </row>
    <row r="660" spans="1:13" x14ac:dyDescent="0.25">
      <c r="A660" s="255"/>
      <c r="B660" s="953" t="s">
        <v>134</v>
      </c>
      <c r="C660" s="689" t="s">
        <v>573</v>
      </c>
      <c r="D660" s="479"/>
      <c r="E660" s="478">
        <v>0</v>
      </c>
      <c r="F660" s="605"/>
      <c r="G660" s="605"/>
      <c r="H660" s="605"/>
      <c r="I660" s="605"/>
      <c r="J660" s="605"/>
      <c r="K660" s="605"/>
      <c r="L660" s="605"/>
      <c r="M660" s="605"/>
    </row>
    <row r="661" spans="1:13" x14ac:dyDescent="0.25">
      <c r="A661" s="255"/>
      <c r="B661" s="954"/>
      <c r="C661" s="689" t="s">
        <v>572</v>
      </c>
      <c r="D661" s="479"/>
      <c r="E661" s="478">
        <v>0</v>
      </c>
      <c r="F661" s="605"/>
      <c r="G661" s="605"/>
      <c r="H661" s="605"/>
      <c r="I661" s="605"/>
      <c r="J661" s="605"/>
      <c r="K661" s="605"/>
      <c r="L661" s="605"/>
      <c r="M661" s="605"/>
    </row>
    <row r="662" spans="1:13" x14ac:dyDescent="0.25">
      <c r="A662" s="255"/>
      <c r="B662" s="953" t="s">
        <v>133</v>
      </c>
      <c r="C662" s="689" t="s">
        <v>573</v>
      </c>
      <c r="D662" s="479"/>
      <c r="E662" s="478">
        <v>0</v>
      </c>
      <c r="F662" s="605"/>
      <c r="G662" s="605"/>
      <c r="H662" s="605"/>
      <c r="I662" s="605"/>
      <c r="J662" s="605"/>
      <c r="K662" s="605"/>
      <c r="L662" s="605"/>
      <c r="M662" s="605"/>
    </row>
    <row r="663" spans="1:13" x14ac:dyDescent="0.25">
      <c r="A663" s="255"/>
      <c r="B663" s="954"/>
      <c r="C663" s="689" t="s">
        <v>572</v>
      </c>
      <c r="D663" s="479"/>
      <c r="E663" s="478">
        <v>0</v>
      </c>
      <c r="F663" s="605"/>
      <c r="G663" s="605"/>
      <c r="H663" s="605"/>
      <c r="I663" s="605"/>
      <c r="J663" s="605"/>
      <c r="K663" s="605"/>
      <c r="L663" s="605"/>
      <c r="M663" s="605"/>
    </row>
    <row r="664" spans="1:13" x14ac:dyDescent="0.25">
      <c r="A664" s="255"/>
      <c r="B664" s="688" t="s">
        <v>497</v>
      </c>
      <c r="C664" s="689"/>
      <c r="D664" s="479">
        <v>297</v>
      </c>
      <c r="E664" s="478">
        <v>1</v>
      </c>
      <c r="F664" s="605"/>
      <c r="G664" s="605"/>
      <c r="H664" s="605"/>
      <c r="I664" s="605"/>
      <c r="J664" s="605"/>
      <c r="K664" s="605"/>
      <c r="L664" s="605"/>
      <c r="M664" s="605"/>
    </row>
    <row r="665" spans="1:13" x14ac:dyDescent="0.25">
      <c r="A665" s="255"/>
      <c r="B665" s="688" t="s">
        <v>496</v>
      </c>
      <c r="C665" s="689"/>
      <c r="D665" s="479">
        <v>40</v>
      </c>
      <c r="E665" s="478">
        <v>1</v>
      </c>
      <c r="F665" s="605"/>
      <c r="G665" s="605"/>
      <c r="H665" s="605"/>
      <c r="I665" s="605"/>
      <c r="J665" s="605"/>
      <c r="K665" s="605"/>
      <c r="L665" s="605"/>
      <c r="M665" s="605"/>
    </row>
    <row r="666" spans="1:13" x14ac:dyDescent="0.25">
      <c r="A666" s="255"/>
      <c r="B666" s="602" t="s">
        <v>571</v>
      </c>
      <c r="C666" s="602"/>
      <c r="D666" s="477"/>
      <c r="E666" s="772"/>
      <c r="F666" s="605"/>
      <c r="G666" s="605"/>
      <c r="H666" s="605"/>
      <c r="I666" s="605"/>
      <c r="J666" s="605"/>
      <c r="K666" s="605"/>
      <c r="L666" s="605"/>
      <c r="M666" s="605"/>
    </row>
    <row r="667" spans="1:13" x14ac:dyDescent="0.25">
      <c r="A667" s="255"/>
      <c r="B667" s="281" t="s">
        <v>347</v>
      </c>
      <c r="C667" s="602"/>
      <c r="D667" s="477"/>
      <c r="E667" s="657"/>
      <c r="F667" s="605"/>
      <c r="G667" s="605"/>
      <c r="H667" s="605"/>
      <c r="I667" s="605"/>
      <c r="J667" s="605"/>
      <c r="K667" s="605"/>
      <c r="L667" s="605"/>
      <c r="M667" s="605"/>
    </row>
    <row r="668" spans="1:13" x14ac:dyDescent="0.25">
      <c r="A668" s="255"/>
      <c r="B668" s="650"/>
      <c r="C668" s="602"/>
      <c r="D668" s="477"/>
      <c r="E668" s="657"/>
      <c r="F668" s="605"/>
      <c r="G668" s="605"/>
      <c r="H668" s="605"/>
      <c r="I668" s="605"/>
      <c r="J668" s="605"/>
      <c r="K668" s="605"/>
      <c r="L668" s="605"/>
      <c r="M668" s="605"/>
    </row>
    <row r="669" spans="1:13" x14ac:dyDescent="0.25">
      <c r="A669" s="693" t="s">
        <v>570</v>
      </c>
      <c r="B669" s="601" t="s">
        <v>569</v>
      </c>
      <c r="C669" s="601"/>
      <c r="D669" s="477"/>
      <c r="E669" s="656"/>
      <c r="F669" s="605"/>
      <c r="G669" s="605"/>
      <c r="H669" s="605"/>
      <c r="I669" s="605"/>
      <c r="J669" s="605"/>
      <c r="K669" s="605"/>
      <c r="L669" s="605"/>
      <c r="M669" s="605"/>
    </row>
    <row r="670" spans="1:13" x14ac:dyDescent="0.25">
      <c r="A670" s="255"/>
      <c r="B670" s="480" t="s">
        <v>138</v>
      </c>
      <c r="C670" s="483"/>
      <c r="D670" s="664" t="s">
        <v>499</v>
      </c>
      <c r="E670" s="664" t="s">
        <v>197</v>
      </c>
      <c r="F670" s="605"/>
      <c r="G670" s="605"/>
      <c r="H670" s="605"/>
      <c r="I670" s="605"/>
      <c r="J670" s="605"/>
      <c r="K670" s="605"/>
      <c r="L670" s="605"/>
      <c r="M670" s="605"/>
    </row>
    <row r="671" spans="1:13" x14ac:dyDescent="0.25">
      <c r="A671" s="255"/>
      <c r="B671" s="953" t="s">
        <v>137</v>
      </c>
      <c r="C671" s="480" t="s">
        <v>498</v>
      </c>
      <c r="D671" s="479">
        <v>46.225000000000001</v>
      </c>
      <c r="E671" s="478">
        <v>0.72390572390572383</v>
      </c>
      <c r="F671" s="605"/>
      <c r="G671" s="605"/>
      <c r="H671" s="605"/>
      <c r="I671" s="605"/>
      <c r="J671" s="605"/>
      <c r="K671" s="605"/>
      <c r="L671" s="605"/>
      <c r="M671" s="605"/>
    </row>
    <row r="672" spans="1:13" x14ac:dyDescent="0.25">
      <c r="A672" s="255"/>
      <c r="B672" s="954"/>
      <c r="C672" s="480" t="s">
        <v>26</v>
      </c>
      <c r="D672" s="479">
        <v>6.88</v>
      </c>
      <c r="E672" s="478">
        <v>0.8</v>
      </c>
      <c r="F672" s="605"/>
      <c r="G672" s="362"/>
      <c r="H672" s="605"/>
      <c r="I672" s="605"/>
      <c r="J672" s="605"/>
      <c r="K672" s="605"/>
      <c r="L672" s="605"/>
      <c r="M672" s="605"/>
    </row>
    <row r="673" spans="1:13" x14ac:dyDescent="0.25">
      <c r="A673" s="255"/>
      <c r="B673" s="953" t="s">
        <v>136</v>
      </c>
      <c r="C673" s="480" t="s">
        <v>498</v>
      </c>
      <c r="D673" s="479">
        <v>15.695</v>
      </c>
      <c r="E673" s="478">
        <v>0.24579124579124578</v>
      </c>
      <c r="F673" s="605"/>
      <c r="G673" s="605"/>
      <c r="H673" s="605"/>
      <c r="I673" s="605"/>
      <c r="J673" s="605"/>
      <c r="K673" s="605"/>
      <c r="L673" s="605"/>
      <c r="M673" s="605"/>
    </row>
    <row r="674" spans="1:13" x14ac:dyDescent="0.25">
      <c r="A674" s="255"/>
      <c r="B674" s="954"/>
      <c r="C674" s="480" t="s">
        <v>26</v>
      </c>
      <c r="D674" s="479">
        <v>1.5049999999999999</v>
      </c>
      <c r="E674" s="478">
        <v>0.17499999999999999</v>
      </c>
      <c r="F674" s="605"/>
      <c r="G674" s="605"/>
      <c r="H674" s="605"/>
      <c r="I674" s="605"/>
      <c r="J674" s="605"/>
      <c r="K674" s="605"/>
      <c r="L674" s="605"/>
      <c r="M674" s="605"/>
    </row>
    <row r="675" spans="1:13" x14ac:dyDescent="0.25">
      <c r="A675" s="255"/>
      <c r="B675" s="953" t="s">
        <v>135</v>
      </c>
      <c r="C675" s="480" t="s">
        <v>498</v>
      </c>
      <c r="D675" s="479">
        <v>1.9350000000000001</v>
      </c>
      <c r="E675" s="478">
        <v>3.03030303030303E-2</v>
      </c>
      <c r="F675" s="605"/>
      <c r="G675" s="605"/>
      <c r="H675" s="605"/>
      <c r="I675" s="605"/>
      <c r="J675" s="605"/>
      <c r="K675" s="605"/>
      <c r="L675" s="605"/>
      <c r="M675" s="605"/>
    </row>
    <row r="676" spans="1:13" x14ac:dyDescent="0.25">
      <c r="A676" s="255"/>
      <c r="B676" s="954"/>
      <c r="C676" s="480" t="s">
        <v>26</v>
      </c>
      <c r="D676" s="479">
        <v>0.215</v>
      </c>
      <c r="E676" s="478">
        <v>2.5000000000000001E-2</v>
      </c>
      <c r="F676" s="605"/>
      <c r="G676" s="362"/>
      <c r="H676" s="605"/>
      <c r="I676" s="605"/>
      <c r="J676" s="605"/>
      <c r="K676" s="605"/>
      <c r="L676" s="605"/>
      <c r="M676" s="605"/>
    </row>
    <row r="677" spans="1:13" x14ac:dyDescent="0.25">
      <c r="A677" s="255"/>
      <c r="B677" s="953" t="s">
        <v>134</v>
      </c>
      <c r="C677" s="480" t="s">
        <v>498</v>
      </c>
      <c r="D677" s="479"/>
      <c r="E677" s="478">
        <v>0</v>
      </c>
      <c r="F677" s="605"/>
      <c r="G677" s="605"/>
      <c r="H677" s="605"/>
      <c r="I677" s="605"/>
      <c r="J677" s="605"/>
      <c r="K677" s="605"/>
      <c r="L677" s="605"/>
      <c r="M677" s="605"/>
    </row>
    <row r="678" spans="1:13" x14ac:dyDescent="0.25">
      <c r="A678" s="255"/>
      <c r="B678" s="954"/>
      <c r="C678" s="480" t="s">
        <v>26</v>
      </c>
      <c r="D678" s="479"/>
      <c r="E678" s="478">
        <v>0</v>
      </c>
      <c r="F678" s="605"/>
      <c r="G678" s="605"/>
      <c r="H678" s="605"/>
      <c r="I678" s="605"/>
      <c r="J678" s="605"/>
      <c r="K678" s="605"/>
      <c r="L678" s="605"/>
      <c r="M678" s="605"/>
    </row>
    <row r="679" spans="1:13" x14ac:dyDescent="0.25">
      <c r="A679" s="255"/>
      <c r="B679" s="953" t="s">
        <v>133</v>
      </c>
      <c r="C679" s="480" t="s">
        <v>498</v>
      </c>
      <c r="D679" s="479"/>
      <c r="E679" s="478">
        <v>0</v>
      </c>
      <c r="F679" s="605"/>
      <c r="G679" s="605"/>
      <c r="H679" s="605"/>
      <c r="I679" s="605"/>
      <c r="J679" s="605"/>
      <c r="K679" s="605"/>
      <c r="L679" s="605"/>
      <c r="M679" s="605"/>
    </row>
    <row r="680" spans="1:13" x14ac:dyDescent="0.25">
      <c r="A680" s="255"/>
      <c r="B680" s="954"/>
      <c r="C680" s="480" t="s">
        <v>26</v>
      </c>
      <c r="D680" s="479"/>
      <c r="E680" s="478">
        <v>0</v>
      </c>
      <c r="F680" s="605"/>
      <c r="G680" s="605"/>
      <c r="H680" s="605"/>
      <c r="I680" s="605"/>
      <c r="J680" s="605"/>
      <c r="K680" s="605"/>
      <c r="L680" s="605"/>
      <c r="M680" s="605"/>
    </row>
    <row r="681" spans="1:13" x14ac:dyDescent="0.25">
      <c r="A681" s="255"/>
      <c r="B681" s="481" t="s">
        <v>497</v>
      </c>
      <c r="C681" s="480"/>
      <c r="D681" s="479">
        <v>63.855000000000004</v>
      </c>
      <c r="E681" s="478">
        <v>0.99999999999999989</v>
      </c>
      <c r="F681" s="605"/>
      <c r="G681" s="701"/>
      <c r="H681" s="605"/>
      <c r="I681" s="605"/>
      <c r="J681" s="605"/>
      <c r="K681" s="605"/>
      <c r="L681" s="605"/>
      <c r="M681" s="605"/>
    </row>
    <row r="682" spans="1:13" x14ac:dyDescent="0.25">
      <c r="A682" s="255"/>
      <c r="B682" s="481" t="s">
        <v>496</v>
      </c>
      <c r="C682" s="480"/>
      <c r="D682" s="479">
        <v>8.6</v>
      </c>
      <c r="E682" s="478">
        <v>1</v>
      </c>
      <c r="F682" s="605"/>
      <c r="G682" s="605"/>
      <c r="H682" s="605"/>
      <c r="I682" s="605"/>
      <c r="J682" s="605"/>
      <c r="K682" s="605"/>
      <c r="L682" s="605"/>
      <c r="M682" s="605"/>
    </row>
    <row r="683" spans="1:13" x14ac:dyDescent="0.25">
      <c r="A683" s="255"/>
      <c r="B683" s="773" t="s">
        <v>899</v>
      </c>
      <c r="C683" s="773"/>
      <c r="D683" s="477"/>
      <c r="E683" s="772"/>
      <c r="F683" s="605"/>
      <c r="G683" s="605"/>
      <c r="H683" s="605"/>
      <c r="I683" s="605"/>
      <c r="J683" s="605"/>
      <c r="K683" s="605"/>
      <c r="L683" s="605"/>
      <c r="M683" s="605"/>
    </row>
    <row r="684" spans="1:13" x14ac:dyDescent="0.25">
      <c r="A684" s="255"/>
      <c r="B684" s="281" t="s">
        <v>347</v>
      </c>
      <c r="C684" s="602"/>
      <c r="D684" s="477"/>
      <c r="E684" s="657"/>
      <c r="F684" s="605"/>
      <c r="G684" s="605"/>
      <c r="H684" s="605"/>
      <c r="I684" s="605"/>
      <c r="J684" s="605"/>
      <c r="K684" s="605"/>
      <c r="L684" s="605"/>
      <c r="M684" s="605"/>
    </row>
    <row r="685" spans="1:13" x14ac:dyDescent="0.25">
      <c r="A685" s="255"/>
      <c r="B685" s="690"/>
      <c r="C685" s="602"/>
      <c r="D685" s="477"/>
      <c r="E685" s="657"/>
      <c r="F685" s="605"/>
      <c r="G685" s="605"/>
      <c r="H685" s="605"/>
      <c r="I685" s="605"/>
      <c r="J685" s="605"/>
      <c r="K685" s="605"/>
      <c r="L685" s="605"/>
      <c r="M685" s="605"/>
    </row>
    <row r="686" spans="1:13" x14ac:dyDescent="0.25">
      <c r="A686" s="693" t="s">
        <v>568</v>
      </c>
      <c r="B686" s="601" t="s">
        <v>567</v>
      </c>
      <c r="C686" s="601"/>
      <c r="D686" s="477"/>
      <c r="E686" s="656"/>
      <c r="F686" s="605"/>
      <c r="G686" s="605"/>
      <c r="H686" s="605"/>
      <c r="I686" s="605"/>
      <c r="J686" s="605"/>
      <c r="K686" s="605"/>
      <c r="L686" s="605"/>
      <c r="M686" s="605"/>
    </row>
    <row r="687" spans="1:13" x14ac:dyDescent="0.25">
      <c r="A687" s="255"/>
      <c r="B687" s="689" t="s">
        <v>138</v>
      </c>
      <c r="C687" s="143"/>
      <c r="D687" s="664" t="s">
        <v>197</v>
      </c>
      <c r="E687" s="605"/>
      <c r="F687" s="605"/>
      <c r="G687" s="605"/>
      <c r="H687" s="605"/>
      <c r="I687" s="605"/>
      <c r="J687" s="605"/>
      <c r="K687" s="605"/>
      <c r="L687" s="605"/>
    </row>
    <row r="688" spans="1:13" x14ac:dyDescent="0.25">
      <c r="A688" s="255"/>
      <c r="B688" s="953" t="s">
        <v>137</v>
      </c>
      <c r="C688" s="689" t="s">
        <v>492</v>
      </c>
      <c r="D688" s="478">
        <v>0.14883720930232558</v>
      </c>
      <c r="E688" s="605"/>
      <c r="F688" s="605"/>
      <c r="G688" s="605"/>
      <c r="H688" s="605"/>
      <c r="I688" s="605"/>
      <c r="J688" s="605"/>
      <c r="K688" s="605"/>
      <c r="L688" s="605"/>
    </row>
    <row r="689" spans="1:20" x14ac:dyDescent="0.25">
      <c r="A689" s="255"/>
      <c r="B689" s="954"/>
      <c r="C689" s="689" t="s">
        <v>491</v>
      </c>
      <c r="D689" s="478">
        <v>0.14883720930232558</v>
      </c>
      <c r="E689" s="605"/>
      <c r="F689" s="605"/>
      <c r="G689" s="605"/>
      <c r="H689" s="605"/>
      <c r="I689" s="605"/>
      <c r="J689" s="605"/>
      <c r="K689" s="605"/>
      <c r="L689" s="605"/>
    </row>
    <row r="690" spans="1:20" x14ac:dyDescent="0.25">
      <c r="A690" s="255"/>
      <c r="B690" s="953" t="s">
        <v>136</v>
      </c>
      <c r="C690" s="689" t="s">
        <v>492</v>
      </c>
      <c r="D690" s="478">
        <v>9.5890410958904104E-2</v>
      </c>
      <c r="E690" s="605"/>
      <c r="F690" s="605"/>
      <c r="G690" s="605"/>
      <c r="H690" s="605"/>
      <c r="I690" s="605"/>
      <c r="J690" s="605"/>
      <c r="K690" s="605"/>
      <c r="L690" s="605"/>
    </row>
    <row r="691" spans="1:20" x14ac:dyDescent="0.25">
      <c r="A691" s="255"/>
      <c r="B691" s="954"/>
      <c r="C691" s="689" t="s">
        <v>491</v>
      </c>
      <c r="D691" s="478">
        <v>9.5890410958904104E-2</v>
      </c>
      <c r="E691" s="605"/>
      <c r="F691" s="605"/>
      <c r="G691" s="605"/>
      <c r="H691" s="605"/>
      <c r="I691" s="605"/>
      <c r="J691" s="605"/>
      <c r="K691" s="605"/>
      <c r="L691" s="605"/>
    </row>
    <row r="692" spans="1:20" x14ac:dyDescent="0.25">
      <c r="A692" s="255"/>
      <c r="B692" s="953" t="s">
        <v>135</v>
      </c>
      <c r="C692" s="689" t="s">
        <v>492</v>
      </c>
      <c r="D692" s="478">
        <v>0.1111111111111111</v>
      </c>
      <c r="E692" s="605"/>
      <c r="F692" s="605"/>
      <c r="G692" s="605"/>
      <c r="H692" s="605"/>
      <c r="I692" s="605"/>
      <c r="J692" s="605"/>
      <c r="K692" s="605"/>
      <c r="L692" s="605"/>
    </row>
    <row r="693" spans="1:20" x14ac:dyDescent="0.25">
      <c r="A693" s="255"/>
      <c r="B693" s="954"/>
      <c r="C693" s="689" t="s">
        <v>491</v>
      </c>
      <c r="D693" s="478">
        <v>0.1111111111111111</v>
      </c>
      <c r="E693" s="605"/>
      <c r="F693" s="605"/>
      <c r="G693" s="605"/>
      <c r="H693" s="605"/>
      <c r="I693" s="605"/>
      <c r="J693" s="605"/>
      <c r="K693" s="605"/>
      <c r="L693" s="605"/>
    </row>
    <row r="694" spans="1:20" x14ac:dyDescent="0.25">
      <c r="A694" s="255"/>
      <c r="B694" s="953" t="s">
        <v>134</v>
      </c>
      <c r="C694" s="689" t="s">
        <v>492</v>
      </c>
      <c r="D694" s="478">
        <v>0</v>
      </c>
      <c r="E694" s="605"/>
      <c r="F694" s="605"/>
      <c r="G694" s="605"/>
      <c r="H694" s="605"/>
      <c r="I694" s="605"/>
      <c r="J694" s="605"/>
      <c r="K694" s="605"/>
      <c r="L694" s="605"/>
    </row>
    <row r="695" spans="1:20" x14ac:dyDescent="0.25">
      <c r="A695" s="255"/>
      <c r="B695" s="954"/>
      <c r="C695" s="689" t="s">
        <v>491</v>
      </c>
      <c r="D695" s="478">
        <v>0</v>
      </c>
      <c r="E695" s="605"/>
      <c r="F695" s="605"/>
      <c r="G695" s="605"/>
      <c r="H695" s="605"/>
      <c r="I695" s="605"/>
      <c r="J695" s="605"/>
      <c r="K695" s="605"/>
      <c r="L695" s="605"/>
    </row>
    <row r="696" spans="1:20" x14ac:dyDescent="0.25">
      <c r="A696" s="255"/>
      <c r="B696" s="953" t="s">
        <v>133</v>
      </c>
      <c r="C696" s="689" t="s">
        <v>492</v>
      </c>
      <c r="D696" s="478">
        <v>0</v>
      </c>
      <c r="E696" s="605"/>
      <c r="F696" s="605"/>
      <c r="G696" s="605"/>
      <c r="H696" s="605"/>
      <c r="I696" s="605"/>
      <c r="J696" s="605"/>
      <c r="K696" s="605"/>
      <c r="L696" s="605"/>
    </row>
    <row r="697" spans="1:20" x14ac:dyDescent="0.25">
      <c r="A697" s="255"/>
      <c r="B697" s="954"/>
      <c r="C697" s="689" t="s">
        <v>491</v>
      </c>
      <c r="D697" s="478">
        <v>0</v>
      </c>
      <c r="E697" s="605"/>
      <c r="F697" s="605"/>
      <c r="G697" s="605"/>
      <c r="H697" s="605"/>
      <c r="I697" s="605"/>
      <c r="J697" s="605"/>
      <c r="K697" s="605"/>
      <c r="L697" s="605"/>
    </row>
    <row r="698" spans="1:20" x14ac:dyDescent="0.25">
      <c r="A698" s="255"/>
      <c r="B698" s="688" t="s">
        <v>497</v>
      </c>
      <c r="C698" s="689"/>
      <c r="D698" s="482"/>
      <c r="E698" s="605"/>
      <c r="F698" s="605"/>
      <c r="G698" s="605"/>
      <c r="H698" s="605"/>
      <c r="I698" s="605"/>
      <c r="J698" s="605"/>
      <c r="K698" s="605"/>
      <c r="L698" s="605"/>
    </row>
    <row r="699" spans="1:20" x14ac:dyDescent="0.25">
      <c r="A699" s="255"/>
      <c r="B699" s="688" t="s">
        <v>496</v>
      </c>
      <c r="C699" s="689"/>
      <c r="D699" s="482"/>
      <c r="E699" s="605"/>
      <c r="F699" s="605"/>
      <c r="G699" s="605"/>
      <c r="H699" s="605"/>
      <c r="I699" s="605"/>
      <c r="J699" s="605"/>
      <c r="K699" s="605"/>
      <c r="L699" s="605"/>
    </row>
    <row r="700" spans="1:20" x14ac:dyDescent="0.25">
      <c r="A700" s="255"/>
      <c r="B700" s="602" t="s">
        <v>571</v>
      </c>
      <c r="C700" s="602"/>
      <c r="D700" s="657"/>
      <c r="E700" s="605"/>
      <c r="F700" s="605"/>
      <c r="G700" s="605"/>
      <c r="H700" s="605"/>
      <c r="I700" s="605"/>
      <c r="J700" s="605"/>
      <c r="K700" s="605"/>
      <c r="L700" s="605"/>
    </row>
    <row r="701" spans="1:20" x14ac:dyDescent="0.25">
      <c r="A701" s="255"/>
      <c r="B701" s="281" t="s">
        <v>347</v>
      </c>
      <c r="C701" s="602"/>
      <c r="D701" s="477"/>
      <c r="E701" s="657"/>
      <c r="F701" s="605"/>
      <c r="G701" s="605"/>
      <c r="H701" s="605"/>
      <c r="I701" s="605"/>
      <c r="J701" s="605"/>
      <c r="K701" s="605"/>
      <c r="L701" s="605"/>
      <c r="M701" s="605"/>
    </row>
    <row r="702" spans="1:20" x14ac:dyDescent="0.25">
      <c r="A702" s="255"/>
      <c r="B702" s="690"/>
      <c r="C702" s="602"/>
      <c r="D702" s="477"/>
      <c r="E702" s="657"/>
      <c r="F702" s="605"/>
      <c r="G702" s="605"/>
      <c r="H702" s="605"/>
      <c r="I702" s="605"/>
      <c r="J702" s="605"/>
      <c r="K702" s="605"/>
      <c r="L702" s="605"/>
      <c r="M702" s="605"/>
    </row>
    <row r="703" spans="1:20" x14ac:dyDescent="0.25">
      <c r="A703" s="693" t="s">
        <v>566</v>
      </c>
      <c r="B703" s="619" t="s">
        <v>565</v>
      </c>
      <c r="C703" s="655"/>
      <c r="D703" s="655"/>
      <c r="E703" s="655"/>
      <c r="F703" s="655"/>
      <c r="G703" s="655"/>
      <c r="H703" s="655"/>
      <c r="I703" s="655"/>
      <c r="J703" s="655"/>
      <c r="K703" s="655"/>
      <c r="L703" s="655"/>
      <c r="M703" s="605"/>
      <c r="N703" s="605"/>
      <c r="O703" s="605"/>
      <c r="P703" s="605"/>
      <c r="Q703" s="605"/>
      <c r="R703" s="605"/>
      <c r="S703" s="605"/>
      <c r="T703" s="605"/>
    </row>
    <row r="704" spans="1:20" ht="45" x14ac:dyDescent="0.25">
      <c r="A704" s="605"/>
      <c r="B704" s="472"/>
      <c r="C704" s="664" t="s">
        <v>380</v>
      </c>
      <c r="D704" s="664" t="s">
        <v>379</v>
      </c>
      <c r="E704" s="664" t="s">
        <v>378</v>
      </c>
      <c r="F704" s="664" t="s">
        <v>377</v>
      </c>
      <c r="G704" s="664" t="s">
        <v>376</v>
      </c>
      <c r="H704" s="664" t="s">
        <v>474</v>
      </c>
      <c r="I704" s="664" t="s">
        <v>375</v>
      </c>
      <c r="J704" s="664" t="s">
        <v>24</v>
      </c>
      <c r="K704" s="655"/>
      <c r="L704" s="655"/>
      <c r="M704" s="605"/>
      <c r="N704" s="605"/>
      <c r="O704" s="605"/>
      <c r="P704" s="605"/>
      <c r="Q704" s="605"/>
      <c r="R704" s="605"/>
      <c r="S704" s="605"/>
      <c r="T704" s="605"/>
    </row>
    <row r="705" spans="1:20" x14ac:dyDescent="0.25">
      <c r="A705" s="605"/>
      <c r="B705" s="472" t="s">
        <v>473</v>
      </c>
      <c r="C705" s="9">
        <v>14</v>
      </c>
      <c r="D705" s="9">
        <v>32</v>
      </c>
      <c r="E705" s="9">
        <v>21</v>
      </c>
      <c r="F705" s="9">
        <v>61</v>
      </c>
      <c r="G705" s="9">
        <v>3</v>
      </c>
      <c r="H705" s="9">
        <v>21</v>
      </c>
      <c r="I705" s="9">
        <v>37</v>
      </c>
      <c r="J705" s="9">
        <v>189</v>
      </c>
      <c r="K705" s="655"/>
      <c r="L705" s="655"/>
      <c r="M705" s="605"/>
      <c r="N705" s="605"/>
      <c r="O705" s="605"/>
      <c r="P705" s="605"/>
      <c r="Q705" s="605"/>
      <c r="R705" s="605"/>
      <c r="S705" s="605"/>
      <c r="T705" s="605"/>
    </row>
    <row r="706" spans="1:20" x14ac:dyDescent="0.25">
      <c r="A706" s="605"/>
      <c r="B706" s="472" t="s">
        <v>472</v>
      </c>
      <c r="C706" s="9"/>
      <c r="D706" s="9">
        <v>11</v>
      </c>
      <c r="E706" s="9">
        <v>3</v>
      </c>
      <c r="F706" s="9">
        <v>3</v>
      </c>
      <c r="G706" s="9"/>
      <c r="H706" s="9">
        <v>2</v>
      </c>
      <c r="I706" s="9">
        <v>1</v>
      </c>
      <c r="J706" s="9">
        <v>20</v>
      </c>
      <c r="K706" s="655"/>
      <c r="L706" s="655"/>
      <c r="M706" s="605"/>
      <c r="N706" s="605"/>
      <c r="O706" s="605"/>
      <c r="P706" s="605"/>
      <c r="Q706" s="605"/>
      <c r="R706" s="605"/>
      <c r="S706" s="605"/>
      <c r="T706" s="605"/>
    </row>
    <row r="707" spans="1:20" x14ac:dyDescent="0.25">
      <c r="A707" s="605"/>
      <c r="B707" s="472" t="s">
        <v>471</v>
      </c>
      <c r="C707" s="9"/>
      <c r="D707" s="9"/>
      <c r="E707" s="9"/>
      <c r="F707" s="9"/>
      <c r="G707" s="9"/>
      <c r="H707" s="9"/>
      <c r="I707" s="9"/>
      <c r="J707" s="9">
        <v>0</v>
      </c>
      <c r="K707" s="655"/>
      <c r="L707" s="655"/>
      <c r="M707" s="605"/>
      <c r="N707" s="605"/>
      <c r="O707" s="605"/>
      <c r="P707" s="605"/>
      <c r="Q707" s="605"/>
      <c r="R707" s="605"/>
      <c r="S707" s="605"/>
      <c r="T707" s="605"/>
    </row>
    <row r="708" spans="1:20" x14ac:dyDescent="0.25">
      <c r="A708" s="605"/>
      <c r="B708" s="472" t="s">
        <v>470</v>
      </c>
      <c r="C708" s="9"/>
      <c r="D708" s="9"/>
      <c r="E708" s="9"/>
      <c r="F708" s="9"/>
      <c r="G708" s="9"/>
      <c r="H708" s="9"/>
      <c r="I708" s="9"/>
      <c r="J708" s="9">
        <v>0</v>
      </c>
      <c r="K708" s="655"/>
      <c r="L708" s="655"/>
      <c r="M708" s="605"/>
      <c r="N708" s="605"/>
      <c r="O708" s="605"/>
      <c r="P708" s="605"/>
      <c r="Q708" s="605"/>
      <c r="R708" s="605"/>
      <c r="S708" s="605"/>
      <c r="T708" s="605"/>
    </row>
    <row r="709" spans="1:20" x14ac:dyDescent="0.25">
      <c r="A709" s="605"/>
      <c r="B709" s="472" t="s">
        <v>469</v>
      </c>
      <c r="C709" s="9"/>
      <c r="D709" s="9"/>
      <c r="E709" s="9"/>
      <c r="F709" s="9"/>
      <c r="G709" s="9"/>
      <c r="H709" s="9"/>
      <c r="I709" s="9"/>
      <c r="J709" s="9">
        <v>0</v>
      </c>
      <c r="K709" s="655"/>
      <c r="L709" s="655"/>
      <c r="M709" s="605"/>
      <c r="N709" s="605"/>
      <c r="O709" s="605"/>
      <c r="P709" s="605"/>
      <c r="Q709" s="605"/>
      <c r="R709" s="605"/>
      <c r="S709" s="605"/>
      <c r="T709" s="605"/>
    </row>
    <row r="710" spans="1:20" x14ac:dyDescent="0.25">
      <c r="A710" s="605"/>
      <c r="B710" s="472" t="s">
        <v>468</v>
      </c>
      <c r="C710" s="9"/>
      <c r="D710" s="9"/>
      <c r="E710" s="9"/>
      <c r="F710" s="9"/>
      <c r="G710" s="9"/>
      <c r="H710" s="9"/>
      <c r="I710" s="9"/>
      <c r="J710" s="9">
        <v>0</v>
      </c>
      <c r="K710" s="655"/>
      <c r="L710" s="655"/>
      <c r="M710" s="605"/>
      <c r="N710" s="605"/>
      <c r="O710" s="605"/>
      <c r="P710" s="605"/>
      <c r="Q710" s="605"/>
      <c r="R710" s="605"/>
      <c r="S710" s="605"/>
      <c r="T710" s="605"/>
    </row>
    <row r="711" spans="1:20" x14ac:dyDescent="0.25">
      <c r="A711" s="605"/>
      <c r="B711" s="472" t="s">
        <v>467</v>
      </c>
      <c r="C711" s="9"/>
      <c r="D711" s="9"/>
      <c r="E711" s="9"/>
      <c r="F711" s="9"/>
      <c r="G711" s="9"/>
      <c r="H711" s="9"/>
      <c r="I711" s="9"/>
      <c r="J711" s="9">
        <v>0</v>
      </c>
      <c r="K711" s="655"/>
      <c r="L711" s="655"/>
      <c r="M711" s="605"/>
      <c r="N711" s="605"/>
      <c r="O711" s="605"/>
      <c r="P711" s="605"/>
      <c r="Q711" s="605"/>
      <c r="R711" s="605"/>
      <c r="S711" s="605"/>
      <c r="T711" s="605"/>
    </row>
    <row r="712" spans="1:20" x14ac:dyDescent="0.25">
      <c r="A712" s="605"/>
      <c r="B712" s="472" t="s">
        <v>466</v>
      </c>
      <c r="C712" s="9"/>
      <c r="D712" s="9"/>
      <c r="E712" s="9"/>
      <c r="F712" s="9"/>
      <c r="G712" s="9"/>
      <c r="H712" s="9"/>
      <c r="I712" s="9"/>
      <c r="J712" s="9">
        <v>0</v>
      </c>
      <c r="K712" s="655"/>
      <c r="L712" s="655"/>
      <c r="M712" s="605"/>
      <c r="N712" s="605"/>
      <c r="O712" s="605"/>
      <c r="P712" s="605"/>
      <c r="Q712" s="605"/>
      <c r="R712" s="605"/>
      <c r="S712" s="605"/>
      <c r="T712" s="605"/>
    </row>
    <row r="713" spans="1:20" x14ac:dyDescent="0.25">
      <c r="A713" s="605"/>
      <c r="B713" s="472" t="s">
        <v>24</v>
      </c>
      <c r="C713" s="9">
        <v>14</v>
      </c>
      <c r="D713" s="9">
        <v>43</v>
      </c>
      <c r="E713" s="9">
        <v>24</v>
      </c>
      <c r="F713" s="9">
        <v>64</v>
      </c>
      <c r="G713" s="9">
        <v>3</v>
      </c>
      <c r="H713" s="9">
        <v>23</v>
      </c>
      <c r="I713" s="9">
        <v>38</v>
      </c>
      <c r="J713" s="9">
        <v>209</v>
      </c>
      <c r="K713" s="655"/>
      <c r="L713" s="655"/>
      <c r="M713" s="605"/>
      <c r="N713" s="605"/>
      <c r="O713" s="605"/>
      <c r="P713" s="605"/>
      <c r="Q713" s="605"/>
      <c r="R713" s="605"/>
      <c r="S713" s="605"/>
      <c r="T713" s="605"/>
    </row>
    <row r="714" spans="1:20" x14ac:dyDescent="0.25">
      <c r="A714" s="605"/>
      <c r="B714" s="281" t="s">
        <v>347</v>
      </c>
      <c r="C714" s="343"/>
      <c r="D714" s="343"/>
      <c r="E714" s="343"/>
      <c r="F714" s="343"/>
      <c r="G714" s="343"/>
      <c r="H714" s="343"/>
      <c r="I714" s="343"/>
      <c r="J714" s="343"/>
      <c r="K714" s="343"/>
      <c r="L714" s="655"/>
      <c r="M714" s="605"/>
      <c r="N714" s="605"/>
      <c r="O714" s="605"/>
      <c r="P714" s="605"/>
      <c r="Q714" s="605"/>
      <c r="R714" s="605"/>
      <c r="S714" s="605"/>
      <c r="T714" s="605"/>
    </row>
    <row r="715" spans="1:20" x14ac:dyDescent="0.25">
      <c r="A715" s="605"/>
      <c r="B715" s="473"/>
      <c r="C715" s="655"/>
      <c r="D715" s="655"/>
      <c r="E715" s="655"/>
      <c r="F715" s="655"/>
      <c r="G715" s="655"/>
      <c r="H715" s="655"/>
      <c r="I715" s="655"/>
      <c r="J715" s="655"/>
      <c r="K715" s="655"/>
      <c r="L715" s="655"/>
      <c r="M715" s="605"/>
      <c r="N715" s="605"/>
      <c r="O715" s="605"/>
      <c r="P715" s="605"/>
      <c r="Q715" s="605"/>
      <c r="R715" s="605"/>
      <c r="S715" s="605"/>
      <c r="T715" s="605"/>
    </row>
    <row r="716" spans="1:20" x14ac:dyDescent="0.25">
      <c r="A716" s="693" t="s">
        <v>564</v>
      </c>
      <c r="B716" s="619" t="s">
        <v>563</v>
      </c>
      <c r="C716" s="655"/>
      <c r="D716" s="655"/>
      <c r="E716" s="655"/>
      <c r="F716" s="655"/>
      <c r="G716" s="655"/>
      <c r="H716" s="655"/>
      <c r="I716" s="655"/>
      <c r="J716" s="655"/>
      <c r="K716" s="655"/>
      <c r="L716" s="655"/>
      <c r="M716" s="605"/>
      <c r="N716" s="605"/>
      <c r="O716" s="605"/>
      <c r="P716" s="605"/>
      <c r="Q716" s="605"/>
      <c r="R716" s="605"/>
      <c r="S716" s="605"/>
      <c r="T716" s="605"/>
    </row>
    <row r="717" spans="1:20" ht="45" x14ac:dyDescent="0.25">
      <c r="A717" s="605"/>
      <c r="B717" s="472"/>
      <c r="C717" s="664" t="s">
        <v>380</v>
      </c>
      <c r="D717" s="664" t="s">
        <v>379</v>
      </c>
      <c r="E717" s="664" t="s">
        <v>378</v>
      </c>
      <c r="F717" s="664" t="s">
        <v>377</v>
      </c>
      <c r="G717" s="664" t="s">
        <v>376</v>
      </c>
      <c r="H717" s="664" t="s">
        <v>474</v>
      </c>
      <c r="I717" s="664" t="s">
        <v>375</v>
      </c>
      <c r="J717" s="664" t="s">
        <v>24</v>
      </c>
      <c r="K717" s="655"/>
      <c r="L717" s="655"/>
      <c r="M717" s="605"/>
      <c r="N717" s="605"/>
      <c r="O717" s="605"/>
      <c r="P717" s="605"/>
      <c r="Q717" s="605"/>
      <c r="R717" s="605"/>
      <c r="S717" s="605"/>
      <c r="T717" s="605"/>
    </row>
    <row r="718" spans="1:20" x14ac:dyDescent="0.25">
      <c r="A718" s="605"/>
      <c r="B718" s="472" t="s">
        <v>473</v>
      </c>
      <c r="C718" s="669">
        <v>6.6985645933014357E-2</v>
      </c>
      <c r="D718" s="669">
        <v>0.15311004784688995</v>
      </c>
      <c r="E718" s="669">
        <v>0.10047846889952153</v>
      </c>
      <c r="F718" s="669">
        <v>0.291866028708134</v>
      </c>
      <c r="G718" s="669">
        <v>1.4354066985645933E-2</v>
      </c>
      <c r="H718" s="669">
        <v>0.10047846889952153</v>
      </c>
      <c r="I718" s="669">
        <v>0.17703349282296652</v>
      </c>
      <c r="J718" s="669">
        <v>0.90430622009569372</v>
      </c>
      <c r="K718" s="655"/>
      <c r="L718" s="655"/>
      <c r="M718" s="605"/>
      <c r="N718" s="605"/>
      <c r="O718" s="605"/>
      <c r="P718" s="605"/>
      <c r="Q718" s="605"/>
      <c r="R718" s="605"/>
      <c r="S718" s="605"/>
      <c r="T718" s="605"/>
    </row>
    <row r="719" spans="1:20" x14ac:dyDescent="0.25">
      <c r="A719" s="605"/>
      <c r="B719" s="472" t="s">
        <v>472</v>
      </c>
      <c r="C719" s="669">
        <v>0</v>
      </c>
      <c r="D719" s="669">
        <v>5.2631578947368418E-2</v>
      </c>
      <c r="E719" s="669">
        <v>1.4354066985645933E-2</v>
      </c>
      <c r="F719" s="669">
        <v>1.4354066985645933E-2</v>
      </c>
      <c r="G719" s="669">
        <v>0</v>
      </c>
      <c r="H719" s="669">
        <v>9.5693779904306216E-3</v>
      </c>
      <c r="I719" s="669">
        <v>4.7846889952153108E-3</v>
      </c>
      <c r="J719" s="669">
        <v>9.569377990430622E-2</v>
      </c>
      <c r="K719" s="655"/>
      <c r="L719" s="655"/>
      <c r="M719" s="605"/>
      <c r="N719" s="605"/>
      <c r="O719" s="605"/>
      <c r="P719" s="605"/>
      <c r="Q719" s="605"/>
      <c r="R719" s="605"/>
      <c r="S719" s="605"/>
      <c r="T719" s="605"/>
    </row>
    <row r="720" spans="1:20" x14ac:dyDescent="0.25">
      <c r="A720" s="605"/>
      <c r="B720" s="472" t="s">
        <v>471</v>
      </c>
      <c r="C720" s="669">
        <v>0</v>
      </c>
      <c r="D720" s="669">
        <v>0</v>
      </c>
      <c r="E720" s="669">
        <v>0</v>
      </c>
      <c r="F720" s="669">
        <v>0</v>
      </c>
      <c r="G720" s="669">
        <v>0</v>
      </c>
      <c r="H720" s="669">
        <v>0</v>
      </c>
      <c r="I720" s="669">
        <v>0</v>
      </c>
      <c r="J720" s="669">
        <v>0</v>
      </c>
      <c r="K720" s="655"/>
      <c r="L720" s="655"/>
      <c r="M720" s="605"/>
      <c r="N720" s="605"/>
      <c r="O720" s="605"/>
      <c r="P720" s="605"/>
      <c r="Q720" s="605"/>
      <c r="R720" s="605"/>
      <c r="S720" s="605"/>
      <c r="T720" s="605"/>
    </row>
    <row r="721" spans="1:20" x14ac:dyDescent="0.25">
      <c r="A721" s="605"/>
      <c r="B721" s="472" t="s">
        <v>470</v>
      </c>
      <c r="C721" s="669">
        <v>0</v>
      </c>
      <c r="D721" s="669">
        <v>0</v>
      </c>
      <c r="E721" s="669">
        <v>0</v>
      </c>
      <c r="F721" s="669">
        <v>0</v>
      </c>
      <c r="G721" s="669">
        <v>0</v>
      </c>
      <c r="H721" s="669">
        <v>0</v>
      </c>
      <c r="I721" s="669">
        <v>0</v>
      </c>
      <c r="J721" s="669">
        <v>0</v>
      </c>
      <c r="K721" s="655"/>
      <c r="L721" s="655"/>
      <c r="M721" s="605"/>
      <c r="N721" s="605"/>
      <c r="O721" s="605"/>
      <c r="P721" s="605"/>
      <c r="Q721" s="605"/>
      <c r="R721" s="605"/>
      <c r="S721" s="605"/>
      <c r="T721" s="605"/>
    </row>
    <row r="722" spans="1:20" x14ac:dyDescent="0.25">
      <c r="A722" s="605"/>
      <c r="B722" s="472" t="s">
        <v>469</v>
      </c>
      <c r="C722" s="669">
        <v>0</v>
      </c>
      <c r="D722" s="669">
        <v>0</v>
      </c>
      <c r="E722" s="669">
        <v>0</v>
      </c>
      <c r="F722" s="669">
        <v>0</v>
      </c>
      <c r="G722" s="669">
        <v>0</v>
      </c>
      <c r="H722" s="669">
        <v>0</v>
      </c>
      <c r="I722" s="669">
        <v>0</v>
      </c>
      <c r="J722" s="669">
        <v>0</v>
      </c>
      <c r="K722" s="655"/>
      <c r="L722" s="655"/>
      <c r="M722" s="605"/>
      <c r="N722" s="605"/>
      <c r="O722" s="605"/>
      <c r="P722" s="605"/>
      <c r="Q722" s="605"/>
      <c r="R722" s="605"/>
      <c r="S722" s="605"/>
      <c r="T722" s="605"/>
    </row>
    <row r="723" spans="1:20" x14ac:dyDescent="0.25">
      <c r="A723" s="605"/>
      <c r="B723" s="472" t="s">
        <v>468</v>
      </c>
      <c r="C723" s="669">
        <v>0</v>
      </c>
      <c r="D723" s="669">
        <v>0</v>
      </c>
      <c r="E723" s="669">
        <v>0</v>
      </c>
      <c r="F723" s="669">
        <v>0</v>
      </c>
      <c r="G723" s="669">
        <v>0</v>
      </c>
      <c r="H723" s="669">
        <v>0</v>
      </c>
      <c r="I723" s="669">
        <v>0</v>
      </c>
      <c r="J723" s="669">
        <v>0</v>
      </c>
      <c r="K723" s="655"/>
      <c r="L723" s="655"/>
      <c r="M723" s="605"/>
      <c r="N723" s="605"/>
      <c r="O723" s="605"/>
      <c r="P723" s="605"/>
      <c r="Q723" s="605"/>
      <c r="R723" s="605"/>
      <c r="S723" s="605"/>
      <c r="T723" s="605"/>
    </row>
    <row r="724" spans="1:20" x14ac:dyDescent="0.25">
      <c r="A724" s="605"/>
      <c r="B724" s="472" t="s">
        <v>467</v>
      </c>
      <c r="C724" s="669">
        <v>0</v>
      </c>
      <c r="D724" s="669">
        <v>0</v>
      </c>
      <c r="E724" s="669">
        <v>0</v>
      </c>
      <c r="F724" s="669">
        <v>0</v>
      </c>
      <c r="G724" s="669">
        <v>0</v>
      </c>
      <c r="H724" s="669">
        <v>0</v>
      </c>
      <c r="I724" s="669">
        <v>0</v>
      </c>
      <c r="J724" s="669">
        <v>0</v>
      </c>
      <c r="K724" s="655"/>
      <c r="L724" s="655"/>
      <c r="M724" s="605"/>
      <c r="N724" s="605"/>
      <c r="O724" s="605"/>
      <c r="P724" s="605"/>
      <c r="Q724" s="605"/>
      <c r="R724" s="605"/>
      <c r="S724" s="605"/>
      <c r="T724" s="605"/>
    </row>
    <row r="725" spans="1:20" x14ac:dyDescent="0.25">
      <c r="A725" s="605"/>
      <c r="B725" s="472" t="s">
        <v>466</v>
      </c>
      <c r="C725" s="669">
        <v>0</v>
      </c>
      <c r="D725" s="669">
        <v>0</v>
      </c>
      <c r="E725" s="669">
        <v>0</v>
      </c>
      <c r="F725" s="669">
        <v>0</v>
      </c>
      <c r="G725" s="669">
        <v>0</v>
      </c>
      <c r="H725" s="669">
        <v>0</v>
      </c>
      <c r="I725" s="669">
        <v>0</v>
      </c>
      <c r="J725" s="669">
        <v>0</v>
      </c>
      <c r="K725" s="655"/>
      <c r="L725" s="655"/>
      <c r="M725" s="605"/>
      <c r="N725" s="605"/>
      <c r="O725" s="605"/>
      <c r="P725" s="605"/>
      <c r="Q725" s="605"/>
      <c r="R725" s="605"/>
      <c r="S725" s="605"/>
      <c r="T725" s="605"/>
    </row>
    <row r="726" spans="1:20" x14ac:dyDescent="0.25">
      <c r="A726" s="605"/>
      <c r="B726" s="472" t="s">
        <v>24</v>
      </c>
      <c r="C726" s="669">
        <v>6.6985645933014357E-2</v>
      </c>
      <c r="D726" s="669">
        <v>0.20574162679425836</v>
      </c>
      <c r="E726" s="669">
        <v>0.11483253588516747</v>
      </c>
      <c r="F726" s="669">
        <v>0.30622009569377989</v>
      </c>
      <c r="G726" s="669">
        <v>1.4354066985645933E-2</v>
      </c>
      <c r="H726" s="669">
        <v>0.11004784688995216</v>
      </c>
      <c r="I726" s="669">
        <v>0.18181818181818182</v>
      </c>
      <c r="J726" s="669">
        <v>1</v>
      </c>
      <c r="K726" s="655"/>
      <c r="L726" s="655"/>
      <c r="M726" s="605"/>
      <c r="N726" s="605"/>
      <c r="O726" s="605"/>
      <c r="P726" s="605"/>
      <c r="Q726" s="605"/>
      <c r="R726" s="605"/>
      <c r="S726" s="605"/>
      <c r="T726" s="605"/>
    </row>
    <row r="727" spans="1:20" x14ac:dyDescent="0.25">
      <c r="A727" s="605"/>
      <c r="B727" s="281" t="s">
        <v>347</v>
      </c>
      <c r="C727" s="343"/>
      <c r="D727" s="343"/>
      <c r="E727" s="343"/>
      <c r="F727" s="343"/>
      <c r="G727" s="343"/>
      <c r="H727" s="343"/>
      <c r="I727" s="474"/>
      <c r="J727" s="474"/>
      <c r="K727" s="476"/>
      <c r="L727" s="655"/>
      <c r="M727" s="605"/>
      <c r="N727" s="605"/>
      <c r="O727" s="605"/>
      <c r="P727" s="605"/>
      <c r="Q727" s="605"/>
      <c r="R727" s="605"/>
      <c r="S727" s="605"/>
      <c r="T727" s="605"/>
    </row>
    <row r="728" spans="1:20" x14ac:dyDescent="0.25">
      <c r="A728" s="605"/>
      <c r="B728" s="473"/>
      <c r="C728" s="655"/>
      <c r="E728" s="655"/>
      <c r="F728" s="655"/>
      <c r="G728" s="655"/>
      <c r="H728" s="655"/>
      <c r="I728" s="655"/>
      <c r="J728" s="655"/>
      <c r="K728" s="655"/>
      <c r="L728" s="655"/>
      <c r="M728" s="605"/>
      <c r="N728" s="605"/>
      <c r="O728" s="605"/>
      <c r="P728" s="605"/>
      <c r="Q728" s="605"/>
      <c r="R728" s="605"/>
      <c r="S728" s="605"/>
      <c r="T728" s="605"/>
    </row>
    <row r="729" spans="1:20" x14ac:dyDescent="0.25">
      <c r="A729" s="693" t="s">
        <v>562</v>
      </c>
      <c r="B729" s="619" t="s">
        <v>561</v>
      </c>
      <c r="C729" s="655"/>
      <c r="D729" s="655"/>
      <c r="E729" s="655"/>
      <c r="F729" s="655"/>
      <c r="G729" s="655"/>
      <c r="H729" s="655"/>
      <c r="I729" s="655"/>
      <c r="J729" s="655"/>
      <c r="K729" s="655"/>
      <c r="L729" s="655"/>
      <c r="M729" s="605"/>
      <c r="N729" s="605"/>
      <c r="O729" s="605"/>
      <c r="P729" s="605"/>
      <c r="Q729" s="605"/>
      <c r="R729" s="605"/>
      <c r="S729" s="605"/>
      <c r="T729" s="605"/>
    </row>
    <row r="730" spans="1:20" ht="45" x14ac:dyDescent="0.25">
      <c r="A730" s="605"/>
      <c r="B730" s="472"/>
      <c r="C730" s="664" t="s">
        <v>380</v>
      </c>
      <c r="D730" s="664" t="s">
        <v>379</v>
      </c>
      <c r="E730" s="664" t="s">
        <v>378</v>
      </c>
      <c r="F730" s="664" t="s">
        <v>377</v>
      </c>
      <c r="G730" s="664" t="s">
        <v>376</v>
      </c>
      <c r="H730" s="664" t="s">
        <v>474</v>
      </c>
      <c r="I730" s="664" t="s">
        <v>375</v>
      </c>
      <c r="J730" s="664" t="s">
        <v>24</v>
      </c>
      <c r="K730" s="655"/>
      <c r="L730" s="655"/>
      <c r="M730" s="605"/>
      <c r="N730" s="605"/>
      <c r="O730" s="605"/>
      <c r="P730" s="605"/>
      <c r="Q730" s="605"/>
      <c r="R730" s="605"/>
      <c r="S730" s="605"/>
      <c r="T730" s="605"/>
    </row>
    <row r="731" spans="1:20" x14ac:dyDescent="0.25">
      <c r="A731" s="605"/>
      <c r="B731" s="472" t="s">
        <v>473</v>
      </c>
      <c r="C731" s="9">
        <v>1</v>
      </c>
      <c r="D731" s="9">
        <v>5</v>
      </c>
      <c r="E731" s="9">
        <v>2</v>
      </c>
      <c r="F731" s="9">
        <v>4</v>
      </c>
      <c r="G731" s="9"/>
      <c r="H731" s="9">
        <v>3</v>
      </c>
      <c r="I731" s="9">
        <v>5</v>
      </c>
      <c r="J731" s="9">
        <v>20</v>
      </c>
      <c r="K731" s="655"/>
      <c r="L731" s="655"/>
      <c r="M731" s="605"/>
      <c r="N731" s="605"/>
      <c r="O731" s="605"/>
      <c r="P731" s="605"/>
      <c r="Q731" s="605"/>
      <c r="R731" s="605"/>
      <c r="S731" s="605"/>
      <c r="T731" s="605"/>
    </row>
    <row r="732" spans="1:20" x14ac:dyDescent="0.25">
      <c r="A732" s="605"/>
      <c r="B732" s="472" t="s">
        <v>472</v>
      </c>
      <c r="C732" s="9"/>
      <c r="D732" s="9">
        <v>3</v>
      </c>
      <c r="E732" s="9"/>
      <c r="F732" s="9">
        <v>1</v>
      </c>
      <c r="G732" s="9"/>
      <c r="H732" s="9">
        <v>1</v>
      </c>
      <c r="I732" s="9"/>
      <c r="J732" s="9">
        <v>5</v>
      </c>
      <c r="K732" s="655"/>
      <c r="L732" s="655"/>
      <c r="M732" s="605"/>
      <c r="N732" s="605"/>
      <c r="O732" s="605"/>
      <c r="P732" s="605"/>
      <c r="Q732" s="605"/>
      <c r="R732" s="605"/>
      <c r="S732" s="605"/>
      <c r="T732" s="605"/>
    </row>
    <row r="733" spans="1:20" x14ac:dyDescent="0.25">
      <c r="A733" s="605"/>
      <c r="B733" s="472" t="s">
        <v>471</v>
      </c>
      <c r="C733" s="9"/>
      <c r="D733" s="9"/>
      <c r="E733" s="9"/>
      <c r="F733" s="9"/>
      <c r="G733" s="9"/>
      <c r="H733" s="9"/>
      <c r="I733" s="9"/>
      <c r="J733" s="9">
        <v>0</v>
      </c>
      <c r="K733" s="655"/>
      <c r="L733" s="655"/>
      <c r="M733" s="605"/>
      <c r="N733" s="605"/>
      <c r="O733" s="605"/>
      <c r="P733" s="605"/>
      <c r="Q733" s="605"/>
      <c r="R733" s="605"/>
      <c r="S733" s="605"/>
      <c r="T733" s="605"/>
    </row>
    <row r="734" spans="1:20" x14ac:dyDescent="0.25">
      <c r="A734" s="605"/>
      <c r="B734" s="472" t="s">
        <v>470</v>
      </c>
      <c r="C734" s="9"/>
      <c r="D734" s="9"/>
      <c r="E734" s="9"/>
      <c r="F734" s="9"/>
      <c r="G734" s="9"/>
      <c r="H734" s="9"/>
      <c r="I734" s="9"/>
      <c r="J734" s="9">
        <v>0</v>
      </c>
      <c r="K734" s="655"/>
      <c r="L734" s="655"/>
      <c r="M734" s="605"/>
      <c r="N734" s="605"/>
      <c r="O734" s="605"/>
      <c r="P734" s="605"/>
      <c r="Q734" s="605"/>
      <c r="R734" s="605"/>
      <c r="S734" s="605"/>
      <c r="T734" s="605"/>
    </row>
    <row r="735" spans="1:20" x14ac:dyDescent="0.25">
      <c r="A735" s="605"/>
      <c r="B735" s="472" t="s">
        <v>469</v>
      </c>
      <c r="C735" s="9"/>
      <c r="D735" s="9"/>
      <c r="E735" s="9"/>
      <c r="F735" s="9"/>
      <c r="G735" s="9"/>
      <c r="H735" s="9"/>
      <c r="I735" s="9"/>
      <c r="J735" s="9">
        <v>0</v>
      </c>
      <c r="K735" s="655"/>
      <c r="L735" s="655"/>
      <c r="M735" s="605"/>
      <c r="N735" s="605"/>
      <c r="O735" s="605"/>
      <c r="P735" s="605"/>
      <c r="Q735" s="605"/>
      <c r="R735" s="605"/>
      <c r="S735" s="605"/>
      <c r="T735" s="605"/>
    </row>
    <row r="736" spans="1:20" x14ac:dyDescent="0.25">
      <c r="A736" s="605"/>
      <c r="B736" s="472" t="s">
        <v>468</v>
      </c>
      <c r="C736" s="9"/>
      <c r="D736" s="9"/>
      <c r="E736" s="9"/>
      <c r="F736" s="9"/>
      <c r="G736" s="9"/>
      <c r="H736" s="9"/>
      <c r="I736" s="9"/>
      <c r="J736" s="9">
        <v>0</v>
      </c>
      <c r="K736" s="655"/>
      <c r="L736" s="655"/>
      <c r="M736" s="605"/>
      <c r="N736" s="605"/>
      <c r="O736" s="605"/>
      <c r="P736" s="605"/>
      <c r="Q736" s="605"/>
      <c r="R736" s="605"/>
      <c r="S736" s="605"/>
      <c r="T736" s="605"/>
    </row>
    <row r="737" spans="1:20" x14ac:dyDescent="0.25">
      <c r="A737" s="605"/>
      <c r="B737" s="472" t="s">
        <v>467</v>
      </c>
      <c r="C737" s="9"/>
      <c r="D737" s="9"/>
      <c r="E737" s="9"/>
      <c r="F737" s="9"/>
      <c r="G737" s="9"/>
      <c r="H737" s="9"/>
      <c r="I737" s="9"/>
      <c r="J737" s="9">
        <v>0</v>
      </c>
      <c r="K737" s="655"/>
      <c r="L737" s="655"/>
      <c r="M737" s="605"/>
      <c r="N737" s="605"/>
      <c r="O737" s="605"/>
      <c r="P737" s="605"/>
      <c r="Q737" s="605"/>
      <c r="R737" s="605"/>
      <c r="S737" s="605"/>
      <c r="T737" s="605"/>
    </row>
    <row r="738" spans="1:20" x14ac:dyDescent="0.25">
      <c r="A738" s="605"/>
      <c r="B738" s="472" t="s">
        <v>466</v>
      </c>
      <c r="C738" s="9"/>
      <c r="D738" s="9"/>
      <c r="E738" s="9"/>
      <c r="F738" s="9"/>
      <c r="G738" s="9"/>
      <c r="H738" s="9"/>
      <c r="I738" s="9"/>
      <c r="J738" s="9">
        <v>0</v>
      </c>
      <c r="K738" s="655"/>
      <c r="L738" s="655"/>
      <c r="M738" s="605"/>
      <c r="N738" s="605"/>
      <c r="O738" s="605"/>
      <c r="P738" s="605"/>
      <c r="Q738" s="605"/>
      <c r="R738" s="605"/>
      <c r="S738" s="605"/>
      <c r="T738" s="605"/>
    </row>
    <row r="739" spans="1:20" x14ac:dyDescent="0.25">
      <c r="A739" s="605"/>
      <c r="B739" s="472" t="s">
        <v>24</v>
      </c>
      <c r="C739" s="9">
        <v>1</v>
      </c>
      <c r="D739" s="9">
        <v>8</v>
      </c>
      <c r="E739" s="9">
        <v>2</v>
      </c>
      <c r="F739" s="9">
        <v>5</v>
      </c>
      <c r="G739" s="9">
        <v>0</v>
      </c>
      <c r="H739" s="9">
        <v>4</v>
      </c>
      <c r="I739" s="9">
        <v>5</v>
      </c>
      <c r="J739" s="9">
        <v>25</v>
      </c>
      <c r="K739" s="655"/>
      <c r="L739" s="655"/>
      <c r="M739" s="605"/>
      <c r="N739" s="605"/>
      <c r="O739" s="605"/>
      <c r="P739" s="605"/>
      <c r="Q739" s="605"/>
      <c r="R739" s="605"/>
      <c r="S739" s="605"/>
      <c r="T739" s="605"/>
    </row>
    <row r="740" spans="1:20" x14ac:dyDescent="0.25">
      <c r="A740" s="605"/>
      <c r="B740" s="281" t="s">
        <v>347</v>
      </c>
      <c r="C740" s="343"/>
      <c r="D740" s="343"/>
      <c r="E740" s="343"/>
      <c r="F740" s="343"/>
      <c r="G740" s="343"/>
      <c r="H740" s="343"/>
      <c r="I740" s="343"/>
      <c r="J740" s="343"/>
      <c r="K740" s="655"/>
      <c r="L740" s="655"/>
      <c r="M740" s="605"/>
      <c r="N740" s="605"/>
      <c r="O740" s="605"/>
      <c r="P740" s="605"/>
      <c r="Q740" s="605"/>
      <c r="R740" s="605"/>
      <c r="S740" s="605"/>
      <c r="T740" s="605"/>
    </row>
    <row r="741" spans="1:20" x14ac:dyDescent="0.25">
      <c r="A741" s="605"/>
      <c r="B741" s="473"/>
      <c r="C741" s="655"/>
      <c r="D741" s="655"/>
      <c r="E741" s="655"/>
      <c r="F741" s="655"/>
      <c r="G741" s="655"/>
      <c r="H741" s="655"/>
      <c r="I741" s="655"/>
      <c r="J741" s="655"/>
      <c r="K741" s="655"/>
      <c r="L741" s="655"/>
      <c r="M741" s="605"/>
      <c r="N741" s="605"/>
      <c r="O741" s="605"/>
      <c r="P741" s="605"/>
      <c r="Q741" s="605"/>
      <c r="R741" s="605"/>
      <c r="S741" s="605"/>
      <c r="T741" s="605"/>
    </row>
    <row r="742" spans="1:20" x14ac:dyDescent="0.25">
      <c r="A742" s="693" t="s">
        <v>560</v>
      </c>
      <c r="B742" s="619" t="s">
        <v>559</v>
      </c>
      <c r="C742" s="655"/>
      <c r="D742" s="655"/>
      <c r="E742" s="655"/>
      <c r="F742" s="655"/>
      <c r="G742" s="655"/>
      <c r="H742" s="655"/>
      <c r="I742" s="655"/>
      <c r="J742" s="655"/>
      <c r="K742" s="655"/>
      <c r="L742" s="655"/>
      <c r="M742" s="605"/>
      <c r="N742" s="605"/>
      <c r="O742" s="605"/>
      <c r="P742" s="605"/>
      <c r="Q742" s="605"/>
      <c r="R742" s="605"/>
      <c r="S742" s="605"/>
      <c r="T742" s="605"/>
    </row>
    <row r="743" spans="1:20" ht="45" x14ac:dyDescent="0.25">
      <c r="A743" s="605"/>
      <c r="B743" s="472"/>
      <c r="C743" s="664" t="s">
        <v>380</v>
      </c>
      <c r="D743" s="664" t="s">
        <v>379</v>
      </c>
      <c r="E743" s="664" t="s">
        <v>378</v>
      </c>
      <c r="F743" s="664" t="s">
        <v>377</v>
      </c>
      <c r="G743" s="664" t="s">
        <v>376</v>
      </c>
      <c r="H743" s="664" t="s">
        <v>474</v>
      </c>
      <c r="I743" s="664" t="s">
        <v>375</v>
      </c>
      <c r="J743" s="664" t="s">
        <v>24</v>
      </c>
      <c r="K743" s="655"/>
      <c r="L743" s="655"/>
      <c r="M743" s="605"/>
      <c r="N743" s="605"/>
      <c r="O743" s="605"/>
      <c r="P743" s="605"/>
      <c r="Q743" s="605"/>
      <c r="R743" s="605"/>
      <c r="S743" s="605"/>
      <c r="T743" s="605"/>
    </row>
    <row r="744" spans="1:20" x14ac:dyDescent="0.25">
      <c r="A744" s="605"/>
      <c r="B744" s="472" t="s">
        <v>473</v>
      </c>
      <c r="C744" s="669">
        <v>0.04</v>
      </c>
      <c r="D744" s="669">
        <v>0.2</v>
      </c>
      <c r="E744" s="669">
        <v>0.08</v>
      </c>
      <c r="F744" s="669">
        <v>0.16</v>
      </c>
      <c r="G744" s="669">
        <v>0</v>
      </c>
      <c r="H744" s="669">
        <v>0.12</v>
      </c>
      <c r="I744" s="669">
        <v>0.2</v>
      </c>
      <c r="J744" s="669">
        <v>0.8</v>
      </c>
      <c r="K744" s="655"/>
      <c r="L744" s="655"/>
      <c r="M744" s="605"/>
      <c r="N744" s="605"/>
      <c r="O744" s="605"/>
      <c r="P744" s="605"/>
      <c r="Q744" s="605"/>
      <c r="R744" s="605"/>
      <c r="S744" s="605"/>
      <c r="T744" s="605"/>
    </row>
    <row r="745" spans="1:20" x14ac:dyDescent="0.25">
      <c r="A745" s="605"/>
      <c r="B745" s="472" t="s">
        <v>472</v>
      </c>
      <c r="C745" s="669">
        <v>0</v>
      </c>
      <c r="D745" s="669">
        <v>0.12</v>
      </c>
      <c r="E745" s="669">
        <v>0</v>
      </c>
      <c r="F745" s="669">
        <v>0.04</v>
      </c>
      <c r="G745" s="669">
        <v>0</v>
      </c>
      <c r="H745" s="669">
        <v>0.04</v>
      </c>
      <c r="I745" s="669">
        <v>0</v>
      </c>
      <c r="J745" s="669">
        <v>0.2</v>
      </c>
      <c r="K745" s="655"/>
      <c r="L745" s="655"/>
      <c r="M745" s="605"/>
      <c r="N745" s="605"/>
      <c r="O745" s="605"/>
      <c r="P745" s="605"/>
      <c r="Q745" s="605"/>
      <c r="R745" s="605"/>
      <c r="S745" s="605"/>
      <c r="T745" s="605"/>
    </row>
    <row r="746" spans="1:20" x14ac:dyDescent="0.25">
      <c r="A746" s="605"/>
      <c r="B746" s="472" t="s">
        <v>471</v>
      </c>
      <c r="C746" s="669">
        <v>0</v>
      </c>
      <c r="D746" s="669">
        <v>0</v>
      </c>
      <c r="E746" s="669">
        <v>0</v>
      </c>
      <c r="F746" s="669">
        <v>0</v>
      </c>
      <c r="G746" s="669">
        <v>0</v>
      </c>
      <c r="H746" s="669">
        <v>0</v>
      </c>
      <c r="I746" s="669">
        <v>0</v>
      </c>
      <c r="J746" s="669">
        <v>0</v>
      </c>
      <c r="K746" s="655"/>
      <c r="L746" s="655"/>
      <c r="M746" s="605"/>
      <c r="N746" s="605"/>
      <c r="O746" s="605"/>
      <c r="P746" s="605"/>
      <c r="Q746" s="605"/>
      <c r="R746" s="605"/>
      <c r="S746" s="605"/>
      <c r="T746" s="605"/>
    </row>
    <row r="747" spans="1:20" x14ac:dyDescent="0.25">
      <c r="A747" s="605"/>
      <c r="B747" s="472" t="s">
        <v>470</v>
      </c>
      <c r="C747" s="669">
        <v>0</v>
      </c>
      <c r="D747" s="669">
        <v>0</v>
      </c>
      <c r="E747" s="669">
        <v>0</v>
      </c>
      <c r="F747" s="669">
        <v>0</v>
      </c>
      <c r="G747" s="669">
        <v>0</v>
      </c>
      <c r="H747" s="669">
        <v>0</v>
      </c>
      <c r="I747" s="669">
        <v>0</v>
      </c>
      <c r="J747" s="669">
        <v>0</v>
      </c>
      <c r="K747" s="655"/>
      <c r="L747" s="655"/>
      <c r="M747" s="605"/>
      <c r="N747" s="605"/>
      <c r="O747" s="605"/>
      <c r="P747" s="605"/>
      <c r="Q747" s="605"/>
      <c r="R747" s="605"/>
      <c r="S747" s="605"/>
      <c r="T747" s="605"/>
    </row>
    <row r="748" spans="1:20" x14ac:dyDescent="0.25">
      <c r="A748" s="605"/>
      <c r="B748" s="472" t="s">
        <v>469</v>
      </c>
      <c r="C748" s="669">
        <v>0</v>
      </c>
      <c r="D748" s="669">
        <v>0</v>
      </c>
      <c r="E748" s="669">
        <v>0</v>
      </c>
      <c r="F748" s="669">
        <v>0</v>
      </c>
      <c r="G748" s="669">
        <v>0</v>
      </c>
      <c r="H748" s="669">
        <v>0</v>
      </c>
      <c r="I748" s="669">
        <v>0</v>
      </c>
      <c r="J748" s="669">
        <v>0</v>
      </c>
      <c r="K748" s="655"/>
      <c r="L748" s="655"/>
      <c r="M748" s="605"/>
      <c r="N748" s="605"/>
      <c r="O748" s="605"/>
      <c r="P748" s="605"/>
      <c r="Q748" s="605"/>
      <c r="R748" s="605"/>
      <c r="S748" s="605"/>
      <c r="T748" s="605"/>
    </row>
    <row r="749" spans="1:20" x14ac:dyDescent="0.25">
      <c r="A749" s="605"/>
      <c r="B749" s="472" t="s">
        <v>468</v>
      </c>
      <c r="C749" s="669">
        <v>0</v>
      </c>
      <c r="D749" s="669">
        <v>0</v>
      </c>
      <c r="E749" s="669">
        <v>0</v>
      </c>
      <c r="F749" s="669">
        <v>0</v>
      </c>
      <c r="G749" s="669">
        <v>0</v>
      </c>
      <c r="H749" s="669">
        <v>0</v>
      </c>
      <c r="I749" s="669">
        <v>0</v>
      </c>
      <c r="J749" s="669">
        <v>0</v>
      </c>
      <c r="K749" s="655"/>
      <c r="L749" s="655"/>
      <c r="M749" s="605" t="s">
        <v>124</v>
      </c>
      <c r="N749" s="605"/>
      <c r="O749" s="605"/>
      <c r="P749" s="605"/>
      <c r="Q749" s="605"/>
      <c r="R749" s="605"/>
      <c r="S749" s="605"/>
      <c r="T749" s="605"/>
    </row>
    <row r="750" spans="1:20" x14ac:dyDescent="0.25">
      <c r="A750" s="605"/>
      <c r="B750" s="472" t="s">
        <v>467</v>
      </c>
      <c r="C750" s="669">
        <v>0</v>
      </c>
      <c r="D750" s="669">
        <v>0</v>
      </c>
      <c r="E750" s="669">
        <v>0</v>
      </c>
      <c r="F750" s="669">
        <v>0</v>
      </c>
      <c r="G750" s="669">
        <v>0</v>
      </c>
      <c r="H750" s="669">
        <v>0</v>
      </c>
      <c r="I750" s="669">
        <v>0</v>
      </c>
      <c r="J750" s="669">
        <v>0</v>
      </c>
      <c r="K750" s="655"/>
      <c r="L750" s="655"/>
      <c r="M750" s="605"/>
      <c r="N750" s="605"/>
      <c r="O750" s="605"/>
      <c r="P750" s="605"/>
      <c r="Q750" s="605"/>
      <c r="R750" s="605"/>
      <c r="S750" s="605"/>
      <c r="T750" s="605"/>
    </row>
    <row r="751" spans="1:20" x14ac:dyDescent="0.25">
      <c r="A751" s="605"/>
      <c r="B751" s="472" t="s">
        <v>466</v>
      </c>
      <c r="C751" s="669">
        <v>0</v>
      </c>
      <c r="D751" s="669">
        <v>0</v>
      </c>
      <c r="E751" s="669">
        <v>0</v>
      </c>
      <c r="F751" s="669">
        <v>0</v>
      </c>
      <c r="G751" s="669">
        <v>0</v>
      </c>
      <c r="H751" s="669">
        <v>0</v>
      </c>
      <c r="I751" s="669">
        <v>0</v>
      </c>
      <c r="J751" s="669">
        <v>0</v>
      </c>
      <c r="K751" s="655"/>
      <c r="L751" s="655"/>
      <c r="M751" s="605"/>
      <c r="N751" s="605"/>
      <c r="O751" s="605"/>
      <c r="P751" s="605"/>
      <c r="Q751" s="605"/>
      <c r="R751" s="605"/>
      <c r="S751" s="605"/>
      <c r="T751" s="605"/>
    </row>
    <row r="752" spans="1:20" x14ac:dyDescent="0.25">
      <c r="A752" s="605"/>
      <c r="B752" s="472" t="s">
        <v>24</v>
      </c>
      <c r="C752" s="669">
        <v>0.04</v>
      </c>
      <c r="D752" s="669">
        <v>0.32</v>
      </c>
      <c r="E752" s="669">
        <v>0.08</v>
      </c>
      <c r="F752" s="669">
        <v>0.2</v>
      </c>
      <c r="G752" s="669">
        <v>0</v>
      </c>
      <c r="H752" s="669">
        <v>0.16</v>
      </c>
      <c r="I752" s="669">
        <v>0.2</v>
      </c>
      <c r="J752" s="669">
        <v>1</v>
      </c>
      <c r="K752" s="655"/>
      <c r="L752" s="655"/>
      <c r="M752" s="605"/>
      <c r="N752" s="605"/>
      <c r="O752" s="605"/>
      <c r="P752" s="605"/>
      <c r="Q752" s="605"/>
      <c r="R752" s="605"/>
      <c r="S752" s="605"/>
      <c r="T752" s="605"/>
    </row>
    <row r="753" spans="1:20" x14ac:dyDescent="0.25">
      <c r="A753" s="605"/>
      <c r="B753" s="281" t="s">
        <v>347</v>
      </c>
      <c r="C753" s="343"/>
      <c r="D753" s="343"/>
      <c r="E753" s="343"/>
      <c r="F753" s="343"/>
      <c r="G753" s="343"/>
      <c r="H753" s="475"/>
      <c r="I753" s="475"/>
      <c r="J753" s="343"/>
      <c r="K753" s="655"/>
      <c r="L753" s="655"/>
      <c r="M753" s="605"/>
      <c r="N753" s="605"/>
      <c r="O753" s="605"/>
      <c r="P753" s="605"/>
      <c r="Q753" s="605"/>
      <c r="R753" s="605"/>
      <c r="S753" s="605"/>
      <c r="T753" s="605"/>
    </row>
    <row r="754" spans="1:20" x14ac:dyDescent="0.25">
      <c r="A754" s="605"/>
      <c r="B754" s="473"/>
      <c r="C754" s="655"/>
      <c r="D754" s="655"/>
      <c r="E754" s="655"/>
      <c r="F754" s="655"/>
      <c r="G754" s="655"/>
      <c r="H754" s="655"/>
      <c r="I754" s="655"/>
      <c r="J754" s="655"/>
      <c r="K754" s="655"/>
      <c r="L754" s="655"/>
      <c r="M754" s="605"/>
      <c r="N754" s="605"/>
      <c r="O754" s="605"/>
      <c r="P754" s="605"/>
      <c r="Q754" s="605"/>
      <c r="R754" s="605"/>
      <c r="S754" s="605"/>
      <c r="T754" s="605"/>
    </row>
    <row r="755" spans="1:20" x14ac:dyDescent="0.25">
      <c r="A755" s="693" t="s">
        <v>558</v>
      </c>
      <c r="B755" s="619" t="s">
        <v>557</v>
      </c>
      <c r="C755" s="655"/>
      <c r="D755" s="655"/>
      <c r="E755" s="655"/>
      <c r="F755" s="655"/>
      <c r="G755" s="655"/>
      <c r="H755" s="655"/>
      <c r="I755" s="655"/>
      <c r="J755" s="655"/>
      <c r="K755" s="655"/>
      <c r="L755" s="655"/>
      <c r="M755" s="605"/>
      <c r="N755" s="605"/>
      <c r="O755" s="605"/>
      <c r="P755" s="605"/>
      <c r="Q755" s="605"/>
      <c r="R755" s="605"/>
      <c r="S755" s="605"/>
      <c r="T755" s="605"/>
    </row>
    <row r="756" spans="1:20" ht="45" x14ac:dyDescent="0.25">
      <c r="A756" s="605"/>
      <c r="B756" s="472"/>
      <c r="C756" s="664" t="s">
        <v>380</v>
      </c>
      <c r="D756" s="664" t="s">
        <v>379</v>
      </c>
      <c r="E756" s="664" t="s">
        <v>378</v>
      </c>
      <c r="F756" s="664" t="s">
        <v>377</v>
      </c>
      <c r="G756" s="664" t="s">
        <v>376</v>
      </c>
      <c r="H756" s="664" t="s">
        <v>474</v>
      </c>
      <c r="I756" s="664" t="s">
        <v>375</v>
      </c>
      <c r="J756" s="664" t="s">
        <v>24</v>
      </c>
      <c r="K756" s="655"/>
      <c r="L756" s="655"/>
      <c r="M756" s="605"/>
      <c r="N756" s="605"/>
      <c r="O756" s="605"/>
      <c r="P756" s="605"/>
      <c r="Q756" s="605"/>
      <c r="R756" s="605"/>
      <c r="S756" s="605"/>
      <c r="T756" s="605"/>
    </row>
    <row r="757" spans="1:20" x14ac:dyDescent="0.25">
      <c r="A757" s="605"/>
      <c r="B757" s="472" t="s">
        <v>473</v>
      </c>
      <c r="C757" s="694">
        <v>4.085</v>
      </c>
      <c r="D757" s="694">
        <v>8.6</v>
      </c>
      <c r="E757" s="694">
        <v>6.2350000000000003</v>
      </c>
      <c r="F757" s="694">
        <v>16.125</v>
      </c>
      <c r="G757" s="694">
        <v>1.29</v>
      </c>
      <c r="H757" s="694">
        <v>6.02</v>
      </c>
      <c r="I757" s="694">
        <v>9.4600000000000009</v>
      </c>
      <c r="J757" s="694">
        <v>51.815000000000005</v>
      </c>
      <c r="K757" s="655"/>
      <c r="L757" s="655"/>
      <c r="M757" s="605"/>
      <c r="N757" s="605"/>
      <c r="O757" s="605"/>
      <c r="P757" s="605"/>
      <c r="Q757" s="605"/>
      <c r="R757" s="605"/>
      <c r="S757" s="605"/>
      <c r="T757" s="605"/>
    </row>
    <row r="758" spans="1:20" x14ac:dyDescent="0.25">
      <c r="A758" s="605"/>
      <c r="B758" s="472" t="s">
        <v>472</v>
      </c>
      <c r="C758" s="694"/>
      <c r="D758" s="694">
        <v>7.0949999999999998</v>
      </c>
      <c r="E758" s="694">
        <v>1.9350000000000001</v>
      </c>
      <c r="F758" s="694">
        <v>1.9350000000000001</v>
      </c>
      <c r="G758" s="694"/>
      <c r="H758" s="694">
        <v>1.29</v>
      </c>
      <c r="I758" s="694">
        <v>0.64500000000000002</v>
      </c>
      <c r="J758" s="694">
        <v>12.899999999999999</v>
      </c>
      <c r="K758" s="655"/>
      <c r="L758" s="655"/>
      <c r="M758" s="605"/>
      <c r="N758" s="605"/>
      <c r="O758" s="605"/>
      <c r="P758" s="605"/>
      <c r="Q758" s="605"/>
      <c r="R758" s="605"/>
      <c r="S758" s="605"/>
      <c r="T758" s="605"/>
    </row>
    <row r="759" spans="1:20" x14ac:dyDescent="0.25">
      <c r="A759" s="605"/>
      <c r="B759" s="472" t="s">
        <v>471</v>
      </c>
      <c r="C759" s="694"/>
      <c r="D759" s="694"/>
      <c r="E759" s="694"/>
      <c r="F759" s="694"/>
      <c r="G759" s="694"/>
      <c r="H759" s="694"/>
      <c r="I759" s="694"/>
      <c r="J759" s="694">
        <v>0</v>
      </c>
      <c r="K759" s="655"/>
      <c r="L759" s="655"/>
      <c r="M759" s="605"/>
      <c r="N759" s="605"/>
      <c r="O759" s="605"/>
      <c r="P759" s="605"/>
      <c r="Q759" s="605"/>
      <c r="R759" s="605"/>
      <c r="S759" s="605"/>
      <c r="T759" s="605"/>
    </row>
    <row r="760" spans="1:20" x14ac:dyDescent="0.25">
      <c r="A760" s="605"/>
      <c r="B760" s="472" t="s">
        <v>470</v>
      </c>
      <c r="C760" s="694"/>
      <c r="D760" s="694"/>
      <c r="E760" s="694"/>
      <c r="F760" s="694"/>
      <c r="G760" s="694"/>
      <c r="H760" s="694"/>
      <c r="I760" s="694"/>
      <c r="J760" s="694">
        <v>0</v>
      </c>
      <c r="K760" s="655"/>
      <c r="L760" s="655"/>
      <c r="M760" s="605"/>
      <c r="N760" s="605"/>
      <c r="O760" s="605"/>
      <c r="P760" s="605"/>
      <c r="Q760" s="605"/>
      <c r="R760" s="605"/>
      <c r="S760" s="605"/>
      <c r="T760" s="605"/>
    </row>
    <row r="761" spans="1:20" x14ac:dyDescent="0.25">
      <c r="A761" s="605"/>
      <c r="B761" s="472" t="s">
        <v>469</v>
      </c>
      <c r="C761" s="694"/>
      <c r="D761" s="694"/>
      <c r="E761" s="694"/>
      <c r="F761" s="694"/>
      <c r="G761" s="694"/>
      <c r="H761" s="694"/>
      <c r="I761" s="694"/>
      <c r="J761" s="694">
        <v>0</v>
      </c>
      <c r="K761" s="655"/>
      <c r="L761" s="655"/>
      <c r="M761" s="605"/>
      <c r="N761" s="605"/>
      <c r="O761" s="605"/>
      <c r="P761" s="605"/>
      <c r="Q761" s="605"/>
      <c r="R761" s="605"/>
      <c r="S761" s="605"/>
      <c r="T761" s="605"/>
    </row>
    <row r="762" spans="1:20" x14ac:dyDescent="0.25">
      <c r="A762" s="605"/>
      <c r="B762" s="472" t="s">
        <v>468</v>
      </c>
      <c r="C762" s="694"/>
      <c r="D762" s="694"/>
      <c r="E762" s="694"/>
      <c r="F762" s="694"/>
      <c r="G762" s="694"/>
      <c r="H762" s="694"/>
      <c r="I762" s="694"/>
      <c r="J762" s="694">
        <v>0</v>
      </c>
      <c r="K762" s="655"/>
      <c r="L762" s="655"/>
      <c r="M762" s="605" t="s">
        <v>124</v>
      </c>
      <c r="N762" s="605"/>
      <c r="O762" s="605"/>
      <c r="P762" s="605"/>
      <c r="Q762" s="605"/>
      <c r="R762" s="605"/>
      <c r="S762" s="605"/>
      <c r="T762" s="605"/>
    </row>
    <row r="763" spans="1:20" x14ac:dyDescent="0.25">
      <c r="A763" s="605"/>
      <c r="B763" s="472" t="s">
        <v>467</v>
      </c>
      <c r="C763" s="694"/>
      <c r="D763" s="694"/>
      <c r="E763" s="694"/>
      <c r="F763" s="694"/>
      <c r="G763" s="694"/>
      <c r="H763" s="694"/>
      <c r="I763" s="694"/>
      <c r="J763" s="694">
        <v>0</v>
      </c>
      <c r="K763" s="655"/>
      <c r="L763" s="655"/>
      <c r="M763" s="605"/>
      <c r="N763" s="605"/>
      <c r="O763" s="605"/>
      <c r="P763" s="605"/>
      <c r="Q763" s="605"/>
      <c r="R763" s="605"/>
      <c r="S763" s="605"/>
      <c r="T763" s="605"/>
    </row>
    <row r="764" spans="1:20" x14ac:dyDescent="0.25">
      <c r="A764" s="605"/>
      <c r="B764" s="472" t="s">
        <v>466</v>
      </c>
      <c r="C764" s="694"/>
      <c r="D764" s="694"/>
      <c r="E764" s="694"/>
      <c r="F764" s="694"/>
      <c r="G764" s="694"/>
      <c r="H764" s="694"/>
      <c r="I764" s="694"/>
      <c r="J764" s="694">
        <v>0</v>
      </c>
      <c r="K764" s="655"/>
      <c r="L764" s="655"/>
      <c r="M764" s="605"/>
      <c r="N764" s="605"/>
      <c r="O764" s="605"/>
      <c r="P764" s="605"/>
      <c r="Q764" s="605"/>
      <c r="R764" s="605"/>
      <c r="S764" s="605"/>
      <c r="T764" s="605"/>
    </row>
    <row r="765" spans="1:20" x14ac:dyDescent="0.25">
      <c r="A765" s="605"/>
      <c r="B765" s="472" t="s">
        <v>24</v>
      </c>
      <c r="C765" s="694">
        <v>4.085</v>
      </c>
      <c r="D765" s="694">
        <v>15.695</v>
      </c>
      <c r="E765" s="694">
        <v>8.17</v>
      </c>
      <c r="F765" s="694">
        <v>18.059999999999999</v>
      </c>
      <c r="G765" s="694">
        <v>1.29</v>
      </c>
      <c r="H765" s="694">
        <v>7.31</v>
      </c>
      <c r="I765" s="694">
        <v>10.105</v>
      </c>
      <c r="J765" s="694">
        <v>64.715000000000003</v>
      </c>
      <c r="K765" s="655"/>
      <c r="L765" s="655"/>
      <c r="M765" s="605"/>
      <c r="N765" s="605"/>
      <c r="O765" s="605"/>
      <c r="P765" s="605"/>
      <c r="Q765" s="605"/>
      <c r="R765" s="605"/>
      <c r="S765" s="605"/>
      <c r="T765" s="605"/>
    </row>
    <row r="766" spans="1:20" x14ac:dyDescent="0.25">
      <c r="A766" s="605"/>
      <c r="B766" s="281" t="s">
        <v>347</v>
      </c>
      <c r="C766" s="474"/>
      <c r="D766" s="474"/>
      <c r="E766" s="474"/>
      <c r="F766" s="474"/>
      <c r="G766" s="343"/>
      <c r="H766" s="474"/>
      <c r="I766" s="474"/>
      <c r="J766" s="474"/>
      <c r="K766" s="655"/>
      <c r="L766" s="655"/>
      <c r="M766" s="605"/>
      <c r="N766" s="605"/>
      <c r="O766" s="605"/>
      <c r="P766" s="605"/>
      <c r="Q766" s="605"/>
      <c r="R766" s="605"/>
      <c r="S766" s="605"/>
      <c r="T766" s="605"/>
    </row>
    <row r="767" spans="1:20" x14ac:dyDescent="0.25">
      <c r="A767" s="605"/>
      <c r="B767" s="473"/>
      <c r="C767" s="655"/>
      <c r="D767" s="655"/>
      <c r="E767" s="655"/>
      <c r="F767" s="655"/>
      <c r="G767" s="655"/>
      <c r="H767" s="655"/>
      <c r="I767" s="655"/>
      <c r="J767" s="655"/>
      <c r="K767" s="655"/>
      <c r="L767" s="655"/>
      <c r="M767" s="605"/>
      <c r="N767" s="605"/>
      <c r="O767" s="605"/>
      <c r="P767" s="605"/>
      <c r="Q767" s="605"/>
      <c r="R767" s="605"/>
      <c r="S767" s="605"/>
      <c r="T767" s="605"/>
    </row>
    <row r="768" spans="1:20" x14ac:dyDescent="0.25">
      <c r="A768" s="693" t="s">
        <v>556</v>
      </c>
      <c r="B768" s="619" t="s">
        <v>555</v>
      </c>
      <c r="C768" s="655"/>
      <c r="D768" s="655"/>
      <c r="E768" s="655"/>
      <c r="F768" s="655"/>
      <c r="G768" s="655"/>
      <c r="H768" s="655"/>
      <c r="I768" s="655"/>
      <c r="J768" s="655"/>
      <c r="K768" s="655"/>
      <c r="L768" s="655"/>
      <c r="M768" s="605"/>
      <c r="N768" s="605"/>
      <c r="O768" s="605"/>
      <c r="P768" s="605"/>
      <c r="Q768" s="605"/>
      <c r="R768" s="605"/>
      <c r="S768" s="605"/>
      <c r="T768" s="605"/>
    </row>
    <row r="769" spans="1:20" ht="45" x14ac:dyDescent="0.25">
      <c r="A769" s="605"/>
      <c r="B769" s="472"/>
      <c r="C769" s="664" t="s">
        <v>380</v>
      </c>
      <c r="D769" s="664" t="s">
        <v>379</v>
      </c>
      <c r="E769" s="664" t="s">
        <v>378</v>
      </c>
      <c r="F769" s="664" t="s">
        <v>377</v>
      </c>
      <c r="G769" s="664" t="s">
        <v>376</v>
      </c>
      <c r="H769" s="664" t="s">
        <v>474</v>
      </c>
      <c r="I769" s="664" t="s">
        <v>375</v>
      </c>
      <c r="J769" s="664" t="s">
        <v>24</v>
      </c>
      <c r="K769" s="655"/>
      <c r="L769" s="655"/>
      <c r="M769" s="605"/>
      <c r="N769" s="605"/>
      <c r="O769" s="605"/>
      <c r="P769" s="605"/>
      <c r="Q769" s="605"/>
      <c r="R769" s="605"/>
      <c r="S769" s="605"/>
      <c r="T769" s="605"/>
    </row>
    <row r="770" spans="1:20" x14ac:dyDescent="0.25">
      <c r="A770" s="605"/>
      <c r="B770" s="472" t="s">
        <v>473</v>
      </c>
      <c r="C770" s="669">
        <v>6.3122923588039864E-2</v>
      </c>
      <c r="D770" s="669">
        <v>0.13289036544850497</v>
      </c>
      <c r="E770" s="669">
        <v>9.634551495016612E-2</v>
      </c>
      <c r="F770" s="669">
        <v>0.24916943521594684</v>
      </c>
      <c r="G770" s="669">
        <v>1.9933554817275746E-2</v>
      </c>
      <c r="H770" s="669">
        <v>9.3023255813953473E-2</v>
      </c>
      <c r="I770" s="669">
        <v>0.1461794019933555</v>
      </c>
      <c r="J770" s="669">
        <v>0.80066445182724255</v>
      </c>
      <c r="K770" s="655"/>
      <c r="L770" s="655"/>
      <c r="M770" s="605"/>
      <c r="N770" s="605"/>
      <c r="O770" s="605"/>
      <c r="P770" s="605"/>
      <c r="Q770" s="605"/>
      <c r="R770" s="605"/>
      <c r="S770" s="605"/>
      <c r="T770" s="605"/>
    </row>
    <row r="771" spans="1:20" x14ac:dyDescent="0.25">
      <c r="A771" s="605"/>
      <c r="B771" s="472" t="s">
        <v>472</v>
      </c>
      <c r="C771" s="669">
        <v>0</v>
      </c>
      <c r="D771" s="669">
        <v>0.10963455149501661</v>
      </c>
      <c r="E771" s="669">
        <v>2.9900332225913619E-2</v>
      </c>
      <c r="F771" s="669">
        <v>2.9900332225913619E-2</v>
      </c>
      <c r="G771" s="669">
        <v>0</v>
      </c>
      <c r="H771" s="669">
        <v>1.9933554817275746E-2</v>
      </c>
      <c r="I771" s="669">
        <v>9.9667774086378731E-3</v>
      </c>
      <c r="J771" s="669">
        <v>0.19933554817275745</v>
      </c>
      <c r="K771" s="655"/>
      <c r="L771" s="655"/>
      <c r="M771" s="605"/>
      <c r="N771" s="605"/>
      <c r="O771" s="605"/>
      <c r="P771" s="605"/>
      <c r="Q771" s="605"/>
      <c r="R771" s="605"/>
      <c r="S771" s="605"/>
      <c r="T771" s="605"/>
    </row>
    <row r="772" spans="1:20" x14ac:dyDescent="0.25">
      <c r="A772" s="605"/>
      <c r="B772" s="472" t="s">
        <v>471</v>
      </c>
      <c r="C772" s="669">
        <v>0</v>
      </c>
      <c r="D772" s="669">
        <v>0</v>
      </c>
      <c r="E772" s="669">
        <v>0</v>
      </c>
      <c r="F772" s="669">
        <v>0</v>
      </c>
      <c r="G772" s="669">
        <v>0</v>
      </c>
      <c r="H772" s="669">
        <v>0</v>
      </c>
      <c r="I772" s="669">
        <v>0</v>
      </c>
      <c r="J772" s="669">
        <v>0</v>
      </c>
      <c r="K772" s="655"/>
      <c r="L772" s="655"/>
      <c r="M772" s="605"/>
      <c r="N772" s="605"/>
      <c r="O772" s="605"/>
      <c r="P772" s="605"/>
      <c r="Q772" s="605"/>
      <c r="R772" s="605"/>
      <c r="S772" s="605"/>
      <c r="T772" s="605"/>
    </row>
    <row r="773" spans="1:20" x14ac:dyDescent="0.25">
      <c r="A773" s="605"/>
      <c r="B773" s="472" t="s">
        <v>470</v>
      </c>
      <c r="C773" s="669">
        <v>0</v>
      </c>
      <c r="D773" s="669">
        <v>0</v>
      </c>
      <c r="E773" s="669">
        <v>0</v>
      </c>
      <c r="F773" s="669">
        <v>0</v>
      </c>
      <c r="G773" s="669">
        <v>0</v>
      </c>
      <c r="H773" s="669">
        <v>0</v>
      </c>
      <c r="I773" s="669">
        <v>0</v>
      </c>
      <c r="J773" s="669">
        <v>0</v>
      </c>
      <c r="K773" s="655"/>
      <c r="L773" s="655"/>
      <c r="M773" s="605"/>
      <c r="N773" s="605"/>
      <c r="O773" s="605"/>
      <c r="P773" s="605"/>
      <c r="Q773" s="605"/>
      <c r="R773" s="605"/>
      <c r="S773" s="605"/>
      <c r="T773" s="605"/>
    </row>
    <row r="774" spans="1:20" x14ac:dyDescent="0.25">
      <c r="A774" s="605"/>
      <c r="B774" s="472" t="s">
        <v>469</v>
      </c>
      <c r="C774" s="669">
        <v>0</v>
      </c>
      <c r="D774" s="669">
        <v>0</v>
      </c>
      <c r="E774" s="669">
        <v>0</v>
      </c>
      <c r="F774" s="669">
        <v>0</v>
      </c>
      <c r="G774" s="669">
        <v>0</v>
      </c>
      <c r="H774" s="669">
        <v>0</v>
      </c>
      <c r="I774" s="669">
        <v>0</v>
      </c>
      <c r="J774" s="669">
        <v>0</v>
      </c>
      <c r="K774" s="655"/>
      <c r="L774" s="655"/>
      <c r="M774" s="605"/>
      <c r="N774" s="605"/>
      <c r="O774" s="605"/>
      <c r="P774" s="605"/>
      <c r="Q774" s="605"/>
      <c r="R774" s="605"/>
      <c r="S774" s="605"/>
      <c r="T774" s="605"/>
    </row>
    <row r="775" spans="1:20" x14ac:dyDescent="0.25">
      <c r="A775" s="605"/>
      <c r="B775" s="472" t="s">
        <v>468</v>
      </c>
      <c r="C775" s="669">
        <v>0</v>
      </c>
      <c r="D775" s="669">
        <v>0</v>
      </c>
      <c r="E775" s="669">
        <v>0</v>
      </c>
      <c r="F775" s="669">
        <v>0</v>
      </c>
      <c r="G775" s="669">
        <v>0</v>
      </c>
      <c r="H775" s="669">
        <v>0</v>
      </c>
      <c r="I775" s="669">
        <v>0</v>
      </c>
      <c r="J775" s="669">
        <v>0</v>
      </c>
      <c r="K775" s="655"/>
      <c r="L775" s="655"/>
      <c r="M775" s="605"/>
      <c r="N775" s="605"/>
      <c r="O775" s="605"/>
      <c r="P775" s="605"/>
      <c r="Q775" s="605"/>
      <c r="R775" s="605"/>
      <c r="S775" s="605"/>
      <c r="T775" s="605"/>
    </row>
    <row r="776" spans="1:20" x14ac:dyDescent="0.25">
      <c r="A776" s="605"/>
      <c r="B776" s="472" t="s">
        <v>467</v>
      </c>
      <c r="C776" s="669">
        <v>0</v>
      </c>
      <c r="D776" s="669">
        <v>0</v>
      </c>
      <c r="E776" s="669">
        <v>0</v>
      </c>
      <c r="F776" s="669">
        <v>0</v>
      </c>
      <c r="G776" s="669">
        <v>0</v>
      </c>
      <c r="H776" s="669">
        <v>0</v>
      </c>
      <c r="I776" s="669">
        <v>0</v>
      </c>
      <c r="J776" s="669">
        <v>0</v>
      </c>
      <c r="K776" s="655"/>
      <c r="L776" s="655"/>
      <c r="M776" s="605"/>
      <c r="N776" s="605"/>
      <c r="O776" s="605"/>
      <c r="P776" s="605"/>
      <c r="Q776" s="605"/>
      <c r="R776" s="605"/>
      <c r="S776" s="605"/>
      <c r="T776" s="605"/>
    </row>
    <row r="777" spans="1:20" x14ac:dyDescent="0.25">
      <c r="A777" s="605"/>
      <c r="B777" s="472" t="s">
        <v>466</v>
      </c>
      <c r="C777" s="669">
        <v>0</v>
      </c>
      <c r="D777" s="669">
        <v>0</v>
      </c>
      <c r="E777" s="669">
        <v>0</v>
      </c>
      <c r="F777" s="669">
        <v>0</v>
      </c>
      <c r="G777" s="669">
        <v>0</v>
      </c>
      <c r="H777" s="669">
        <v>0</v>
      </c>
      <c r="I777" s="669">
        <v>0</v>
      </c>
      <c r="J777" s="669">
        <v>0</v>
      </c>
      <c r="K777" s="655"/>
      <c r="L777" s="655"/>
      <c r="M777" s="605"/>
      <c r="N777" s="605"/>
      <c r="O777" s="605"/>
      <c r="P777" s="605"/>
      <c r="Q777" s="605"/>
      <c r="R777" s="605"/>
      <c r="S777" s="605"/>
      <c r="T777" s="605"/>
    </row>
    <row r="778" spans="1:20" x14ac:dyDescent="0.25">
      <c r="A778" s="605"/>
      <c r="B778" s="472" t="s">
        <v>24</v>
      </c>
      <c r="C778" s="669">
        <v>6.3122923588039864E-2</v>
      </c>
      <c r="D778" s="669">
        <v>0.24252491694352157</v>
      </c>
      <c r="E778" s="669">
        <v>0.12624584717607973</v>
      </c>
      <c r="F778" s="669">
        <v>0.27906976744186041</v>
      </c>
      <c r="G778" s="669">
        <v>1.9933554817275746E-2</v>
      </c>
      <c r="H778" s="669">
        <v>0.11295681063122923</v>
      </c>
      <c r="I778" s="669">
        <v>0.15614617940199335</v>
      </c>
      <c r="J778" s="669">
        <v>1</v>
      </c>
      <c r="K778" s="655"/>
      <c r="L778" s="655"/>
      <c r="M778" s="605"/>
      <c r="N778" s="605"/>
      <c r="O778" s="605"/>
      <c r="P778" s="605"/>
      <c r="Q778" s="605"/>
      <c r="R778" s="605"/>
      <c r="S778" s="605"/>
      <c r="T778" s="605"/>
    </row>
    <row r="779" spans="1:20" x14ac:dyDescent="0.25">
      <c r="A779" s="605"/>
      <c r="B779" s="281" t="s">
        <v>347</v>
      </c>
      <c r="C779" s="343"/>
      <c r="D779" s="343"/>
      <c r="E779" s="343"/>
      <c r="F779" s="343"/>
      <c r="G779" s="343"/>
      <c r="H779" s="474"/>
      <c r="I779" s="474"/>
      <c r="J779" s="343"/>
      <c r="K779" s="655"/>
      <c r="L779" s="655"/>
      <c r="M779" s="605"/>
      <c r="N779" s="605"/>
      <c r="O779" s="605"/>
      <c r="P779" s="605"/>
      <c r="Q779" s="605"/>
      <c r="R779" s="605"/>
      <c r="S779" s="605"/>
      <c r="T779" s="605"/>
    </row>
    <row r="780" spans="1:20" x14ac:dyDescent="0.25">
      <c r="A780" s="605"/>
      <c r="B780" s="473"/>
      <c r="C780" s="655"/>
      <c r="D780" s="655"/>
      <c r="E780" s="655"/>
      <c r="F780" s="655"/>
      <c r="G780" s="655"/>
      <c r="H780" s="655"/>
      <c r="I780" s="655"/>
      <c r="J780" s="655"/>
      <c r="K780" s="655"/>
      <c r="L780" s="655"/>
      <c r="M780" s="605"/>
      <c r="N780" s="605"/>
      <c r="O780" s="605"/>
      <c r="P780" s="605"/>
      <c r="Q780" s="605"/>
      <c r="R780" s="605"/>
      <c r="S780" s="605"/>
      <c r="T780" s="605"/>
    </row>
    <row r="781" spans="1:20" x14ac:dyDescent="0.25">
      <c r="A781" s="693" t="s">
        <v>554</v>
      </c>
      <c r="B781" s="619" t="s">
        <v>553</v>
      </c>
      <c r="C781" s="655"/>
      <c r="D781" s="655"/>
      <c r="E781" s="655"/>
      <c r="F781" s="655"/>
      <c r="G781" s="655"/>
      <c r="H781" s="655"/>
      <c r="I781" s="655"/>
      <c r="J781" s="655"/>
      <c r="K781" s="655"/>
      <c r="L781" s="655"/>
      <c r="M781" s="605"/>
      <c r="N781" s="605"/>
      <c r="O781" s="605"/>
      <c r="P781" s="605"/>
      <c r="Q781" s="605"/>
      <c r="R781" s="605"/>
      <c r="S781" s="605"/>
      <c r="T781" s="605"/>
    </row>
    <row r="782" spans="1:20" ht="45" x14ac:dyDescent="0.25">
      <c r="A782" s="605"/>
      <c r="B782" s="472"/>
      <c r="C782" s="664" t="s">
        <v>380</v>
      </c>
      <c r="D782" s="664" t="s">
        <v>379</v>
      </c>
      <c r="E782" s="664" t="s">
        <v>378</v>
      </c>
      <c r="F782" s="664" t="s">
        <v>377</v>
      </c>
      <c r="G782" s="664" t="s">
        <v>376</v>
      </c>
      <c r="H782" s="664" t="s">
        <v>474</v>
      </c>
      <c r="I782" s="664" t="s">
        <v>375</v>
      </c>
      <c r="J782" s="664" t="s">
        <v>24</v>
      </c>
      <c r="K782" s="655"/>
      <c r="L782" s="655"/>
      <c r="M782" s="605"/>
      <c r="N782" s="605"/>
      <c r="O782" s="605"/>
      <c r="P782" s="605"/>
      <c r="Q782" s="605"/>
      <c r="R782" s="605"/>
      <c r="S782" s="605"/>
      <c r="T782" s="605"/>
    </row>
    <row r="783" spans="1:20" x14ac:dyDescent="0.25">
      <c r="A783" s="605"/>
      <c r="B783" s="472" t="s">
        <v>473</v>
      </c>
      <c r="C783" s="694">
        <v>0.215</v>
      </c>
      <c r="D783" s="694">
        <v>1.29</v>
      </c>
      <c r="E783" s="694">
        <v>0.64500000000000002</v>
      </c>
      <c r="F783" s="694">
        <v>1.075</v>
      </c>
      <c r="G783" s="694"/>
      <c r="H783" s="694">
        <v>0.64500000000000002</v>
      </c>
      <c r="I783" s="694">
        <v>1.5049999999999999</v>
      </c>
      <c r="J783" s="694">
        <v>5.375</v>
      </c>
      <c r="K783" s="655"/>
      <c r="L783" s="655"/>
      <c r="M783" s="605"/>
      <c r="N783" s="605"/>
      <c r="O783" s="605"/>
      <c r="P783" s="605"/>
      <c r="Q783" s="605"/>
      <c r="R783" s="605"/>
      <c r="S783" s="605"/>
      <c r="T783" s="605"/>
    </row>
    <row r="784" spans="1:20" x14ac:dyDescent="0.25">
      <c r="A784" s="605"/>
      <c r="B784" s="472" t="s">
        <v>472</v>
      </c>
      <c r="C784" s="694"/>
      <c r="D784" s="694">
        <v>1.9350000000000001</v>
      </c>
      <c r="E784" s="694"/>
      <c r="F784" s="694">
        <v>0.64500000000000002</v>
      </c>
      <c r="G784" s="694"/>
      <c r="H784" s="694">
        <v>0.64500000000000002</v>
      </c>
      <c r="I784" s="694"/>
      <c r="J784" s="694">
        <v>3.2250000000000001</v>
      </c>
      <c r="K784" s="655"/>
      <c r="L784" s="655"/>
      <c r="M784" s="605"/>
      <c r="N784" s="605"/>
      <c r="O784" s="605"/>
      <c r="P784" s="605"/>
      <c r="Q784" s="605"/>
      <c r="R784" s="605"/>
      <c r="S784" s="605"/>
      <c r="T784" s="605"/>
    </row>
    <row r="785" spans="1:20" x14ac:dyDescent="0.25">
      <c r="A785" s="605"/>
      <c r="B785" s="472" t="s">
        <v>471</v>
      </c>
      <c r="C785" s="694"/>
      <c r="D785" s="694"/>
      <c r="E785" s="694"/>
      <c r="F785" s="694"/>
      <c r="G785" s="694"/>
      <c r="H785" s="694"/>
      <c r="I785" s="694"/>
      <c r="J785" s="694">
        <v>0</v>
      </c>
      <c r="K785" s="655"/>
      <c r="L785" s="655"/>
      <c r="M785" s="605"/>
      <c r="N785" s="605"/>
      <c r="O785" s="605"/>
      <c r="P785" s="605"/>
      <c r="Q785" s="605"/>
      <c r="R785" s="605"/>
      <c r="S785" s="605"/>
      <c r="T785" s="605"/>
    </row>
    <row r="786" spans="1:20" x14ac:dyDescent="0.25">
      <c r="A786" s="605"/>
      <c r="B786" s="472" t="s">
        <v>470</v>
      </c>
      <c r="C786" s="694"/>
      <c r="D786" s="694"/>
      <c r="E786" s="694"/>
      <c r="F786" s="694"/>
      <c r="G786" s="694"/>
      <c r="H786" s="694"/>
      <c r="I786" s="694"/>
      <c r="J786" s="694">
        <v>0</v>
      </c>
      <c r="K786" s="655"/>
      <c r="L786" s="655"/>
      <c r="M786" s="605"/>
      <c r="N786" s="605"/>
      <c r="O786" s="605"/>
      <c r="P786" s="605"/>
      <c r="Q786" s="605"/>
      <c r="R786" s="605"/>
      <c r="S786" s="605"/>
      <c r="T786" s="605"/>
    </row>
    <row r="787" spans="1:20" x14ac:dyDescent="0.25">
      <c r="A787" s="605"/>
      <c r="B787" s="472" t="s">
        <v>469</v>
      </c>
      <c r="C787" s="694"/>
      <c r="D787" s="694"/>
      <c r="E787" s="694"/>
      <c r="F787" s="694"/>
      <c r="G787" s="694"/>
      <c r="H787" s="694"/>
      <c r="I787" s="694"/>
      <c r="J787" s="694">
        <v>0</v>
      </c>
      <c r="K787" s="655"/>
      <c r="L787" s="655"/>
      <c r="M787" s="605"/>
      <c r="N787" s="605"/>
      <c r="O787" s="605"/>
      <c r="P787" s="605"/>
      <c r="Q787" s="605"/>
      <c r="R787" s="605"/>
      <c r="S787" s="605"/>
      <c r="T787" s="605"/>
    </row>
    <row r="788" spans="1:20" x14ac:dyDescent="0.25">
      <c r="A788" s="605"/>
      <c r="B788" s="472" t="s">
        <v>468</v>
      </c>
      <c r="C788" s="694"/>
      <c r="D788" s="694"/>
      <c r="E788" s="694"/>
      <c r="F788" s="694"/>
      <c r="G788" s="694"/>
      <c r="H788" s="694"/>
      <c r="I788" s="694"/>
      <c r="J788" s="694">
        <v>0</v>
      </c>
      <c r="K788" s="655"/>
      <c r="L788" s="655"/>
      <c r="M788" s="605"/>
      <c r="N788" s="605"/>
      <c r="O788" s="605"/>
      <c r="P788" s="605"/>
      <c r="Q788" s="605"/>
      <c r="R788" s="605"/>
      <c r="S788" s="605"/>
      <c r="T788" s="605"/>
    </row>
    <row r="789" spans="1:20" x14ac:dyDescent="0.25">
      <c r="A789" s="605"/>
      <c r="B789" s="472" t="s">
        <v>467</v>
      </c>
      <c r="C789" s="694"/>
      <c r="D789" s="694"/>
      <c r="E789" s="694"/>
      <c r="F789" s="694"/>
      <c r="G789" s="694"/>
      <c r="H789" s="694"/>
      <c r="I789" s="694"/>
      <c r="J789" s="694">
        <v>0</v>
      </c>
      <c r="K789" s="655"/>
      <c r="L789" s="655"/>
      <c r="M789" s="605"/>
      <c r="N789" s="605"/>
      <c r="O789" s="605"/>
      <c r="P789" s="605"/>
      <c r="Q789" s="605"/>
      <c r="R789" s="605"/>
      <c r="S789" s="605"/>
      <c r="T789" s="605"/>
    </row>
    <row r="790" spans="1:20" x14ac:dyDescent="0.25">
      <c r="A790" s="605"/>
      <c r="B790" s="472" t="s">
        <v>466</v>
      </c>
      <c r="C790" s="694"/>
      <c r="D790" s="694"/>
      <c r="E790" s="694"/>
      <c r="F790" s="694"/>
      <c r="G790" s="694"/>
      <c r="H790" s="694"/>
      <c r="I790" s="694"/>
      <c r="J790" s="694">
        <v>0</v>
      </c>
      <c r="K790" s="655"/>
      <c r="L790" s="655"/>
      <c r="M790" s="605"/>
      <c r="N790" s="605"/>
      <c r="O790" s="605"/>
      <c r="P790" s="605"/>
      <c r="Q790" s="605"/>
      <c r="R790" s="605"/>
      <c r="S790" s="605"/>
      <c r="T790" s="605"/>
    </row>
    <row r="791" spans="1:20" x14ac:dyDescent="0.25">
      <c r="A791" s="605"/>
      <c r="B791" s="472" t="s">
        <v>24</v>
      </c>
      <c r="C791" s="694">
        <v>0.215</v>
      </c>
      <c r="D791" s="694">
        <v>3.2250000000000001</v>
      </c>
      <c r="E791" s="694">
        <v>0.64500000000000002</v>
      </c>
      <c r="F791" s="694">
        <v>1.72</v>
      </c>
      <c r="G791" s="694">
        <v>0</v>
      </c>
      <c r="H791" s="694">
        <v>1.29</v>
      </c>
      <c r="I791" s="694">
        <v>1.5049999999999999</v>
      </c>
      <c r="J791" s="694">
        <v>8.6</v>
      </c>
      <c r="K791" s="655"/>
      <c r="L791" s="655"/>
      <c r="M791" s="605"/>
      <c r="N791" s="605"/>
      <c r="O791" s="605"/>
      <c r="P791" s="605"/>
      <c r="Q791" s="605"/>
      <c r="R791" s="605"/>
      <c r="S791" s="605"/>
      <c r="T791" s="605"/>
    </row>
    <row r="792" spans="1:20" x14ac:dyDescent="0.25">
      <c r="A792" s="605"/>
      <c r="B792" s="281" t="s">
        <v>347</v>
      </c>
      <c r="C792" s="474"/>
      <c r="D792" s="474"/>
      <c r="E792" s="474"/>
      <c r="F792" s="474"/>
      <c r="G792" s="343"/>
      <c r="H792" s="474"/>
      <c r="I792" s="474"/>
      <c r="J792" s="474"/>
      <c r="K792" s="474"/>
      <c r="L792" s="655"/>
      <c r="M792" s="605"/>
      <c r="N792" s="605"/>
      <c r="O792" s="605"/>
      <c r="P792" s="605"/>
      <c r="Q792" s="605"/>
      <c r="R792" s="605"/>
      <c r="S792" s="605"/>
      <c r="T792" s="605"/>
    </row>
    <row r="793" spans="1:20" x14ac:dyDescent="0.25">
      <c r="A793" s="605"/>
      <c r="B793" s="473"/>
      <c r="C793" s="655"/>
      <c r="D793" s="655"/>
      <c r="E793" s="655"/>
      <c r="F793" s="655"/>
      <c r="G793" s="655"/>
      <c r="H793" s="655"/>
      <c r="I793" s="655"/>
      <c r="J793" s="655"/>
      <c r="K793" s="655"/>
      <c r="L793" s="655"/>
      <c r="M793" s="605"/>
      <c r="N793" s="605"/>
      <c r="O793" s="605"/>
      <c r="P793" s="605"/>
      <c r="Q793" s="605"/>
      <c r="R793" s="605"/>
      <c r="S793" s="605"/>
      <c r="T793" s="605"/>
    </row>
    <row r="794" spans="1:20" x14ac:dyDescent="0.25">
      <c r="A794" s="693" t="s">
        <v>552</v>
      </c>
      <c r="B794" s="619" t="s">
        <v>551</v>
      </c>
      <c r="C794" s="655"/>
      <c r="D794" s="655"/>
      <c r="E794" s="655"/>
      <c r="F794" s="655"/>
      <c r="G794" s="655"/>
      <c r="H794" s="655"/>
      <c r="I794" s="655"/>
      <c r="J794" s="655"/>
      <c r="K794" s="655"/>
      <c r="L794" s="655"/>
      <c r="M794" s="605"/>
      <c r="N794" s="605"/>
      <c r="O794" s="605"/>
      <c r="P794" s="605"/>
      <c r="Q794" s="605"/>
      <c r="R794" s="605"/>
      <c r="S794" s="605"/>
      <c r="T794" s="605"/>
    </row>
    <row r="795" spans="1:20" ht="45" x14ac:dyDescent="0.25">
      <c r="A795" s="605"/>
      <c r="B795" s="472"/>
      <c r="C795" s="664" t="s">
        <v>380</v>
      </c>
      <c r="D795" s="664" t="s">
        <v>379</v>
      </c>
      <c r="E795" s="664" t="s">
        <v>378</v>
      </c>
      <c r="F795" s="664" t="s">
        <v>377</v>
      </c>
      <c r="G795" s="664" t="s">
        <v>376</v>
      </c>
      <c r="H795" s="664" t="s">
        <v>474</v>
      </c>
      <c r="I795" s="664" t="s">
        <v>375</v>
      </c>
      <c r="J795" s="664" t="s">
        <v>24</v>
      </c>
      <c r="K795" s="655"/>
      <c r="L795" s="655"/>
      <c r="M795" s="605"/>
      <c r="N795" s="605"/>
      <c r="O795" s="605"/>
      <c r="P795" s="605"/>
      <c r="Q795" s="605"/>
      <c r="R795" s="605"/>
      <c r="S795" s="605"/>
      <c r="T795" s="605"/>
    </row>
    <row r="796" spans="1:20" x14ac:dyDescent="0.25">
      <c r="A796" s="605"/>
      <c r="B796" s="472" t="s">
        <v>473</v>
      </c>
      <c r="C796" s="669">
        <v>2.5000000000000001E-2</v>
      </c>
      <c r="D796" s="669">
        <v>0.15000000000000002</v>
      </c>
      <c r="E796" s="669">
        <v>7.5000000000000011E-2</v>
      </c>
      <c r="F796" s="669">
        <v>0.125</v>
      </c>
      <c r="G796" s="669">
        <v>0</v>
      </c>
      <c r="H796" s="669">
        <v>7.5000000000000011E-2</v>
      </c>
      <c r="I796" s="669">
        <v>0.17499999999999999</v>
      </c>
      <c r="J796" s="669">
        <v>0.625</v>
      </c>
      <c r="K796" s="655"/>
      <c r="L796" s="655"/>
      <c r="M796" s="605"/>
      <c r="N796" s="605"/>
      <c r="O796" s="605"/>
      <c r="P796" s="605"/>
      <c r="Q796" s="605"/>
      <c r="R796" s="605"/>
      <c r="S796" s="605"/>
      <c r="T796" s="605"/>
    </row>
    <row r="797" spans="1:20" x14ac:dyDescent="0.25">
      <c r="A797" s="605"/>
      <c r="B797" s="472" t="s">
        <v>472</v>
      </c>
      <c r="C797" s="669">
        <v>0</v>
      </c>
      <c r="D797" s="669">
        <v>0.22500000000000001</v>
      </c>
      <c r="E797" s="669">
        <v>0</v>
      </c>
      <c r="F797" s="669">
        <v>7.5000000000000011E-2</v>
      </c>
      <c r="G797" s="669">
        <v>0</v>
      </c>
      <c r="H797" s="669">
        <v>7.5000000000000011E-2</v>
      </c>
      <c r="I797" s="669">
        <v>0</v>
      </c>
      <c r="J797" s="669">
        <v>0.375</v>
      </c>
      <c r="K797" s="655"/>
      <c r="L797" s="655"/>
      <c r="M797" s="605"/>
      <c r="N797" s="605"/>
      <c r="O797" s="605"/>
      <c r="P797" s="605"/>
      <c r="Q797" s="605"/>
      <c r="R797" s="605"/>
      <c r="S797" s="605"/>
      <c r="T797" s="605"/>
    </row>
    <row r="798" spans="1:20" x14ac:dyDescent="0.25">
      <c r="A798" s="605"/>
      <c r="B798" s="472" t="s">
        <v>471</v>
      </c>
      <c r="C798" s="669">
        <v>0</v>
      </c>
      <c r="D798" s="669">
        <v>0</v>
      </c>
      <c r="E798" s="669">
        <v>0</v>
      </c>
      <c r="F798" s="669">
        <v>0</v>
      </c>
      <c r="G798" s="669">
        <v>0</v>
      </c>
      <c r="H798" s="669">
        <v>0</v>
      </c>
      <c r="I798" s="669">
        <v>0</v>
      </c>
      <c r="J798" s="669">
        <v>0</v>
      </c>
      <c r="K798" s="655"/>
      <c r="L798" s="655"/>
      <c r="M798" s="605"/>
      <c r="N798" s="605"/>
      <c r="O798" s="605"/>
      <c r="P798" s="605"/>
      <c r="Q798" s="605"/>
      <c r="R798" s="605"/>
      <c r="S798" s="605"/>
      <c r="T798" s="605"/>
    </row>
    <row r="799" spans="1:20" x14ac:dyDescent="0.25">
      <c r="A799" s="605"/>
      <c r="B799" s="472" t="s">
        <v>470</v>
      </c>
      <c r="C799" s="669">
        <v>0</v>
      </c>
      <c r="D799" s="669">
        <v>0</v>
      </c>
      <c r="E799" s="669">
        <v>0</v>
      </c>
      <c r="F799" s="669">
        <v>0</v>
      </c>
      <c r="G799" s="669">
        <v>0</v>
      </c>
      <c r="H799" s="669">
        <v>0</v>
      </c>
      <c r="I799" s="669">
        <v>0</v>
      </c>
      <c r="J799" s="669">
        <v>0</v>
      </c>
      <c r="K799" s="655"/>
      <c r="L799" s="655"/>
      <c r="M799" s="605"/>
      <c r="N799" s="605"/>
      <c r="O799" s="605"/>
      <c r="P799" s="605"/>
      <c r="Q799" s="605"/>
      <c r="R799" s="605"/>
      <c r="S799" s="605"/>
      <c r="T799" s="605"/>
    </row>
    <row r="800" spans="1:20" x14ac:dyDescent="0.25">
      <c r="A800" s="605"/>
      <c r="B800" s="472" t="s">
        <v>469</v>
      </c>
      <c r="C800" s="669">
        <v>0</v>
      </c>
      <c r="D800" s="669">
        <v>0</v>
      </c>
      <c r="E800" s="669">
        <v>0</v>
      </c>
      <c r="F800" s="669">
        <v>0</v>
      </c>
      <c r="G800" s="669">
        <v>0</v>
      </c>
      <c r="H800" s="669">
        <v>0</v>
      </c>
      <c r="I800" s="669">
        <v>0</v>
      </c>
      <c r="J800" s="669">
        <v>0</v>
      </c>
      <c r="K800" s="655"/>
      <c r="L800" s="655"/>
      <c r="M800" s="605"/>
      <c r="N800" s="605"/>
      <c r="O800" s="605"/>
      <c r="P800" s="605"/>
      <c r="Q800" s="605"/>
      <c r="R800" s="605"/>
      <c r="S800" s="605"/>
      <c r="T800" s="605"/>
    </row>
    <row r="801" spans="1:20" x14ac:dyDescent="0.25">
      <c r="A801" s="605"/>
      <c r="B801" s="472" t="s">
        <v>468</v>
      </c>
      <c r="C801" s="669">
        <v>0</v>
      </c>
      <c r="D801" s="669">
        <v>0</v>
      </c>
      <c r="E801" s="669">
        <v>0</v>
      </c>
      <c r="F801" s="669">
        <v>0</v>
      </c>
      <c r="G801" s="669">
        <v>0</v>
      </c>
      <c r="H801" s="669">
        <v>0</v>
      </c>
      <c r="I801" s="669">
        <v>0</v>
      </c>
      <c r="J801" s="669">
        <v>0</v>
      </c>
      <c r="K801" s="655"/>
      <c r="L801" s="655"/>
      <c r="M801" s="605"/>
      <c r="N801" s="605"/>
      <c r="O801" s="605"/>
      <c r="P801" s="605"/>
      <c r="Q801" s="605"/>
      <c r="R801" s="605"/>
      <c r="S801" s="605"/>
      <c r="T801" s="605"/>
    </row>
    <row r="802" spans="1:20" x14ac:dyDescent="0.25">
      <c r="A802" s="605"/>
      <c r="B802" s="472" t="s">
        <v>467</v>
      </c>
      <c r="C802" s="669">
        <v>0</v>
      </c>
      <c r="D802" s="669">
        <v>0</v>
      </c>
      <c r="E802" s="669">
        <v>0</v>
      </c>
      <c r="F802" s="669">
        <v>0</v>
      </c>
      <c r="G802" s="669">
        <v>0</v>
      </c>
      <c r="H802" s="669">
        <v>0</v>
      </c>
      <c r="I802" s="669">
        <v>0</v>
      </c>
      <c r="J802" s="669">
        <v>0</v>
      </c>
      <c r="K802" s="655"/>
      <c r="L802" s="655"/>
      <c r="M802" s="605"/>
      <c r="N802" s="605"/>
      <c r="O802" s="605"/>
      <c r="P802" s="605"/>
      <c r="Q802" s="605"/>
      <c r="R802" s="605"/>
      <c r="S802" s="605"/>
      <c r="T802" s="605"/>
    </row>
    <row r="803" spans="1:20" x14ac:dyDescent="0.25">
      <c r="A803" s="605"/>
      <c r="B803" s="472" t="s">
        <v>466</v>
      </c>
      <c r="C803" s="669">
        <v>0</v>
      </c>
      <c r="D803" s="669">
        <v>0</v>
      </c>
      <c r="E803" s="669">
        <v>0</v>
      </c>
      <c r="F803" s="669">
        <v>0</v>
      </c>
      <c r="G803" s="669">
        <v>0</v>
      </c>
      <c r="H803" s="669">
        <v>0</v>
      </c>
      <c r="I803" s="669">
        <v>0</v>
      </c>
      <c r="J803" s="669">
        <v>0</v>
      </c>
      <c r="K803" s="655"/>
      <c r="L803" s="655"/>
      <c r="M803" s="605"/>
      <c r="N803" s="605"/>
      <c r="O803" s="605"/>
      <c r="P803" s="605"/>
      <c r="Q803" s="605"/>
      <c r="R803" s="605"/>
      <c r="S803" s="605"/>
      <c r="T803" s="605"/>
    </row>
    <row r="804" spans="1:20" x14ac:dyDescent="0.25">
      <c r="A804" s="605"/>
      <c r="B804" s="472" t="s">
        <v>24</v>
      </c>
      <c r="C804" s="669">
        <v>2.5000000000000001E-2</v>
      </c>
      <c r="D804" s="669">
        <v>0.375</v>
      </c>
      <c r="E804" s="669">
        <v>7.5000000000000011E-2</v>
      </c>
      <c r="F804" s="669">
        <v>0.2</v>
      </c>
      <c r="G804" s="669">
        <v>0</v>
      </c>
      <c r="H804" s="669">
        <v>0.15000000000000002</v>
      </c>
      <c r="I804" s="669">
        <v>0.17499999999999999</v>
      </c>
      <c r="J804" s="669">
        <v>1</v>
      </c>
      <c r="K804" s="655"/>
      <c r="L804" s="655"/>
      <c r="M804" s="605"/>
      <c r="N804" s="605"/>
      <c r="O804" s="605"/>
      <c r="P804" s="605"/>
      <c r="Q804" s="605"/>
      <c r="R804" s="605"/>
      <c r="S804" s="605"/>
      <c r="T804" s="605"/>
    </row>
    <row r="805" spans="1:20" x14ac:dyDescent="0.25">
      <c r="A805" s="650"/>
      <c r="B805" s="281" t="s">
        <v>347</v>
      </c>
    </row>
    <row r="806" spans="1:20" x14ac:dyDescent="0.25">
      <c r="A806" s="650"/>
      <c r="B806" s="650"/>
    </row>
    <row r="807" spans="1:20" ht="21.75" thickBot="1" x14ac:dyDescent="0.4">
      <c r="A807" s="471" t="s">
        <v>550</v>
      </c>
      <c r="B807" s="322"/>
      <c r="C807" s="322"/>
      <c r="D807" s="322"/>
      <c r="E807" s="322"/>
      <c r="F807" s="322"/>
      <c r="G807" s="322"/>
      <c r="H807" s="322"/>
      <c r="I807" s="322"/>
      <c r="J807" s="322"/>
      <c r="K807" s="322"/>
    </row>
    <row r="809" spans="1:20" x14ac:dyDescent="0.25">
      <c r="A809" s="419" t="s">
        <v>886</v>
      </c>
      <c r="B809" s="428" t="s">
        <v>897</v>
      </c>
      <c r="C809" s="428"/>
      <c r="D809" s="428"/>
    </row>
    <row r="810" spans="1:20" x14ac:dyDescent="0.25">
      <c r="A810" s="470"/>
      <c r="B810" s="431"/>
      <c r="C810" s="324">
        <v>2014</v>
      </c>
      <c r="D810" s="324">
        <v>2015</v>
      </c>
      <c r="E810" s="324">
        <v>2016</v>
      </c>
      <c r="F810" s="606">
        <v>2017</v>
      </c>
    </row>
    <row r="811" spans="1:20" x14ac:dyDescent="0.25">
      <c r="A811" s="419"/>
      <c r="B811" s="426" t="s">
        <v>25</v>
      </c>
      <c r="C811" s="628" t="s">
        <v>546</v>
      </c>
      <c r="D811" s="628" t="s">
        <v>546</v>
      </c>
      <c r="E811" s="628">
        <v>45.756</v>
      </c>
      <c r="F811" s="628">
        <v>37.734000000000002</v>
      </c>
    </row>
    <row r="812" spans="1:20" x14ac:dyDescent="0.25">
      <c r="A812" s="419"/>
      <c r="B812" s="426" t="s">
        <v>26</v>
      </c>
      <c r="C812" s="628" t="s">
        <v>546</v>
      </c>
      <c r="D812" s="628" t="s">
        <v>546</v>
      </c>
      <c r="E812" s="628">
        <v>9.2159999999999993</v>
      </c>
      <c r="F812" s="628">
        <v>7.9279999999999999</v>
      </c>
    </row>
    <row r="813" spans="1:20" x14ac:dyDescent="0.25">
      <c r="B813" s="281" t="s">
        <v>347</v>
      </c>
    </row>
    <row r="815" spans="1:20" x14ac:dyDescent="0.25">
      <c r="A815" s="419" t="s">
        <v>887</v>
      </c>
      <c r="B815" s="454" t="s">
        <v>547</v>
      </c>
      <c r="C815" s="425"/>
      <c r="D815" s="425"/>
      <c r="E815" s="425"/>
      <c r="F815" s="425"/>
      <c r="G815" s="425"/>
      <c r="H815" s="425"/>
      <c r="I815" s="425"/>
      <c r="J815" s="425"/>
    </row>
    <row r="816" spans="1:20" x14ac:dyDescent="0.25">
      <c r="B816" s="437"/>
      <c r="C816" s="468">
        <v>2014</v>
      </c>
      <c r="D816" s="468">
        <v>2015</v>
      </c>
      <c r="E816" s="468">
        <v>2016</v>
      </c>
      <c r="F816" s="606">
        <v>2017</v>
      </c>
    </row>
    <row r="817" spans="1:11" x14ac:dyDescent="0.25">
      <c r="B817" s="439" t="s">
        <v>295</v>
      </c>
      <c r="C817" s="628" t="s">
        <v>546</v>
      </c>
      <c r="D817" s="628" t="s">
        <v>546</v>
      </c>
      <c r="E817" s="628">
        <v>45</v>
      </c>
      <c r="F817" s="628">
        <v>37</v>
      </c>
      <c r="G817" s="661"/>
    </row>
    <row r="818" spans="1:11" x14ac:dyDescent="0.25">
      <c r="B818" s="439" t="s">
        <v>34</v>
      </c>
      <c r="C818" s="628" t="s">
        <v>546</v>
      </c>
      <c r="D818" s="628" t="s">
        <v>546</v>
      </c>
      <c r="E818" s="628">
        <v>9</v>
      </c>
      <c r="F818" s="628">
        <v>8</v>
      </c>
      <c r="G818" s="661"/>
    </row>
    <row r="819" spans="1:11" x14ac:dyDescent="0.25">
      <c r="B819" s="281" t="s">
        <v>347</v>
      </c>
      <c r="C819" s="466"/>
      <c r="D819" s="466"/>
      <c r="E819" s="466"/>
      <c r="F819" s="466"/>
      <c r="G819" s="466"/>
      <c r="H819" s="425"/>
      <c r="I819" s="425"/>
      <c r="J819" s="425"/>
    </row>
    <row r="820" spans="1:11" x14ac:dyDescent="0.25">
      <c r="A820" s="412"/>
      <c r="B820" s="465"/>
      <c r="C820" s="465"/>
      <c r="D820" s="465"/>
      <c r="E820" s="465"/>
      <c r="F820" s="425"/>
      <c r="G820" s="425"/>
      <c r="H820" s="425"/>
      <c r="I820" s="425"/>
      <c r="J820" s="425"/>
      <c r="K820" s="412"/>
    </row>
    <row r="821" spans="1:11" x14ac:dyDescent="0.25">
      <c r="A821" s="419" t="s">
        <v>545</v>
      </c>
      <c r="B821" s="454" t="s">
        <v>544</v>
      </c>
      <c r="C821" s="412"/>
      <c r="D821" s="412"/>
      <c r="E821" s="412"/>
      <c r="F821" s="412"/>
      <c r="G821" s="412"/>
      <c r="H821" s="450"/>
      <c r="I821" s="425"/>
      <c r="J821" s="425"/>
      <c r="K821" s="412"/>
    </row>
    <row r="822" spans="1:11" x14ac:dyDescent="0.25">
      <c r="B822" s="439" t="s">
        <v>25</v>
      </c>
      <c r="C822" s="599">
        <v>37.734000000000002</v>
      </c>
      <c r="D822" s="741"/>
      <c r="E822" s="412"/>
      <c r="F822" s="434"/>
      <c r="G822" s="434"/>
      <c r="H822" s="455"/>
      <c r="I822" s="425"/>
      <c r="J822" s="425"/>
      <c r="K822" s="412"/>
    </row>
    <row r="823" spans="1:11" x14ac:dyDescent="0.25">
      <c r="B823" s="439" t="s">
        <v>447</v>
      </c>
      <c r="C823" s="742">
        <v>85.298108499999998</v>
      </c>
      <c r="D823" s="655"/>
      <c r="E823" s="412"/>
      <c r="F823" s="434"/>
      <c r="G823" s="434"/>
      <c r="H823" s="455"/>
      <c r="I823" s="425"/>
      <c r="J823" s="425"/>
      <c r="K823" s="412"/>
    </row>
    <row r="824" spans="1:11" x14ac:dyDescent="0.25">
      <c r="A824" s="412"/>
      <c r="B824" s="439" t="s">
        <v>26</v>
      </c>
      <c r="C824" s="469">
        <v>7.9279999999999999</v>
      </c>
      <c r="D824" s="655"/>
      <c r="E824" s="412"/>
      <c r="F824" s="434"/>
      <c r="G824" s="434"/>
      <c r="H824" s="455"/>
      <c r="I824" s="425"/>
      <c r="J824" s="425"/>
      <c r="K824" s="412"/>
    </row>
    <row r="825" spans="1:11" x14ac:dyDescent="0.25">
      <c r="A825" s="412"/>
      <c r="B825" s="439" t="s">
        <v>401</v>
      </c>
      <c r="C825" s="742">
        <v>17.325813</v>
      </c>
      <c r="D825" s="655"/>
      <c r="E825" s="412"/>
      <c r="F825" s="434"/>
      <c r="G825" s="434"/>
      <c r="H825" s="455"/>
      <c r="I825" s="425"/>
      <c r="J825" s="425"/>
      <c r="K825" s="412"/>
    </row>
    <row r="826" spans="1:11" x14ac:dyDescent="0.25">
      <c r="A826" s="412"/>
      <c r="B826" s="451" t="s">
        <v>543</v>
      </c>
      <c r="C826" s="464"/>
      <c r="D826" s="655"/>
      <c r="E826" s="412"/>
      <c r="F826" s="463"/>
      <c r="G826" s="463"/>
      <c r="H826" s="462"/>
      <c r="I826" s="425"/>
      <c r="J826" s="425"/>
      <c r="K826" s="412"/>
    </row>
    <row r="827" spans="1:11" x14ac:dyDescent="0.25">
      <c r="A827" s="412"/>
      <c r="B827" s="281" t="s">
        <v>347</v>
      </c>
      <c r="C827" s="456"/>
      <c r="D827" s="412"/>
      <c r="E827" s="412"/>
      <c r="F827" s="434"/>
      <c r="G827" s="434"/>
      <c r="H827" s="455"/>
      <c r="I827" s="425"/>
      <c r="J827" s="425"/>
      <c r="K827" s="412"/>
    </row>
    <row r="828" spans="1:11" x14ac:dyDescent="0.25">
      <c r="A828" s="412"/>
      <c r="B828" s="451"/>
      <c r="C828" s="456"/>
      <c r="D828" s="412"/>
      <c r="E828" s="412"/>
      <c r="F828" s="434"/>
      <c r="G828" s="434"/>
      <c r="H828" s="455"/>
      <c r="I828" s="425"/>
      <c r="J828" s="425"/>
      <c r="K828" s="412"/>
    </row>
    <row r="829" spans="1:11" x14ac:dyDescent="0.25">
      <c r="A829" s="419" t="s">
        <v>542</v>
      </c>
      <c r="B829" s="461" t="s">
        <v>541</v>
      </c>
      <c r="C829" s="460"/>
      <c r="D829" s="412"/>
      <c r="E829" s="412"/>
      <c r="F829" s="434"/>
      <c r="G829" s="434"/>
      <c r="H829" s="455"/>
      <c r="I829" s="425"/>
      <c r="J829" s="425"/>
      <c r="K829" s="412"/>
    </row>
    <row r="830" spans="1:11" x14ac:dyDescent="0.25">
      <c r="A830" s="412"/>
      <c r="B830" s="459" t="s">
        <v>256</v>
      </c>
      <c r="C830" s="743">
        <v>0.99099999999999999</v>
      </c>
      <c r="D830" s="412"/>
      <c r="E830" s="412"/>
      <c r="F830" s="434"/>
      <c r="G830" s="434"/>
      <c r="H830" s="455"/>
      <c r="I830" s="425"/>
      <c r="J830" s="425"/>
      <c r="K830" s="412"/>
    </row>
    <row r="831" spans="1:11" x14ac:dyDescent="0.25">
      <c r="A831" s="412"/>
      <c r="B831" s="281" t="s">
        <v>347</v>
      </c>
      <c r="C831" s="456"/>
      <c r="D831" s="412"/>
      <c r="E831" s="412"/>
      <c r="G831" s="434"/>
      <c r="H831" s="455"/>
      <c r="I831" s="425"/>
      <c r="J831" s="425"/>
      <c r="K831" s="412"/>
    </row>
    <row r="832" spans="1:11" x14ac:dyDescent="0.25">
      <c r="A832" s="412"/>
      <c r="B832" s="451"/>
      <c r="C832" s="456"/>
      <c r="D832" s="412"/>
      <c r="E832" s="412"/>
      <c r="F832" s="434"/>
      <c r="G832" s="434"/>
      <c r="H832" s="455"/>
      <c r="I832" s="425"/>
      <c r="J832" s="425"/>
      <c r="K832" s="412"/>
    </row>
    <row r="833" spans="1:11" x14ac:dyDescent="0.25">
      <c r="A833" s="419" t="s">
        <v>540</v>
      </c>
      <c r="B833" s="454" t="s">
        <v>539</v>
      </c>
      <c r="C833" s="412"/>
      <c r="D833" s="412"/>
      <c r="E833" s="458"/>
      <c r="F833" s="434"/>
      <c r="G833" s="434"/>
      <c r="H833" s="455"/>
      <c r="I833" s="425"/>
      <c r="J833" s="425"/>
      <c r="K833" s="412"/>
    </row>
    <row r="834" spans="1:11" x14ac:dyDescent="0.25">
      <c r="A834" s="412"/>
      <c r="B834" s="457" t="s">
        <v>101</v>
      </c>
      <c r="C834" s="744">
        <v>0.21621621621621623</v>
      </c>
      <c r="D834" s="412"/>
      <c r="E834" s="412"/>
      <c r="F834" s="434"/>
      <c r="G834" s="434"/>
      <c r="H834" s="455"/>
      <c r="I834" s="425"/>
      <c r="J834" s="425"/>
      <c r="K834" s="412"/>
    </row>
    <row r="835" spans="1:11" x14ac:dyDescent="0.25">
      <c r="A835" s="412"/>
      <c r="B835" s="281" t="s">
        <v>347</v>
      </c>
      <c r="C835" s="702"/>
      <c r="D835" s="412"/>
      <c r="E835" s="412"/>
      <c r="F835" s="434"/>
      <c r="G835" s="434"/>
      <c r="H835" s="455"/>
      <c r="I835" s="425"/>
      <c r="J835" s="425"/>
      <c r="K835" s="412"/>
    </row>
    <row r="836" spans="1:11" x14ac:dyDescent="0.25">
      <c r="A836" s="419"/>
      <c r="B836" s="451"/>
      <c r="C836" s="456"/>
      <c r="D836" s="412"/>
      <c r="E836" s="412"/>
      <c r="F836" s="434"/>
      <c r="G836" s="434"/>
      <c r="H836" s="455"/>
      <c r="I836" s="425"/>
      <c r="J836" s="425"/>
      <c r="K836" s="412"/>
    </row>
    <row r="837" spans="1:11" x14ac:dyDescent="0.25">
      <c r="A837" s="419" t="s">
        <v>538</v>
      </c>
      <c r="B837" s="454" t="s">
        <v>537</v>
      </c>
      <c r="C837" s="412"/>
      <c r="D837" s="412"/>
      <c r="E837" s="412"/>
      <c r="F837" s="412"/>
      <c r="G837" s="412"/>
      <c r="H837" s="450"/>
      <c r="I837" s="425"/>
      <c r="J837" s="425"/>
      <c r="K837" s="412"/>
    </row>
    <row r="838" spans="1:11" x14ac:dyDescent="0.25">
      <c r="A838" s="412"/>
      <c r="B838" s="439" t="s">
        <v>536</v>
      </c>
      <c r="C838" s="745">
        <v>2</v>
      </c>
      <c r="D838" s="453"/>
      <c r="E838" s="412"/>
      <c r="F838" s="412"/>
      <c r="G838" s="412"/>
      <c r="H838" s="450"/>
      <c r="I838" s="425"/>
      <c r="J838" s="425"/>
      <c r="K838" s="412"/>
    </row>
    <row r="839" spans="1:11" x14ac:dyDescent="0.25">
      <c r="A839" s="412"/>
      <c r="B839" s="281" t="s">
        <v>347</v>
      </c>
      <c r="C839" s="412"/>
      <c r="D839" s="412"/>
      <c r="E839" s="412"/>
      <c r="F839" s="412"/>
      <c r="G839" s="412"/>
      <c r="H839" s="450"/>
      <c r="I839" s="425"/>
      <c r="J839" s="425"/>
      <c r="K839" s="412"/>
    </row>
    <row r="840" spans="1:11" x14ac:dyDescent="0.25">
      <c r="A840" s="412"/>
      <c r="B840" s="425"/>
      <c r="C840" s="425"/>
      <c r="D840" s="425"/>
      <c r="E840" s="425"/>
      <c r="F840" s="425"/>
      <c r="G840" s="425"/>
      <c r="H840" s="425"/>
      <c r="I840" s="425"/>
      <c r="J840" s="425"/>
      <c r="K840" s="412"/>
    </row>
    <row r="841" spans="1:11" x14ac:dyDescent="0.25">
      <c r="A841" s="419" t="s">
        <v>535</v>
      </c>
      <c r="B841" s="440" t="s">
        <v>534</v>
      </c>
      <c r="C841" s="425"/>
      <c r="D841" s="412"/>
      <c r="E841" s="425"/>
      <c r="F841" s="425"/>
      <c r="G841" s="425"/>
      <c r="H841" s="425"/>
      <c r="I841" s="425"/>
      <c r="J841" s="425"/>
      <c r="K841" s="412"/>
    </row>
    <row r="842" spans="1:11" x14ac:dyDescent="0.25">
      <c r="A842" s="412"/>
      <c r="B842" s="439"/>
      <c r="C842" s="441" t="s">
        <v>528</v>
      </c>
      <c r="D842" s="441" t="s">
        <v>527</v>
      </c>
      <c r="E842" s="441" t="s">
        <v>526</v>
      </c>
      <c r="F842" s="425"/>
      <c r="G842" s="425"/>
      <c r="H842" s="425"/>
      <c r="I842" s="425"/>
      <c r="J842" s="425"/>
      <c r="K842" s="412"/>
    </row>
    <row r="843" spans="1:11" x14ac:dyDescent="0.25">
      <c r="A843" s="412"/>
      <c r="B843" s="439" t="s">
        <v>295</v>
      </c>
      <c r="C843" s="746">
        <v>24</v>
      </c>
      <c r="D843" s="746">
        <v>13</v>
      </c>
      <c r="E843" s="746"/>
      <c r="F843" s="452" t="s">
        <v>264</v>
      </c>
      <c r="G843" s="281"/>
      <c r="H843" s="425"/>
      <c r="I843" s="425"/>
      <c r="J843" s="425"/>
      <c r="K843" s="412"/>
    </row>
    <row r="844" spans="1:11" x14ac:dyDescent="0.25">
      <c r="A844" s="412"/>
      <c r="B844" s="439" t="s">
        <v>34</v>
      </c>
      <c r="C844" s="467">
        <v>5</v>
      </c>
      <c r="D844" s="467">
        <v>3</v>
      </c>
      <c r="E844" s="467"/>
      <c r="F844" s="452" t="s">
        <v>264</v>
      </c>
      <c r="G844" s="281"/>
      <c r="H844" s="425"/>
      <c r="I844" s="425"/>
      <c r="J844" s="425"/>
      <c r="K844" s="412"/>
    </row>
    <row r="845" spans="1:11" x14ac:dyDescent="0.25">
      <c r="A845" s="412"/>
      <c r="B845" s="451" t="s">
        <v>531</v>
      </c>
      <c r="C845" s="434"/>
      <c r="D845" s="425"/>
      <c r="E845" s="425"/>
      <c r="F845" s="425"/>
      <c r="G845" s="425"/>
      <c r="H845" s="425"/>
      <c r="I845" s="425"/>
      <c r="J845" s="425"/>
      <c r="K845" s="412"/>
    </row>
    <row r="846" spans="1:11" x14ac:dyDescent="0.25">
      <c r="A846" s="412"/>
      <c r="B846" s="281" t="s">
        <v>347</v>
      </c>
      <c r="C846" s="434"/>
      <c r="D846" s="281" t="s">
        <v>124</v>
      </c>
      <c r="E846" s="425"/>
      <c r="F846" s="425"/>
      <c r="G846" s="425"/>
      <c r="H846" s="425"/>
      <c r="I846" s="425"/>
      <c r="J846" s="425"/>
      <c r="K846" s="412"/>
    </row>
    <row r="847" spans="1:11" x14ac:dyDescent="0.25">
      <c r="A847" s="412"/>
      <c r="B847" s="656"/>
      <c r="C847" s="656"/>
      <c r="D847" s="425"/>
      <c r="E847" s="425"/>
      <c r="F847" s="425"/>
      <c r="G847" s="425"/>
      <c r="H847" s="425"/>
      <c r="I847" s="425"/>
      <c r="J847" s="425"/>
      <c r="K847" s="412"/>
    </row>
    <row r="848" spans="1:11" x14ac:dyDescent="0.25">
      <c r="A848" s="419" t="s">
        <v>533</v>
      </c>
      <c r="B848" s="440" t="s">
        <v>532</v>
      </c>
      <c r="C848" s="425"/>
      <c r="D848" s="412"/>
      <c r="E848" s="425"/>
      <c r="F848" s="425"/>
      <c r="G848" s="425"/>
      <c r="H848" s="425"/>
      <c r="I848" s="425"/>
      <c r="J848" s="425"/>
      <c r="K848" s="412"/>
    </row>
    <row r="849" spans="1:11" x14ac:dyDescent="0.25">
      <c r="A849" s="412"/>
      <c r="B849" s="439"/>
      <c r="C849" s="441" t="s">
        <v>528</v>
      </c>
      <c r="D849" s="441" t="s">
        <v>527</v>
      </c>
      <c r="E849" s="441" t="s">
        <v>526</v>
      </c>
      <c r="F849" s="425"/>
      <c r="G849" s="425"/>
      <c r="H849" s="425"/>
      <c r="I849" s="425"/>
      <c r="J849" s="425"/>
      <c r="K849" s="412"/>
    </row>
    <row r="850" spans="1:11" x14ac:dyDescent="0.25">
      <c r="A850" s="412"/>
      <c r="B850" s="439" t="s">
        <v>25</v>
      </c>
      <c r="C850" s="746">
        <v>24.431999999999999</v>
      </c>
      <c r="D850" s="746">
        <v>13.302</v>
      </c>
      <c r="E850" s="746"/>
      <c r="F850" s="452" t="s">
        <v>264</v>
      </c>
      <c r="G850" s="281"/>
      <c r="H850" s="452"/>
      <c r="I850" s="425"/>
      <c r="J850" s="425"/>
      <c r="K850" s="412"/>
    </row>
    <row r="851" spans="1:11" x14ac:dyDescent="0.25">
      <c r="A851" s="412"/>
      <c r="B851" s="439" t="s">
        <v>26</v>
      </c>
      <c r="C851" s="467">
        <v>5.0359999999999996</v>
      </c>
      <c r="D851" s="467">
        <v>2.8919999999999999</v>
      </c>
      <c r="E851" s="467"/>
      <c r="F851" s="452" t="s">
        <v>264</v>
      </c>
      <c r="G851" s="281"/>
      <c r="H851" s="452"/>
      <c r="I851" s="425"/>
      <c r="J851" s="425"/>
      <c r="K851" s="412"/>
    </row>
    <row r="852" spans="1:11" x14ac:dyDescent="0.25">
      <c r="A852" s="412"/>
      <c r="B852" s="451" t="s">
        <v>531</v>
      </c>
      <c r="C852" s="425"/>
      <c r="D852" s="434"/>
      <c r="E852" s="425"/>
      <c r="F852" s="425"/>
      <c r="G852" s="425"/>
      <c r="H852" s="425"/>
      <c r="I852" s="425"/>
      <c r="J852" s="425"/>
      <c r="K852" s="412"/>
    </row>
    <row r="853" spans="1:11" x14ac:dyDescent="0.25">
      <c r="A853" s="412"/>
      <c r="B853" s="281" t="s">
        <v>347</v>
      </c>
      <c r="C853" s="425"/>
      <c r="D853" s="434"/>
      <c r="E853" s="425"/>
      <c r="F853" s="425"/>
      <c r="G853" s="425"/>
      <c r="H853" s="425"/>
      <c r="I853" s="425"/>
      <c r="J853" s="425"/>
      <c r="K853" s="412"/>
    </row>
    <row r="854" spans="1:11" x14ac:dyDescent="0.25">
      <c r="A854" s="412"/>
      <c r="B854" s="281"/>
      <c r="C854" s="425"/>
      <c r="D854" s="434"/>
      <c r="E854" s="425"/>
      <c r="F854" s="425"/>
      <c r="G854" s="425"/>
      <c r="H854" s="425"/>
      <c r="I854" s="425"/>
      <c r="J854" s="425"/>
      <c r="K854" s="412"/>
    </row>
    <row r="855" spans="1:11" x14ac:dyDescent="0.25">
      <c r="A855" s="450" t="s">
        <v>530</v>
      </c>
      <c r="B855" s="440" t="s">
        <v>529</v>
      </c>
      <c r="C855" s="449"/>
      <c r="D855" s="412"/>
      <c r="E855" s="425"/>
      <c r="F855" s="425"/>
      <c r="G855" s="425"/>
      <c r="H855" s="425"/>
      <c r="I855" s="425"/>
      <c r="J855" s="425"/>
      <c r="K855" s="412"/>
    </row>
    <row r="856" spans="1:11" x14ac:dyDescent="0.25">
      <c r="A856" s="412"/>
      <c r="B856" s="439"/>
      <c r="C856" s="441" t="s">
        <v>528</v>
      </c>
      <c r="D856" s="441" t="s">
        <v>527</v>
      </c>
      <c r="E856" s="441" t="s">
        <v>526</v>
      </c>
      <c r="F856" s="425"/>
      <c r="G856" s="425"/>
      <c r="H856" s="425"/>
      <c r="I856" s="425"/>
      <c r="J856" s="425"/>
      <c r="K856" s="412"/>
    </row>
    <row r="857" spans="1:11" x14ac:dyDescent="0.25">
      <c r="A857" s="412"/>
      <c r="B857" s="439" t="s">
        <v>525</v>
      </c>
      <c r="C857" s="744">
        <v>0.2061231172233137</v>
      </c>
      <c r="D857" s="744">
        <v>0.21741091565178169</v>
      </c>
      <c r="E857" s="747"/>
      <c r="F857" s="425"/>
      <c r="G857" s="425"/>
      <c r="H857" s="425"/>
      <c r="I857" s="425"/>
      <c r="J857" s="425"/>
      <c r="K857" s="412"/>
    </row>
    <row r="858" spans="1:11" x14ac:dyDescent="0.25">
      <c r="A858" s="412"/>
      <c r="B858" s="281" t="s">
        <v>347</v>
      </c>
      <c r="C858" s="425"/>
      <c r="D858" s="434"/>
      <c r="E858" s="425"/>
      <c r="F858" s="425"/>
      <c r="G858" s="425"/>
      <c r="H858" s="425"/>
      <c r="I858" s="425"/>
      <c r="J858" s="425"/>
      <c r="K858" s="412"/>
    </row>
    <row r="859" spans="1:11" x14ac:dyDescent="0.25">
      <c r="A859" s="412"/>
      <c r="B859" s="425"/>
      <c r="C859" s="425"/>
      <c r="D859" s="425"/>
      <c r="E859" s="425"/>
      <c r="F859" s="425"/>
      <c r="G859" s="425"/>
      <c r="H859" s="425"/>
      <c r="I859" s="425"/>
      <c r="J859" s="425"/>
      <c r="K859" s="412"/>
    </row>
    <row r="860" spans="1:11" x14ac:dyDescent="0.25">
      <c r="A860" s="419" t="s">
        <v>524</v>
      </c>
      <c r="B860" s="440" t="s">
        <v>523</v>
      </c>
      <c r="C860" s="425"/>
      <c r="D860" s="425"/>
      <c r="E860" s="425"/>
      <c r="F860" s="425"/>
      <c r="G860" s="425"/>
      <c r="H860" s="425"/>
      <c r="I860" s="425"/>
      <c r="J860" s="425"/>
      <c r="K860" s="412"/>
    </row>
    <row r="861" spans="1:11" ht="30" x14ac:dyDescent="0.25">
      <c r="A861" s="412"/>
      <c r="B861" s="446"/>
      <c r="C861" s="664" t="s">
        <v>522</v>
      </c>
      <c r="D861" s="664" t="s">
        <v>521</v>
      </c>
      <c r="E861" s="664" t="s">
        <v>520</v>
      </c>
      <c r="F861" s="425"/>
      <c r="G861" s="425"/>
      <c r="H861" s="425"/>
      <c r="I861" s="425"/>
      <c r="J861" s="425"/>
      <c r="K861" s="412"/>
    </row>
    <row r="862" spans="1:11" x14ac:dyDescent="0.25">
      <c r="A862" s="412"/>
      <c r="B862" s="446" t="s">
        <v>172</v>
      </c>
      <c r="C862" s="446"/>
      <c r="D862" s="748"/>
      <c r="E862" s="432">
        <v>0</v>
      </c>
      <c r="F862" s="425"/>
      <c r="G862" s="425"/>
      <c r="H862" s="425"/>
      <c r="I862" s="425"/>
      <c r="J862" s="425"/>
      <c r="K862" s="412"/>
    </row>
    <row r="863" spans="1:11" x14ac:dyDescent="0.25">
      <c r="A863" s="412"/>
      <c r="B863" s="446" t="s">
        <v>171</v>
      </c>
      <c r="C863" s="446">
        <v>1</v>
      </c>
      <c r="D863" s="748">
        <v>0.252</v>
      </c>
      <c r="E863" s="432">
        <v>3.1786074672048435E-2</v>
      </c>
      <c r="F863" s="425"/>
      <c r="G863" s="425"/>
      <c r="H863" s="425"/>
      <c r="I863" s="425"/>
      <c r="J863" s="425"/>
      <c r="K863" s="412"/>
    </row>
    <row r="864" spans="1:11" x14ac:dyDescent="0.25">
      <c r="A864" s="412"/>
      <c r="B864" s="446" t="s">
        <v>519</v>
      </c>
      <c r="C864" s="446">
        <v>4</v>
      </c>
      <c r="D864" s="748">
        <v>1.224</v>
      </c>
      <c r="E864" s="432">
        <v>0.15438950554994954</v>
      </c>
      <c r="F864" s="425"/>
      <c r="G864" s="425"/>
      <c r="H864" s="425"/>
      <c r="I864" s="425"/>
      <c r="J864" s="425"/>
      <c r="K864" s="412"/>
    </row>
    <row r="865" spans="1:11" x14ac:dyDescent="0.25">
      <c r="A865" s="412"/>
      <c r="B865" s="446" t="s">
        <v>169</v>
      </c>
      <c r="C865" s="446">
        <v>1</v>
      </c>
      <c r="D865" s="748">
        <v>0.252</v>
      </c>
      <c r="E865" s="432">
        <v>3.1786074672048435E-2</v>
      </c>
      <c r="F865" s="425"/>
      <c r="H865" s="425"/>
      <c r="I865" s="425"/>
      <c r="J865" s="425"/>
      <c r="K865" s="412"/>
    </row>
    <row r="866" spans="1:11" x14ac:dyDescent="0.25">
      <c r="A866" s="412"/>
      <c r="B866" s="446" t="s">
        <v>168</v>
      </c>
      <c r="C866" s="446"/>
      <c r="D866" s="748"/>
      <c r="E866" s="432">
        <v>0</v>
      </c>
      <c r="F866" s="425"/>
      <c r="G866" s="425"/>
      <c r="H866" s="425"/>
      <c r="I866" s="425"/>
      <c r="J866" s="425"/>
      <c r="K866" s="412"/>
    </row>
    <row r="867" spans="1:11" x14ac:dyDescent="0.25">
      <c r="A867" s="412"/>
      <c r="B867" s="448" t="s">
        <v>369</v>
      </c>
      <c r="C867" s="446">
        <v>1</v>
      </c>
      <c r="D867" s="748">
        <v>0.252</v>
      </c>
      <c r="E867" s="432">
        <v>3.1786074672048435E-2</v>
      </c>
      <c r="F867" s="425"/>
      <c r="G867" s="425"/>
      <c r="H867" s="425"/>
      <c r="I867" s="425"/>
      <c r="J867" s="425"/>
      <c r="K867" s="412"/>
    </row>
    <row r="868" spans="1:11" x14ac:dyDescent="0.25">
      <c r="A868" s="412"/>
      <c r="B868" s="446" t="s">
        <v>166</v>
      </c>
      <c r="C868" s="446"/>
      <c r="D868" s="748"/>
      <c r="E868" s="432">
        <v>0</v>
      </c>
      <c r="F868" s="425"/>
      <c r="G868" s="425"/>
      <c r="H868" s="425"/>
      <c r="I868" s="425"/>
      <c r="J868" s="425"/>
      <c r="K868" s="412"/>
    </row>
    <row r="869" spans="1:11" x14ac:dyDescent="0.25">
      <c r="A869" s="412"/>
      <c r="B869" s="446" t="s">
        <v>518</v>
      </c>
      <c r="C869" s="446"/>
      <c r="D869" s="748"/>
      <c r="E869" s="432">
        <v>0</v>
      </c>
      <c r="F869" s="425"/>
      <c r="G869" s="425"/>
      <c r="H869" s="425"/>
      <c r="I869" s="425"/>
      <c r="J869" s="425"/>
      <c r="K869" s="412"/>
    </row>
    <row r="870" spans="1:11" x14ac:dyDescent="0.25">
      <c r="A870" s="412"/>
      <c r="B870" s="446" t="s">
        <v>517</v>
      </c>
      <c r="C870" s="446"/>
      <c r="D870" s="748"/>
      <c r="E870" s="432">
        <v>0</v>
      </c>
      <c r="F870" s="425"/>
      <c r="G870" s="425"/>
      <c r="H870" s="425"/>
      <c r="I870" s="425"/>
      <c r="J870" s="425"/>
      <c r="K870" s="412"/>
    </row>
    <row r="871" spans="1:11" x14ac:dyDescent="0.25">
      <c r="A871" s="412"/>
      <c r="B871" s="447" t="s">
        <v>516</v>
      </c>
      <c r="C871" s="446">
        <v>1</v>
      </c>
      <c r="D871" s="748">
        <v>0.252</v>
      </c>
      <c r="E871" s="432">
        <v>3.1786074672048435E-2</v>
      </c>
      <c r="F871" s="425"/>
      <c r="G871" s="425"/>
      <c r="H871" s="425"/>
      <c r="I871" s="425"/>
      <c r="J871" s="425"/>
      <c r="K871" s="412"/>
    </row>
    <row r="872" spans="1:11" x14ac:dyDescent="0.25">
      <c r="A872" s="412"/>
      <c r="B872" s="446" t="s">
        <v>196</v>
      </c>
      <c r="C872" s="446"/>
      <c r="D872" s="748"/>
      <c r="E872" s="432">
        <v>0</v>
      </c>
      <c r="F872" s="425"/>
      <c r="G872" s="425"/>
      <c r="H872" s="425"/>
      <c r="I872" s="425"/>
      <c r="J872" s="425"/>
      <c r="K872" s="412"/>
    </row>
    <row r="873" spans="1:11" x14ac:dyDescent="0.25">
      <c r="A873" s="412"/>
      <c r="B873" s="446" t="s">
        <v>365</v>
      </c>
      <c r="C873" s="446"/>
      <c r="D873" s="748"/>
      <c r="E873" s="432">
        <v>0</v>
      </c>
      <c r="F873" s="425"/>
      <c r="G873" s="425"/>
      <c r="H873" s="425"/>
      <c r="I873" s="425"/>
      <c r="J873" s="425"/>
      <c r="K873" s="412"/>
    </row>
    <row r="874" spans="1:11" x14ac:dyDescent="0.25">
      <c r="A874" s="412"/>
      <c r="B874" s="446" t="s">
        <v>194</v>
      </c>
      <c r="C874" s="446"/>
      <c r="D874" s="748"/>
      <c r="E874" s="432">
        <v>0</v>
      </c>
      <c r="F874" s="425"/>
      <c r="G874" s="425"/>
      <c r="H874" s="425"/>
      <c r="I874" s="425"/>
      <c r="J874" s="425"/>
      <c r="K874" s="412"/>
    </row>
    <row r="875" spans="1:11" x14ac:dyDescent="0.25">
      <c r="A875" s="412"/>
      <c r="B875" s="446" t="s">
        <v>193</v>
      </c>
      <c r="C875" s="446"/>
      <c r="D875" s="748"/>
      <c r="E875" s="432">
        <v>0</v>
      </c>
      <c r="F875" s="425"/>
      <c r="G875" s="425"/>
      <c r="H875" s="425"/>
      <c r="I875" s="425"/>
      <c r="J875" s="425"/>
      <c r="K875" s="412"/>
    </row>
    <row r="876" spans="1:11" x14ac:dyDescent="0.25">
      <c r="A876" s="412"/>
      <c r="B876" s="446" t="s">
        <v>192</v>
      </c>
      <c r="C876" s="446"/>
      <c r="D876" s="748"/>
      <c r="E876" s="432">
        <v>0</v>
      </c>
      <c r="F876" s="425"/>
      <c r="G876" s="425"/>
      <c r="H876" s="425"/>
      <c r="I876" s="425"/>
      <c r="J876" s="425"/>
      <c r="K876" s="412"/>
    </row>
    <row r="877" spans="1:11" x14ac:dyDescent="0.25">
      <c r="A877" s="412"/>
      <c r="B877" s="446" t="s">
        <v>191</v>
      </c>
      <c r="C877" s="446"/>
      <c r="D877" s="748"/>
      <c r="E877" s="432">
        <v>0</v>
      </c>
      <c r="F877" s="425"/>
      <c r="G877" s="425"/>
      <c r="H877" s="425"/>
      <c r="I877" s="425"/>
      <c r="J877" s="425"/>
      <c r="K877" s="412"/>
    </row>
    <row r="878" spans="1:11" x14ac:dyDescent="0.25">
      <c r="A878" s="412"/>
      <c r="B878" s="446" t="s">
        <v>515</v>
      </c>
      <c r="C878" s="446"/>
      <c r="D878" s="748"/>
      <c r="E878" s="432">
        <v>0</v>
      </c>
      <c r="F878" s="425"/>
      <c r="G878" s="425"/>
      <c r="H878" s="425"/>
      <c r="I878" s="425"/>
      <c r="J878" s="425"/>
      <c r="K878" s="412"/>
    </row>
    <row r="879" spans="1:11" x14ac:dyDescent="0.25">
      <c r="A879" s="412"/>
      <c r="B879" s="446" t="s">
        <v>514</v>
      </c>
      <c r="C879" s="446"/>
      <c r="D879" s="749"/>
      <c r="E879" s="432">
        <v>0</v>
      </c>
      <c r="F879" s="425"/>
      <c r="H879" s="425"/>
      <c r="I879" s="425"/>
      <c r="J879" s="425"/>
      <c r="K879" s="412"/>
    </row>
    <row r="880" spans="1:11" x14ac:dyDescent="0.25">
      <c r="A880" s="412"/>
      <c r="B880" s="446" t="s">
        <v>513</v>
      </c>
      <c r="C880" s="446">
        <v>8</v>
      </c>
      <c r="D880" s="748">
        <v>5.6959999999999997</v>
      </c>
      <c r="E880" s="432">
        <v>0.71846619576185666</v>
      </c>
      <c r="F880" s="425"/>
      <c r="G880" s="425"/>
      <c r="H880" s="425"/>
      <c r="I880" s="425"/>
      <c r="J880" s="425"/>
      <c r="K880" s="412"/>
    </row>
    <row r="881" spans="1:11" x14ac:dyDescent="0.25">
      <c r="A881" s="412"/>
      <c r="B881" s="446" t="s">
        <v>512</v>
      </c>
      <c r="C881" s="446"/>
      <c r="D881" s="748"/>
      <c r="E881" s="432">
        <v>0</v>
      </c>
      <c r="F881" s="425"/>
      <c r="G881" s="425"/>
      <c r="H881" s="425"/>
      <c r="I881" s="425"/>
      <c r="J881" s="425"/>
      <c r="K881" s="412"/>
    </row>
    <row r="882" spans="1:11" x14ac:dyDescent="0.25">
      <c r="A882" s="412"/>
      <c r="B882" s="446" t="s">
        <v>181</v>
      </c>
      <c r="C882" s="446"/>
      <c r="D882" s="748"/>
      <c r="E882" s="432">
        <v>0</v>
      </c>
      <c r="F882" s="425"/>
      <c r="G882" s="425"/>
      <c r="H882" s="425"/>
      <c r="I882" s="425"/>
      <c r="J882" s="425"/>
      <c r="K882" s="412"/>
    </row>
    <row r="883" spans="1:11" x14ac:dyDescent="0.25">
      <c r="A883" s="412"/>
      <c r="B883" s="446" t="s">
        <v>511</v>
      </c>
      <c r="C883" s="446"/>
      <c r="D883" s="748"/>
      <c r="E883" s="432">
        <v>0</v>
      </c>
      <c r="F883" s="425"/>
      <c r="G883" s="418"/>
      <c r="H883" s="418"/>
      <c r="I883" s="425"/>
      <c r="J883" s="425"/>
      <c r="K883" s="412"/>
    </row>
    <row r="884" spans="1:11" x14ac:dyDescent="0.25">
      <c r="A884" s="412"/>
      <c r="B884" s="446" t="s">
        <v>359</v>
      </c>
      <c r="C884" s="446"/>
      <c r="D884" s="749"/>
      <c r="E884" s="432">
        <v>0</v>
      </c>
      <c r="F884" s="425"/>
      <c r="G884" s="425"/>
      <c r="H884" s="425"/>
      <c r="I884" s="425"/>
      <c r="J884" s="425"/>
      <c r="K884" s="412"/>
    </row>
    <row r="885" spans="1:11" x14ac:dyDescent="0.25">
      <c r="A885" s="412"/>
      <c r="B885" s="446" t="s">
        <v>187</v>
      </c>
      <c r="C885" s="446"/>
      <c r="D885" s="748"/>
      <c r="E885" s="432">
        <v>0</v>
      </c>
      <c r="F885" s="425"/>
      <c r="G885" s="418"/>
      <c r="H885" s="418"/>
      <c r="I885" s="425"/>
      <c r="J885" s="425"/>
      <c r="K885" s="412"/>
    </row>
    <row r="886" spans="1:11" x14ac:dyDescent="0.25">
      <c r="A886" s="412"/>
      <c r="B886" s="446" t="s">
        <v>186</v>
      </c>
      <c r="C886" s="446"/>
      <c r="D886" s="748"/>
      <c r="E886" s="432">
        <v>0</v>
      </c>
      <c r="F886" s="425"/>
      <c r="G886" s="418"/>
      <c r="H886" s="418"/>
      <c r="I886" s="425"/>
      <c r="J886" s="425"/>
      <c r="K886" s="412"/>
    </row>
    <row r="887" spans="1:11" x14ac:dyDescent="0.25">
      <c r="A887" s="412"/>
      <c r="B887" s="446" t="s">
        <v>510</v>
      </c>
      <c r="C887" s="446"/>
      <c r="D887" s="748"/>
      <c r="E887" s="432">
        <v>0</v>
      </c>
      <c r="F887" s="425"/>
      <c r="G887" s="425"/>
      <c r="H887" s="425"/>
      <c r="I887" s="425"/>
      <c r="J887" s="425"/>
      <c r="K887" s="412"/>
    </row>
    <row r="888" spans="1:11" x14ac:dyDescent="0.25">
      <c r="A888" s="412"/>
      <c r="B888" s="445" t="s">
        <v>24</v>
      </c>
      <c r="C888" s="445">
        <v>16</v>
      </c>
      <c r="D888" s="444">
        <v>7.9279999999999999</v>
      </c>
      <c r="E888" s="443">
        <v>1</v>
      </c>
      <c r="F888" s="425"/>
      <c r="G888" s="425"/>
      <c r="H888" s="425"/>
      <c r="I888" s="425"/>
      <c r="J888" s="425"/>
      <c r="K888" s="412"/>
    </row>
    <row r="889" spans="1:11" x14ac:dyDescent="0.25">
      <c r="A889" s="412"/>
      <c r="B889" s="442" t="s">
        <v>509</v>
      </c>
      <c r="C889" s="425"/>
      <c r="D889" s="425"/>
      <c r="E889" s="425"/>
      <c r="F889" s="425"/>
      <c r="G889" s="425"/>
      <c r="H889" s="425"/>
      <c r="I889" s="425"/>
      <c r="J889" s="425"/>
      <c r="K889" s="412"/>
    </row>
    <row r="890" spans="1:11" x14ac:dyDescent="0.25">
      <c r="A890" s="412"/>
      <c r="B890" s="281" t="s">
        <v>347</v>
      </c>
      <c r="C890" s="425"/>
      <c r="D890" s="425"/>
      <c r="E890" s="425"/>
      <c r="F890" s="425"/>
      <c r="G890" s="425"/>
      <c r="H890" s="425"/>
      <c r="I890" s="425"/>
      <c r="J890" s="425"/>
      <c r="K890" s="412"/>
    </row>
    <row r="891" spans="1:11" x14ac:dyDescent="0.25">
      <c r="A891" s="412"/>
      <c r="B891" s="425"/>
      <c r="C891" s="425"/>
      <c r="D891" s="425"/>
      <c r="E891" s="425"/>
      <c r="F891" s="425"/>
      <c r="G891" s="425"/>
      <c r="H891" s="425"/>
      <c r="I891" s="425"/>
      <c r="J891" s="425"/>
      <c r="K891" s="412"/>
    </row>
    <row r="892" spans="1:11" x14ac:dyDescent="0.25">
      <c r="A892" s="419" t="s">
        <v>508</v>
      </c>
      <c r="B892" s="440" t="s">
        <v>507</v>
      </c>
      <c r="C892" s="425"/>
      <c r="D892" s="425"/>
      <c r="E892" s="425"/>
      <c r="F892" s="425"/>
      <c r="G892" s="425"/>
      <c r="H892" s="425"/>
      <c r="I892" s="425"/>
      <c r="J892" s="425"/>
      <c r="K892" s="412"/>
    </row>
    <row r="893" spans="1:11" x14ac:dyDescent="0.25">
      <c r="A893" s="412"/>
      <c r="B893" s="437"/>
      <c r="C893" s="664" t="s">
        <v>45</v>
      </c>
      <c r="D893" s="664" t="s">
        <v>197</v>
      </c>
      <c r="E893" s="664" t="s">
        <v>424</v>
      </c>
      <c r="F893" s="664" t="s">
        <v>197</v>
      </c>
      <c r="G893" s="440"/>
      <c r="H893" s="425"/>
      <c r="I893" s="425"/>
      <c r="J893" s="425"/>
      <c r="K893" s="412"/>
    </row>
    <row r="894" spans="1:11" x14ac:dyDescent="0.25">
      <c r="A894" s="412"/>
      <c r="B894" s="439" t="s">
        <v>353</v>
      </c>
      <c r="C894" s="750">
        <v>7</v>
      </c>
      <c r="D894" s="438">
        <v>0.875</v>
      </c>
      <c r="E894" s="751">
        <v>6.9640000000000004</v>
      </c>
      <c r="F894" s="597">
        <v>0.87840565085771949</v>
      </c>
      <c r="G894" s="425"/>
      <c r="H894" s="425"/>
      <c r="I894" s="425"/>
      <c r="J894" s="425"/>
      <c r="K894" s="412"/>
    </row>
    <row r="895" spans="1:11" x14ac:dyDescent="0.25">
      <c r="A895" s="412"/>
      <c r="B895" s="439" t="s">
        <v>352</v>
      </c>
      <c r="C895" s="750"/>
      <c r="D895" s="438">
        <v>0</v>
      </c>
      <c r="E895" s="751"/>
      <c r="F895" s="597">
        <v>0</v>
      </c>
      <c r="G895" s="425"/>
      <c r="H895" s="425"/>
      <c r="I895" s="425"/>
      <c r="J895" s="425"/>
      <c r="K895" s="412"/>
    </row>
    <row r="896" spans="1:11" x14ac:dyDescent="0.25">
      <c r="A896" s="412"/>
      <c r="B896" s="439" t="s">
        <v>351</v>
      </c>
      <c r="C896" s="750"/>
      <c r="D896" s="438">
        <v>0</v>
      </c>
      <c r="E896" s="751"/>
      <c r="F896" s="597">
        <v>0</v>
      </c>
      <c r="G896" s="425"/>
      <c r="H896" s="425"/>
      <c r="I896" s="425"/>
      <c r="J896" s="425"/>
      <c r="K896" s="412"/>
    </row>
    <row r="897" spans="1:11" x14ac:dyDescent="0.25">
      <c r="A897" s="412"/>
      <c r="B897" s="439" t="s">
        <v>350</v>
      </c>
      <c r="C897" s="750">
        <v>1</v>
      </c>
      <c r="D897" s="438">
        <v>0.125</v>
      </c>
      <c r="E897" s="751">
        <v>0.96399999999999997</v>
      </c>
      <c r="F897" s="597">
        <v>0.12159434914228051</v>
      </c>
      <c r="G897" s="425"/>
      <c r="H897" s="425"/>
      <c r="I897" s="425"/>
      <c r="J897" s="425"/>
      <c r="K897" s="412"/>
    </row>
    <row r="898" spans="1:11" x14ac:dyDescent="0.25">
      <c r="A898" s="412"/>
      <c r="B898" s="439" t="s">
        <v>349</v>
      </c>
      <c r="C898" s="750"/>
      <c r="D898" s="438">
        <v>0</v>
      </c>
      <c r="E898" s="751"/>
      <c r="F898" s="597">
        <v>0</v>
      </c>
      <c r="G898" s="425"/>
      <c r="H898" s="425"/>
      <c r="I898" s="425"/>
      <c r="J898" s="425"/>
      <c r="K898" s="412"/>
    </row>
    <row r="899" spans="1:11" x14ac:dyDescent="0.25">
      <c r="A899" s="412"/>
      <c r="B899" s="439" t="s">
        <v>153</v>
      </c>
      <c r="C899" s="751"/>
      <c r="D899" s="438">
        <v>0</v>
      </c>
      <c r="E899" s="751"/>
      <c r="F899" s="597">
        <v>0</v>
      </c>
      <c r="G899" s="425"/>
      <c r="H899" s="425"/>
      <c r="I899" s="425"/>
      <c r="J899" s="425"/>
      <c r="K899" s="412"/>
    </row>
    <row r="900" spans="1:11" x14ac:dyDescent="0.25">
      <c r="A900" s="412"/>
      <c r="B900" s="439" t="s">
        <v>348</v>
      </c>
      <c r="C900" s="750"/>
      <c r="D900" s="438">
        <v>0</v>
      </c>
      <c r="E900" s="751"/>
      <c r="F900" s="597">
        <v>0</v>
      </c>
      <c r="G900" s="425"/>
      <c r="H900" s="425"/>
      <c r="I900" s="425"/>
      <c r="J900" s="425"/>
      <c r="K900" s="412"/>
    </row>
    <row r="901" spans="1:11" x14ac:dyDescent="0.25">
      <c r="A901" s="412"/>
      <c r="B901" s="437" t="s">
        <v>24</v>
      </c>
      <c r="C901" s="703">
        <v>8</v>
      </c>
      <c r="D901" s="435">
        <v>1</v>
      </c>
      <c r="E901" s="436">
        <v>7.9280000000000008</v>
      </c>
      <c r="F901" s="435">
        <v>1</v>
      </c>
      <c r="G901" s="434"/>
      <c r="H901" s="425"/>
      <c r="I901" s="425"/>
      <c r="J901" s="425"/>
      <c r="K901" s="412"/>
    </row>
    <row r="902" spans="1:11" x14ac:dyDescent="0.25">
      <c r="A902" s="412"/>
      <c r="B902" s="281" t="s">
        <v>506</v>
      </c>
      <c r="C902" s="425"/>
      <c r="D902" s="429"/>
      <c r="E902" s="433" t="s">
        <v>264</v>
      </c>
      <c r="F902" s="425"/>
      <c r="G902" s="425"/>
      <c r="H902" s="425"/>
      <c r="I902" s="425"/>
      <c r="J902" s="425"/>
      <c r="K902" s="412"/>
    </row>
    <row r="903" spans="1:11" x14ac:dyDescent="0.25">
      <c r="A903" s="412"/>
      <c r="B903" s="281" t="s">
        <v>347</v>
      </c>
      <c r="C903" s="425"/>
      <c r="D903" s="429"/>
      <c r="E903" s="425"/>
      <c r="F903" s="425"/>
      <c r="G903" s="425"/>
      <c r="H903" s="425"/>
      <c r="I903" s="425"/>
      <c r="J903" s="425"/>
      <c r="K903" s="412"/>
    </row>
    <row r="904" spans="1:11" x14ac:dyDescent="0.25">
      <c r="A904" s="412"/>
      <c r="B904" s="281"/>
      <c r="C904" s="425"/>
      <c r="D904" s="429"/>
      <c r="E904" s="425"/>
      <c r="F904" s="425"/>
      <c r="G904" s="425"/>
      <c r="H904" s="425"/>
      <c r="I904" s="425"/>
      <c r="J904" s="425"/>
      <c r="K904" s="412"/>
    </row>
    <row r="905" spans="1:11" x14ac:dyDescent="0.25">
      <c r="A905" s="419" t="s">
        <v>505</v>
      </c>
      <c r="B905" s="428" t="s">
        <v>504</v>
      </c>
      <c r="C905" s="428"/>
      <c r="D905" s="429"/>
      <c r="E905" s="412"/>
      <c r="F905" s="425"/>
      <c r="G905" s="425"/>
      <c r="H905" s="425"/>
      <c r="I905" s="425"/>
      <c r="J905" s="425"/>
      <c r="K905" s="412"/>
    </row>
    <row r="906" spans="1:11" x14ac:dyDescent="0.25">
      <c r="A906" s="412"/>
      <c r="B906" s="426" t="s">
        <v>138</v>
      </c>
      <c r="C906" s="427"/>
      <c r="D906" s="664" t="s">
        <v>45</v>
      </c>
      <c r="E906" s="664" t="s">
        <v>197</v>
      </c>
      <c r="F906" s="425"/>
      <c r="G906" s="425"/>
      <c r="H906" s="425"/>
      <c r="I906" s="425"/>
      <c r="J906" s="425"/>
      <c r="K906" s="412"/>
    </row>
    <row r="907" spans="1:11" x14ac:dyDescent="0.25">
      <c r="A907" s="412"/>
      <c r="B907" s="953" t="s">
        <v>137</v>
      </c>
      <c r="C907" s="426" t="s">
        <v>346</v>
      </c>
      <c r="D907" s="500">
        <v>14</v>
      </c>
      <c r="E907" s="432">
        <v>0.3783783783783784</v>
      </c>
      <c r="F907" s="425"/>
      <c r="H907" s="425"/>
      <c r="I907" s="425"/>
      <c r="J907" s="425"/>
      <c r="K907" s="412"/>
    </row>
    <row r="908" spans="1:11" x14ac:dyDescent="0.25">
      <c r="A908" s="412"/>
      <c r="B908" s="954"/>
      <c r="C908" s="426" t="s">
        <v>451</v>
      </c>
      <c r="D908" s="500">
        <v>2</v>
      </c>
      <c r="E908" s="432">
        <v>0.25</v>
      </c>
      <c r="F908" s="425"/>
      <c r="G908" s="425"/>
      <c r="H908" s="425"/>
      <c r="I908" s="425"/>
      <c r="J908" s="425"/>
      <c r="K908" s="412"/>
    </row>
    <row r="909" spans="1:11" x14ac:dyDescent="0.25">
      <c r="A909" s="412"/>
      <c r="B909" s="953" t="s">
        <v>136</v>
      </c>
      <c r="C909" s="426" t="s">
        <v>346</v>
      </c>
      <c r="D909" s="500">
        <v>12</v>
      </c>
      <c r="E909" s="432">
        <v>0.32432432432432434</v>
      </c>
      <c r="F909" s="425"/>
      <c r="G909" s="425"/>
      <c r="H909" s="425"/>
      <c r="I909" s="425"/>
      <c r="J909" s="425"/>
      <c r="K909" s="412"/>
    </row>
    <row r="910" spans="1:11" x14ac:dyDescent="0.25">
      <c r="A910" s="412"/>
      <c r="B910" s="954"/>
      <c r="C910" s="426" t="s">
        <v>451</v>
      </c>
      <c r="D910" s="500">
        <v>3</v>
      </c>
      <c r="E910" s="432">
        <v>0.375</v>
      </c>
      <c r="F910" s="425"/>
      <c r="G910" s="425"/>
      <c r="H910" s="425"/>
      <c r="I910" s="425"/>
      <c r="J910" s="425"/>
      <c r="K910" s="412"/>
    </row>
    <row r="911" spans="1:11" x14ac:dyDescent="0.25">
      <c r="A911" s="412"/>
      <c r="B911" s="953" t="s">
        <v>135</v>
      </c>
      <c r="C911" s="426" t="s">
        <v>346</v>
      </c>
      <c r="D911" s="500">
        <v>8</v>
      </c>
      <c r="E911" s="432">
        <v>0.21621621621621623</v>
      </c>
      <c r="F911" s="425"/>
      <c r="G911" s="425"/>
      <c r="H911" s="425"/>
      <c r="I911" s="425"/>
      <c r="J911" s="425"/>
      <c r="K911" s="412"/>
    </row>
    <row r="912" spans="1:11" x14ac:dyDescent="0.25">
      <c r="A912" s="412"/>
      <c r="B912" s="954"/>
      <c r="C912" s="426" t="s">
        <v>451</v>
      </c>
      <c r="D912" s="500">
        <v>2</v>
      </c>
      <c r="E912" s="432">
        <v>0.25</v>
      </c>
      <c r="F912" s="425"/>
      <c r="G912" s="425"/>
      <c r="H912" s="425"/>
      <c r="I912" s="425"/>
      <c r="J912" s="425"/>
      <c r="K912" s="412"/>
    </row>
    <row r="913" spans="1:11" x14ac:dyDescent="0.25">
      <c r="A913" s="412"/>
      <c r="B913" s="953" t="s">
        <v>134</v>
      </c>
      <c r="C913" s="426" t="s">
        <v>346</v>
      </c>
      <c r="D913" s="500"/>
      <c r="E913" s="432">
        <v>0</v>
      </c>
      <c r="F913" s="425"/>
      <c r="G913" s="425"/>
      <c r="H913" s="425"/>
      <c r="I913" s="425"/>
      <c r="J913" s="425"/>
      <c r="K913" s="412"/>
    </row>
    <row r="914" spans="1:11" x14ac:dyDescent="0.25">
      <c r="A914" s="412"/>
      <c r="B914" s="954"/>
      <c r="C914" s="426" t="s">
        <v>451</v>
      </c>
      <c r="D914" s="500"/>
      <c r="E914" s="432">
        <v>0</v>
      </c>
      <c r="F914" s="425"/>
      <c r="G914" s="425"/>
      <c r="H914" s="425"/>
      <c r="I914" s="425"/>
      <c r="J914" s="425"/>
      <c r="K914" s="412"/>
    </row>
    <row r="915" spans="1:11" x14ac:dyDescent="0.25">
      <c r="A915" s="412"/>
      <c r="B915" s="953" t="s">
        <v>133</v>
      </c>
      <c r="C915" s="426" t="s">
        <v>346</v>
      </c>
      <c r="D915" s="500"/>
      <c r="E915" s="432">
        <v>0</v>
      </c>
      <c r="F915" s="425"/>
      <c r="G915" s="425"/>
      <c r="H915" s="425"/>
      <c r="I915" s="425"/>
      <c r="J915" s="425"/>
      <c r="K915" s="412"/>
    </row>
    <row r="916" spans="1:11" x14ac:dyDescent="0.25">
      <c r="A916" s="412"/>
      <c r="B916" s="954"/>
      <c r="C916" s="426" t="s">
        <v>451</v>
      </c>
      <c r="D916" s="500"/>
      <c r="E916" s="432">
        <v>0</v>
      </c>
      <c r="F916" s="425"/>
      <c r="G916" s="425"/>
      <c r="H916" s="425"/>
      <c r="I916" s="425"/>
      <c r="J916" s="425"/>
      <c r="K916" s="412"/>
    </row>
    <row r="917" spans="1:11" x14ac:dyDescent="0.25">
      <c r="A917" s="412"/>
      <c r="B917" s="953" t="s">
        <v>493</v>
      </c>
      <c r="C917" s="426" t="s">
        <v>346</v>
      </c>
      <c r="D917" s="500">
        <v>3</v>
      </c>
      <c r="E917" s="432">
        <v>8.1081081081081086E-2</v>
      </c>
      <c r="F917" s="425"/>
      <c r="G917" s="425"/>
      <c r="H917" s="425"/>
      <c r="I917" s="425"/>
      <c r="J917" s="425"/>
      <c r="K917" s="412"/>
    </row>
    <row r="918" spans="1:11" x14ac:dyDescent="0.25">
      <c r="A918" s="412"/>
      <c r="B918" s="954"/>
      <c r="C918" s="426" t="s">
        <v>451</v>
      </c>
      <c r="D918" s="500">
        <v>1</v>
      </c>
      <c r="E918" s="432">
        <v>0.125</v>
      </c>
      <c r="F918" s="425"/>
      <c r="G918" s="425"/>
      <c r="H918" s="425"/>
      <c r="I918" s="425"/>
      <c r="J918" s="425"/>
      <c r="K918" s="412"/>
    </row>
    <row r="919" spans="1:11" x14ac:dyDescent="0.25">
      <c r="A919" s="412"/>
      <c r="B919" s="431" t="s">
        <v>503</v>
      </c>
      <c r="C919" s="426"/>
      <c r="D919" s="421">
        <v>37</v>
      </c>
      <c r="E919" s="413">
        <v>1</v>
      </c>
      <c r="F919" s="433" t="s">
        <v>264</v>
      </c>
      <c r="G919" s="425"/>
      <c r="H919" s="425"/>
      <c r="I919" s="425"/>
      <c r="J919" s="425"/>
      <c r="K919" s="412"/>
    </row>
    <row r="920" spans="1:11" x14ac:dyDescent="0.25">
      <c r="A920" s="412"/>
      <c r="B920" s="431" t="s">
        <v>502</v>
      </c>
      <c r="C920" s="426"/>
      <c r="D920" s="421">
        <v>8</v>
      </c>
      <c r="E920" s="413">
        <v>1</v>
      </c>
      <c r="F920" s="433" t="s">
        <v>264</v>
      </c>
      <c r="G920" s="425"/>
      <c r="H920" s="425"/>
      <c r="I920" s="425"/>
      <c r="J920" s="425"/>
      <c r="K920" s="412"/>
    </row>
    <row r="921" spans="1:11" x14ac:dyDescent="0.25">
      <c r="A921" s="412"/>
      <c r="B921" s="281" t="s">
        <v>347</v>
      </c>
      <c r="C921" s="430"/>
      <c r="D921" s="429"/>
      <c r="E921" s="425"/>
      <c r="F921" s="425"/>
      <c r="G921" s="425"/>
      <c r="H921" s="425"/>
      <c r="I921" s="425"/>
      <c r="J921" s="425"/>
      <c r="K921" s="412"/>
    </row>
    <row r="922" spans="1:11" x14ac:dyDescent="0.25">
      <c r="A922" s="412"/>
      <c r="B922" s="428"/>
      <c r="C922" s="430"/>
      <c r="D922" s="429"/>
      <c r="E922" s="425"/>
      <c r="F922" s="425"/>
      <c r="G922" s="425"/>
      <c r="H922" s="425"/>
      <c r="I922" s="425"/>
      <c r="J922" s="425"/>
      <c r="K922" s="412"/>
    </row>
    <row r="923" spans="1:11" x14ac:dyDescent="0.25">
      <c r="A923" s="419" t="s">
        <v>501</v>
      </c>
      <c r="B923" s="428" t="s">
        <v>500</v>
      </c>
      <c r="C923" s="428"/>
      <c r="D923" s="429"/>
      <c r="E923" s="412"/>
      <c r="F923" s="425"/>
      <c r="G923" s="425"/>
      <c r="H923" s="425"/>
      <c r="I923" s="425"/>
      <c r="J923" s="425"/>
      <c r="K923" s="412"/>
    </row>
    <row r="924" spans="1:11" x14ac:dyDescent="0.25">
      <c r="A924" s="412"/>
      <c r="B924" s="426" t="s">
        <v>138</v>
      </c>
      <c r="C924" s="427"/>
      <c r="D924" s="664" t="s">
        <v>499</v>
      </c>
      <c r="E924" s="664" t="s">
        <v>197</v>
      </c>
      <c r="F924" s="425"/>
      <c r="G924" s="425"/>
      <c r="H924" s="425"/>
      <c r="I924" s="425"/>
      <c r="J924" s="425"/>
      <c r="K924" s="412"/>
    </row>
    <row r="925" spans="1:11" x14ac:dyDescent="0.25">
      <c r="A925" s="412"/>
      <c r="B925" s="953" t="s">
        <v>137</v>
      </c>
      <c r="C925" s="426" t="s">
        <v>498</v>
      </c>
      <c r="D925" s="500">
        <v>14.683999999999999</v>
      </c>
      <c r="E925" s="432">
        <v>0.38914506810833727</v>
      </c>
      <c r="F925" s="425"/>
      <c r="G925" s="425"/>
      <c r="H925" s="425"/>
      <c r="I925" s="425"/>
      <c r="J925" s="425"/>
      <c r="K925" s="412"/>
    </row>
    <row r="926" spans="1:11" x14ac:dyDescent="0.25">
      <c r="A926" s="412"/>
      <c r="B926" s="954"/>
      <c r="C926" s="426" t="s">
        <v>26</v>
      </c>
      <c r="D926" s="500">
        <v>2.036</v>
      </c>
      <c r="E926" s="432">
        <v>0.25681130171543898</v>
      </c>
      <c r="F926" s="425"/>
      <c r="G926" s="425"/>
      <c r="H926" s="425"/>
      <c r="I926" s="425"/>
      <c r="J926" s="425"/>
      <c r="K926" s="412"/>
    </row>
    <row r="927" spans="1:11" x14ac:dyDescent="0.25">
      <c r="A927" s="412"/>
      <c r="B927" s="953" t="s">
        <v>136</v>
      </c>
      <c r="C927" s="426" t="s">
        <v>498</v>
      </c>
      <c r="D927" s="500">
        <v>12.23</v>
      </c>
      <c r="E927" s="432">
        <v>0.32411088143319022</v>
      </c>
      <c r="F927" s="425"/>
      <c r="G927" s="425"/>
      <c r="H927" s="425"/>
      <c r="I927" s="425"/>
      <c r="J927" s="425"/>
      <c r="K927" s="412"/>
    </row>
    <row r="928" spans="1:11" x14ac:dyDescent="0.25">
      <c r="A928" s="412"/>
      <c r="B928" s="954"/>
      <c r="C928" s="426" t="s">
        <v>26</v>
      </c>
      <c r="D928" s="500">
        <v>3</v>
      </c>
      <c r="E928" s="432">
        <v>0.37840565085771954</v>
      </c>
      <c r="F928" s="425"/>
      <c r="G928" s="425"/>
      <c r="H928" s="425"/>
      <c r="I928" s="425"/>
      <c r="J928" s="425"/>
      <c r="K928" s="412"/>
    </row>
    <row r="929" spans="1:11" x14ac:dyDescent="0.25">
      <c r="A929" s="412"/>
      <c r="B929" s="953" t="s">
        <v>135</v>
      </c>
      <c r="C929" s="426" t="s">
        <v>498</v>
      </c>
      <c r="D929" s="500">
        <v>7.9279999999999999</v>
      </c>
      <c r="E929" s="432">
        <v>0.21010229501245559</v>
      </c>
      <c r="F929" s="425"/>
      <c r="G929" s="425"/>
      <c r="H929" s="425"/>
      <c r="I929" s="425"/>
      <c r="J929" s="425"/>
      <c r="K929" s="412"/>
    </row>
    <row r="930" spans="1:11" x14ac:dyDescent="0.25">
      <c r="A930" s="412"/>
      <c r="B930" s="954"/>
      <c r="C930" s="426" t="s">
        <v>26</v>
      </c>
      <c r="D930" s="500">
        <v>1.9279999999999999</v>
      </c>
      <c r="E930" s="432">
        <v>0.24318869828456108</v>
      </c>
      <c r="F930" s="425"/>
      <c r="G930" s="425"/>
      <c r="H930" s="425"/>
      <c r="I930" s="425"/>
      <c r="J930" s="425"/>
      <c r="K930" s="412"/>
    </row>
    <row r="931" spans="1:11" x14ac:dyDescent="0.25">
      <c r="A931" s="412"/>
      <c r="B931" s="953" t="s">
        <v>134</v>
      </c>
      <c r="C931" s="426" t="s">
        <v>498</v>
      </c>
      <c r="D931" s="500"/>
      <c r="E931" s="432">
        <v>0</v>
      </c>
      <c r="F931" s="425"/>
      <c r="G931" s="425"/>
      <c r="H931" s="425"/>
      <c r="I931" s="425"/>
      <c r="J931" s="425"/>
      <c r="K931" s="412"/>
    </row>
    <row r="932" spans="1:11" x14ac:dyDescent="0.25">
      <c r="A932" s="412"/>
      <c r="B932" s="954"/>
      <c r="C932" s="426" t="s">
        <v>26</v>
      </c>
      <c r="D932" s="500"/>
      <c r="E932" s="432">
        <v>0</v>
      </c>
      <c r="F932" s="425"/>
      <c r="G932" s="425"/>
      <c r="H932" s="425"/>
      <c r="I932" s="425"/>
      <c r="J932" s="425"/>
      <c r="K932" s="412"/>
    </row>
    <row r="933" spans="1:11" x14ac:dyDescent="0.25">
      <c r="A933" s="412"/>
      <c r="B933" s="953" t="s">
        <v>133</v>
      </c>
      <c r="C933" s="426" t="s">
        <v>498</v>
      </c>
      <c r="D933" s="500"/>
      <c r="E933" s="432">
        <v>0</v>
      </c>
      <c r="F933" s="425"/>
      <c r="G933" s="425"/>
      <c r="H933" s="425"/>
      <c r="I933" s="425"/>
      <c r="J933" s="425"/>
      <c r="K933" s="412"/>
    </row>
    <row r="934" spans="1:11" x14ac:dyDescent="0.25">
      <c r="A934" s="412"/>
      <c r="B934" s="954"/>
      <c r="C934" s="426" t="s">
        <v>26</v>
      </c>
      <c r="D934" s="500"/>
      <c r="E934" s="432">
        <v>0</v>
      </c>
      <c r="F934" s="425"/>
      <c r="G934" s="425"/>
      <c r="H934" s="425"/>
      <c r="I934" s="425"/>
      <c r="J934" s="425"/>
      <c r="K934" s="412"/>
    </row>
    <row r="935" spans="1:11" x14ac:dyDescent="0.25">
      <c r="A935" s="412"/>
      <c r="B935" s="953" t="s">
        <v>493</v>
      </c>
      <c r="C935" s="426" t="s">
        <v>498</v>
      </c>
      <c r="D935" s="500">
        <v>2.8919999999999999</v>
      </c>
      <c r="E935" s="432">
        <v>7.6641755446016854E-2</v>
      </c>
      <c r="F935" s="425"/>
      <c r="G935" s="425"/>
      <c r="H935" s="425"/>
      <c r="I935" s="425"/>
      <c r="J935" s="425"/>
      <c r="K935" s="412"/>
    </row>
    <row r="936" spans="1:11" x14ac:dyDescent="0.25">
      <c r="A936" s="412"/>
      <c r="B936" s="954"/>
      <c r="C936" s="426" t="s">
        <v>26</v>
      </c>
      <c r="D936" s="500">
        <v>0.96399999999999997</v>
      </c>
      <c r="E936" s="432">
        <v>0.12159434914228054</v>
      </c>
      <c r="F936" s="425"/>
      <c r="G936" s="425"/>
      <c r="H936" s="425"/>
      <c r="I936" s="425"/>
      <c r="J936" s="425"/>
      <c r="K936" s="412"/>
    </row>
    <row r="937" spans="1:11" x14ac:dyDescent="0.25">
      <c r="A937" s="412"/>
      <c r="B937" s="431" t="s">
        <v>497</v>
      </c>
      <c r="C937" s="426"/>
      <c r="D937" s="421">
        <v>37.734000000000002</v>
      </c>
      <c r="E937" s="413">
        <v>0.99999999999999989</v>
      </c>
      <c r="F937" s="425"/>
      <c r="G937" s="425"/>
      <c r="H937" s="425"/>
      <c r="I937" s="425"/>
      <c r="J937" s="425"/>
      <c r="K937" s="412"/>
    </row>
    <row r="938" spans="1:11" x14ac:dyDescent="0.25">
      <c r="A938" s="412"/>
      <c r="B938" s="431" t="s">
        <v>496</v>
      </c>
      <c r="C938" s="426"/>
      <c r="D938" s="421">
        <v>7.927999999999999</v>
      </c>
      <c r="E938" s="413">
        <v>1.0000000000000002</v>
      </c>
      <c r="F938" s="425"/>
      <c r="G938" s="425"/>
      <c r="H938" s="425"/>
      <c r="I938" s="425"/>
      <c r="J938" s="425"/>
      <c r="K938" s="412"/>
    </row>
    <row r="939" spans="1:11" x14ac:dyDescent="0.25">
      <c r="A939" s="412"/>
      <c r="B939" s="281" t="s">
        <v>347</v>
      </c>
      <c r="C939" s="430"/>
      <c r="D939" s="429"/>
      <c r="E939" s="425"/>
      <c r="F939" s="425"/>
      <c r="G939" s="425"/>
      <c r="H939" s="425"/>
      <c r="I939" s="425"/>
      <c r="J939" s="425"/>
      <c r="K939" s="412"/>
    </row>
    <row r="940" spans="1:11" x14ac:dyDescent="0.25">
      <c r="A940" s="412"/>
      <c r="B940" s="428"/>
      <c r="C940" s="430"/>
      <c r="D940" s="429"/>
      <c r="E940" s="425"/>
      <c r="F940" s="425"/>
      <c r="G940" s="425"/>
      <c r="H940" s="425"/>
      <c r="I940" s="425"/>
      <c r="J940" s="425"/>
      <c r="K940" s="412"/>
    </row>
    <row r="941" spans="1:11" x14ac:dyDescent="0.25">
      <c r="A941" s="419" t="s">
        <v>495</v>
      </c>
      <c r="B941" s="428" t="s">
        <v>494</v>
      </c>
      <c r="C941" s="428"/>
      <c r="D941" s="412"/>
      <c r="E941" s="425"/>
      <c r="F941" s="425"/>
      <c r="G941" s="425"/>
      <c r="H941" s="425"/>
      <c r="I941" s="425"/>
      <c r="J941" s="425"/>
      <c r="K941" s="412"/>
    </row>
    <row r="942" spans="1:11" x14ac:dyDescent="0.25">
      <c r="A942" s="412"/>
      <c r="B942" s="426" t="s">
        <v>138</v>
      </c>
      <c r="C942" s="960"/>
      <c r="D942" s="960"/>
      <c r="E942" s="664" t="s">
        <v>197</v>
      </c>
      <c r="F942" s="425"/>
      <c r="G942" s="425"/>
      <c r="H942" s="425"/>
      <c r="I942" s="425"/>
      <c r="J942" s="425"/>
      <c r="K942" s="412"/>
    </row>
    <row r="943" spans="1:11" ht="29.45" customHeight="1" x14ac:dyDescent="0.25">
      <c r="A943" s="412"/>
      <c r="B943" s="953" t="s">
        <v>137</v>
      </c>
      <c r="C943" s="961" t="s">
        <v>492</v>
      </c>
      <c r="D943" s="961"/>
      <c r="E943" s="432">
        <v>0.14285714285714285</v>
      </c>
      <c r="F943" s="425"/>
      <c r="G943" s="425"/>
      <c r="H943" s="425"/>
      <c r="I943" s="425"/>
      <c r="J943" s="425"/>
      <c r="K943" s="412"/>
    </row>
    <row r="944" spans="1:11" ht="29.45" customHeight="1" x14ac:dyDescent="0.25">
      <c r="A944" s="412"/>
      <c r="B944" s="954"/>
      <c r="C944" s="961" t="s">
        <v>491</v>
      </c>
      <c r="D944" s="961"/>
      <c r="E944" s="432">
        <v>0.13865431762462546</v>
      </c>
      <c r="F944" s="425"/>
      <c r="G944" s="425"/>
      <c r="H944" s="425"/>
      <c r="I944" s="425"/>
      <c r="J944" s="425"/>
      <c r="K944" s="412"/>
    </row>
    <row r="945" spans="1:11" ht="29.45" customHeight="1" x14ac:dyDescent="0.25">
      <c r="A945" s="412"/>
      <c r="B945" s="953" t="s">
        <v>136</v>
      </c>
      <c r="C945" s="961" t="s">
        <v>492</v>
      </c>
      <c r="D945" s="961"/>
      <c r="E945" s="432">
        <v>0.25</v>
      </c>
      <c r="F945" s="425"/>
      <c r="G945" s="425"/>
      <c r="H945" s="425"/>
      <c r="I945" s="425"/>
      <c r="J945" s="425"/>
      <c r="K945" s="412"/>
    </row>
    <row r="946" spans="1:11" ht="29.45" customHeight="1" x14ac:dyDescent="0.25">
      <c r="A946" s="412"/>
      <c r="B946" s="954"/>
      <c r="C946" s="961" t="s">
        <v>491</v>
      </c>
      <c r="D946" s="961"/>
      <c r="E946" s="432">
        <v>0.24529844644317253</v>
      </c>
      <c r="F946" s="425"/>
      <c r="G946" s="425"/>
      <c r="H946" s="425"/>
      <c r="I946" s="425"/>
      <c r="J946" s="425"/>
      <c r="K946" s="412"/>
    </row>
    <row r="947" spans="1:11" ht="29.45" customHeight="1" x14ac:dyDescent="0.25">
      <c r="A947" s="412"/>
      <c r="B947" s="953" t="s">
        <v>135</v>
      </c>
      <c r="C947" s="961" t="s">
        <v>492</v>
      </c>
      <c r="D947" s="961"/>
      <c r="E947" s="432">
        <v>0.25</v>
      </c>
      <c r="F947" s="425"/>
      <c r="G947" s="425"/>
      <c r="H947" s="425"/>
      <c r="I947" s="425"/>
      <c r="J947" s="425"/>
      <c r="K947" s="412"/>
    </row>
    <row r="948" spans="1:11" ht="29.45" customHeight="1" x14ac:dyDescent="0.25">
      <c r="A948" s="412"/>
      <c r="B948" s="954"/>
      <c r="C948" s="961" t="s">
        <v>491</v>
      </c>
      <c r="D948" s="961"/>
      <c r="E948" s="432">
        <v>0.24318869828456105</v>
      </c>
      <c r="F948" s="425"/>
      <c r="G948" s="425"/>
      <c r="H948" s="425"/>
      <c r="I948" s="425"/>
      <c r="J948" s="425"/>
      <c r="K948" s="412"/>
    </row>
    <row r="949" spans="1:11" ht="29.45" customHeight="1" x14ac:dyDescent="0.25">
      <c r="A949" s="412"/>
      <c r="B949" s="953" t="s">
        <v>134</v>
      </c>
      <c r="C949" s="961" t="s">
        <v>492</v>
      </c>
      <c r="D949" s="961"/>
      <c r="E949" s="432">
        <v>0</v>
      </c>
      <c r="F949" s="425"/>
      <c r="G949" s="425"/>
      <c r="H949" s="425"/>
      <c r="I949" s="425"/>
      <c r="J949" s="425"/>
      <c r="K949" s="412"/>
    </row>
    <row r="950" spans="1:11" ht="29.45" customHeight="1" x14ac:dyDescent="0.25">
      <c r="A950" s="412"/>
      <c r="B950" s="954"/>
      <c r="C950" s="961" t="s">
        <v>491</v>
      </c>
      <c r="D950" s="961"/>
      <c r="E950" s="432">
        <v>0</v>
      </c>
      <c r="F950" s="425"/>
      <c r="G950" s="425"/>
      <c r="H950" s="425"/>
      <c r="I950" s="425"/>
      <c r="J950" s="425"/>
      <c r="K950" s="412"/>
    </row>
    <row r="951" spans="1:11" ht="29.45" customHeight="1" x14ac:dyDescent="0.25">
      <c r="A951" s="412"/>
      <c r="B951" s="953" t="s">
        <v>133</v>
      </c>
      <c r="C951" s="961" t="s">
        <v>492</v>
      </c>
      <c r="D951" s="961"/>
      <c r="E951" s="432">
        <v>0</v>
      </c>
      <c r="F951" s="425"/>
      <c r="G951" s="425"/>
      <c r="H951" s="425"/>
      <c r="I951" s="425"/>
      <c r="J951" s="425"/>
      <c r="K951" s="412"/>
    </row>
    <row r="952" spans="1:11" ht="29.45" customHeight="1" x14ac:dyDescent="0.25">
      <c r="A952" s="412"/>
      <c r="B952" s="954"/>
      <c r="C952" s="961" t="s">
        <v>491</v>
      </c>
      <c r="D952" s="961"/>
      <c r="E952" s="432">
        <v>0</v>
      </c>
      <c r="F952" s="425"/>
      <c r="G952" s="425"/>
      <c r="H952" s="425"/>
      <c r="I952" s="425"/>
      <c r="J952" s="425"/>
      <c r="K952" s="412"/>
    </row>
    <row r="953" spans="1:11" ht="29.45" customHeight="1" x14ac:dyDescent="0.25">
      <c r="A953" s="412"/>
      <c r="B953" s="953" t="s">
        <v>493</v>
      </c>
      <c r="C953" s="961" t="s">
        <v>492</v>
      </c>
      <c r="D953" s="961"/>
      <c r="E953" s="432">
        <v>0.33333333333333331</v>
      </c>
      <c r="F953" s="425"/>
      <c r="G953" s="425"/>
      <c r="H953" s="425"/>
      <c r="I953" s="425"/>
      <c r="J953" s="425"/>
      <c r="K953" s="412"/>
    </row>
    <row r="954" spans="1:11" ht="29.45" customHeight="1" x14ac:dyDescent="0.25">
      <c r="A954" s="412"/>
      <c r="B954" s="954"/>
      <c r="C954" s="961" t="s">
        <v>491</v>
      </c>
      <c r="D954" s="961"/>
      <c r="E954" s="432">
        <v>0.33333333333333331</v>
      </c>
      <c r="F954" s="425"/>
      <c r="G954" s="425"/>
      <c r="H954" s="425"/>
      <c r="I954" s="425"/>
      <c r="J954" s="425"/>
      <c r="K954" s="412"/>
    </row>
    <row r="955" spans="1:11" x14ac:dyDescent="0.25">
      <c r="A955" s="412"/>
      <c r="B955" s="281" t="s">
        <v>347</v>
      </c>
      <c r="C955" s="425"/>
      <c r="D955" s="425"/>
      <c r="E955" s="425"/>
      <c r="F955" s="425"/>
      <c r="G955" s="412"/>
    </row>
    <row r="956" spans="1:11" x14ac:dyDescent="0.25">
      <c r="A956" s="412"/>
      <c r="B956" s="425"/>
      <c r="C956" s="425"/>
      <c r="D956" s="425"/>
      <c r="E956" s="425"/>
      <c r="F956" s="425"/>
      <c r="G956" s="412"/>
    </row>
    <row r="957" spans="1:11" x14ac:dyDescent="0.25">
      <c r="A957" s="419" t="s">
        <v>490</v>
      </c>
      <c r="B957" s="533" t="s">
        <v>489</v>
      </c>
      <c r="C957" s="418"/>
      <c r="D957" s="418"/>
      <c r="E957" s="418"/>
      <c r="F957" s="418"/>
      <c r="G957" s="418"/>
      <c r="H957" s="418"/>
      <c r="I957" s="418"/>
      <c r="J957" s="418"/>
      <c r="K957" s="418"/>
    </row>
    <row r="958" spans="1:11" ht="45" x14ac:dyDescent="0.25">
      <c r="A958" s="415"/>
      <c r="B958" s="417"/>
      <c r="C958" s="664" t="s">
        <v>380</v>
      </c>
      <c r="D958" s="664" t="s">
        <v>379</v>
      </c>
      <c r="E958" s="664" t="s">
        <v>378</v>
      </c>
      <c r="F958" s="664" t="s">
        <v>377</v>
      </c>
      <c r="G958" s="664" t="s">
        <v>376</v>
      </c>
      <c r="H958" s="664" t="s">
        <v>474</v>
      </c>
      <c r="I958" s="664" t="s">
        <v>375</v>
      </c>
      <c r="J958" s="664" t="s">
        <v>24</v>
      </c>
    </row>
    <row r="959" spans="1:11" x14ac:dyDescent="0.25">
      <c r="A959" s="415"/>
      <c r="B959" s="417" t="s">
        <v>473</v>
      </c>
      <c r="C959" s="422"/>
      <c r="D959" s="422"/>
      <c r="E959" s="422"/>
      <c r="F959" s="422"/>
      <c r="G959" s="422"/>
      <c r="H959" s="422"/>
      <c r="I959" s="422"/>
      <c r="J959" s="422">
        <v>0</v>
      </c>
    </row>
    <row r="960" spans="1:11" x14ac:dyDescent="0.25">
      <c r="A960" s="415"/>
      <c r="B960" s="417" t="s">
        <v>472</v>
      </c>
      <c r="C960" s="422">
        <v>2</v>
      </c>
      <c r="D960" s="422"/>
      <c r="E960" s="422"/>
      <c r="F960" s="422">
        <v>2</v>
      </c>
      <c r="G960" s="422"/>
      <c r="H960" s="422"/>
      <c r="I960" s="422">
        <v>15</v>
      </c>
      <c r="J960" s="422">
        <v>19</v>
      </c>
    </row>
    <row r="961" spans="1:11" x14ac:dyDescent="0.25">
      <c r="A961" s="415"/>
      <c r="B961" s="417" t="s">
        <v>471</v>
      </c>
      <c r="C961" s="422">
        <v>6</v>
      </c>
      <c r="D961" s="422">
        <v>1</v>
      </c>
      <c r="E961" s="422">
        <v>1</v>
      </c>
      <c r="F961" s="422"/>
      <c r="G961" s="422">
        <v>1</v>
      </c>
      <c r="H961" s="422">
        <v>7</v>
      </c>
      <c r="I961" s="422">
        <v>2</v>
      </c>
      <c r="J961" s="422">
        <v>18</v>
      </c>
    </row>
    <row r="962" spans="1:11" x14ac:dyDescent="0.25">
      <c r="A962" s="415"/>
      <c r="B962" s="417" t="s">
        <v>470</v>
      </c>
      <c r="C962" s="422"/>
      <c r="D962" s="422"/>
      <c r="E962" s="422"/>
      <c r="F962" s="422"/>
      <c r="G962" s="422"/>
      <c r="H962" s="422"/>
      <c r="I962" s="422"/>
      <c r="J962" s="422">
        <v>0</v>
      </c>
    </row>
    <row r="963" spans="1:11" x14ac:dyDescent="0.25">
      <c r="A963" s="415"/>
      <c r="B963" s="417" t="s">
        <v>469</v>
      </c>
      <c r="C963" s="422"/>
      <c r="D963" s="422"/>
      <c r="E963" s="422"/>
      <c r="F963" s="422"/>
      <c r="G963" s="422"/>
      <c r="H963" s="422"/>
      <c r="I963" s="422"/>
      <c r="J963" s="422">
        <v>0</v>
      </c>
    </row>
    <row r="964" spans="1:11" x14ac:dyDescent="0.25">
      <c r="A964" s="415"/>
      <c r="B964" s="417" t="s">
        <v>468</v>
      </c>
      <c r="C964" s="422"/>
      <c r="D964" s="422"/>
      <c r="E964" s="422"/>
      <c r="F964" s="422"/>
      <c r="G964" s="422"/>
      <c r="H964" s="422"/>
      <c r="I964" s="422"/>
      <c r="J964" s="422">
        <v>0</v>
      </c>
    </row>
    <row r="965" spans="1:11" x14ac:dyDescent="0.25">
      <c r="A965" s="415"/>
      <c r="B965" s="417" t="s">
        <v>467</v>
      </c>
      <c r="C965" s="422"/>
      <c r="D965" s="422"/>
      <c r="E965" s="422"/>
      <c r="F965" s="422"/>
      <c r="G965" s="422"/>
      <c r="H965" s="422"/>
      <c r="I965" s="422"/>
      <c r="J965" s="422">
        <v>0</v>
      </c>
    </row>
    <row r="966" spans="1:11" x14ac:dyDescent="0.25">
      <c r="A966" s="415"/>
      <c r="B966" s="417" t="s">
        <v>466</v>
      </c>
      <c r="C966" s="422"/>
      <c r="D966" s="422"/>
      <c r="E966" s="422"/>
      <c r="F966" s="422"/>
      <c r="G966" s="422"/>
      <c r="H966" s="422"/>
      <c r="I966" s="422"/>
      <c r="J966" s="422">
        <v>0</v>
      </c>
    </row>
    <row r="967" spans="1:11" x14ac:dyDescent="0.25">
      <c r="A967" s="415"/>
      <c r="B967" s="414" t="s">
        <v>24</v>
      </c>
      <c r="C967" s="421">
        <v>8</v>
      </c>
      <c r="D967" s="421">
        <v>1</v>
      </c>
      <c r="E967" s="421">
        <v>1</v>
      </c>
      <c r="F967" s="421">
        <v>2</v>
      </c>
      <c r="G967" s="421">
        <v>1</v>
      </c>
      <c r="H967" s="421">
        <v>7</v>
      </c>
      <c r="I967" s="421">
        <v>17</v>
      </c>
      <c r="J967" s="421">
        <v>37</v>
      </c>
    </row>
    <row r="968" spans="1:11" x14ac:dyDescent="0.25">
      <c r="A968" s="415"/>
      <c r="B968" s="281" t="s">
        <v>347</v>
      </c>
      <c r="C968" s="418"/>
      <c r="D968" s="418"/>
      <c r="E968" s="418"/>
      <c r="F968" s="418"/>
      <c r="G968" s="418"/>
      <c r="H968" s="418"/>
      <c r="I968" s="418"/>
      <c r="J968" s="418"/>
      <c r="K968" s="418"/>
    </row>
    <row r="969" spans="1:11" x14ac:dyDescent="0.25">
      <c r="A969" s="415"/>
      <c r="B969" s="415"/>
      <c r="D969" s="418"/>
      <c r="E969" s="418"/>
      <c r="F969" s="418"/>
      <c r="G969" s="418"/>
      <c r="H969" s="418"/>
      <c r="I969" s="418"/>
      <c r="J969" s="418"/>
      <c r="K969" s="418"/>
    </row>
    <row r="970" spans="1:11" x14ac:dyDescent="0.25">
      <c r="A970" s="419" t="s">
        <v>488</v>
      </c>
      <c r="B970" s="533" t="s">
        <v>487</v>
      </c>
      <c r="C970" s="418"/>
      <c r="D970" s="418"/>
      <c r="E970" s="418"/>
      <c r="F970" s="418"/>
      <c r="G970" s="418"/>
      <c r="H970" s="418"/>
      <c r="I970" s="418"/>
      <c r="J970" s="418"/>
      <c r="K970" s="418"/>
    </row>
    <row r="971" spans="1:11" ht="45" x14ac:dyDescent="0.25">
      <c r="A971" s="415"/>
      <c r="B971" s="417"/>
      <c r="C971" s="664" t="s">
        <v>380</v>
      </c>
      <c r="D971" s="664" t="s">
        <v>379</v>
      </c>
      <c r="E971" s="664" t="s">
        <v>378</v>
      </c>
      <c r="F971" s="664" t="s">
        <v>377</v>
      </c>
      <c r="G971" s="664" t="s">
        <v>376</v>
      </c>
      <c r="H971" s="664" t="s">
        <v>474</v>
      </c>
      <c r="I971" s="664" t="s">
        <v>375</v>
      </c>
      <c r="J971" s="664" t="s">
        <v>24</v>
      </c>
    </row>
    <row r="972" spans="1:11" x14ac:dyDescent="0.25">
      <c r="A972" s="415"/>
      <c r="B972" s="417" t="s">
        <v>473</v>
      </c>
      <c r="C972" s="416">
        <v>0</v>
      </c>
      <c r="D972" s="416">
        <v>0</v>
      </c>
      <c r="E972" s="416">
        <v>0</v>
      </c>
      <c r="F972" s="416">
        <v>0</v>
      </c>
      <c r="G972" s="416">
        <v>0</v>
      </c>
      <c r="H972" s="416">
        <v>0</v>
      </c>
      <c r="I972" s="416">
        <v>0</v>
      </c>
      <c r="J972" s="416">
        <v>0</v>
      </c>
    </row>
    <row r="973" spans="1:11" x14ac:dyDescent="0.25">
      <c r="A973" s="415"/>
      <c r="B973" s="417" t="s">
        <v>472</v>
      </c>
      <c r="C973" s="416">
        <v>5.4054054054054057E-2</v>
      </c>
      <c r="D973" s="416">
        <v>0</v>
      </c>
      <c r="E973" s="416">
        <v>0</v>
      </c>
      <c r="F973" s="416">
        <v>5.4054054054054057E-2</v>
      </c>
      <c r="G973" s="416">
        <v>0</v>
      </c>
      <c r="H973" s="416">
        <v>0</v>
      </c>
      <c r="I973" s="416">
        <v>0.40540540540540543</v>
      </c>
      <c r="J973" s="416">
        <v>0.51351351351351349</v>
      </c>
    </row>
    <row r="974" spans="1:11" x14ac:dyDescent="0.25">
      <c r="A974" s="415"/>
      <c r="B974" s="417" t="s">
        <v>471</v>
      </c>
      <c r="C974" s="416">
        <v>0.16216216216216217</v>
      </c>
      <c r="D974" s="416">
        <v>2.7027027027027029E-2</v>
      </c>
      <c r="E974" s="416">
        <v>2.7027027027027029E-2</v>
      </c>
      <c r="F974" s="416">
        <v>0</v>
      </c>
      <c r="G974" s="416">
        <v>2.7027027027027029E-2</v>
      </c>
      <c r="H974" s="416">
        <v>0.1891891891891892</v>
      </c>
      <c r="I974" s="416">
        <v>5.4054054054054057E-2</v>
      </c>
      <c r="J974" s="416">
        <v>0.48648648648648651</v>
      </c>
    </row>
    <row r="975" spans="1:11" x14ac:dyDescent="0.25">
      <c r="A975" s="415"/>
      <c r="B975" s="417" t="s">
        <v>470</v>
      </c>
      <c r="C975" s="416">
        <v>0</v>
      </c>
      <c r="D975" s="416">
        <v>0</v>
      </c>
      <c r="E975" s="416">
        <v>0</v>
      </c>
      <c r="F975" s="416">
        <v>0</v>
      </c>
      <c r="G975" s="416">
        <v>0</v>
      </c>
      <c r="H975" s="416">
        <v>0</v>
      </c>
      <c r="I975" s="416">
        <v>0</v>
      </c>
      <c r="J975" s="416">
        <v>0</v>
      </c>
    </row>
    <row r="976" spans="1:11" x14ac:dyDescent="0.25">
      <c r="A976" s="415"/>
      <c r="B976" s="417" t="s">
        <v>469</v>
      </c>
      <c r="C976" s="416">
        <v>0</v>
      </c>
      <c r="D976" s="416">
        <v>0</v>
      </c>
      <c r="E976" s="416">
        <v>0</v>
      </c>
      <c r="F976" s="416">
        <v>0</v>
      </c>
      <c r="G976" s="416">
        <v>0</v>
      </c>
      <c r="H976" s="416">
        <v>0</v>
      </c>
      <c r="I976" s="416">
        <v>0</v>
      </c>
      <c r="J976" s="416">
        <v>0</v>
      </c>
    </row>
    <row r="977" spans="1:11" x14ac:dyDescent="0.25">
      <c r="A977" s="415"/>
      <c r="B977" s="417" t="s">
        <v>468</v>
      </c>
      <c r="C977" s="416">
        <v>0</v>
      </c>
      <c r="D977" s="416">
        <v>0</v>
      </c>
      <c r="E977" s="416">
        <v>0</v>
      </c>
      <c r="F977" s="416">
        <v>0</v>
      </c>
      <c r="G977" s="416">
        <v>0</v>
      </c>
      <c r="H977" s="416">
        <v>0</v>
      </c>
      <c r="I977" s="416">
        <v>0</v>
      </c>
      <c r="J977" s="416">
        <v>0</v>
      </c>
    </row>
    <row r="978" spans="1:11" x14ac:dyDescent="0.25">
      <c r="A978" s="415"/>
      <c r="B978" s="417" t="s">
        <v>467</v>
      </c>
      <c r="C978" s="416">
        <v>0</v>
      </c>
      <c r="D978" s="416">
        <v>0</v>
      </c>
      <c r="E978" s="416">
        <v>0</v>
      </c>
      <c r="F978" s="416">
        <v>0</v>
      </c>
      <c r="G978" s="416">
        <v>0</v>
      </c>
      <c r="H978" s="416">
        <v>0</v>
      </c>
      <c r="I978" s="416">
        <v>0</v>
      </c>
      <c r="J978" s="416">
        <v>0</v>
      </c>
    </row>
    <row r="979" spans="1:11" x14ac:dyDescent="0.25">
      <c r="A979" s="415"/>
      <c r="B979" s="417" t="s">
        <v>466</v>
      </c>
      <c r="C979" s="416">
        <v>0</v>
      </c>
      <c r="D979" s="416">
        <v>0</v>
      </c>
      <c r="E979" s="416">
        <v>0</v>
      </c>
      <c r="F979" s="416">
        <v>0</v>
      </c>
      <c r="G979" s="416">
        <v>0</v>
      </c>
      <c r="H979" s="416">
        <v>0</v>
      </c>
      <c r="I979" s="416">
        <v>0</v>
      </c>
      <c r="J979" s="416">
        <v>0</v>
      </c>
    </row>
    <row r="980" spans="1:11" x14ac:dyDescent="0.25">
      <c r="A980" s="415"/>
      <c r="B980" s="414" t="s">
        <v>24</v>
      </c>
      <c r="C980" s="413">
        <v>0.21621621621621623</v>
      </c>
      <c r="D980" s="413">
        <v>2.7027027027027029E-2</v>
      </c>
      <c r="E980" s="413">
        <v>2.7027027027027029E-2</v>
      </c>
      <c r="F980" s="413">
        <v>5.4054054054054057E-2</v>
      </c>
      <c r="G980" s="413">
        <v>2.7027027027027029E-2</v>
      </c>
      <c r="H980" s="413">
        <v>0.1891891891891892</v>
      </c>
      <c r="I980" s="413">
        <v>0.45945945945945948</v>
      </c>
      <c r="J980" s="413">
        <v>1</v>
      </c>
    </row>
    <row r="981" spans="1:11" x14ac:dyDescent="0.25">
      <c r="A981" s="415"/>
      <c r="B981" s="281" t="s">
        <v>347</v>
      </c>
      <c r="C981" s="418"/>
      <c r="D981" s="418"/>
      <c r="E981" s="418"/>
      <c r="F981" s="418"/>
      <c r="G981" s="418"/>
      <c r="H981" s="418"/>
      <c r="I981" s="420"/>
      <c r="J981" s="420"/>
      <c r="K981" s="424"/>
    </row>
    <row r="982" spans="1:11" x14ac:dyDescent="0.25">
      <c r="A982" s="415"/>
      <c r="B982" s="415"/>
      <c r="C982" s="418"/>
      <c r="D982" s="418"/>
      <c r="E982" s="418"/>
      <c r="F982" s="418"/>
      <c r="G982" s="418"/>
      <c r="H982" s="418"/>
      <c r="I982" s="418"/>
      <c r="J982" s="418"/>
      <c r="K982" s="418"/>
    </row>
    <row r="983" spans="1:11" x14ac:dyDescent="0.25">
      <c r="A983" s="419" t="s">
        <v>486</v>
      </c>
      <c r="B983" s="533" t="s">
        <v>485</v>
      </c>
      <c r="C983" s="418"/>
      <c r="D983" s="418"/>
      <c r="E983" s="418"/>
      <c r="F983" s="418"/>
      <c r="G983" s="418"/>
      <c r="H983" s="418"/>
      <c r="I983" s="418"/>
      <c r="J983" s="418"/>
      <c r="K983" s="418"/>
    </row>
    <row r="984" spans="1:11" ht="45" x14ac:dyDescent="0.25">
      <c r="A984" s="415"/>
      <c r="B984" s="417"/>
      <c r="C984" s="664" t="s">
        <v>380</v>
      </c>
      <c r="D984" s="664" t="s">
        <v>379</v>
      </c>
      <c r="E984" s="664" t="s">
        <v>378</v>
      </c>
      <c r="F984" s="664" t="s">
        <v>377</v>
      </c>
      <c r="G984" s="664" t="s">
        <v>376</v>
      </c>
      <c r="H984" s="664" t="s">
        <v>474</v>
      </c>
      <c r="I984" s="664" t="s">
        <v>375</v>
      </c>
      <c r="J984" s="664" t="s">
        <v>24</v>
      </c>
    </row>
    <row r="985" spans="1:11" x14ac:dyDescent="0.25">
      <c r="A985" s="415"/>
      <c r="B985" s="417" t="s">
        <v>473</v>
      </c>
      <c r="C985" s="422"/>
      <c r="D985" s="422"/>
      <c r="E985" s="422"/>
      <c r="F985" s="422"/>
      <c r="G985" s="422"/>
      <c r="H985" s="422"/>
      <c r="I985" s="422"/>
      <c r="J985" s="422">
        <v>0</v>
      </c>
    </row>
    <row r="986" spans="1:11" x14ac:dyDescent="0.25">
      <c r="A986" s="415"/>
      <c r="B986" s="417" t="s">
        <v>472</v>
      </c>
      <c r="C986" s="422">
        <v>1</v>
      </c>
      <c r="D986" s="422"/>
      <c r="E986" s="422"/>
      <c r="F986" s="422">
        <v>2</v>
      </c>
      <c r="G986" s="422"/>
      <c r="H986" s="422"/>
      <c r="I986" s="422"/>
      <c r="J986" s="422">
        <v>3</v>
      </c>
    </row>
    <row r="987" spans="1:11" x14ac:dyDescent="0.25">
      <c r="A987" s="415"/>
      <c r="B987" s="417" t="s">
        <v>471</v>
      </c>
      <c r="C987" s="422">
        <v>1</v>
      </c>
      <c r="D987" s="422"/>
      <c r="E987" s="422"/>
      <c r="F987" s="422"/>
      <c r="G987" s="422"/>
      <c r="H987" s="422">
        <v>1</v>
      </c>
      <c r="I987" s="422">
        <v>3</v>
      </c>
      <c r="J987" s="422">
        <v>5</v>
      </c>
    </row>
    <row r="988" spans="1:11" x14ac:dyDescent="0.25">
      <c r="A988" s="415"/>
      <c r="B988" s="417" t="s">
        <v>470</v>
      </c>
      <c r="C988" s="422"/>
      <c r="D988" s="422"/>
      <c r="E988" s="422"/>
      <c r="F988" s="422"/>
      <c r="G988" s="422"/>
      <c r="H988" s="422"/>
      <c r="I988" s="422"/>
      <c r="J988" s="422">
        <v>0</v>
      </c>
    </row>
    <row r="989" spans="1:11" x14ac:dyDescent="0.25">
      <c r="A989" s="415"/>
      <c r="B989" s="417" t="s">
        <v>469</v>
      </c>
      <c r="C989" s="422"/>
      <c r="D989" s="422"/>
      <c r="E989" s="422"/>
      <c r="F989" s="422"/>
      <c r="G989" s="422"/>
      <c r="H989" s="422"/>
      <c r="I989" s="422"/>
      <c r="J989" s="422">
        <v>0</v>
      </c>
    </row>
    <row r="990" spans="1:11" x14ac:dyDescent="0.25">
      <c r="A990" s="415"/>
      <c r="B990" s="417" t="s">
        <v>468</v>
      </c>
      <c r="C990" s="422"/>
      <c r="D990" s="422"/>
      <c r="E990" s="422"/>
      <c r="F990" s="422"/>
      <c r="G990" s="422"/>
      <c r="H990" s="422"/>
      <c r="I990" s="422"/>
      <c r="J990" s="422">
        <v>0</v>
      </c>
    </row>
    <row r="991" spans="1:11" x14ac:dyDescent="0.25">
      <c r="A991" s="415"/>
      <c r="B991" s="417" t="s">
        <v>467</v>
      </c>
      <c r="C991" s="422"/>
      <c r="D991" s="422"/>
      <c r="E991" s="422"/>
      <c r="F991" s="422"/>
      <c r="G991" s="422"/>
      <c r="H991" s="422"/>
      <c r="I991" s="422"/>
      <c r="J991" s="422">
        <v>0</v>
      </c>
    </row>
    <row r="992" spans="1:11" x14ac:dyDescent="0.25">
      <c r="A992" s="415"/>
      <c r="B992" s="417" t="s">
        <v>466</v>
      </c>
      <c r="C992" s="422"/>
      <c r="D992" s="422"/>
      <c r="E992" s="422"/>
      <c r="F992" s="422"/>
      <c r="G992" s="422"/>
      <c r="H992" s="422"/>
      <c r="I992" s="422"/>
      <c r="J992" s="422">
        <v>0</v>
      </c>
    </row>
    <row r="993" spans="1:11" x14ac:dyDescent="0.25">
      <c r="A993" s="415"/>
      <c r="B993" s="414" t="s">
        <v>24</v>
      </c>
      <c r="C993" s="421">
        <v>2</v>
      </c>
      <c r="D993" s="421">
        <v>0</v>
      </c>
      <c r="E993" s="421">
        <v>0</v>
      </c>
      <c r="F993" s="421">
        <v>2</v>
      </c>
      <c r="G993" s="421">
        <v>0</v>
      </c>
      <c r="H993" s="421">
        <v>1</v>
      </c>
      <c r="I993" s="421">
        <v>3</v>
      </c>
      <c r="J993" s="421">
        <v>8</v>
      </c>
    </row>
    <row r="994" spans="1:11" x14ac:dyDescent="0.25">
      <c r="A994" s="415"/>
      <c r="B994" s="281" t="s">
        <v>347</v>
      </c>
      <c r="C994" s="418"/>
      <c r="E994" s="418"/>
      <c r="F994" s="418"/>
      <c r="G994" s="418"/>
      <c r="H994" s="418"/>
      <c r="I994" s="418"/>
      <c r="J994" s="418"/>
      <c r="K994" s="418"/>
    </row>
    <row r="995" spans="1:11" x14ac:dyDescent="0.25">
      <c r="A995" s="415"/>
      <c r="B995" s="415"/>
      <c r="C995" s="418"/>
      <c r="D995" s="418"/>
      <c r="E995" s="418"/>
      <c r="F995" s="418"/>
      <c r="G995" s="418"/>
      <c r="H995" s="418"/>
      <c r="I995" s="418"/>
      <c r="J995" s="418"/>
      <c r="K995" s="418"/>
    </row>
    <row r="996" spans="1:11" x14ac:dyDescent="0.25">
      <c r="A996" s="419" t="s">
        <v>484</v>
      </c>
      <c r="B996" s="533" t="s">
        <v>483</v>
      </c>
      <c r="C996" s="418"/>
      <c r="D996" s="418"/>
      <c r="E996" s="418"/>
      <c r="F996" s="418"/>
      <c r="G996" s="418"/>
      <c r="H996" s="418"/>
      <c r="I996" s="418"/>
      <c r="J996" s="418"/>
      <c r="K996" s="418"/>
    </row>
    <row r="997" spans="1:11" ht="45" x14ac:dyDescent="0.25">
      <c r="A997" s="415"/>
      <c r="B997" s="417"/>
      <c r="C997" s="664" t="s">
        <v>380</v>
      </c>
      <c r="D997" s="664" t="s">
        <v>379</v>
      </c>
      <c r="E997" s="664" t="s">
        <v>378</v>
      </c>
      <c r="F997" s="664" t="s">
        <v>377</v>
      </c>
      <c r="G997" s="664" t="s">
        <v>376</v>
      </c>
      <c r="H997" s="664" t="s">
        <v>474</v>
      </c>
      <c r="I997" s="664" t="s">
        <v>375</v>
      </c>
      <c r="J997" s="664" t="s">
        <v>24</v>
      </c>
    </row>
    <row r="998" spans="1:11" x14ac:dyDescent="0.25">
      <c r="A998" s="415"/>
      <c r="B998" s="417" t="s">
        <v>473</v>
      </c>
      <c r="C998" s="416">
        <v>0</v>
      </c>
      <c r="D998" s="416">
        <v>0</v>
      </c>
      <c r="E998" s="416">
        <v>0</v>
      </c>
      <c r="F998" s="416">
        <v>0</v>
      </c>
      <c r="G998" s="416">
        <v>0</v>
      </c>
      <c r="H998" s="416">
        <v>0</v>
      </c>
      <c r="I998" s="416">
        <v>0</v>
      </c>
      <c r="J998" s="416">
        <v>0</v>
      </c>
    </row>
    <row r="999" spans="1:11" x14ac:dyDescent="0.25">
      <c r="A999" s="415"/>
      <c r="B999" s="417" t="s">
        <v>472</v>
      </c>
      <c r="C999" s="416">
        <v>0.125</v>
      </c>
      <c r="D999" s="416">
        <v>0</v>
      </c>
      <c r="E999" s="416">
        <v>0</v>
      </c>
      <c r="F999" s="416">
        <v>0.25</v>
      </c>
      <c r="G999" s="416">
        <v>0</v>
      </c>
      <c r="H999" s="416">
        <v>0</v>
      </c>
      <c r="I999" s="416">
        <v>0</v>
      </c>
      <c r="J999" s="416">
        <v>0.375</v>
      </c>
    </row>
    <row r="1000" spans="1:11" x14ac:dyDescent="0.25">
      <c r="A1000" s="415"/>
      <c r="B1000" s="417" t="s">
        <v>471</v>
      </c>
      <c r="C1000" s="416">
        <v>0.125</v>
      </c>
      <c r="D1000" s="416">
        <v>0</v>
      </c>
      <c r="E1000" s="416">
        <v>0</v>
      </c>
      <c r="F1000" s="416">
        <v>0</v>
      </c>
      <c r="G1000" s="416">
        <v>0</v>
      </c>
      <c r="H1000" s="416">
        <v>0.125</v>
      </c>
      <c r="I1000" s="416">
        <v>0.375</v>
      </c>
      <c r="J1000" s="416">
        <v>0.625</v>
      </c>
    </row>
    <row r="1001" spans="1:11" x14ac:dyDescent="0.25">
      <c r="A1001" s="415"/>
      <c r="B1001" s="417" t="s">
        <v>470</v>
      </c>
      <c r="C1001" s="416">
        <v>0</v>
      </c>
      <c r="D1001" s="416">
        <v>0</v>
      </c>
      <c r="E1001" s="416">
        <v>0</v>
      </c>
      <c r="F1001" s="416">
        <v>0</v>
      </c>
      <c r="G1001" s="416">
        <v>0</v>
      </c>
      <c r="H1001" s="416">
        <v>0</v>
      </c>
      <c r="I1001" s="416">
        <v>0</v>
      </c>
      <c r="J1001" s="416">
        <v>0</v>
      </c>
    </row>
    <row r="1002" spans="1:11" x14ac:dyDescent="0.25">
      <c r="A1002" s="415"/>
      <c r="B1002" s="417" t="s">
        <v>469</v>
      </c>
      <c r="C1002" s="416">
        <v>0</v>
      </c>
      <c r="D1002" s="416">
        <v>0</v>
      </c>
      <c r="E1002" s="416">
        <v>0</v>
      </c>
      <c r="F1002" s="416">
        <v>0</v>
      </c>
      <c r="G1002" s="416">
        <v>0</v>
      </c>
      <c r="H1002" s="416">
        <v>0</v>
      </c>
      <c r="I1002" s="416">
        <v>0</v>
      </c>
      <c r="J1002" s="416">
        <v>0</v>
      </c>
    </row>
    <row r="1003" spans="1:11" x14ac:dyDescent="0.25">
      <c r="A1003" s="415"/>
      <c r="B1003" s="417" t="s">
        <v>468</v>
      </c>
      <c r="C1003" s="416">
        <v>0</v>
      </c>
      <c r="D1003" s="416">
        <v>0</v>
      </c>
      <c r="E1003" s="416">
        <v>0</v>
      </c>
      <c r="F1003" s="416">
        <v>0</v>
      </c>
      <c r="G1003" s="416">
        <v>0</v>
      </c>
      <c r="H1003" s="416">
        <v>0</v>
      </c>
      <c r="I1003" s="416">
        <v>0</v>
      </c>
      <c r="J1003" s="416">
        <v>0</v>
      </c>
    </row>
    <row r="1004" spans="1:11" x14ac:dyDescent="0.25">
      <c r="A1004" s="415"/>
      <c r="B1004" s="417" t="s">
        <v>467</v>
      </c>
      <c r="C1004" s="416">
        <v>0</v>
      </c>
      <c r="D1004" s="416">
        <v>0</v>
      </c>
      <c r="E1004" s="416">
        <v>0</v>
      </c>
      <c r="F1004" s="416">
        <v>0</v>
      </c>
      <c r="G1004" s="416">
        <v>0</v>
      </c>
      <c r="H1004" s="416">
        <v>0</v>
      </c>
      <c r="I1004" s="416">
        <v>0</v>
      </c>
      <c r="J1004" s="416">
        <v>0</v>
      </c>
    </row>
    <row r="1005" spans="1:11" x14ac:dyDescent="0.25">
      <c r="A1005" s="415"/>
      <c r="B1005" s="417" t="s">
        <v>466</v>
      </c>
      <c r="C1005" s="416">
        <v>0</v>
      </c>
      <c r="D1005" s="416">
        <v>0</v>
      </c>
      <c r="E1005" s="416">
        <v>0</v>
      </c>
      <c r="F1005" s="416">
        <v>0</v>
      </c>
      <c r="G1005" s="416">
        <v>0</v>
      </c>
      <c r="H1005" s="416">
        <v>0</v>
      </c>
      <c r="I1005" s="416">
        <v>0</v>
      </c>
      <c r="J1005" s="416">
        <v>0</v>
      </c>
    </row>
    <row r="1006" spans="1:11" x14ac:dyDescent="0.25">
      <c r="A1006" s="415"/>
      <c r="B1006" s="414" t="s">
        <v>24</v>
      </c>
      <c r="C1006" s="413">
        <v>0.25</v>
      </c>
      <c r="D1006" s="413">
        <v>0</v>
      </c>
      <c r="E1006" s="413">
        <v>0</v>
      </c>
      <c r="F1006" s="413">
        <v>0.25</v>
      </c>
      <c r="G1006" s="413">
        <v>0</v>
      </c>
      <c r="H1006" s="413">
        <v>0.125</v>
      </c>
      <c r="I1006" s="413">
        <v>0.375</v>
      </c>
      <c r="J1006" s="413">
        <v>1</v>
      </c>
    </row>
    <row r="1007" spans="1:11" x14ac:dyDescent="0.25">
      <c r="A1007" s="415"/>
      <c r="B1007" s="281" t="s">
        <v>347</v>
      </c>
      <c r="C1007" s="418"/>
      <c r="D1007" s="418"/>
      <c r="E1007" s="418"/>
      <c r="F1007" s="418"/>
      <c r="G1007" s="418"/>
      <c r="H1007" s="418"/>
      <c r="I1007" s="423"/>
      <c r="J1007" s="423"/>
      <c r="K1007" s="418"/>
    </row>
    <row r="1008" spans="1:11" x14ac:dyDescent="0.25">
      <c r="A1008" s="415"/>
      <c r="B1008" s="415"/>
      <c r="C1008" s="418"/>
      <c r="D1008" s="418"/>
      <c r="E1008" s="418"/>
      <c r="F1008" s="418"/>
      <c r="G1008" s="418"/>
      <c r="H1008" s="418"/>
      <c r="I1008" s="418"/>
      <c r="J1008" s="418"/>
      <c r="K1008" s="418"/>
    </row>
    <row r="1009" spans="1:11" x14ac:dyDescent="0.25">
      <c r="A1009" s="419" t="s">
        <v>482</v>
      </c>
      <c r="B1009" s="533" t="s">
        <v>481</v>
      </c>
      <c r="C1009" s="418"/>
      <c r="D1009" s="418"/>
      <c r="E1009" s="418"/>
      <c r="F1009" s="418"/>
      <c r="G1009" s="418"/>
      <c r="H1009" s="418"/>
      <c r="I1009" s="418"/>
      <c r="J1009" s="418"/>
      <c r="K1009" s="418"/>
    </row>
    <row r="1010" spans="1:11" ht="45" x14ac:dyDescent="0.25">
      <c r="A1010" s="415"/>
      <c r="B1010" s="417"/>
      <c r="C1010" s="664" t="s">
        <v>380</v>
      </c>
      <c r="D1010" s="664" t="s">
        <v>379</v>
      </c>
      <c r="E1010" s="664" t="s">
        <v>378</v>
      </c>
      <c r="F1010" s="664" t="s">
        <v>377</v>
      </c>
      <c r="G1010" s="664" t="s">
        <v>376</v>
      </c>
      <c r="H1010" s="664" t="s">
        <v>474</v>
      </c>
      <c r="I1010" s="664" t="s">
        <v>375</v>
      </c>
      <c r="J1010" s="664" t="s">
        <v>24</v>
      </c>
    </row>
    <row r="1011" spans="1:11" x14ac:dyDescent="0.25">
      <c r="A1011" s="415"/>
      <c r="B1011" s="417" t="s">
        <v>473</v>
      </c>
      <c r="C1011" s="422"/>
      <c r="D1011" s="422"/>
      <c r="E1011" s="422"/>
      <c r="F1011" s="422"/>
      <c r="G1011" s="422"/>
      <c r="H1011" s="422"/>
      <c r="I1011" s="422"/>
      <c r="J1011" s="422">
        <v>0</v>
      </c>
    </row>
    <row r="1012" spans="1:11" x14ac:dyDescent="0.25">
      <c r="A1012" s="415"/>
      <c r="B1012" s="417" t="s">
        <v>472</v>
      </c>
      <c r="C1012" s="422">
        <v>1.9279999999999999</v>
      </c>
      <c r="D1012" s="422"/>
      <c r="E1012" s="422"/>
      <c r="F1012" s="422">
        <v>1.9279999999999999</v>
      </c>
      <c r="G1012" s="422"/>
      <c r="H1012" s="422"/>
      <c r="I1012" s="422">
        <v>14.46</v>
      </c>
      <c r="J1012" s="422">
        <v>18.316000000000003</v>
      </c>
    </row>
    <row r="1013" spans="1:11" x14ac:dyDescent="0.25">
      <c r="A1013" s="415"/>
      <c r="B1013" s="417" t="s">
        <v>471</v>
      </c>
      <c r="C1013" s="422">
        <v>6.5540000000000003</v>
      </c>
      <c r="D1013" s="422">
        <v>1.0720000000000001</v>
      </c>
      <c r="E1013" s="422">
        <v>1.0720000000000001</v>
      </c>
      <c r="F1013" s="422"/>
      <c r="G1013" s="422">
        <v>1.0720000000000001</v>
      </c>
      <c r="H1013" s="422">
        <v>7.5039999999999996</v>
      </c>
      <c r="I1013" s="422">
        <v>2.1440000000000001</v>
      </c>
      <c r="J1013" s="422">
        <v>19.417999999999999</v>
      </c>
    </row>
    <row r="1014" spans="1:11" x14ac:dyDescent="0.25">
      <c r="A1014" s="415"/>
      <c r="B1014" s="417" t="s">
        <v>470</v>
      </c>
      <c r="C1014" s="422"/>
      <c r="D1014" s="422"/>
      <c r="E1014" s="422"/>
      <c r="F1014" s="422"/>
      <c r="G1014" s="422"/>
      <c r="H1014" s="422"/>
      <c r="I1014" s="422"/>
      <c r="J1014" s="422">
        <v>0</v>
      </c>
    </row>
    <row r="1015" spans="1:11" x14ac:dyDescent="0.25">
      <c r="A1015" s="415"/>
      <c r="B1015" s="417" t="s">
        <v>469</v>
      </c>
      <c r="C1015" s="422"/>
      <c r="D1015" s="422"/>
      <c r="E1015" s="422"/>
      <c r="F1015" s="422"/>
      <c r="G1015" s="422"/>
      <c r="H1015" s="422"/>
      <c r="I1015" s="422"/>
      <c r="J1015" s="422">
        <v>0</v>
      </c>
    </row>
    <row r="1016" spans="1:11" x14ac:dyDescent="0.25">
      <c r="A1016" s="415"/>
      <c r="B1016" s="417" t="s">
        <v>468</v>
      </c>
      <c r="C1016" s="422"/>
      <c r="D1016" s="422"/>
      <c r="E1016" s="422"/>
      <c r="F1016" s="422"/>
      <c r="G1016" s="422"/>
      <c r="H1016" s="422"/>
      <c r="I1016" s="422"/>
      <c r="J1016" s="422">
        <v>0</v>
      </c>
    </row>
    <row r="1017" spans="1:11" x14ac:dyDescent="0.25">
      <c r="A1017" s="415"/>
      <c r="B1017" s="417" t="s">
        <v>467</v>
      </c>
      <c r="C1017" s="422"/>
      <c r="D1017" s="422"/>
      <c r="E1017" s="422"/>
      <c r="F1017" s="422"/>
      <c r="G1017" s="422"/>
      <c r="H1017" s="422"/>
      <c r="I1017" s="422"/>
      <c r="J1017" s="422">
        <v>0</v>
      </c>
    </row>
    <row r="1018" spans="1:11" x14ac:dyDescent="0.25">
      <c r="A1018" s="415"/>
      <c r="B1018" s="417" t="s">
        <v>466</v>
      </c>
      <c r="C1018" s="422"/>
      <c r="D1018" s="422"/>
      <c r="E1018" s="422"/>
      <c r="F1018" s="422"/>
      <c r="G1018" s="422"/>
      <c r="H1018" s="422"/>
      <c r="I1018" s="422"/>
      <c r="J1018" s="422">
        <v>0</v>
      </c>
    </row>
    <row r="1019" spans="1:11" x14ac:dyDescent="0.25">
      <c r="A1019" s="415"/>
      <c r="B1019" s="414" t="s">
        <v>24</v>
      </c>
      <c r="C1019" s="421">
        <v>8.4819999999999993</v>
      </c>
      <c r="D1019" s="421">
        <v>1.0720000000000001</v>
      </c>
      <c r="E1019" s="421">
        <v>1.0720000000000001</v>
      </c>
      <c r="F1019" s="421">
        <v>1.9279999999999999</v>
      </c>
      <c r="G1019" s="421">
        <v>1.0720000000000001</v>
      </c>
      <c r="H1019" s="421">
        <v>7.5039999999999996</v>
      </c>
      <c r="I1019" s="421">
        <v>16.603999999999999</v>
      </c>
      <c r="J1019" s="421">
        <v>37.734000000000002</v>
      </c>
    </row>
    <row r="1020" spans="1:11" x14ac:dyDescent="0.25">
      <c r="A1020" s="415"/>
      <c r="B1020" s="281" t="s">
        <v>347</v>
      </c>
      <c r="D1020" s="420"/>
      <c r="E1020" s="420"/>
      <c r="F1020" s="420"/>
      <c r="G1020" s="420"/>
      <c r="H1020" s="418"/>
      <c r="I1020" s="420"/>
      <c r="J1020" s="420"/>
      <c r="K1020" s="420"/>
    </row>
    <row r="1021" spans="1:11" x14ac:dyDescent="0.25">
      <c r="A1021" s="415"/>
      <c r="B1021" s="415"/>
      <c r="C1021" s="418"/>
      <c r="D1021" s="418"/>
      <c r="E1021" s="418"/>
      <c r="F1021" s="418"/>
      <c r="G1021" s="418"/>
      <c r="H1021" s="418"/>
      <c r="I1021" s="418"/>
      <c r="J1021" s="418"/>
      <c r="K1021" s="418"/>
    </row>
    <row r="1022" spans="1:11" x14ac:dyDescent="0.25">
      <c r="A1022" s="419" t="s">
        <v>480</v>
      </c>
      <c r="B1022" s="533" t="s">
        <v>479</v>
      </c>
      <c r="C1022" s="418"/>
      <c r="D1022" s="418"/>
      <c r="E1022" s="418"/>
      <c r="F1022" s="418"/>
      <c r="G1022" s="418"/>
      <c r="H1022" s="418"/>
      <c r="I1022" s="418"/>
      <c r="J1022" s="418"/>
      <c r="K1022" s="418"/>
    </row>
    <row r="1023" spans="1:11" ht="45" x14ac:dyDescent="0.25">
      <c r="A1023" s="415"/>
      <c r="B1023" s="417"/>
      <c r="C1023" s="664" t="s">
        <v>380</v>
      </c>
      <c r="D1023" s="664" t="s">
        <v>379</v>
      </c>
      <c r="E1023" s="664" t="s">
        <v>378</v>
      </c>
      <c r="F1023" s="664" t="s">
        <v>377</v>
      </c>
      <c r="G1023" s="664" t="s">
        <v>376</v>
      </c>
      <c r="H1023" s="664" t="s">
        <v>474</v>
      </c>
      <c r="I1023" s="664" t="s">
        <v>375</v>
      </c>
      <c r="J1023" s="664" t="s">
        <v>24</v>
      </c>
    </row>
    <row r="1024" spans="1:11" x14ac:dyDescent="0.25">
      <c r="A1024" s="415"/>
      <c r="B1024" s="417" t="s">
        <v>473</v>
      </c>
      <c r="C1024" s="416">
        <v>0</v>
      </c>
      <c r="D1024" s="416">
        <v>0</v>
      </c>
      <c r="E1024" s="416">
        <v>0</v>
      </c>
      <c r="F1024" s="416">
        <v>0</v>
      </c>
      <c r="G1024" s="416">
        <v>0</v>
      </c>
      <c r="H1024" s="416">
        <v>0</v>
      </c>
      <c r="I1024" s="416">
        <v>0</v>
      </c>
      <c r="J1024" s="416">
        <v>0</v>
      </c>
    </row>
    <row r="1025" spans="1:11" x14ac:dyDescent="0.25">
      <c r="A1025" s="415"/>
      <c r="B1025" s="417" t="s">
        <v>472</v>
      </c>
      <c r="C1025" s="416">
        <v>5.1094503630677898E-2</v>
      </c>
      <c r="D1025" s="416">
        <v>0</v>
      </c>
      <c r="E1025" s="416">
        <v>0</v>
      </c>
      <c r="F1025" s="416">
        <v>5.1094503630677898E-2</v>
      </c>
      <c r="G1025" s="416">
        <v>0</v>
      </c>
      <c r="H1025" s="416">
        <v>0</v>
      </c>
      <c r="I1025" s="416">
        <v>0.38320877723008429</v>
      </c>
      <c r="J1025" s="416">
        <v>0.48539778449144011</v>
      </c>
    </row>
    <row r="1026" spans="1:11" x14ac:dyDescent="0.25">
      <c r="A1026" s="415"/>
      <c r="B1026" s="417" t="s">
        <v>471</v>
      </c>
      <c r="C1026" s="416">
        <v>0.17368951078602851</v>
      </c>
      <c r="D1026" s="416">
        <v>2.8409392060210949E-2</v>
      </c>
      <c r="E1026" s="416">
        <v>2.8409392060210949E-2</v>
      </c>
      <c r="F1026" s="416">
        <v>0</v>
      </c>
      <c r="G1026" s="416">
        <v>2.8409392060210949E-2</v>
      </c>
      <c r="H1026" s="416">
        <v>0.19886574442147664</v>
      </c>
      <c r="I1026" s="416">
        <v>5.6818784120421899E-2</v>
      </c>
      <c r="J1026" s="416">
        <v>0.51460221550855989</v>
      </c>
    </row>
    <row r="1027" spans="1:11" x14ac:dyDescent="0.25">
      <c r="A1027" s="415"/>
      <c r="B1027" s="417" t="s">
        <v>470</v>
      </c>
      <c r="C1027" s="416">
        <v>0</v>
      </c>
      <c r="D1027" s="416">
        <v>0</v>
      </c>
      <c r="E1027" s="416">
        <v>0</v>
      </c>
      <c r="F1027" s="416">
        <v>0</v>
      </c>
      <c r="G1027" s="416">
        <v>0</v>
      </c>
      <c r="H1027" s="416">
        <v>0</v>
      </c>
      <c r="I1027" s="416">
        <v>0</v>
      </c>
      <c r="J1027" s="416">
        <v>0</v>
      </c>
    </row>
    <row r="1028" spans="1:11" x14ac:dyDescent="0.25">
      <c r="A1028" s="415"/>
      <c r="B1028" s="417" t="s">
        <v>469</v>
      </c>
      <c r="C1028" s="416">
        <v>0</v>
      </c>
      <c r="D1028" s="416">
        <v>0</v>
      </c>
      <c r="E1028" s="416">
        <v>0</v>
      </c>
      <c r="F1028" s="416">
        <v>0</v>
      </c>
      <c r="G1028" s="416">
        <v>0</v>
      </c>
      <c r="H1028" s="416">
        <v>0</v>
      </c>
      <c r="I1028" s="416">
        <v>0</v>
      </c>
      <c r="J1028" s="416">
        <v>0</v>
      </c>
    </row>
    <row r="1029" spans="1:11" x14ac:dyDescent="0.25">
      <c r="A1029" s="415"/>
      <c r="B1029" s="417" t="s">
        <v>468</v>
      </c>
      <c r="C1029" s="416">
        <v>0</v>
      </c>
      <c r="D1029" s="416">
        <v>0</v>
      </c>
      <c r="E1029" s="416">
        <v>0</v>
      </c>
      <c r="F1029" s="416">
        <v>0</v>
      </c>
      <c r="G1029" s="416">
        <v>0</v>
      </c>
      <c r="H1029" s="416">
        <v>0</v>
      </c>
      <c r="I1029" s="416">
        <v>0</v>
      </c>
      <c r="J1029" s="416">
        <v>0</v>
      </c>
    </row>
    <row r="1030" spans="1:11" x14ac:dyDescent="0.25">
      <c r="A1030" s="415"/>
      <c r="B1030" s="417" t="s">
        <v>467</v>
      </c>
      <c r="C1030" s="416">
        <v>0</v>
      </c>
      <c r="D1030" s="416">
        <v>0</v>
      </c>
      <c r="E1030" s="416">
        <v>0</v>
      </c>
      <c r="F1030" s="416">
        <v>0</v>
      </c>
      <c r="G1030" s="416">
        <v>0</v>
      </c>
      <c r="H1030" s="416">
        <v>0</v>
      </c>
      <c r="I1030" s="416">
        <v>0</v>
      </c>
      <c r="J1030" s="416">
        <v>0</v>
      </c>
    </row>
    <row r="1031" spans="1:11" x14ac:dyDescent="0.25">
      <c r="A1031" s="415"/>
      <c r="B1031" s="417" t="s">
        <v>466</v>
      </c>
      <c r="C1031" s="416">
        <v>0</v>
      </c>
      <c r="D1031" s="416">
        <v>0</v>
      </c>
      <c r="E1031" s="416">
        <v>0</v>
      </c>
      <c r="F1031" s="416">
        <v>0</v>
      </c>
      <c r="G1031" s="416">
        <v>0</v>
      </c>
      <c r="H1031" s="416">
        <v>0</v>
      </c>
      <c r="I1031" s="416">
        <v>0</v>
      </c>
      <c r="J1031" s="416">
        <v>0</v>
      </c>
    </row>
    <row r="1032" spans="1:11" x14ac:dyDescent="0.25">
      <c r="A1032" s="415"/>
      <c r="B1032" s="414" t="s">
        <v>24</v>
      </c>
      <c r="C1032" s="413">
        <v>0.2247840144167064</v>
      </c>
      <c r="D1032" s="413">
        <v>2.8409392060210949E-2</v>
      </c>
      <c r="E1032" s="413">
        <v>2.8409392060210949E-2</v>
      </c>
      <c r="F1032" s="413">
        <v>5.1094503630677898E-2</v>
      </c>
      <c r="G1032" s="413">
        <v>2.8409392060210949E-2</v>
      </c>
      <c r="H1032" s="413">
        <v>0.19886574442147664</v>
      </c>
      <c r="I1032" s="413">
        <v>0.44002756135050614</v>
      </c>
      <c r="J1032" s="413">
        <v>1</v>
      </c>
    </row>
    <row r="1033" spans="1:11" x14ac:dyDescent="0.25">
      <c r="A1033" s="415"/>
      <c r="B1033" s="281" t="s">
        <v>347</v>
      </c>
      <c r="C1033" s="418"/>
      <c r="D1033" s="418"/>
      <c r="E1033" s="418"/>
      <c r="F1033" s="418"/>
      <c r="G1033" s="418"/>
      <c r="H1033" s="418"/>
      <c r="I1033" s="420"/>
      <c r="J1033" s="420"/>
      <c r="K1033" s="418"/>
    </row>
    <row r="1034" spans="1:11" x14ac:dyDescent="0.25">
      <c r="A1034" s="415"/>
      <c r="B1034" s="415"/>
      <c r="C1034" s="418"/>
      <c r="D1034" s="418"/>
      <c r="E1034" s="418"/>
      <c r="F1034" s="418"/>
      <c r="G1034" s="418"/>
      <c r="H1034" s="418"/>
      <c r="I1034" s="418"/>
      <c r="J1034" s="418"/>
      <c r="K1034" s="418"/>
    </row>
    <row r="1035" spans="1:11" x14ac:dyDescent="0.25">
      <c r="A1035" s="419" t="s">
        <v>478</v>
      </c>
      <c r="B1035" s="533" t="s">
        <v>477</v>
      </c>
      <c r="C1035" s="418"/>
      <c r="D1035" s="418"/>
      <c r="E1035" s="418"/>
      <c r="F1035" s="418"/>
      <c r="G1035" s="418"/>
      <c r="H1035" s="418"/>
      <c r="I1035" s="418"/>
      <c r="J1035" s="418"/>
      <c r="K1035" s="418"/>
    </row>
    <row r="1036" spans="1:11" ht="45" x14ac:dyDescent="0.25">
      <c r="A1036" s="415"/>
      <c r="B1036" s="417"/>
      <c r="C1036" s="664" t="s">
        <v>380</v>
      </c>
      <c r="D1036" s="664" t="s">
        <v>379</v>
      </c>
      <c r="E1036" s="664" t="s">
        <v>378</v>
      </c>
      <c r="F1036" s="664" t="s">
        <v>377</v>
      </c>
      <c r="G1036" s="664" t="s">
        <v>376</v>
      </c>
      <c r="H1036" s="664" t="s">
        <v>474</v>
      </c>
      <c r="I1036" s="664" t="s">
        <v>375</v>
      </c>
      <c r="J1036" s="664" t="s">
        <v>24</v>
      </c>
    </row>
    <row r="1037" spans="1:11" x14ac:dyDescent="0.25">
      <c r="A1037" s="415"/>
      <c r="B1037" s="417" t="s">
        <v>473</v>
      </c>
      <c r="C1037" s="422"/>
      <c r="D1037" s="422"/>
      <c r="E1037" s="422"/>
      <c r="F1037" s="422"/>
      <c r="G1037" s="422"/>
      <c r="H1037" s="422"/>
      <c r="I1037" s="422"/>
      <c r="J1037" s="422">
        <v>0</v>
      </c>
    </row>
    <row r="1038" spans="1:11" x14ac:dyDescent="0.25">
      <c r="A1038" s="415"/>
      <c r="B1038" s="417" t="s">
        <v>472</v>
      </c>
      <c r="C1038" s="422">
        <v>0.96399999999999997</v>
      </c>
      <c r="D1038" s="422"/>
      <c r="E1038" s="422"/>
      <c r="F1038" s="422">
        <v>1.9279999999999999</v>
      </c>
      <c r="G1038" s="422"/>
      <c r="H1038" s="422"/>
      <c r="I1038" s="422"/>
      <c r="J1038" s="422">
        <v>2.8919999999999999</v>
      </c>
    </row>
    <row r="1039" spans="1:11" x14ac:dyDescent="0.25">
      <c r="A1039" s="415"/>
      <c r="B1039" s="417" t="s">
        <v>471</v>
      </c>
      <c r="C1039" s="422">
        <v>1.0720000000000001</v>
      </c>
      <c r="D1039" s="422"/>
      <c r="E1039" s="422"/>
      <c r="F1039" s="422"/>
      <c r="G1039" s="422"/>
      <c r="H1039" s="422">
        <v>1.0720000000000001</v>
      </c>
      <c r="I1039" s="422">
        <v>2.8919999999999999</v>
      </c>
      <c r="J1039" s="422">
        <v>5.0359999999999996</v>
      </c>
    </row>
    <row r="1040" spans="1:11" x14ac:dyDescent="0.25">
      <c r="A1040" s="415"/>
      <c r="B1040" s="417" t="s">
        <v>470</v>
      </c>
      <c r="C1040" s="422"/>
      <c r="D1040" s="422"/>
      <c r="E1040" s="422"/>
      <c r="F1040" s="422"/>
      <c r="G1040" s="422"/>
      <c r="H1040" s="422"/>
      <c r="I1040" s="422"/>
      <c r="J1040" s="422">
        <v>0</v>
      </c>
    </row>
    <row r="1041" spans="1:11" x14ac:dyDescent="0.25">
      <c r="A1041" s="415"/>
      <c r="B1041" s="417" t="s">
        <v>469</v>
      </c>
      <c r="C1041" s="422"/>
      <c r="D1041" s="422"/>
      <c r="E1041" s="422"/>
      <c r="F1041" s="422"/>
      <c r="G1041" s="422"/>
      <c r="H1041" s="422"/>
      <c r="I1041" s="422"/>
      <c r="J1041" s="422">
        <v>0</v>
      </c>
    </row>
    <row r="1042" spans="1:11" x14ac:dyDescent="0.25">
      <c r="A1042" s="415"/>
      <c r="B1042" s="417" t="s">
        <v>468</v>
      </c>
      <c r="C1042" s="422"/>
      <c r="D1042" s="422"/>
      <c r="E1042" s="422"/>
      <c r="F1042" s="422"/>
      <c r="G1042" s="422"/>
      <c r="H1042" s="422"/>
      <c r="I1042" s="422"/>
      <c r="J1042" s="422">
        <v>0</v>
      </c>
    </row>
    <row r="1043" spans="1:11" x14ac:dyDescent="0.25">
      <c r="A1043" s="415"/>
      <c r="B1043" s="417" t="s">
        <v>467</v>
      </c>
      <c r="C1043" s="422"/>
      <c r="D1043" s="422"/>
      <c r="E1043" s="422"/>
      <c r="F1043" s="422"/>
      <c r="G1043" s="422"/>
      <c r="H1043" s="422"/>
      <c r="I1043" s="422"/>
      <c r="J1043" s="422">
        <v>0</v>
      </c>
    </row>
    <row r="1044" spans="1:11" x14ac:dyDescent="0.25">
      <c r="A1044" s="415"/>
      <c r="B1044" s="417" t="s">
        <v>466</v>
      </c>
      <c r="C1044" s="422"/>
      <c r="D1044" s="422"/>
      <c r="E1044" s="422"/>
      <c r="F1044" s="422"/>
      <c r="G1044" s="422"/>
      <c r="H1044" s="422"/>
      <c r="I1044" s="422"/>
      <c r="J1044" s="422">
        <v>0</v>
      </c>
    </row>
    <row r="1045" spans="1:11" x14ac:dyDescent="0.25">
      <c r="A1045" s="415"/>
      <c r="B1045" s="414" t="s">
        <v>24</v>
      </c>
      <c r="C1045" s="421">
        <v>2.036</v>
      </c>
      <c r="D1045" s="421">
        <v>0</v>
      </c>
      <c r="E1045" s="421">
        <v>0</v>
      </c>
      <c r="F1045" s="421">
        <v>1.9279999999999999</v>
      </c>
      <c r="G1045" s="421">
        <v>0</v>
      </c>
      <c r="H1045" s="421">
        <v>1.0720000000000001</v>
      </c>
      <c r="I1045" s="421">
        <v>2.8919999999999999</v>
      </c>
      <c r="J1045" s="421">
        <v>7.927999999999999</v>
      </c>
    </row>
    <row r="1046" spans="1:11" x14ac:dyDescent="0.25">
      <c r="A1046" s="415"/>
      <c r="B1046" s="281" t="s">
        <v>347</v>
      </c>
      <c r="C1046" s="420"/>
      <c r="D1046" s="420"/>
      <c r="E1046" s="420"/>
      <c r="F1046" s="420"/>
      <c r="G1046" s="418"/>
      <c r="H1046" s="420"/>
      <c r="I1046" s="420"/>
      <c r="J1046" s="420"/>
      <c r="K1046" s="420"/>
    </row>
    <row r="1047" spans="1:11" x14ac:dyDescent="0.25">
      <c r="A1047" s="415"/>
      <c r="B1047" s="415"/>
      <c r="C1047" s="418"/>
      <c r="D1047" s="418"/>
      <c r="E1047" s="418"/>
      <c r="F1047" s="418"/>
      <c r="G1047" s="418"/>
      <c r="H1047" s="418"/>
      <c r="I1047" s="418"/>
      <c r="J1047" s="418"/>
      <c r="K1047" s="418"/>
    </row>
    <row r="1048" spans="1:11" x14ac:dyDescent="0.25">
      <c r="A1048" s="419" t="s">
        <v>476</v>
      </c>
      <c r="B1048" s="533" t="s">
        <v>475</v>
      </c>
      <c r="C1048" s="418"/>
      <c r="D1048" s="418"/>
      <c r="E1048" s="418"/>
      <c r="F1048" s="418"/>
      <c r="G1048" s="418"/>
      <c r="H1048" s="418"/>
      <c r="I1048" s="418"/>
      <c r="J1048" s="418"/>
      <c r="K1048" s="418"/>
    </row>
    <row r="1049" spans="1:11" ht="45" x14ac:dyDescent="0.25">
      <c r="A1049" s="415"/>
      <c r="B1049" s="417"/>
      <c r="C1049" s="664" t="s">
        <v>380</v>
      </c>
      <c r="D1049" s="664" t="s">
        <v>379</v>
      </c>
      <c r="E1049" s="664" t="s">
        <v>378</v>
      </c>
      <c r="F1049" s="664" t="s">
        <v>377</v>
      </c>
      <c r="G1049" s="664" t="s">
        <v>376</v>
      </c>
      <c r="H1049" s="664" t="s">
        <v>474</v>
      </c>
      <c r="I1049" s="664" t="s">
        <v>375</v>
      </c>
      <c r="J1049" s="664" t="s">
        <v>24</v>
      </c>
    </row>
    <row r="1050" spans="1:11" x14ac:dyDescent="0.25">
      <c r="A1050" s="415"/>
      <c r="B1050" s="417" t="s">
        <v>473</v>
      </c>
      <c r="C1050" s="416">
        <v>0</v>
      </c>
      <c r="D1050" s="416">
        <v>0</v>
      </c>
      <c r="E1050" s="416">
        <v>0</v>
      </c>
      <c r="F1050" s="416">
        <v>0</v>
      </c>
      <c r="G1050" s="416">
        <v>0</v>
      </c>
      <c r="H1050" s="416">
        <v>0</v>
      </c>
      <c r="I1050" s="416">
        <v>0</v>
      </c>
      <c r="J1050" s="416">
        <v>0</v>
      </c>
    </row>
    <row r="1051" spans="1:11" x14ac:dyDescent="0.25">
      <c r="A1051" s="415"/>
      <c r="B1051" s="417" t="s">
        <v>472</v>
      </c>
      <c r="C1051" s="416">
        <v>0.12159434914228054</v>
      </c>
      <c r="D1051" s="416">
        <v>0</v>
      </c>
      <c r="E1051" s="416">
        <v>0</v>
      </c>
      <c r="F1051" s="416">
        <v>0.24318869828456108</v>
      </c>
      <c r="G1051" s="416">
        <v>0</v>
      </c>
      <c r="H1051" s="416">
        <v>0</v>
      </c>
      <c r="I1051" s="416">
        <v>0</v>
      </c>
      <c r="J1051" s="416">
        <v>0.36478304742684159</v>
      </c>
    </row>
    <row r="1052" spans="1:11" x14ac:dyDescent="0.25">
      <c r="A1052" s="415"/>
      <c r="B1052" s="417" t="s">
        <v>471</v>
      </c>
      <c r="C1052" s="416">
        <v>0.13521695257315844</v>
      </c>
      <c r="D1052" s="416">
        <v>0</v>
      </c>
      <c r="E1052" s="416">
        <v>0</v>
      </c>
      <c r="F1052" s="416">
        <v>0</v>
      </c>
      <c r="G1052" s="416">
        <v>0</v>
      </c>
      <c r="H1052" s="416">
        <v>0.13521695257315844</v>
      </c>
      <c r="I1052" s="416">
        <v>0.36478304742684159</v>
      </c>
      <c r="J1052" s="416">
        <v>0.63521695257315847</v>
      </c>
    </row>
    <row r="1053" spans="1:11" x14ac:dyDescent="0.25">
      <c r="A1053" s="415"/>
      <c r="B1053" s="417" t="s">
        <v>470</v>
      </c>
      <c r="C1053" s="416">
        <v>0</v>
      </c>
      <c r="D1053" s="416">
        <v>0</v>
      </c>
      <c r="E1053" s="416">
        <v>0</v>
      </c>
      <c r="F1053" s="416">
        <v>0</v>
      </c>
      <c r="G1053" s="416">
        <v>0</v>
      </c>
      <c r="H1053" s="416">
        <v>0</v>
      </c>
      <c r="I1053" s="416">
        <v>0</v>
      </c>
      <c r="J1053" s="416">
        <v>0</v>
      </c>
    </row>
    <row r="1054" spans="1:11" x14ac:dyDescent="0.25">
      <c r="A1054" s="415"/>
      <c r="B1054" s="417" t="s">
        <v>469</v>
      </c>
      <c r="C1054" s="416">
        <v>0</v>
      </c>
      <c r="D1054" s="416">
        <v>0</v>
      </c>
      <c r="E1054" s="416">
        <v>0</v>
      </c>
      <c r="F1054" s="416">
        <v>0</v>
      </c>
      <c r="G1054" s="416">
        <v>0</v>
      </c>
      <c r="H1054" s="416">
        <v>0</v>
      </c>
      <c r="I1054" s="416">
        <v>0</v>
      </c>
      <c r="J1054" s="416">
        <v>0</v>
      </c>
    </row>
    <row r="1055" spans="1:11" x14ac:dyDescent="0.25">
      <c r="A1055" s="415"/>
      <c r="B1055" s="417" t="s">
        <v>468</v>
      </c>
      <c r="C1055" s="416">
        <v>0</v>
      </c>
      <c r="D1055" s="416">
        <v>0</v>
      </c>
      <c r="E1055" s="416">
        <v>0</v>
      </c>
      <c r="F1055" s="416">
        <v>0</v>
      </c>
      <c r="G1055" s="416">
        <v>0</v>
      </c>
      <c r="H1055" s="416">
        <v>0</v>
      </c>
      <c r="I1055" s="416">
        <v>0</v>
      </c>
      <c r="J1055" s="416">
        <v>0</v>
      </c>
    </row>
    <row r="1056" spans="1:11" x14ac:dyDescent="0.25">
      <c r="A1056" s="415"/>
      <c r="B1056" s="417" t="s">
        <v>467</v>
      </c>
      <c r="C1056" s="416">
        <v>0</v>
      </c>
      <c r="D1056" s="416">
        <v>0</v>
      </c>
      <c r="E1056" s="416">
        <v>0</v>
      </c>
      <c r="F1056" s="416">
        <v>0</v>
      </c>
      <c r="G1056" s="416">
        <v>0</v>
      </c>
      <c r="H1056" s="416">
        <v>0</v>
      </c>
      <c r="I1056" s="416">
        <v>0</v>
      </c>
      <c r="J1056" s="416">
        <v>0</v>
      </c>
    </row>
    <row r="1057" spans="1:11" x14ac:dyDescent="0.25">
      <c r="A1057" s="415"/>
      <c r="B1057" s="417" t="s">
        <v>466</v>
      </c>
      <c r="C1057" s="416">
        <v>0</v>
      </c>
      <c r="D1057" s="416">
        <v>0</v>
      </c>
      <c r="E1057" s="416">
        <v>0</v>
      </c>
      <c r="F1057" s="416">
        <v>0</v>
      </c>
      <c r="G1057" s="416">
        <v>0</v>
      </c>
      <c r="H1057" s="416">
        <v>0</v>
      </c>
      <c r="I1057" s="416">
        <v>0</v>
      </c>
      <c r="J1057" s="416">
        <v>0</v>
      </c>
    </row>
    <row r="1058" spans="1:11" x14ac:dyDescent="0.25">
      <c r="A1058" s="415"/>
      <c r="B1058" s="414" t="s">
        <v>24</v>
      </c>
      <c r="C1058" s="413">
        <v>0.25681130171543898</v>
      </c>
      <c r="D1058" s="413">
        <v>0</v>
      </c>
      <c r="E1058" s="413">
        <v>0</v>
      </c>
      <c r="F1058" s="413">
        <v>0.24318869828456108</v>
      </c>
      <c r="G1058" s="413">
        <v>0</v>
      </c>
      <c r="H1058" s="413">
        <v>0.13521695257315844</v>
      </c>
      <c r="I1058" s="413">
        <v>0.36478304742684159</v>
      </c>
      <c r="J1058" s="413">
        <v>1</v>
      </c>
    </row>
    <row r="1059" spans="1:11" x14ac:dyDescent="0.25">
      <c r="A1059" s="412"/>
      <c r="B1059" s="281" t="s">
        <v>347</v>
      </c>
      <c r="C1059" s="412"/>
      <c r="D1059" s="412"/>
      <c r="E1059" s="412"/>
      <c r="F1059" s="412"/>
      <c r="G1059" s="412"/>
      <c r="H1059" s="412"/>
      <c r="I1059" s="412"/>
      <c r="J1059" s="412"/>
      <c r="K1059" s="412"/>
    </row>
  </sheetData>
  <mergeCells count="110">
    <mergeCell ref="C946:D946"/>
    <mergeCell ref="C947:D947"/>
    <mergeCell ref="C948:D948"/>
    <mergeCell ref="B951:B952"/>
    <mergeCell ref="B953:B954"/>
    <mergeCell ref="B933:B934"/>
    <mergeCell ref="B935:B936"/>
    <mergeCell ref="B943:B944"/>
    <mergeCell ref="B945:B946"/>
    <mergeCell ref="B947:B948"/>
    <mergeCell ref="B949:B950"/>
    <mergeCell ref="C952:D952"/>
    <mergeCell ref="C953:D953"/>
    <mergeCell ref="C954:D954"/>
    <mergeCell ref="C942:D942"/>
    <mergeCell ref="C949:D949"/>
    <mergeCell ref="C950:D950"/>
    <mergeCell ref="C951:D951"/>
    <mergeCell ref="B692:B693"/>
    <mergeCell ref="B694:B695"/>
    <mergeCell ref="B696:B697"/>
    <mergeCell ref="C943:D943"/>
    <mergeCell ref="C944:D944"/>
    <mergeCell ref="C945:D945"/>
    <mergeCell ref="B925:B926"/>
    <mergeCell ref="B927:B928"/>
    <mergeCell ref="B929:B930"/>
    <mergeCell ref="B931:B932"/>
    <mergeCell ref="B907:B908"/>
    <mergeCell ref="B909:B910"/>
    <mergeCell ref="B911:B912"/>
    <mergeCell ref="B913:B914"/>
    <mergeCell ref="B915:B916"/>
    <mergeCell ref="B917:B918"/>
    <mergeCell ref="B673:B674"/>
    <mergeCell ref="B675:B676"/>
    <mergeCell ref="B677:B678"/>
    <mergeCell ref="B679:B680"/>
    <mergeCell ref="B688:B689"/>
    <mergeCell ref="B690:B691"/>
    <mergeCell ref="B654:B655"/>
    <mergeCell ref="B656:B657"/>
    <mergeCell ref="B658:B659"/>
    <mergeCell ref="B660:B661"/>
    <mergeCell ref="B662:B663"/>
    <mergeCell ref="B671:B672"/>
    <mergeCell ref="C553:D553"/>
    <mergeCell ref="C554:D554"/>
    <mergeCell ref="C555:D555"/>
    <mergeCell ref="C556:D556"/>
    <mergeCell ref="C548:D548"/>
    <mergeCell ref="C544:D544"/>
    <mergeCell ref="B551:B552"/>
    <mergeCell ref="B553:B554"/>
    <mergeCell ref="B555:B556"/>
    <mergeCell ref="C545:D545"/>
    <mergeCell ref="C546:D546"/>
    <mergeCell ref="C547:D547"/>
    <mergeCell ref="C549:D549"/>
    <mergeCell ref="C550:D550"/>
    <mergeCell ref="C551:D551"/>
    <mergeCell ref="C552:D552"/>
    <mergeCell ref="B533:B534"/>
    <mergeCell ref="B535:B536"/>
    <mergeCell ref="B537:B538"/>
    <mergeCell ref="B545:B546"/>
    <mergeCell ref="B547:B548"/>
    <mergeCell ref="B549:B550"/>
    <mergeCell ref="B515:B516"/>
    <mergeCell ref="B517:B518"/>
    <mergeCell ref="B519:B520"/>
    <mergeCell ref="B527:B528"/>
    <mergeCell ref="B529:B530"/>
    <mergeCell ref="B531:B532"/>
    <mergeCell ref="C167:D167"/>
    <mergeCell ref="C169:D169"/>
    <mergeCell ref="C168:D168"/>
    <mergeCell ref="B509:B510"/>
    <mergeCell ref="B511:B512"/>
    <mergeCell ref="B513:B514"/>
    <mergeCell ref="C161:D161"/>
    <mergeCell ref="C162:D162"/>
    <mergeCell ref="C163:D163"/>
    <mergeCell ref="C164:D164"/>
    <mergeCell ref="C165:D165"/>
    <mergeCell ref="C166:D166"/>
    <mergeCell ref="B162:B163"/>
    <mergeCell ref="B164:B165"/>
    <mergeCell ref="B166:B167"/>
    <mergeCell ref="C155:D155"/>
    <mergeCell ref="C156:D156"/>
    <mergeCell ref="C157:D157"/>
    <mergeCell ref="C158:D158"/>
    <mergeCell ref="C159:D159"/>
    <mergeCell ref="C160:D160"/>
    <mergeCell ref="B156:B157"/>
    <mergeCell ref="B158:B159"/>
    <mergeCell ref="B160:B161"/>
    <mergeCell ref="B138:B139"/>
    <mergeCell ref="B140:B141"/>
    <mergeCell ref="B142:B143"/>
    <mergeCell ref="B144:B145"/>
    <mergeCell ref="B146:B147"/>
    <mergeCell ref="B148:B149"/>
    <mergeCell ref="B120:B121"/>
    <mergeCell ref="B122:B123"/>
    <mergeCell ref="B124:B125"/>
    <mergeCell ref="B126:B127"/>
    <mergeCell ref="B128:B129"/>
    <mergeCell ref="B130:B131"/>
  </mergeCells>
  <pageMargins left="0.7" right="0.7" top="0.75" bottom="0.75" header="0.3" footer="0.3"/>
  <pageSetup paperSize="9" scale="1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tabColor rgb="FF00B050"/>
  </sheetPr>
  <dimension ref="A1:N176"/>
  <sheetViews>
    <sheetView zoomScale="70" zoomScaleNormal="70" workbookViewId="0"/>
  </sheetViews>
  <sheetFormatPr defaultColWidth="19.42578125" defaultRowHeight="15" x14ac:dyDescent="0.25"/>
  <cols>
    <col min="1" max="1" width="19.42578125" style="650"/>
    <col min="2" max="2" width="94.5703125" style="650" customWidth="1"/>
    <col min="3" max="16384" width="19.42578125" style="650"/>
  </cols>
  <sheetData>
    <row r="1" spans="1:11" ht="34.5" x14ac:dyDescent="0.25">
      <c r="A1" s="626" t="s">
        <v>744</v>
      </c>
    </row>
    <row r="4" spans="1:11" x14ac:dyDescent="0.25">
      <c r="A4" s="693" t="s">
        <v>743</v>
      </c>
      <c r="B4" s="690" t="s">
        <v>890</v>
      </c>
      <c r="C4" s="690"/>
      <c r="D4" s="690"/>
    </row>
    <row r="5" spans="1:11" x14ac:dyDescent="0.25">
      <c r="B5" s="688"/>
      <c r="C5" s="691">
        <v>2016</v>
      </c>
      <c r="D5" s="691">
        <v>2017</v>
      </c>
    </row>
    <row r="6" spans="1:11" x14ac:dyDescent="0.25">
      <c r="A6" s="693"/>
      <c r="B6" s="689" t="s">
        <v>25</v>
      </c>
      <c r="C6" s="692">
        <v>14.1</v>
      </c>
      <c r="D6" s="692">
        <v>17.850000000000001</v>
      </c>
    </row>
    <row r="7" spans="1:11" x14ac:dyDescent="0.25">
      <c r="A7" s="693"/>
      <c r="B7" s="689" t="s">
        <v>26</v>
      </c>
      <c r="C7" s="692">
        <v>8.1</v>
      </c>
      <c r="D7" s="692">
        <v>10.5</v>
      </c>
    </row>
    <row r="8" spans="1:11" x14ac:dyDescent="0.25">
      <c r="B8" s="689" t="s">
        <v>742</v>
      </c>
      <c r="C8" s="704">
        <v>0.57446808510638292</v>
      </c>
      <c r="D8" s="704">
        <v>0.58823529411764697</v>
      </c>
      <c r="E8" s="655"/>
    </row>
    <row r="9" spans="1:11" x14ac:dyDescent="0.25">
      <c r="A9" s="693"/>
      <c r="B9" s="689" t="s">
        <v>33</v>
      </c>
      <c r="C9" s="692">
        <v>48</v>
      </c>
      <c r="D9" s="692">
        <v>63</v>
      </c>
      <c r="E9" s="568"/>
    </row>
    <row r="10" spans="1:11" x14ac:dyDescent="0.25">
      <c r="A10" s="693"/>
      <c r="B10" s="689" t="s">
        <v>34</v>
      </c>
      <c r="C10" s="692">
        <v>28</v>
      </c>
      <c r="D10" s="692">
        <v>37</v>
      </c>
    </row>
    <row r="11" spans="1:11" x14ac:dyDescent="0.25">
      <c r="B11" s="689" t="s">
        <v>741</v>
      </c>
      <c r="C11" s="704">
        <v>0.58333333333333337</v>
      </c>
      <c r="D11" s="704">
        <v>0.58730158730158732</v>
      </c>
      <c r="E11" s="655"/>
    </row>
    <row r="12" spans="1:11" x14ac:dyDescent="0.25">
      <c r="B12" s="281" t="s">
        <v>347</v>
      </c>
    </row>
    <row r="14" spans="1:11" x14ac:dyDescent="0.25">
      <c r="A14" s="693" t="s">
        <v>740</v>
      </c>
      <c r="B14" s="376" t="s">
        <v>739</v>
      </c>
      <c r="C14" s="605"/>
      <c r="D14" s="605"/>
      <c r="E14" s="605"/>
      <c r="F14" s="605"/>
      <c r="G14" s="605"/>
      <c r="H14" s="605"/>
      <c r="I14" s="605"/>
      <c r="J14" s="605"/>
    </row>
    <row r="15" spans="1:11" ht="45" customHeight="1" x14ac:dyDescent="0.25">
      <c r="B15" s="616"/>
      <c r="C15" s="664" t="s">
        <v>381</v>
      </c>
      <c r="D15" s="664" t="s">
        <v>380</v>
      </c>
      <c r="E15" s="664" t="s">
        <v>379</v>
      </c>
      <c r="F15" s="664" t="s">
        <v>378</v>
      </c>
      <c r="G15" s="664" t="s">
        <v>377</v>
      </c>
      <c r="H15" s="664" t="s">
        <v>376</v>
      </c>
      <c r="I15" s="664" t="s">
        <v>375</v>
      </c>
      <c r="J15" s="664" t="s">
        <v>24</v>
      </c>
    </row>
    <row r="16" spans="1:11" x14ac:dyDescent="0.25">
      <c r="B16" s="616" t="s">
        <v>458</v>
      </c>
      <c r="C16" s="654">
        <v>0</v>
      </c>
      <c r="D16" s="654">
        <v>1.8</v>
      </c>
      <c r="E16" s="654">
        <v>6.6</v>
      </c>
      <c r="F16" s="654">
        <v>0.6</v>
      </c>
      <c r="G16" s="654">
        <v>5.25</v>
      </c>
      <c r="H16" s="654">
        <v>1.5</v>
      </c>
      <c r="I16" s="654">
        <v>2.1</v>
      </c>
      <c r="J16" s="654">
        <v>17.850000000000001</v>
      </c>
      <c r="K16" s="313" t="s">
        <v>264</v>
      </c>
    </row>
    <row r="17" spans="1:11" x14ac:dyDescent="0.25">
      <c r="B17" s="616" t="s">
        <v>26</v>
      </c>
      <c r="C17" s="654">
        <v>0</v>
      </c>
      <c r="D17" s="654">
        <v>0.6</v>
      </c>
      <c r="E17" s="654">
        <v>4.8</v>
      </c>
      <c r="F17" s="654">
        <v>0.3</v>
      </c>
      <c r="G17" s="654">
        <v>2.4</v>
      </c>
      <c r="H17" s="654">
        <v>0.6</v>
      </c>
      <c r="I17" s="654">
        <v>1.8</v>
      </c>
      <c r="J17" s="654">
        <v>10.5</v>
      </c>
      <c r="K17" s="313" t="s">
        <v>264</v>
      </c>
    </row>
    <row r="18" spans="1:11" x14ac:dyDescent="0.25">
      <c r="B18" s="616" t="s">
        <v>457</v>
      </c>
      <c r="C18" s="669">
        <v>0</v>
      </c>
      <c r="D18" s="669">
        <v>5.7142857142857141E-2</v>
      </c>
      <c r="E18" s="669">
        <v>0.45714285714285713</v>
      </c>
      <c r="F18" s="669">
        <v>2.8571428571428571E-2</v>
      </c>
      <c r="G18" s="669">
        <v>0.22857142857142856</v>
      </c>
      <c r="H18" s="669">
        <v>5.7142857142857141E-2</v>
      </c>
      <c r="I18" s="669">
        <v>0.17142857142857143</v>
      </c>
      <c r="J18" s="669">
        <v>1</v>
      </c>
      <c r="K18" s="313"/>
    </row>
    <row r="19" spans="1:11" x14ac:dyDescent="0.25">
      <c r="B19" s="281" t="s">
        <v>347</v>
      </c>
      <c r="C19" s="409"/>
      <c r="D19" s="409"/>
      <c r="E19" s="409"/>
      <c r="F19" s="409"/>
      <c r="G19" s="409"/>
      <c r="H19" s="409"/>
      <c r="I19" s="409"/>
      <c r="J19" s="409"/>
    </row>
    <row r="21" spans="1:11" x14ac:dyDescent="0.25">
      <c r="A21" s="693" t="s">
        <v>738</v>
      </c>
      <c r="B21" s="619" t="s">
        <v>737</v>
      </c>
      <c r="C21" s="605"/>
      <c r="D21" s="605"/>
      <c r="E21" s="605"/>
      <c r="F21" s="605"/>
      <c r="G21" s="605"/>
      <c r="H21" s="605"/>
      <c r="I21" s="605"/>
      <c r="J21" s="605"/>
    </row>
    <row r="22" spans="1:11" ht="45" x14ac:dyDescent="0.25">
      <c r="B22" s="616"/>
      <c r="C22" s="664" t="s">
        <v>381</v>
      </c>
      <c r="D22" s="664" t="s">
        <v>380</v>
      </c>
      <c r="E22" s="664" t="s">
        <v>379</v>
      </c>
      <c r="F22" s="664" t="s">
        <v>378</v>
      </c>
      <c r="G22" s="664" t="s">
        <v>377</v>
      </c>
      <c r="H22" s="664" t="s">
        <v>376</v>
      </c>
      <c r="I22" s="664" t="s">
        <v>375</v>
      </c>
      <c r="J22" s="664" t="s">
        <v>24</v>
      </c>
    </row>
    <row r="23" spans="1:11" x14ac:dyDescent="0.25">
      <c r="B23" s="616" t="s">
        <v>295</v>
      </c>
      <c r="C23" s="692">
        <v>0</v>
      </c>
      <c r="D23" s="692">
        <v>6</v>
      </c>
      <c r="E23" s="692">
        <v>23</v>
      </c>
      <c r="F23" s="692">
        <v>2</v>
      </c>
      <c r="G23" s="692">
        <v>20</v>
      </c>
      <c r="H23" s="692">
        <v>5</v>
      </c>
      <c r="I23" s="692">
        <v>7</v>
      </c>
      <c r="J23" s="692">
        <v>63</v>
      </c>
      <c r="K23" s="313" t="s">
        <v>264</v>
      </c>
    </row>
    <row r="24" spans="1:11" x14ac:dyDescent="0.25">
      <c r="B24" s="616" t="s">
        <v>34</v>
      </c>
      <c r="C24" s="692">
        <v>0</v>
      </c>
      <c r="D24" s="692">
        <v>2</v>
      </c>
      <c r="E24" s="692">
        <v>17</v>
      </c>
      <c r="F24" s="692">
        <v>1</v>
      </c>
      <c r="G24" s="692">
        <v>9</v>
      </c>
      <c r="H24" s="692">
        <v>2</v>
      </c>
      <c r="I24" s="692">
        <v>6</v>
      </c>
      <c r="J24" s="692">
        <v>37</v>
      </c>
      <c r="K24" s="313" t="s">
        <v>264</v>
      </c>
    </row>
    <row r="25" spans="1:11" x14ac:dyDescent="0.25">
      <c r="B25" s="281" t="s">
        <v>347</v>
      </c>
      <c r="C25" s="409"/>
      <c r="D25" s="409"/>
      <c r="E25" s="409"/>
      <c r="F25" s="409"/>
      <c r="G25" s="409"/>
      <c r="H25" s="409"/>
      <c r="I25" s="409"/>
      <c r="J25" s="409"/>
    </row>
    <row r="26" spans="1:11" x14ac:dyDescent="0.25">
      <c r="B26" s="620"/>
      <c r="C26" s="605"/>
      <c r="D26" s="605"/>
      <c r="E26" s="605"/>
      <c r="F26" s="605"/>
      <c r="G26" s="605"/>
      <c r="H26" s="605"/>
      <c r="I26" s="605"/>
      <c r="J26" s="605"/>
    </row>
    <row r="27" spans="1:11" x14ac:dyDescent="0.25">
      <c r="A27" s="693" t="s">
        <v>736</v>
      </c>
      <c r="B27" s="408" t="s">
        <v>735</v>
      </c>
      <c r="C27" s="358"/>
      <c r="D27" s="358"/>
      <c r="E27" s="358"/>
      <c r="F27" s="358"/>
      <c r="G27" s="358"/>
      <c r="H27" s="358"/>
      <c r="I27" s="405"/>
      <c r="J27" s="366"/>
    </row>
    <row r="28" spans="1:11" x14ac:dyDescent="0.25">
      <c r="B28" s="407" t="s">
        <v>346</v>
      </c>
      <c r="C28" s="692">
        <v>63</v>
      </c>
      <c r="D28" s="391"/>
      <c r="E28" s="391"/>
      <c r="F28" s="391"/>
      <c r="G28" s="391"/>
      <c r="H28" s="391"/>
      <c r="I28" s="391"/>
      <c r="J28" s="260"/>
    </row>
    <row r="29" spans="1:11" x14ac:dyDescent="0.25">
      <c r="B29" s="407" t="s">
        <v>451</v>
      </c>
      <c r="C29" s="692">
        <v>37</v>
      </c>
      <c r="D29" s="391"/>
      <c r="E29" s="406"/>
      <c r="F29" s="391"/>
      <c r="G29" s="391"/>
      <c r="H29" s="391"/>
      <c r="I29" s="391"/>
      <c r="J29" s="260"/>
    </row>
    <row r="30" spans="1:11" ht="15" customHeight="1" x14ac:dyDescent="0.25">
      <c r="B30" s="281" t="s">
        <v>347</v>
      </c>
      <c r="C30" s="567"/>
      <c r="D30" s="566"/>
      <c r="E30" s="358"/>
      <c r="F30" s="358"/>
      <c r="G30" s="358"/>
      <c r="H30" s="358"/>
      <c r="I30" s="405"/>
      <c r="J30" s="366"/>
    </row>
    <row r="31" spans="1:11" x14ac:dyDescent="0.25">
      <c r="B31" s="385"/>
      <c r="C31" s="358"/>
      <c r="D31" s="358"/>
      <c r="E31" s="358"/>
      <c r="F31" s="358"/>
      <c r="G31" s="358"/>
      <c r="H31" s="358"/>
      <c r="I31" s="405"/>
      <c r="J31" s="366"/>
    </row>
    <row r="32" spans="1:11" x14ac:dyDescent="0.25">
      <c r="A32" s="693" t="s">
        <v>734</v>
      </c>
      <c r="B32" s="367" t="s">
        <v>733</v>
      </c>
      <c r="C32" s="260"/>
      <c r="D32" s="366"/>
      <c r="E32" s="366"/>
      <c r="F32" s="366"/>
      <c r="G32" s="366"/>
      <c r="H32" s="366"/>
      <c r="I32" s="404"/>
      <c r="J32" s="366"/>
    </row>
    <row r="33" spans="1:10" x14ac:dyDescent="0.25">
      <c r="B33" s="607" t="s">
        <v>25</v>
      </c>
      <c r="C33" s="719">
        <v>17.850000000000001</v>
      </c>
      <c r="D33" s="398"/>
      <c r="E33" s="366"/>
      <c r="F33" s="360"/>
      <c r="G33" s="360"/>
      <c r="H33" s="360"/>
      <c r="I33" s="401"/>
      <c r="J33" s="260"/>
    </row>
    <row r="34" spans="1:10" x14ac:dyDescent="0.25">
      <c r="B34" s="607" t="s">
        <v>447</v>
      </c>
      <c r="C34" s="719"/>
      <c r="D34" s="366"/>
      <c r="E34" s="366"/>
      <c r="F34" s="360"/>
      <c r="G34" s="360"/>
      <c r="H34" s="360"/>
      <c r="I34" s="401"/>
      <c r="J34" s="260"/>
    </row>
    <row r="35" spans="1:10" x14ac:dyDescent="0.25">
      <c r="B35" s="607" t="s">
        <v>26</v>
      </c>
      <c r="C35" s="719">
        <v>10.5</v>
      </c>
      <c r="D35" s="366"/>
      <c r="E35" s="366"/>
      <c r="F35" s="360"/>
      <c r="G35" s="360"/>
      <c r="H35" s="360"/>
      <c r="I35" s="401"/>
      <c r="J35" s="260"/>
    </row>
    <row r="36" spans="1:10" x14ac:dyDescent="0.25">
      <c r="B36" s="607" t="s">
        <v>401</v>
      </c>
      <c r="C36" s="719"/>
      <c r="D36" s="366"/>
      <c r="E36" s="402"/>
      <c r="F36" s="360"/>
      <c r="G36" s="360"/>
      <c r="H36" s="360"/>
      <c r="I36" s="401"/>
      <c r="J36" s="260"/>
    </row>
    <row r="37" spans="1:10" x14ac:dyDescent="0.25">
      <c r="B37" s="281" t="s">
        <v>347</v>
      </c>
      <c r="C37" s="260"/>
      <c r="D37" s="260"/>
      <c r="E37" s="260"/>
      <c r="F37" s="260"/>
      <c r="G37" s="260"/>
      <c r="H37" s="260"/>
      <c r="I37" s="260"/>
      <c r="J37" s="366"/>
    </row>
    <row r="38" spans="1:10" x14ac:dyDescent="0.25">
      <c r="B38" s="385" t="s">
        <v>718</v>
      </c>
      <c r="C38" s="260"/>
      <c r="D38" s="260"/>
      <c r="E38" s="260"/>
      <c r="F38" s="260"/>
      <c r="G38" s="260"/>
      <c r="H38" s="260"/>
      <c r="I38" s="260"/>
      <c r="J38" s="366"/>
    </row>
    <row r="39" spans="1:10" x14ac:dyDescent="0.25">
      <c r="A39" s="693" t="s">
        <v>732</v>
      </c>
      <c r="B39" s="384" t="s">
        <v>731</v>
      </c>
      <c r="C39" s="366"/>
      <c r="D39" s="366"/>
      <c r="E39" s="366"/>
      <c r="F39" s="366"/>
      <c r="G39" s="366"/>
      <c r="H39" s="366"/>
      <c r="I39" s="366"/>
      <c r="J39" s="366"/>
    </row>
    <row r="40" spans="1:10" x14ac:dyDescent="0.25">
      <c r="B40" s="607" t="s">
        <v>256</v>
      </c>
      <c r="C40" s="654">
        <v>0.28378377999999999</v>
      </c>
      <c r="D40" s="397"/>
      <c r="E40" s="366"/>
      <c r="F40" s="365"/>
      <c r="G40" s="365"/>
      <c r="H40" s="365"/>
      <c r="I40" s="399"/>
      <c r="J40" s="366"/>
    </row>
    <row r="41" spans="1:10" x14ac:dyDescent="0.25">
      <c r="B41" s="281" t="s">
        <v>347</v>
      </c>
      <c r="C41" s="400"/>
      <c r="D41" s="397"/>
      <c r="E41" s="366"/>
      <c r="F41" s="365"/>
      <c r="G41" s="365"/>
      <c r="H41" s="365"/>
      <c r="I41" s="399"/>
      <c r="J41" s="366"/>
    </row>
    <row r="42" spans="1:10" x14ac:dyDescent="0.25">
      <c r="A42" s="693"/>
      <c r="B42" s="368"/>
      <c r="C42" s="365"/>
      <c r="D42" s="605"/>
      <c r="E42" s="605"/>
      <c r="F42" s="649"/>
      <c r="G42" s="649"/>
      <c r="H42" s="260"/>
      <c r="I42" s="366"/>
      <c r="J42" s="366"/>
    </row>
    <row r="43" spans="1:10" x14ac:dyDescent="0.25">
      <c r="A43" s="693" t="s">
        <v>730</v>
      </c>
      <c r="B43" s="601" t="s">
        <v>729</v>
      </c>
      <c r="C43" s="605"/>
      <c r="D43" s="649"/>
      <c r="E43" s="605"/>
      <c r="F43" s="605"/>
      <c r="G43" s="605"/>
      <c r="H43" s="366"/>
      <c r="I43" s="366"/>
      <c r="J43" s="366"/>
    </row>
    <row r="44" spans="1:10" x14ac:dyDescent="0.25">
      <c r="B44" s="689"/>
      <c r="C44" s="664" t="s">
        <v>394</v>
      </c>
      <c r="D44" s="664" t="s">
        <v>46</v>
      </c>
      <c r="E44" s="605"/>
      <c r="F44" s="605"/>
      <c r="G44" s="605"/>
      <c r="H44" s="260"/>
      <c r="I44" s="386"/>
      <c r="J44" s="366"/>
    </row>
    <row r="45" spans="1:10" x14ac:dyDescent="0.25">
      <c r="A45" s="601"/>
      <c r="B45" s="689" t="s">
        <v>205</v>
      </c>
      <c r="C45" s="689">
        <v>0</v>
      </c>
      <c r="D45" s="669">
        <v>0</v>
      </c>
      <c r="E45" s="605"/>
      <c r="F45" s="605"/>
      <c r="G45" s="605"/>
      <c r="H45" s="260"/>
      <c r="I45" s="386"/>
      <c r="J45" s="366"/>
    </row>
    <row r="46" spans="1:10" x14ac:dyDescent="0.25">
      <c r="A46" s="601"/>
      <c r="B46" s="689" t="s">
        <v>204</v>
      </c>
      <c r="C46" s="689">
        <v>63</v>
      </c>
      <c r="D46" s="669">
        <v>1</v>
      </c>
      <c r="E46" s="605"/>
      <c r="F46" s="605"/>
      <c r="G46" s="605"/>
      <c r="H46" s="260"/>
      <c r="I46" s="260"/>
      <c r="J46" s="366"/>
    </row>
    <row r="47" spans="1:10" x14ac:dyDescent="0.25">
      <c r="A47" s="601"/>
      <c r="B47" s="689" t="s">
        <v>203</v>
      </c>
      <c r="C47" s="689">
        <v>0</v>
      </c>
      <c r="D47" s="669">
        <v>0</v>
      </c>
      <c r="E47" s="605"/>
      <c r="F47" s="605"/>
      <c r="G47" s="605"/>
      <c r="H47" s="260"/>
      <c r="I47" s="260"/>
      <c r="J47" s="366"/>
    </row>
    <row r="48" spans="1:10" x14ac:dyDescent="0.25">
      <c r="A48" s="601"/>
      <c r="B48" s="689" t="s">
        <v>202</v>
      </c>
      <c r="C48" s="689">
        <v>0</v>
      </c>
      <c r="D48" s="669">
        <v>0</v>
      </c>
      <c r="E48" s="605"/>
      <c r="F48" s="605"/>
      <c r="G48" s="605"/>
      <c r="H48" s="366"/>
      <c r="I48" s="366"/>
      <c r="J48" s="366"/>
    </row>
    <row r="49" spans="1:14" x14ac:dyDescent="0.25">
      <c r="A49" s="601"/>
      <c r="B49" s="689" t="s">
        <v>201</v>
      </c>
      <c r="C49" s="689">
        <v>0</v>
      </c>
      <c r="D49" s="669">
        <v>0</v>
      </c>
      <c r="E49" s="605"/>
      <c r="F49" s="605"/>
      <c r="G49" s="605"/>
      <c r="H49" s="366"/>
      <c r="I49" s="366"/>
      <c r="J49" s="366"/>
    </row>
    <row r="50" spans="1:14" x14ac:dyDescent="0.25">
      <c r="A50" s="601"/>
      <c r="B50" s="689" t="s">
        <v>200</v>
      </c>
      <c r="C50" s="689">
        <v>0</v>
      </c>
      <c r="D50" s="669">
        <v>0</v>
      </c>
      <c r="E50" s="605"/>
      <c r="F50" s="605"/>
      <c r="G50" s="605"/>
      <c r="H50" s="366"/>
      <c r="I50" s="366"/>
      <c r="J50" s="366"/>
    </row>
    <row r="51" spans="1:14" x14ac:dyDescent="0.25">
      <c r="A51" s="601"/>
      <c r="B51" s="688" t="s">
        <v>24</v>
      </c>
      <c r="C51" s="688">
        <v>63</v>
      </c>
      <c r="D51" s="346">
        <v>1</v>
      </c>
      <c r="E51" s="605"/>
      <c r="F51" s="605"/>
      <c r="G51" s="605"/>
      <c r="H51" s="366"/>
      <c r="I51" s="366"/>
      <c r="J51" s="366"/>
    </row>
    <row r="52" spans="1:14" x14ac:dyDescent="0.25">
      <c r="A52" s="601"/>
      <c r="B52" s="281" t="s">
        <v>347</v>
      </c>
      <c r="C52" s="313" t="s">
        <v>264</v>
      </c>
      <c r="D52" s="649"/>
      <c r="E52" s="605"/>
      <c r="F52" s="605"/>
      <c r="G52" s="605"/>
      <c r="H52" s="366"/>
      <c r="I52" s="366"/>
      <c r="J52" s="366"/>
      <c r="K52" s="366"/>
      <c r="L52" s="366"/>
      <c r="M52" s="366"/>
      <c r="N52" s="366"/>
    </row>
    <row r="53" spans="1:14" x14ac:dyDescent="0.25">
      <c r="A53" s="601"/>
      <c r="B53" s="43"/>
      <c r="E53" s="605"/>
      <c r="F53" s="605"/>
      <c r="G53" s="605"/>
      <c r="H53" s="366"/>
      <c r="I53" s="366"/>
      <c r="J53" s="366"/>
      <c r="K53" s="366"/>
      <c r="L53" s="366"/>
      <c r="M53" s="366"/>
      <c r="N53" s="366"/>
    </row>
    <row r="54" spans="1:14" x14ac:dyDescent="0.25">
      <c r="A54" s="693" t="s">
        <v>728</v>
      </c>
      <c r="B54" s="601" t="s">
        <v>727</v>
      </c>
      <c r="E54" s="605"/>
      <c r="F54" s="605"/>
      <c r="G54" s="605"/>
      <c r="H54" s="366"/>
      <c r="I54" s="366"/>
      <c r="J54" s="366"/>
      <c r="K54" s="366"/>
      <c r="L54" s="366"/>
      <c r="M54" s="366"/>
      <c r="N54" s="366"/>
    </row>
    <row r="55" spans="1:14" x14ac:dyDescent="0.25">
      <c r="A55" s="601"/>
      <c r="B55" s="689"/>
      <c r="C55" s="664" t="s">
        <v>394</v>
      </c>
      <c r="D55" s="664" t="s">
        <v>46</v>
      </c>
      <c r="E55" s="605"/>
      <c r="F55" s="605"/>
      <c r="G55" s="605"/>
      <c r="H55" s="366"/>
      <c r="I55" s="366"/>
      <c r="J55" s="366"/>
      <c r="K55" s="366"/>
      <c r="L55" s="366"/>
      <c r="M55" s="366"/>
      <c r="N55" s="366"/>
    </row>
    <row r="56" spans="1:14" x14ac:dyDescent="0.25">
      <c r="A56" s="601"/>
      <c r="B56" s="689" t="s">
        <v>205</v>
      </c>
      <c r="C56" s="689">
        <v>0</v>
      </c>
      <c r="D56" s="603">
        <v>0</v>
      </c>
      <c r="E56" s="605"/>
      <c r="F56" s="605"/>
      <c r="G56" s="605"/>
      <c r="H56" s="366"/>
      <c r="I56" s="366"/>
      <c r="J56" s="366"/>
      <c r="K56" s="366"/>
      <c r="L56" s="366"/>
      <c r="M56" s="366"/>
      <c r="N56" s="366"/>
    </row>
    <row r="57" spans="1:14" x14ac:dyDescent="0.25">
      <c r="A57" s="601"/>
      <c r="B57" s="689" t="s">
        <v>204</v>
      </c>
      <c r="C57" s="689">
        <v>37</v>
      </c>
      <c r="D57" s="603">
        <v>1</v>
      </c>
      <c r="E57" s="605"/>
      <c r="F57" s="605"/>
      <c r="G57" s="605"/>
      <c r="H57" s="366"/>
      <c r="I57" s="366"/>
      <c r="J57" s="366"/>
      <c r="K57" s="366"/>
      <c r="L57" s="366"/>
      <c r="M57" s="366"/>
      <c r="N57" s="366"/>
    </row>
    <row r="58" spans="1:14" x14ac:dyDescent="0.25">
      <c r="A58" s="601"/>
      <c r="B58" s="689" t="s">
        <v>203</v>
      </c>
      <c r="C58" s="689">
        <v>0</v>
      </c>
      <c r="D58" s="603">
        <v>0</v>
      </c>
      <c r="E58" s="605"/>
      <c r="F58" s="605"/>
      <c r="G58" s="605"/>
      <c r="H58" s="366"/>
      <c r="I58" s="366"/>
      <c r="J58" s="366"/>
      <c r="K58" s="366"/>
      <c r="L58" s="366"/>
      <c r="M58" s="366"/>
      <c r="N58" s="366"/>
    </row>
    <row r="59" spans="1:14" x14ac:dyDescent="0.25">
      <c r="A59" s="601"/>
      <c r="B59" s="689" t="s">
        <v>202</v>
      </c>
      <c r="C59" s="689">
        <v>0</v>
      </c>
      <c r="D59" s="603">
        <v>0</v>
      </c>
      <c r="E59" s="605"/>
      <c r="F59" s="605"/>
      <c r="G59" s="605"/>
      <c r="H59" s="366"/>
      <c r="I59" s="366"/>
      <c r="J59" s="366"/>
      <c r="K59" s="366"/>
      <c r="L59" s="366"/>
      <c r="M59" s="366"/>
      <c r="N59" s="366"/>
    </row>
    <row r="60" spans="1:14" x14ac:dyDescent="0.25">
      <c r="A60" s="601"/>
      <c r="B60" s="689" t="s">
        <v>201</v>
      </c>
      <c r="C60" s="689">
        <v>0</v>
      </c>
      <c r="D60" s="603">
        <v>0</v>
      </c>
      <c r="E60" s="605"/>
      <c r="F60" s="605"/>
      <c r="G60" s="605"/>
      <c r="H60" s="366"/>
      <c r="I60" s="366"/>
      <c r="J60" s="366"/>
      <c r="K60" s="366"/>
      <c r="L60" s="366"/>
      <c r="M60" s="366"/>
      <c r="N60" s="366"/>
    </row>
    <row r="61" spans="1:14" x14ac:dyDescent="0.25">
      <c r="A61" s="601"/>
      <c r="B61" s="689" t="s">
        <v>200</v>
      </c>
      <c r="C61" s="689">
        <v>0</v>
      </c>
      <c r="D61" s="603">
        <v>0</v>
      </c>
      <c r="E61" s="605"/>
      <c r="F61" s="605"/>
      <c r="G61" s="605"/>
      <c r="H61" s="366"/>
      <c r="I61" s="366"/>
      <c r="J61" s="366"/>
      <c r="K61" s="366"/>
      <c r="L61" s="366"/>
      <c r="M61" s="366"/>
      <c r="N61" s="366"/>
    </row>
    <row r="62" spans="1:14" x14ac:dyDescent="0.25">
      <c r="A62" s="601"/>
      <c r="B62" s="688" t="s">
        <v>24</v>
      </c>
      <c r="C62" s="688">
        <v>37</v>
      </c>
      <c r="D62" s="670">
        <v>1</v>
      </c>
      <c r="E62" s="605"/>
      <c r="F62" s="605"/>
      <c r="G62" s="605"/>
      <c r="H62" s="366"/>
      <c r="I62" s="366"/>
      <c r="J62" s="366"/>
      <c r="K62" s="366"/>
      <c r="L62" s="366"/>
      <c r="M62" s="366"/>
      <c r="N62" s="366"/>
    </row>
    <row r="63" spans="1:14" x14ac:dyDescent="0.25">
      <c r="A63" s="601"/>
      <c r="B63" s="281" t="s">
        <v>347</v>
      </c>
      <c r="C63" s="650" t="s">
        <v>264</v>
      </c>
      <c r="E63" s="605"/>
      <c r="F63" s="605"/>
      <c r="G63" s="605"/>
      <c r="H63" s="366"/>
      <c r="I63" s="366"/>
      <c r="J63" s="366"/>
      <c r="K63" s="366"/>
      <c r="L63" s="366"/>
      <c r="M63" s="366"/>
      <c r="N63" s="366"/>
    </row>
    <row r="64" spans="1:14" x14ac:dyDescent="0.25">
      <c r="A64" s="601"/>
      <c r="B64" s="602"/>
      <c r="E64" s="605"/>
      <c r="F64" s="605"/>
      <c r="G64" s="605"/>
      <c r="H64" s="366"/>
      <c r="I64" s="366"/>
      <c r="J64" s="366"/>
      <c r="K64" s="366"/>
      <c r="L64" s="366"/>
      <c r="M64" s="366"/>
      <c r="N64" s="366"/>
    </row>
    <row r="65" spans="1:14" x14ac:dyDescent="0.25">
      <c r="A65" s="693" t="s">
        <v>726</v>
      </c>
      <c r="B65" s="601" t="s">
        <v>725</v>
      </c>
      <c r="E65" s="605"/>
      <c r="F65" s="605"/>
      <c r="G65" s="605"/>
      <c r="H65" s="366"/>
      <c r="I65" s="366"/>
      <c r="J65" s="366"/>
      <c r="K65" s="366"/>
      <c r="L65" s="366"/>
      <c r="M65" s="366"/>
      <c r="N65" s="366"/>
    </row>
    <row r="66" spans="1:14" x14ac:dyDescent="0.25">
      <c r="A66" s="601"/>
      <c r="B66" s="689"/>
      <c r="C66" s="664" t="s">
        <v>389</v>
      </c>
      <c r="D66" s="664" t="s">
        <v>46</v>
      </c>
      <c r="E66" s="605"/>
      <c r="F66" s="605"/>
      <c r="G66" s="605"/>
      <c r="H66" s="366"/>
      <c r="I66" s="366"/>
      <c r="J66" s="366"/>
      <c r="K66" s="366"/>
      <c r="L66" s="366"/>
      <c r="M66" s="366"/>
      <c r="N66" s="366"/>
    </row>
    <row r="67" spans="1:14" x14ac:dyDescent="0.25">
      <c r="A67" s="601"/>
      <c r="B67" s="689" t="s">
        <v>205</v>
      </c>
      <c r="C67" s="230">
        <v>0</v>
      </c>
      <c r="D67" s="603">
        <v>0</v>
      </c>
      <c r="E67" s="605"/>
      <c r="F67" s="605"/>
      <c r="G67" s="605"/>
      <c r="H67" s="366"/>
      <c r="I67" s="366"/>
      <c r="J67" s="366"/>
      <c r="K67" s="366"/>
      <c r="L67" s="366"/>
      <c r="M67" s="366"/>
      <c r="N67" s="366"/>
    </row>
    <row r="68" spans="1:14" x14ac:dyDescent="0.25">
      <c r="A68" s="601"/>
      <c r="B68" s="689" t="s">
        <v>204</v>
      </c>
      <c r="C68" s="230">
        <v>17.850000000000001</v>
      </c>
      <c r="D68" s="603">
        <v>1</v>
      </c>
      <c r="E68" s="605"/>
      <c r="F68" s="605"/>
      <c r="G68" s="605"/>
      <c r="H68" s="366"/>
      <c r="I68" s="366"/>
      <c r="J68" s="366"/>
      <c r="K68" s="366"/>
      <c r="L68" s="366"/>
      <c r="M68" s="366"/>
      <c r="N68" s="366"/>
    </row>
    <row r="69" spans="1:14" x14ac:dyDescent="0.25">
      <c r="A69" s="601"/>
      <c r="B69" s="689" t="s">
        <v>203</v>
      </c>
      <c r="C69" s="230">
        <v>0</v>
      </c>
      <c r="D69" s="603">
        <v>0</v>
      </c>
      <c r="E69" s="605"/>
      <c r="F69" s="605"/>
      <c r="G69" s="605"/>
      <c r="H69" s="366"/>
      <c r="I69" s="366"/>
      <c r="J69" s="366"/>
      <c r="K69" s="366"/>
      <c r="L69" s="366"/>
      <c r="M69" s="366"/>
      <c r="N69" s="366"/>
    </row>
    <row r="70" spans="1:14" x14ac:dyDescent="0.25">
      <c r="A70" s="601"/>
      <c r="B70" s="689" t="s">
        <v>202</v>
      </c>
      <c r="C70" s="230">
        <v>0</v>
      </c>
      <c r="D70" s="603">
        <v>0</v>
      </c>
      <c r="E70" s="605"/>
      <c r="F70" s="605"/>
      <c r="G70" s="605"/>
      <c r="H70" s="366"/>
      <c r="I70" s="366"/>
      <c r="J70" s="366"/>
      <c r="K70" s="366"/>
      <c r="L70" s="366"/>
      <c r="M70" s="366"/>
      <c r="N70" s="366"/>
    </row>
    <row r="71" spans="1:14" x14ac:dyDescent="0.25">
      <c r="A71" s="601"/>
      <c r="B71" s="689" t="s">
        <v>201</v>
      </c>
      <c r="C71" s="230">
        <v>0</v>
      </c>
      <c r="D71" s="603">
        <v>0</v>
      </c>
      <c r="E71" s="605"/>
      <c r="F71" s="605"/>
      <c r="G71" s="605"/>
      <c r="H71" s="366"/>
      <c r="I71" s="366"/>
      <c r="J71" s="366"/>
      <c r="K71" s="366"/>
      <c r="L71" s="366"/>
      <c r="M71" s="366"/>
      <c r="N71" s="366"/>
    </row>
    <row r="72" spans="1:14" x14ac:dyDescent="0.25">
      <c r="A72" s="601"/>
      <c r="B72" s="689" t="s">
        <v>200</v>
      </c>
      <c r="C72" s="230">
        <v>0</v>
      </c>
      <c r="D72" s="603">
        <v>0</v>
      </c>
      <c r="E72" s="605"/>
      <c r="F72" s="605"/>
      <c r="G72" s="605"/>
      <c r="H72" s="366"/>
      <c r="I72" s="366"/>
      <c r="J72" s="366"/>
      <c r="K72" s="366"/>
      <c r="L72" s="366"/>
      <c r="M72" s="366"/>
      <c r="N72" s="366"/>
    </row>
    <row r="73" spans="1:14" x14ac:dyDescent="0.25">
      <c r="A73" s="601"/>
      <c r="B73" s="688" t="s">
        <v>24</v>
      </c>
      <c r="C73" s="565">
        <v>17.850000000000001</v>
      </c>
      <c r="D73" s="670">
        <v>1</v>
      </c>
      <c r="E73" s="605"/>
      <c r="F73" s="605"/>
      <c r="G73" s="605"/>
      <c r="H73" s="366"/>
      <c r="I73" s="366"/>
      <c r="J73" s="366"/>
      <c r="K73" s="366"/>
      <c r="L73" s="366"/>
      <c r="M73" s="366"/>
      <c r="N73" s="366"/>
    </row>
    <row r="74" spans="1:14" x14ac:dyDescent="0.25">
      <c r="A74" s="601"/>
      <c r="B74" s="281" t="s">
        <v>347</v>
      </c>
      <c r="C74" s="650" t="s">
        <v>264</v>
      </c>
      <c r="E74" s="605"/>
      <c r="F74" s="605"/>
      <c r="G74" s="605"/>
      <c r="H74" s="366"/>
      <c r="I74" s="366"/>
      <c r="J74" s="366"/>
      <c r="K74" s="366"/>
      <c r="L74" s="366"/>
      <c r="M74" s="366"/>
      <c r="N74" s="366"/>
    </row>
    <row r="75" spans="1:14" x14ac:dyDescent="0.25">
      <c r="A75" s="601"/>
      <c r="B75" s="43"/>
      <c r="E75" s="605"/>
      <c r="F75" s="605"/>
      <c r="G75" s="605"/>
      <c r="H75" s="366"/>
      <c r="I75" s="366"/>
      <c r="J75" s="366"/>
      <c r="K75" s="366"/>
      <c r="L75" s="366"/>
      <c r="M75" s="366"/>
      <c r="N75" s="366"/>
    </row>
    <row r="76" spans="1:14" x14ac:dyDescent="0.25">
      <c r="A76" s="693" t="s">
        <v>724</v>
      </c>
      <c r="B76" s="601" t="s">
        <v>723</v>
      </c>
      <c r="E76" s="605"/>
      <c r="F76" s="605"/>
      <c r="G76" s="605"/>
      <c r="H76" s="366"/>
      <c r="I76" s="366"/>
      <c r="J76" s="366"/>
      <c r="K76" s="366"/>
      <c r="L76" s="366"/>
      <c r="M76" s="366"/>
      <c r="N76" s="366"/>
    </row>
    <row r="77" spans="1:14" x14ac:dyDescent="0.25">
      <c r="A77" s="601"/>
      <c r="B77" s="689"/>
      <c r="C77" s="664" t="s">
        <v>389</v>
      </c>
      <c r="D77" s="664" t="s">
        <v>46</v>
      </c>
      <c r="E77" s="605"/>
      <c r="F77" s="605"/>
      <c r="G77" s="605"/>
      <c r="H77" s="366"/>
      <c r="I77" s="366"/>
      <c r="J77" s="366"/>
      <c r="K77" s="366"/>
      <c r="L77" s="366"/>
      <c r="M77" s="366"/>
      <c r="N77" s="366"/>
    </row>
    <row r="78" spans="1:14" x14ac:dyDescent="0.25">
      <c r="A78" s="601"/>
      <c r="B78" s="689" t="s">
        <v>205</v>
      </c>
      <c r="C78" s="230">
        <v>0</v>
      </c>
      <c r="D78" s="603">
        <v>0</v>
      </c>
      <c r="E78" s="605"/>
      <c r="F78" s="605"/>
      <c r="G78" s="605"/>
      <c r="H78" s="366"/>
      <c r="I78" s="366"/>
      <c r="J78" s="366"/>
      <c r="K78" s="366"/>
      <c r="L78" s="366"/>
      <c r="M78" s="366"/>
      <c r="N78" s="366"/>
    </row>
    <row r="79" spans="1:14" x14ac:dyDescent="0.25">
      <c r="A79" s="601"/>
      <c r="B79" s="689" t="s">
        <v>204</v>
      </c>
      <c r="C79" s="230">
        <v>10.5</v>
      </c>
      <c r="D79" s="603">
        <v>1</v>
      </c>
      <c r="E79" s="605"/>
      <c r="F79" s="605"/>
      <c r="G79" s="605"/>
      <c r="H79" s="366"/>
      <c r="I79" s="366"/>
      <c r="J79" s="366"/>
      <c r="K79" s="366"/>
      <c r="L79" s="366"/>
      <c r="M79" s="366"/>
      <c r="N79" s="366"/>
    </row>
    <row r="80" spans="1:14" x14ac:dyDescent="0.25">
      <c r="A80" s="601"/>
      <c r="B80" s="689" t="s">
        <v>203</v>
      </c>
      <c r="C80" s="230">
        <v>0</v>
      </c>
      <c r="D80" s="603">
        <v>0</v>
      </c>
      <c r="E80" s="605"/>
      <c r="F80" s="605"/>
      <c r="G80" s="605"/>
      <c r="H80" s="366"/>
      <c r="I80" s="366"/>
      <c r="J80" s="366"/>
    </row>
    <row r="81" spans="1:10" x14ac:dyDescent="0.25">
      <c r="A81" s="601"/>
      <c r="B81" s="689" t="s">
        <v>202</v>
      </c>
      <c r="C81" s="230">
        <v>0</v>
      </c>
      <c r="D81" s="603">
        <v>0</v>
      </c>
      <c r="E81" s="605"/>
      <c r="F81" s="605"/>
      <c r="G81" s="605"/>
      <c r="H81" s="366"/>
      <c r="I81" s="366"/>
      <c r="J81" s="366"/>
    </row>
    <row r="82" spans="1:10" x14ac:dyDescent="0.25">
      <c r="A82" s="601"/>
      <c r="B82" s="689" t="s">
        <v>201</v>
      </c>
      <c r="C82" s="230">
        <v>0</v>
      </c>
      <c r="D82" s="603">
        <v>0</v>
      </c>
      <c r="E82" s="605"/>
      <c r="F82" s="605"/>
      <c r="G82" s="605"/>
      <c r="H82" s="366"/>
      <c r="I82" s="366"/>
      <c r="J82" s="366"/>
    </row>
    <row r="83" spans="1:10" x14ac:dyDescent="0.25">
      <c r="A83" s="601"/>
      <c r="B83" s="689" t="s">
        <v>200</v>
      </c>
      <c r="C83" s="230">
        <v>0</v>
      </c>
      <c r="D83" s="603">
        <v>0</v>
      </c>
      <c r="E83" s="605"/>
      <c r="F83" s="605"/>
      <c r="G83" s="605"/>
      <c r="H83" s="366"/>
      <c r="I83" s="366"/>
      <c r="J83" s="366"/>
    </row>
    <row r="84" spans="1:10" x14ac:dyDescent="0.25">
      <c r="A84" s="601"/>
      <c r="B84" s="688" t="s">
        <v>24</v>
      </c>
      <c r="C84" s="565">
        <v>10.5</v>
      </c>
      <c r="D84" s="670">
        <v>1</v>
      </c>
      <c r="E84" s="605"/>
      <c r="F84" s="605"/>
      <c r="G84" s="605"/>
      <c r="H84" s="366"/>
      <c r="I84" s="366"/>
      <c r="J84" s="366"/>
    </row>
    <row r="85" spans="1:10" x14ac:dyDescent="0.25">
      <c r="A85" s="601"/>
      <c r="B85" s="281" t="s">
        <v>347</v>
      </c>
      <c r="C85" s="650" t="s">
        <v>264</v>
      </c>
      <c r="D85" s="649"/>
      <c r="E85" s="605"/>
      <c r="F85" s="605"/>
      <c r="G85" s="605"/>
      <c r="H85" s="366"/>
      <c r="I85" s="366"/>
      <c r="J85" s="366"/>
    </row>
    <row r="86" spans="1:10" x14ac:dyDescent="0.25">
      <c r="B86" s="385"/>
      <c r="C86" s="260"/>
      <c r="D86" s="366"/>
      <c r="E86" s="366"/>
      <c r="F86" s="260"/>
      <c r="G86" s="260"/>
      <c r="H86" s="366"/>
      <c r="I86" s="366"/>
      <c r="J86" s="366"/>
    </row>
    <row r="87" spans="1:10" x14ac:dyDescent="0.25">
      <c r="A87" s="693" t="s">
        <v>722</v>
      </c>
      <c r="B87" s="384" t="s">
        <v>721</v>
      </c>
      <c r="C87" s="366"/>
      <c r="D87" s="366"/>
      <c r="E87" s="366"/>
      <c r="F87" s="366"/>
      <c r="G87" s="366"/>
      <c r="H87" s="260"/>
      <c r="I87" s="260"/>
      <c r="J87" s="260"/>
    </row>
    <row r="88" spans="1:10" x14ac:dyDescent="0.25">
      <c r="B88" s="612" t="s">
        <v>101</v>
      </c>
      <c r="C88" s="532">
        <v>0.58730158730158732</v>
      </c>
      <c r="D88" s="366"/>
      <c r="E88" s="366"/>
      <c r="F88" s="260"/>
      <c r="G88" s="260"/>
      <c r="H88" s="255"/>
      <c r="I88" s="372"/>
      <c r="J88" s="372"/>
    </row>
    <row r="89" spans="1:10" x14ac:dyDescent="0.25">
      <c r="B89" s="612" t="s">
        <v>100</v>
      </c>
      <c r="C89" s="532">
        <v>0.58823529411764697</v>
      </c>
      <c r="D89" s="366"/>
      <c r="E89" s="366"/>
      <c r="F89" s="260"/>
      <c r="G89" s="260"/>
      <c r="H89" s="255"/>
      <c r="I89" s="396"/>
      <c r="J89" s="372"/>
    </row>
    <row r="90" spans="1:10" x14ac:dyDescent="0.25">
      <c r="B90" s="281" t="s">
        <v>347</v>
      </c>
      <c r="C90" s="260"/>
      <c r="D90" s="260"/>
      <c r="E90" s="260"/>
      <c r="F90" s="260"/>
      <c r="G90" s="260"/>
      <c r="H90" s="255"/>
      <c r="I90" s="396"/>
      <c r="J90" s="372"/>
    </row>
    <row r="91" spans="1:10" x14ac:dyDescent="0.25">
      <c r="B91" s="385"/>
      <c r="C91" s="260"/>
      <c r="D91" s="260"/>
      <c r="E91" s="260"/>
      <c r="F91" s="260"/>
      <c r="G91" s="260"/>
      <c r="H91" s="255"/>
      <c r="I91" s="396"/>
      <c r="J91" s="372"/>
    </row>
    <row r="92" spans="1:10" x14ac:dyDescent="0.25">
      <c r="A92" s="693" t="s">
        <v>720</v>
      </c>
      <c r="B92" s="384" t="s">
        <v>719</v>
      </c>
      <c r="C92" s="366"/>
      <c r="D92" s="366"/>
      <c r="E92" s="366"/>
      <c r="F92" s="366"/>
      <c r="G92" s="366"/>
      <c r="H92" s="255"/>
      <c r="I92" s="396"/>
      <c r="J92" s="372"/>
    </row>
    <row r="93" spans="1:10" x14ac:dyDescent="0.25">
      <c r="B93" s="607" t="s">
        <v>432</v>
      </c>
      <c r="C93" s="589"/>
      <c r="D93" s="366"/>
      <c r="E93" s="397"/>
      <c r="F93" s="366"/>
      <c r="G93" s="366"/>
      <c r="H93" s="255"/>
      <c r="I93" s="396"/>
      <c r="J93" s="372"/>
    </row>
    <row r="94" spans="1:10" x14ac:dyDescent="0.25">
      <c r="B94" s="281" t="s">
        <v>347</v>
      </c>
      <c r="C94" s="394"/>
      <c r="D94" s="366"/>
      <c r="E94" s="366"/>
      <c r="F94" s="366"/>
      <c r="G94" s="366"/>
      <c r="H94" s="255"/>
      <c r="I94" s="396"/>
      <c r="J94" s="372"/>
    </row>
    <row r="95" spans="1:10" x14ac:dyDescent="0.25">
      <c r="B95" s="385" t="s">
        <v>718</v>
      </c>
      <c r="C95" s="394"/>
      <c r="D95" s="366"/>
      <c r="E95" s="366"/>
      <c r="F95" s="366"/>
      <c r="G95" s="366"/>
      <c r="H95" s="255"/>
      <c r="I95" s="396"/>
      <c r="J95" s="372"/>
    </row>
    <row r="96" spans="1:10" x14ac:dyDescent="0.25">
      <c r="A96" s="693" t="s">
        <v>717</v>
      </c>
      <c r="B96" s="393" t="s">
        <v>716</v>
      </c>
      <c r="C96" s="366"/>
      <c r="D96" s="366"/>
      <c r="F96" s="385"/>
      <c r="G96" s="394"/>
      <c r="H96" s="260"/>
      <c r="I96" s="395"/>
      <c r="J96" s="372"/>
    </row>
    <row r="97" spans="1:10" x14ac:dyDescent="0.25">
      <c r="A97" s="693"/>
      <c r="B97" s="356" t="s">
        <v>370</v>
      </c>
      <c r="C97" s="664" t="s">
        <v>26</v>
      </c>
      <c r="D97" s="664" t="s">
        <v>197</v>
      </c>
      <c r="F97" s="385"/>
      <c r="G97" s="394"/>
      <c r="H97" s="391"/>
      <c r="I97" s="391"/>
      <c r="J97" s="391"/>
    </row>
    <row r="98" spans="1:10" x14ac:dyDescent="0.25">
      <c r="A98" s="693"/>
      <c r="B98" s="612" t="s">
        <v>172</v>
      </c>
      <c r="C98" s="713">
        <v>0</v>
      </c>
      <c r="D98" s="609">
        <v>0</v>
      </c>
      <c r="F98" s="385"/>
      <c r="G98" s="394"/>
      <c r="H98" s="391"/>
      <c r="I98" s="391"/>
      <c r="J98" s="391"/>
    </row>
    <row r="99" spans="1:10" x14ac:dyDescent="0.25">
      <c r="A99" s="693"/>
      <c r="B99" s="612" t="s">
        <v>171</v>
      </c>
      <c r="C99" s="713">
        <v>0</v>
      </c>
      <c r="D99" s="609">
        <v>0</v>
      </c>
      <c r="F99" s="385"/>
      <c r="G99" s="394"/>
      <c r="H99" s="391"/>
      <c r="I99" s="391"/>
      <c r="J99" s="391"/>
    </row>
    <row r="100" spans="1:10" x14ac:dyDescent="0.25">
      <c r="A100" s="693"/>
      <c r="B100" s="612" t="s">
        <v>170</v>
      </c>
      <c r="C100" s="713">
        <v>0</v>
      </c>
      <c r="D100" s="609">
        <v>0</v>
      </c>
      <c r="F100" s="385"/>
      <c r="G100" s="394"/>
    </row>
    <row r="101" spans="1:10" x14ac:dyDescent="0.25">
      <c r="A101" s="693"/>
      <c r="B101" s="612" t="s">
        <v>169</v>
      </c>
      <c r="C101" s="713">
        <v>0</v>
      </c>
      <c r="D101" s="609">
        <v>0</v>
      </c>
      <c r="F101" s="385"/>
      <c r="G101" s="394"/>
    </row>
    <row r="102" spans="1:10" x14ac:dyDescent="0.25">
      <c r="A102" s="693"/>
      <c r="B102" s="612" t="s">
        <v>168</v>
      </c>
      <c r="C102" s="713">
        <v>0</v>
      </c>
      <c r="D102" s="609">
        <v>0</v>
      </c>
      <c r="F102" s="385"/>
      <c r="G102" s="394"/>
    </row>
    <row r="103" spans="1:10" x14ac:dyDescent="0.25">
      <c r="A103" s="693"/>
      <c r="B103" s="612" t="s">
        <v>369</v>
      </c>
      <c r="C103" s="713">
        <v>0</v>
      </c>
      <c r="D103" s="609">
        <v>0</v>
      </c>
      <c r="F103" s="385"/>
      <c r="G103" s="394"/>
    </row>
    <row r="104" spans="1:10" x14ac:dyDescent="0.25">
      <c r="A104" s="693"/>
      <c r="B104" s="612" t="s">
        <v>166</v>
      </c>
      <c r="C104" s="713">
        <v>0</v>
      </c>
      <c r="D104" s="609">
        <v>0</v>
      </c>
      <c r="F104" s="385"/>
      <c r="G104" s="394"/>
    </row>
    <row r="105" spans="1:10" x14ac:dyDescent="0.25">
      <c r="A105" s="693"/>
      <c r="B105" s="612" t="s">
        <v>368</v>
      </c>
      <c r="C105" s="713">
        <v>0</v>
      </c>
      <c r="D105" s="609">
        <v>0</v>
      </c>
      <c r="F105" s="385"/>
      <c r="G105" s="394"/>
    </row>
    <row r="106" spans="1:10" x14ac:dyDescent="0.25">
      <c r="A106" s="693"/>
      <c r="B106" s="612" t="s">
        <v>367</v>
      </c>
      <c r="C106" s="713">
        <v>0</v>
      </c>
      <c r="D106" s="609">
        <v>0</v>
      </c>
      <c r="F106" s="385"/>
      <c r="G106" s="394"/>
    </row>
    <row r="107" spans="1:10" x14ac:dyDescent="0.25">
      <c r="A107" s="693"/>
      <c r="B107" s="612" t="s">
        <v>196</v>
      </c>
      <c r="C107" s="713">
        <v>0</v>
      </c>
      <c r="D107" s="609">
        <v>0</v>
      </c>
      <c r="F107" s="385"/>
      <c r="G107" s="394"/>
    </row>
    <row r="108" spans="1:10" x14ac:dyDescent="0.25">
      <c r="A108" s="693"/>
      <c r="B108" s="612" t="s">
        <v>366</v>
      </c>
      <c r="C108" s="713">
        <v>0</v>
      </c>
      <c r="D108" s="609">
        <v>0</v>
      </c>
      <c r="F108" s="385"/>
      <c r="G108" s="394"/>
    </row>
    <row r="109" spans="1:10" x14ac:dyDescent="0.25">
      <c r="A109" s="693"/>
      <c r="B109" s="612" t="s">
        <v>365</v>
      </c>
      <c r="C109" s="713">
        <v>0</v>
      </c>
      <c r="D109" s="609">
        <v>0</v>
      </c>
      <c r="F109" s="385"/>
      <c r="G109" s="394"/>
    </row>
    <row r="110" spans="1:10" x14ac:dyDescent="0.25">
      <c r="A110" s="693"/>
      <c r="B110" s="612" t="s">
        <v>194</v>
      </c>
      <c r="C110" s="713">
        <v>0</v>
      </c>
      <c r="D110" s="609">
        <v>0</v>
      </c>
      <c r="F110" s="385"/>
      <c r="G110" s="394"/>
    </row>
    <row r="111" spans="1:10" x14ac:dyDescent="0.25">
      <c r="A111" s="693"/>
      <c r="B111" s="612" t="s">
        <v>193</v>
      </c>
      <c r="C111" s="713">
        <v>0</v>
      </c>
      <c r="D111" s="609">
        <v>0</v>
      </c>
      <c r="F111" s="385"/>
      <c r="G111" s="394"/>
    </row>
    <row r="112" spans="1:10" x14ac:dyDescent="0.25">
      <c r="A112" s="693"/>
      <c r="B112" s="612" t="s">
        <v>192</v>
      </c>
      <c r="C112" s="713">
        <v>0</v>
      </c>
      <c r="D112" s="609">
        <v>0</v>
      </c>
      <c r="F112" s="385"/>
      <c r="G112" s="394"/>
    </row>
    <row r="113" spans="1:7" x14ac:dyDescent="0.25">
      <c r="A113" s="693"/>
      <c r="B113" s="612" t="s">
        <v>364</v>
      </c>
      <c r="C113" s="713">
        <v>0</v>
      </c>
      <c r="D113" s="609">
        <v>0</v>
      </c>
      <c r="F113" s="385"/>
      <c r="G113" s="394"/>
    </row>
    <row r="114" spans="1:7" x14ac:dyDescent="0.25">
      <c r="A114" s="693"/>
      <c r="B114" s="612" t="s">
        <v>363</v>
      </c>
      <c r="C114" s="713">
        <v>0</v>
      </c>
      <c r="D114" s="609">
        <v>0</v>
      </c>
      <c r="F114" s="385"/>
      <c r="G114" s="394"/>
    </row>
    <row r="115" spans="1:7" x14ac:dyDescent="0.25">
      <c r="A115" s="693"/>
      <c r="B115" s="612" t="s">
        <v>362</v>
      </c>
      <c r="C115" s="713">
        <v>0</v>
      </c>
      <c r="D115" s="609">
        <v>0</v>
      </c>
      <c r="F115" s="385"/>
      <c r="G115" s="394"/>
    </row>
    <row r="116" spans="1:7" x14ac:dyDescent="0.25">
      <c r="A116" s="693"/>
      <c r="B116" s="612" t="s">
        <v>361</v>
      </c>
      <c r="C116" s="713">
        <v>0</v>
      </c>
      <c r="D116" s="609">
        <v>0</v>
      </c>
      <c r="F116" s="385"/>
      <c r="G116" s="394"/>
    </row>
    <row r="117" spans="1:7" x14ac:dyDescent="0.25">
      <c r="A117" s="693"/>
      <c r="B117" s="612" t="s">
        <v>360</v>
      </c>
      <c r="C117" s="327">
        <v>10.5</v>
      </c>
      <c r="D117" s="609">
        <v>1</v>
      </c>
      <c r="E117" s="564"/>
      <c r="F117" s="385"/>
      <c r="G117" s="394"/>
    </row>
    <row r="118" spans="1:7" x14ac:dyDescent="0.25">
      <c r="A118" s="693"/>
      <c r="B118" s="612" t="s">
        <v>181</v>
      </c>
      <c r="C118" s="327">
        <v>0</v>
      </c>
      <c r="D118" s="609">
        <v>0</v>
      </c>
      <c r="F118" s="385"/>
      <c r="G118" s="394"/>
    </row>
    <row r="119" spans="1:7" x14ac:dyDescent="0.25">
      <c r="A119" s="693"/>
      <c r="B119" s="612" t="s">
        <v>359</v>
      </c>
      <c r="C119" s="327">
        <v>0</v>
      </c>
      <c r="D119" s="609">
        <v>0</v>
      </c>
      <c r="F119" s="385"/>
      <c r="G119" s="394"/>
    </row>
    <row r="120" spans="1:7" x14ac:dyDescent="0.25">
      <c r="A120" s="693"/>
      <c r="B120" s="612" t="s">
        <v>187</v>
      </c>
      <c r="C120" s="327">
        <v>0</v>
      </c>
      <c r="D120" s="609">
        <v>0</v>
      </c>
      <c r="F120" s="385"/>
      <c r="G120" s="394"/>
    </row>
    <row r="121" spans="1:7" x14ac:dyDescent="0.25">
      <c r="A121" s="693"/>
      <c r="B121" s="612" t="s">
        <v>186</v>
      </c>
      <c r="C121" s="327">
        <v>0</v>
      </c>
      <c r="D121" s="609">
        <v>0</v>
      </c>
      <c r="F121" s="385"/>
      <c r="G121" s="394"/>
    </row>
    <row r="122" spans="1:7" x14ac:dyDescent="0.25">
      <c r="A122" s="693"/>
      <c r="B122" s="611" t="s">
        <v>175</v>
      </c>
      <c r="C122" s="327">
        <v>0</v>
      </c>
      <c r="D122" s="609">
        <v>0</v>
      </c>
      <c r="F122" s="385"/>
      <c r="G122" s="394"/>
    </row>
    <row r="123" spans="1:7" x14ac:dyDescent="0.25">
      <c r="A123" s="693"/>
      <c r="B123" s="610" t="s">
        <v>24</v>
      </c>
      <c r="C123" s="390">
        <v>10.5</v>
      </c>
      <c r="D123" s="671">
        <v>1</v>
      </c>
      <c r="F123" s="385"/>
      <c r="G123" s="394"/>
    </row>
    <row r="124" spans="1:7" x14ac:dyDescent="0.25">
      <c r="B124" s="281" t="s">
        <v>347</v>
      </c>
      <c r="C124" s="394" t="s">
        <v>264</v>
      </c>
      <c r="D124" s="366"/>
      <c r="E124" s="366"/>
      <c r="F124" s="366"/>
      <c r="G124" s="366"/>
    </row>
    <row r="125" spans="1:7" x14ac:dyDescent="0.25">
      <c r="B125" s="385"/>
      <c r="C125" s="366"/>
      <c r="D125" s="366"/>
      <c r="E125" s="366"/>
      <c r="F125" s="366"/>
      <c r="G125" s="366"/>
    </row>
    <row r="126" spans="1:7" x14ac:dyDescent="0.25">
      <c r="A126" s="693" t="s">
        <v>715</v>
      </c>
      <c r="B126" s="393" t="s">
        <v>714</v>
      </c>
      <c r="C126" s="366"/>
      <c r="D126" s="366"/>
      <c r="F126" s="366"/>
      <c r="G126" s="366"/>
    </row>
    <row r="127" spans="1:7" x14ac:dyDescent="0.25">
      <c r="A127" s="693"/>
      <c r="B127" s="356" t="s">
        <v>370</v>
      </c>
      <c r="C127" s="664" t="s">
        <v>26</v>
      </c>
      <c r="D127" s="664" t="s">
        <v>197</v>
      </c>
      <c r="F127" s="366"/>
      <c r="G127" s="366"/>
    </row>
    <row r="128" spans="1:7" x14ac:dyDescent="0.25">
      <c r="A128" s="693"/>
      <c r="B128" s="612" t="s">
        <v>172</v>
      </c>
      <c r="C128" s="713">
        <v>0</v>
      </c>
      <c r="D128" s="609">
        <v>0</v>
      </c>
      <c r="F128" s="366"/>
      <c r="G128" s="366"/>
    </row>
    <row r="129" spans="1:7" x14ac:dyDescent="0.25">
      <c r="A129" s="693"/>
      <c r="B129" s="612" t="s">
        <v>171</v>
      </c>
      <c r="C129" s="713">
        <v>0</v>
      </c>
      <c r="D129" s="609">
        <v>0</v>
      </c>
      <c r="F129" s="366"/>
      <c r="G129" s="366"/>
    </row>
    <row r="130" spans="1:7" x14ac:dyDescent="0.25">
      <c r="A130" s="693"/>
      <c r="B130" s="612" t="s">
        <v>170</v>
      </c>
      <c r="C130" s="713">
        <v>0</v>
      </c>
      <c r="D130" s="609">
        <v>0</v>
      </c>
      <c r="F130" s="366"/>
      <c r="G130" s="366"/>
    </row>
    <row r="131" spans="1:7" x14ac:dyDescent="0.25">
      <c r="A131" s="693"/>
      <c r="B131" s="612" t="s">
        <v>169</v>
      </c>
      <c r="C131" s="713">
        <v>0</v>
      </c>
      <c r="D131" s="609">
        <v>0</v>
      </c>
      <c r="F131" s="366"/>
      <c r="G131" s="366"/>
    </row>
    <row r="132" spans="1:7" x14ac:dyDescent="0.25">
      <c r="A132" s="693"/>
      <c r="B132" s="612" t="s">
        <v>168</v>
      </c>
      <c r="C132" s="713">
        <v>0</v>
      </c>
      <c r="D132" s="609">
        <v>0</v>
      </c>
      <c r="F132" s="366"/>
      <c r="G132" s="366"/>
    </row>
    <row r="133" spans="1:7" x14ac:dyDescent="0.25">
      <c r="A133" s="693"/>
      <c r="B133" s="612" t="s">
        <v>369</v>
      </c>
      <c r="C133" s="713">
        <v>0</v>
      </c>
      <c r="D133" s="609">
        <v>0</v>
      </c>
      <c r="F133" s="366"/>
      <c r="G133" s="366"/>
    </row>
    <row r="134" spans="1:7" x14ac:dyDescent="0.25">
      <c r="A134" s="693"/>
      <c r="B134" s="612" t="s">
        <v>166</v>
      </c>
      <c r="C134" s="713">
        <v>0</v>
      </c>
      <c r="D134" s="609">
        <v>0</v>
      </c>
      <c r="F134" s="366"/>
      <c r="G134" s="366"/>
    </row>
    <row r="135" spans="1:7" x14ac:dyDescent="0.25">
      <c r="A135" s="693"/>
      <c r="B135" s="612" t="s">
        <v>368</v>
      </c>
      <c r="C135" s="713">
        <v>0</v>
      </c>
      <c r="D135" s="609">
        <v>0</v>
      </c>
      <c r="F135" s="366"/>
      <c r="G135" s="366"/>
    </row>
    <row r="136" spans="1:7" x14ac:dyDescent="0.25">
      <c r="A136" s="693"/>
      <c r="B136" s="612" t="s">
        <v>367</v>
      </c>
      <c r="C136" s="713">
        <v>0</v>
      </c>
      <c r="D136" s="609">
        <v>0</v>
      </c>
      <c r="F136" s="366"/>
      <c r="G136" s="366"/>
    </row>
    <row r="137" spans="1:7" x14ac:dyDescent="0.25">
      <c r="A137" s="693"/>
      <c r="B137" s="612" t="s">
        <v>196</v>
      </c>
      <c r="C137" s="713">
        <v>0</v>
      </c>
      <c r="D137" s="609">
        <v>0</v>
      </c>
      <c r="F137" s="366"/>
      <c r="G137" s="366"/>
    </row>
    <row r="138" spans="1:7" x14ac:dyDescent="0.25">
      <c r="A138" s="693"/>
      <c r="B138" s="612" t="s">
        <v>366</v>
      </c>
      <c r="C138" s="713">
        <v>0</v>
      </c>
      <c r="D138" s="609">
        <v>0</v>
      </c>
      <c r="F138" s="366"/>
      <c r="G138" s="366"/>
    </row>
    <row r="139" spans="1:7" x14ac:dyDescent="0.25">
      <c r="A139" s="693"/>
      <c r="B139" s="612" t="s">
        <v>365</v>
      </c>
      <c r="C139" s="713">
        <v>0</v>
      </c>
      <c r="D139" s="609">
        <v>0</v>
      </c>
      <c r="F139" s="366"/>
      <c r="G139" s="366"/>
    </row>
    <row r="140" spans="1:7" x14ac:dyDescent="0.25">
      <c r="A140" s="693"/>
      <c r="B140" s="612" t="s">
        <v>194</v>
      </c>
      <c r="C140" s="713">
        <v>0</v>
      </c>
      <c r="D140" s="609">
        <v>0</v>
      </c>
      <c r="F140" s="366"/>
      <c r="G140" s="366"/>
    </row>
    <row r="141" spans="1:7" x14ac:dyDescent="0.25">
      <c r="A141" s="693"/>
      <c r="B141" s="612" t="s">
        <v>193</v>
      </c>
      <c r="C141" s="713">
        <v>0</v>
      </c>
      <c r="D141" s="609">
        <v>0</v>
      </c>
      <c r="F141" s="392"/>
      <c r="G141" s="392"/>
    </row>
    <row r="142" spans="1:7" x14ac:dyDescent="0.25">
      <c r="A142" s="693"/>
      <c r="B142" s="612" t="s">
        <v>192</v>
      </c>
      <c r="C142" s="713">
        <v>0</v>
      </c>
      <c r="D142" s="609">
        <v>0</v>
      </c>
      <c r="F142" s="391"/>
      <c r="G142" s="391"/>
    </row>
    <row r="143" spans="1:7" x14ac:dyDescent="0.25">
      <c r="A143" s="693"/>
      <c r="B143" s="612" t="s">
        <v>364</v>
      </c>
      <c r="C143" s="713">
        <v>0</v>
      </c>
      <c r="D143" s="609">
        <v>0</v>
      </c>
      <c r="F143" s="391"/>
      <c r="G143" s="391"/>
    </row>
    <row r="144" spans="1:7" x14ac:dyDescent="0.25">
      <c r="A144" s="693"/>
      <c r="B144" s="612" t="s">
        <v>363</v>
      </c>
      <c r="C144" s="713">
        <v>0</v>
      </c>
      <c r="D144" s="609">
        <v>0</v>
      </c>
      <c r="F144" s="391"/>
      <c r="G144" s="391"/>
    </row>
    <row r="145" spans="1:6" x14ac:dyDescent="0.25">
      <c r="A145" s="693"/>
      <c r="B145" s="612" t="s">
        <v>362</v>
      </c>
      <c r="C145" s="713">
        <v>0</v>
      </c>
      <c r="D145" s="705">
        <v>0</v>
      </c>
    </row>
    <row r="146" spans="1:6" x14ac:dyDescent="0.25">
      <c r="A146" s="693"/>
      <c r="B146" s="612" t="s">
        <v>361</v>
      </c>
      <c r="C146" s="713">
        <v>0</v>
      </c>
      <c r="D146" s="609">
        <v>0</v>
      </c>
    </row>
    <row r="147" spans="1:6" x14ac:dyDescent="0.25">
      <c r="A147" s="693"/>
      <c r="B147" s="612" t="s">
        <v>360</v>
      </c>
      <c r="C147" s="327">
        <v>10.5</v>
      </c>
      <c r="D147" s="609">
        <v>1</v>
      </c>
      <c r="E147" s="564"/>
    </row>
    <row r="148" spans="1:6" x14ac:dyDescent="0.25">
      <c r="A148" s="693"/>
      <c r="B148" s="612" t="s">
        <v>181</v>
      </c>
      <c r="C148" s="327">
        <v>0</v>
      </c>
      <c r="D148" s="609">
        <v>0</v>
      </c>
    </row>
    <row r="149" spans="1:6" x14ac:dyDescent="0.25">
      <c r="A149" s="693"/>
      <c r="B149" s="612" t="s">
        <v>359</v>
      </c>
      <c r="C149" s="327">
        <v>0</v>
      </c>
      <c r="D149" s="609">
        <v>0</v>
      </c>
    </row>
    <row r="150" spans="1:6" x14ac:dyDescent="0.25">
      <c r="A150" s="693"/>
      <c r="B150" s="612" t="s">
        <v>187</v>
      </c>
      <c r="C150" s="327">
        <v>0</v>
      </c>
      <c r="D150" s="609">
        <v>0</v>
      </c>
    </row>
    <row r="151" spans="1:6" x14ac:dyDescent="0.25">
      <c r="A151" s="693"/>
      <c r="B151" s="612" t="s">
        <v>186</v>
      </c>
      <c r="C151" s="327">
        <v>0</v>
      </c>
      <c r="D151" s="609">
        <v>0</v>
      </c>
    </row>
    <row r="152" spans="1:6" x14ac:dyDescent="0.25">
      <c r="A152" s="693"/>
      <c r="B152" s="611" t="s">
        <v>175</v>
      </c>
      <c r="C152" s="327">
        <v>0</v>
      </c>
      <c r="D152" s="609">
        <v>0</v>
      </c>
    </row>
    <row r="153" spans="1:6" x14ac:dyDescent="0.25">
      <c r="A153" s="693"/>
      <c r="B153" s="610" t="s">
        <v>24</v>
      </c>
      <c r="C153" s="390">
        <v>10.5</v>
      </c>
      <c r="D153" s="671">
        <v>1</v>
      </c>
    </row>
    <row r="154" spans="1:6" x14ac:dyDescent="0.25">
      <c r="A154" s="693"/>
      <c r="B154" s="281" t="s">
        <v>347</v>
      </c>
      <c r="C154" s="360"/>
      <c r="D154" s="366"/>
    </row>
    <row r="155" spans="1:6" x14ac:dyDescent="0.25">
      <c r="A155" s="693"/>
      <c r="B155" s="361"/>
      <c r="C155" s="360"/>
      <c r="D155" s="359"/>
    </row>
    <row r="156" spans="1:6" x14ac:dyDescent="0.25">
      <c r="A156" s="693" t="s">
        <v>713</v>
      </c>
      <c r="B156" s="389" t="s">
        <v>712</v>
      </c>
      <c r="C156" s="366"/>
      <c r="D156" s="366"/>
      <c r="E156" s="366"/>
    </row>
    <row r="157" spans="1:6" x14ac:dyDescent="0.25">
      <c r="B157" s="381"/>
      <c r="C157" s="664" t="s">
        <v>45</v>
      </c>
      <c r="D157" s="664" t="s">
        <v>197</v>
      </c>
      <c r="E157" s="664" t="s">
        <v>424</v>
      </c>
      <c r="F157" s="664" t="s">
        <v>197</v>
      </c>
    </row>
    <row r="158" spans="1:6" x14ac:dyDescent="0.25">
      <c r="B158" s="607" t="s">
        <v>353</v>
      </c>
      <c r="C158" s="588">
        <v>0</v>
      </c>
      <c r="D158" s="597">
        <v>0</v>
      </c>
      <c r="E158" s="589">
        <v>0</v>
      </c>
      <c r="F158" s="597">
        <v>0</v>
      </c>
    </row>
    <row r="159" spans="1:6" x14ac:dyDescent="0.25">
      <c r="B159" s="607" t="s">
        <v>352</v>
      </c>
      <c r="C159" s="588">
        <v>9</v>
      </c>
      <c r="D159" s="597">
        <v>0.24324324324324326</v>
      </c>
      <c r="E159" s="589">
        <v>2.5499999999999998</v>
      </c>
      <c r="F159" s="306">
        <v>0.24285714285714283</v>
      </c>
    </row>
    <row r="160" spans="1:6" x14ac:dyDescent="0.25">
      <c r="B160" s="607" t="s">
        <v>351</v>
      </c>
      <c r="C160" s="588">
        <v>15</v>
      </c>
      <c r="D160" s="597">
        <v>0.40540540540540543</v>
      </c>
      <c r="E160" s="589">
        <v>4.3499999999999996</v>
      </c>
      <c r="F160" s="597">
        <v>0.41428571428571426</v>
      </c>
    </row>
    <row r="161" spans="1:7" x14ac:dyDescent="0.25">
      <c r="B161" s="607" t="s">
        <v>350</v>
      </c>
      <c r="C161" s="588">
        <v>5</v>
      </c>
      <c r="D161" s="597">
        <v>0.13513513513513514</v>
      </c>
      <c r="E161" s="589">
        <v>1.35</v>
      </c>
      <c r="F161" s="597">
        <v>0.12857142857142859</v>
      </c>
    </row>
    <row r="162" spans="1:7" x14ac:dyDescent="0.25">
      <c r="B162" s="607" t="s">
        <v>349</v>
      </c>
      <c r="C162" s="588">
        <v>8</v>
      </c>
      <c r="D162" s="597">
        <v>0.21621621621621623</v>
      </c>
      <c r="E162" s="589">
        <v>2.25</v>
      </c>
      <c r="F162" s="597">
        <v>0.21428571428571427</v>
      </c>
    </row>
    <row r="163" spans="1:7" x14ac:dyDescent="0.25">
      <c r="B163" s="607" t="s">
        <v>153</v>
      </c>
      <c r="C163" s="589">
        <v>0</v>
      </c>
      <c r="D163" s="597">
        <v>0</v>
      </c>
      <c r="E163" s="589">
        <v>0</v>
      </c>
      <c r="F163" s="597">
        <v>0</v>
      </c>
      <c r="G163" s="366"/>
    </row>
    <row r="164" spans="1:7" x14ac:dyDescent="0.25">
      <c r="B164" s="607" t="s">
        <v>348</v>
      </c>
      <c r="C164" s="588">
        <v>0</v>
      </c>
      <c r="D164" s="597">
        <v>0</v>
      </c>
      <c r="E164" s="589">
        <v>0</v>
      </c>
      <c r="F164" s="597">
        <v>0</v>
      </c>
    </row>
    <row r="165" spans="1:7" x14ac:dyDescent="0.25">
      <c r="B165" s="381" t="s">
        <v>24</v>
      </c>
      <c r="C165" s="380">
        <v>37</v>
      </c>
      <c r="D165" s="484">
        <v>1</v>
      </c>
      <c r="E165" s="387">
        <v>10.5</v>
      </c>
      <c r="F165" s="484">
        <v>0.99999999999999989</v>
      </c>
    </row>
    <row r="166" spans="1:7" x14ac:dyDescent="0.25">
      <c r="B166" s="281" t="s">
        <v>347</v>
      </c>
      <c r="C166" s="386"/>
      <c r="D166" s="386"/>
      <c r="E166" s="366"/>
    </row>
    <row r="167" spans="1:7" x14ac:dyDescent="0.25">
      <c r="B167" s="385"/>
      <c r="C167" s="260"/>
      <c r="D167" s="260"/>
      <c r="E167" s="366"/>
    </row>
    <row r="168" spans="1:7" x14ac:dyDescent="0.25">
      <c r="A168" s="693" t="s">
        <v>711</v>
      </c>
      <c r="B168" s="384" t="s">
        <v>710</v>
      </c>
      <c r="C168" s="366"/>
      <c r="D168" s="366"/>
      <c r="E168" s="366"/>
    </row>
    <row r="169" spans="1:7" x14ac:dyDescent="0.25">
      <c r="B169" s="381"/>
      <c r="C169" s="664" t="s">
        <v>45</v>
      </c>
      <c r="D169" s="664" t="s">
        <v>197</v>
      </c>
      <c r="E169" s="366"/>
    </row>
    <row r="170" spans="1:7" x14ac:dyDescent="0.25">
      <c r="B170" s="383" t="s">
        <v>421</v>
      </c>
      <c r="C170" s="588">
        <v>35</v>
      </c>
      <c r="D170" s="597">
        <v>0.94594594594594594</v>
      </c>
      <c r="E170" s="382"/>
    </row>
    <row r="171" spans="1:7" x14ac:dyDescent="0.25">
      <c r="B171" s="607" t="s">
        <v>420</v>
      </c>
      <c r="C171" s="588">
        <v>2</v>
      </c>
      <c r="D171" s="597">
        <v>5.4054054054054057E-2</v>
      </c>
      <c r="E171" s="366"/>
    </row>
    <row r="172" spans="1:7" x14ac:dyDescent="0.25">
      <c r="B172" s="607" t="s">
        <v>419</v>
      </c>
      <c r="C172" s="589">
        <v>0</v>
      </c>
      <c r="D172" s="597">
        <v>0</v>
      </c>
      <c r="E172" s="366"/>
    </row>
    <row r="173" spans="1:7" x14ac:dyDescent="0.25">
      <c r="B173" s="607" t="s">
        <v>348</v>
      </c>
      <c r="C173" s="588">
        <v>0</v>
      </c>
      <c r="D173" s="597">
        <v>0</v>
      </c>
      <c r="E173" s="366"/>
    </row>
    <row r="174" spans="1:7" x14ac:dyDescent="0.25">
      <c r="B174" s="381" t="s">
        <v>24</v>
      </c>
      <c r="C174" s="563">
        <v>37</v>
      </c>
      <c r="D174" s="765">
        <v>1</v>
      </c>
      <c r="E174" s="366"/>
    </row>
    <row r="175" spans="1:7" x14ac:dyDescent="0.25">
      <c r="B175" s="650" t="s">
        <v>709</v>
      </c>
      <c r="C175" s="313" t="s">
        <v>264</v>
      </c>
    </row>
    <row r="176" spans="1:7" x14ac:dyDescent="0.25">
      <c r="B176" s="281" t="s">
        <v>347</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tabColor rgb="FF00B050"/>
  </sheetPr>
  <dimension ref="A1:N81"/>
  <sheetViews>
    <sheetView zoomScale="70" zoomScaleNormal="70" workbookViewId="0"/>
  </sheetViews>
  <sheetFormatPr defaultColWidth="9.140625" defaultRowHeight="15" x14ac:dyDescent="0.25"/>
  <cols>
    <col min="1" max="1" width="17.28515625" style="650" customWidth="1"/>
    <col min="2" max="10" width="28.42578125" style="650" customWidth="1"/>
    <col min="11" max="11" width="9.140625" style="650"/>
    <col min="12" max="12" width="21.7109375" style="650" customWidth="1"/>
    <col min="13" max="13" width="9.140625" style="650"/>
    <col min="14" max="14" width="15.5703125" style="650" customWidth="1"/>
    <col min="15" max="16384" width="9.140625" style="650"/>
  </cols>
  <sheetData>
    <row r="1" spans="1:12" ht="34.5" x14ac:dyDescent="0.45">
      <c r="A1" s="663" t="s">
        <v>745</v>
      </c>
    </row>
    <row r="2" spans="1:12" ht="15" customHeight="1" x14ac:dyDescent="0.25">
      <c r="A2" s="569"/>
    </row>
    <row r="3" spans="1:12" x14ac:dyDescent="0.25">
      <c r="I3" s="661"/>
      <c r="J3" s="661"/>
      <c r="K3" s="661"/>
      <c r="L3" s="661"/>
    </row>
    <row r="4" spans="1:12" ht="15.75" thickBot="1" x14ac:dyDescent="0.3">
      <c r="A4" s="570" t="s">
        <v>746</v>
      </c>
      <c r="B4" s="322"/>
      <c r="C4" s="322"/>
      <c r="D4" s="322"/>
      <c r="E4" s="322"/>
      <c r="F4" s="322"/>
      <c r="G4" s="322"/>
      <c r="H4" s="322"/>
      <c r="I4" s="661"/>
      <c r="J4" s="661"/>
      <c r="K4" s="661"/>
      <c r="L4" s="661"/>
    </row>
    <row r="5" spans="1:12" x14ac:dyDescent="0.25">
      <c r="I5" s="661"/>
      <c r="J5" s="661"/>
      <c r="K5" s="661"/>
      <c r="L5" s="661"/>
    </row>
    <row r="6" spans="1:12" x14ac:dyDescent="0.25">
      <c r="A6" s="693" t="s">
        <v>747</v>
      </c>
      <c r="B6" s="690" t="s">
        <v>748</v>
      </c>
      <c r="C6" s="690"/>
    </row>
    <row r="7" spans="1:12" x14ac:dyDescent="0.25">
      <c r="B7" s="688"/>
      <c r="C7" s="691">
        <v>2014</v>
      </c>
      <c r="D7" s="691">
        <v>2015</v>
      </c>
      <c r="E7" s="691">
        <v>2016</v>
      </c>
      <c r="F7" s="691">
        <v>2017</v>
      </c>
    </row>
    <row r="8" spans="1:12" x14ac:dyDescent="0.25">
      <c r="A8" s="693"/>
      <c r="B8" s="689" t="s">
        <v>34</v>
      </c>
      <c r="C8" s="692">
        <v>4</v>
      </c>
      <c r="D8" s="692">
        <v>2</v>
      </c>
      <c r="E8" s="692">
        <v>10</v>
      </c>
      <c r="F8" s="692">
        <v>3</v>
      </c>
    </row>
    <row r="9" spans="1:12" ht="15" customHeight="1" x14ac:dyDescent="0.25">
      <c r="A9" s="693"/>
      <c r="B9" s="689" t="s">
        <v>26</v>
      </c>
      <c r="C9" s="692">
        <v>20.3</v>
      </c>
      <c r="D9" s="692">
        <v>0.4</v>
      </c>
      <c r="E9" s="692">
        <v>39.4</v>
      </c>
      <c r="F9" s="694">
        <v>10.3</v>
      </c>
    </row>
    <row r="10" spans="1:12" ht="15" customHeight="1" x14ac:dyDescent="0.25">
      <c r="B10" s="304" t="s">
        <v>749</v>
      </c>
      <c r="C10" s="284"/>
      <c r="D10" s="284"/>
    </row>
    <row r="11" spans="1:12" x14ac:dyDescent="0.25">
      <c r="B11" s="650" t="s">
        <v>347</v>
      </c>
      <c r="C11" s="283"/>
      <c r="D11" s="283"/>
    </row>
    <row r="13" spans="1:12" x14ac:dyDescent="0.25">
      <c r="A13" s="693" t="s">
        <v>750</v>
      </c>
      <c r="B13" s="690" t="s">
        <v>751</v>
      </c>
      <c r="C13" s="690"/>
      <c r="D13" s="690"/>
    </row>
    <row r="14" spans="1:12" x14ac:dyDescent="0.25">
      <c r="B14" s="688"/>
      <c r="C14" s="664" t="s">
        <v>33</v>
      </c>
      <c r="D14" s="664" t="s">
        <v>34</v>
      </c>
      <c r="E14" s="664" t="s">
        <v>25</v>
      </c>
      <c r="F14" s="664" t="s">
        <v>26</v>
      </c>
    </row>
    <row r="15" spans="1:12" x14ac:dyDescent="0.25">
      <c r="A15" s="693"/>
      <c r="B15" s="689" t="s">
        <v>752</v>
      </c>
      <c r="C15" s="766"/>
      <c r="D15" s="766"/>
      <c r="E15" s="766"/>
      <c r="F15" s="767"/>
      <c r="G15" s="658"/>
    </row>
    <row r="16" spans="1:12" ht="15" customHeight="1" x14ac:dyDescent="0.25">
      <c r="B16" s="304" t="s">
        <v>749</v>
      </c>
      <c r="C16" s="284"/>
      <c r="D16" s="284"/>
      <c r="E16" s="284"/>
      <c r="F16" s="284"/>
      <c r="J16" s="706"/>
    </row>
    <row r="17" spans="1:12" x14ac:dyDescent="0.25">
      <c r="B17" s="650" t="s">
        <v>347</v>
      </c>
    </row>
    <row r="19" spans="1:12" x14ac:dyDescent="0.25">
      <c r="A19" s="693" t="s">
        <v>753</v>
      </c>
      <c r="B19" s="335" t="s">
        <v>754</v>
      </c>
      <c r="C19" s="605"/>
      <c r="D19" s="605"/>
      <c r="E19" s="605"/>
      <c r="F19" s="605"/>
      <c r="G19" s="605"/>
    </row>
    <row r="20" spans="1:12" ht="30" customHeight="1" x14ac:dyDescent="0.25">
      <c r="B20" s="651"/>
      <c r="C20" s="664" t="s">
        <v>755</v>
      </c>
      <c r="D20" s="664" t="s">
        <v>756</v>
      </c>
      <c r="E20" s="664" t="s">
        <v>757</v>
      </c>
      <c r="F20" s="664" t="s">
        <v>752</v>
      </c>
      <c r="G20" s="664" t="s">
        <v>24</v>
      </c>
    </row>
    <row r="21" spans="1:12" x14ac:dyDescent="0.25">
      <c r="B21" s="651" t="s">
        <v>33</v>
      </c>
      <c r="C21" s="651">
        <v>16</v>
      </c>
      <c r="D21" s="651"/>
      <c r="E21" s="651"/>
      <c r="F21" s="651"/>
      <c r="G21" s="651">
        <v>16</v>
      </c>
    </row>
    <row r="22" spans="1:12" x14ac:dyDescent="0.25">
      <c r="B22" s="651" t="s">
        <v>34</v>
      </c>
      <c r="C22" s="410">
        <v>3</v>
      </c>
      <c r="D22" s="654"/>
      <c r="E22" s="654"/>
      <c r="F22" s="654"/>
      <c r="G22" s="654">
        <v>3</v>
      </c>
    </row>
    <row r="23" spans="1:12" ht="15" customHeight="1" x14ac:dyDescent="0.25">
      <c r="B23" s="571" t="s">
        <v>749</v>
      </c>
      <c r="C23" s="572"/>
      <c r="D23" s="572"/>
      <c r="E23" s="572"/>
      <c r="F23" s="572"/>
      <c r="G23" s="572"/>
    </row>
    <row r="24" spans="1:12" ht="15" customHeight="1" x14ac:dyDescent="0.25">
      <c r="B24" s="650" t="s">
        <v>347</v>
      </c>
      <c r="C24" s="377"/>
      <c r="D24" s="377"/>
      <c r="E24" s="377"/>
      <c r="F24" s="377"/>
      <c r="G24" s="377"/>
    </row>
    <row r="25" spans="1:12" x14ac:dyDescent="0.25">
      <c r="B25" s="573"/>
      <c r="C25" s="573"/>
      <c r="D25" s="573"/>
      <c r="E25" s="573"/>
      <c r="F25" s="573"/>
      <c r="G25" s="573"/>
    </row>
    <row r="26" spans="1:12" x14ac:dyDescent="0.25">
      <c r="A26" s="693" t="s">
        <v>758</v>
      </c>
      <c r="B26" s="335" t="s">
        <v>759</v>
      </c>
      <c r="C26" s="605"/>
      <c r="D26" s="605"/>
      <c r="E26" s="605"/>
      <c r="F26" s="605"/>
      <c r="G26" s="605"/>
    </row>
    <row r="27" spans="1:12" ht="30.6" customHeight="1" x14ac:dyDescent="0.25">
      <c r="B27" s="651"/>
      <c r="C27" s="664" t="s">
        <v>755</v>
      </c>
      <c r="D27" s="664" t="s">
        <v>756</v>
      </c>
      <c r="E27" s="664" t="s">
        <v>757</v>
      </c>
      <c r="F27" s="664" t="s">
        <v>752</v>
      </c>
      <c r="G27" s="664" t="s">
        <v>24</v>
      </c>
    </row>
    <row r="28" spans="1:12" x14ac:dyDescent="0.25">
      <c r="B28" s="651" t="s">
        <v>25</v>
      </c>
      <c r="C28" s="768">
        <v>49</v>
      </c>
      <c r="D28" s="768"/>
      <c r="E28" s="768"/>
      <c r="F28" s="769"/>
      <c r="G28" s="770">
        <v>49</v>
      </c>
    </row>
    <row r="29" spans="1:12" x14ac:dyDescent="0.25">
      <c r="B29" s="651" t="s">
        <v>26</v>
      </c>
      <c r="C29" s="709">
        <v>10.3</v>
      </c>
      <c r="D29" s="771"/>
      <c r="E29" s="709"/>
      <c r="F29" s="709"/>
      <c r="G29" s="770">
        <v>10.3</v>
      </c>
      <c r="I29" s="661"/>
      <c r="J29" s="661"/>
      <c r="K29" s="661"/>
      <c r="L29" s="661"/>
    </row>
    <row r="30" spans="1:12" ht="15" customHeight="1" x14ac:dyDescent="0.25">
      <c r="B30" s="571" t="s">
        <v>749</v>
      </c>
      <c r="C30" s="572"/>
      <c r="D30" s="572"/>
      <c r="E30" s="572"/>
      <c r="F30" s="572"/>
      <c r="G30" s="572"/>
      <c r="I30" s="661"/>
      <c r="J30" s="661"/>
      <c r="K30" s="661"/>
      <c r="L30" s="661"/>
    </row>
    <row r="31" spans="1:12" ht="15" customHeight="1" x14ac:dyDescent="0.25">
      <c r="B31" s="650" t="s">
        <v>347</v>
      </c>
      <c r="C31" s="377"/>
      <c r="D31" s="377"/>
      <c r="E31" s="377"/>
      <c r="F31" s="377"/>
      <c r="G31" s="377"/>
      <c r="I31" s="661"/>
      <c r="J31" s="661"/>
      <c r="K31" s="661"/>
      <c r="L31" s="661"/>
    </row>
    <row r="32" spans="1:12" x14ac:dyDescent="0.25">
      <c r="I32" s="661"/>
      <c r="J32" s="661"/>
      <c r="K32" s="661"/>
      <c r="L32" s="661"/>
    </row>
    <row r="33" spans="1:14" ht="15.75" thickBot="1" x14ac:dyDescent="0.3">
      <c r="A33" s="570" t="s">
        <v>760</v>
      </c>
      <c r="B33" s="322"/>
      <c r="C33" s="322"/>
      <c r="D33" s="322"/>
      <c r="E33" s="322"/>
      <c r="F33" s="322"/>
      <c r="G33" s="322"/>
      <c r="H33" s="322"/>
      <c r="I33" s="661"/>
      <c r="J33" s="661"/>
      <c r="K33" s="661"/>
      <c r="L33" s="661"/>
    </row>
    <row r="34" spans="1:14" x14ac:dyDescent="0.25">
      <c r="I34" s="661"/>
      <c r="J34" s="661"/>
      <c r="K34" s="661"/>
      <c r="L34" s="661"/>
    </row>
    <row r="35" spans="1:14" x14ac:dyDescent="0.25">
      <c r="A35" s="693" t="s">
        <v>761</v>
      </c>
      <c r="B35" s="690" t="s">
        <v>762</v>
      </c>
      <c r="C35" s="690"/>
      <c r="I35" s="661"/>
      <c r="J35" s="661"/>
      <c r="K35" s="661"/>
      <c r="L35" s="661"/>
    </row>
    <row r="36" spans="1:14" ht="30" x14ac:dyDescent="0.25">
      <c r="B36" s="688"/>
      <c r="C36" s="664" t="s">
        <v>763</v>
      </c>
      <c r="D36" s="664" t="s">
        <v>764</v>
      </c>
      <c r="E36" s="664" t="s">
        <v>765</v>
      </c>
      <c r="F36" s="664" t="s">
        <v>24</v>
      </c>
      <c r="G36" s="661"/>
      <c r="H36" s="661"/>
      <c r="I36" s="661"/>
      <c r="J36" s="661"/>
    </row>
    <row r="37" spans="1:14" x14ac:dyDescent="0.25">
      <c r="A37" s="693"/>
      <c r="B37" s="689" t="s">
        <v>34</v>
      </c>
      <c r="C37" s="692">
        <v>2</v>
      </c>
      <c r="D37" s="758">
        <v>4</v>
      </c>
      <c r="E37" s="604">
        <v>5</v>
      </c>
      <c r="F37" s="692">
        <v>11</v>
      </c>
      <c r="G37" s="661"/>
      <c r="H37" s="661"/>
      <c r="I37" s="661"/>
      <c r="J37" s="661"/>
    </row>
    <row r="38" spans="1:14" x14ac:dyDescent="0.25">
      <c r="A38" s="693"/>
      <c r="B38" s="689" t="s">
        <v>766</v>
      </c>
      <c r="C38" s="411">
        <v>2.2000000000000002</v>
      </c>
      <c r="D38" s="411">
        <v>8</v>
      </c>
      <c r="E38" s="604">
        <v>7.4</v>
      </c>
      <c r="F38" s="411">
        <v>17.600000000000001</v>
      </c>
      <c r="G38" s="661"/>
      <c r="H38" s="661"/>
      <c r="I38" s="661"/>
      <c r="J38" s="661"/>
    </row>
    <row r="39" spans="1:14" x14ac:dyDescent="0.25">
      <c r="B39" s="650" t="s">
        <v>347</v>
      </c>
      <c r="I39" s="661"/>
      <c r="J39" s="661"/>
      <c r="K39" s="661"/>
      <c r="L39" s="661"/>
    </row>
    <row r="41" spans="1:14" x14ac:dyDescent="0.25">
      <c r="A41" s="693" t="s">
        <v>767</v>
      </c>
      <c r="B41" s="690" t="s">
        <v>768</v>
      </c>
      <c r="C41" s="690"/>
    </row>
    <row r="42" spans="1:14" x14ac:dyDescent="0.25">
      <c r="B42" s="688"/>
      <c r="C42" s="691">
        <v>2014</v>
      </c>
      <c r="D42" s="691">
        <v>2015</v>
      </c>
      <c r="E42" s="691">
        <v>2016</v>
      </c>
      <c r="F42" s="691">
        <v>2017</v>
      </c>
    </row>
    <row r="43" spans="1:14" x14ac:dyDescent="0.25">
      <c r="A43" s="693"/>
      <c r="B43" s="689" t="s">
        <v>34</v>
      </c>
      <c r="C43" s="692">
        <v>19</v>
      </c>
      <c r="D43" s="692">
        <v>10</v>
      </c>
      <c r="E43" s="692">
        <v>11</v>
      </c>
      <c r="F43" s="692">
        <v>11</v>
      </c>
    </row>
    <row r="44" spans="1:14" x14ac:dyDescent="0.25">
      <c r="A44" s="693"/>
      <c r="B44" s="689" t="s">
        <v>26</v>
      </c>
      <c r="C44" s="692">
        <v>34.053522999999998</v>
      </c>
      <c r="D44" s="692">
        <v>28.799999999999997</v>
      </c>
      <c r="E44" s="692">
        <v>22</v>
      </c>
      <c r="F44" s="694">
        <v>17.600000000000001</v>
      </c>
    </row>
    <row r="45" spans="1:14" x14ac:dyDescent="0.25">
      <c r="B45" s="650" t="s">
        <v>347</v>
      </c>
      <c r="H45" s="661"/>
    </row>
    <row r="46" spans="1:14" x14ac:dyDescent="0.25">
      <c r="H46" s="661"/>
      <c r="I46" s="661"/>
      <c r="J46" s="661"/>
      <c r="K46" s="661"/>
      <c r="L46" s="661"/>
      <c r="M46" s="661"/>
      <c r="N46" s="661"/>
    </row>
    <row r="47" spans="1:14" x14ac:dyDescent="0.25">
      <c r="A47" s="693" t="s">
        <v>769</v>
      </c>
      <c r="B47" s="690" t="s">
        <v>770</v>
      </c>
      <c r="C47" s="690"/>
      <c r="H47" s="296"/>
      <c r="I47" s="690"/>
      <c r="J47" s="690"/>
      <c r="K47" s="661"/>
      <c r="L47" s="574"/>
      <c r="M47" s="574"/>
      <c r="N47" s="574"/>
    </row>
    <row r="48" spans="1:14" x14ac:dyDescent="0.25">
      <c r="B48" s="688"/>
      <c r="C48" s="664" t="s">
        <v>771</v>
      </c>
      <c r="D48" s="664" t="s">
        <v>772</v>
      </c>
      <c r="E48" s="664" t="s">
        <v>773</v>
      </c>
      <c r="F48" s="664" t="s">
        <v>774</v>
      </c>
      <c r="G48" s="664" t="s">
        <v>775</v>
      </c>
      <c r="H48" s="664" t="s">
        <v>24</v>
      </c>
      <c r="I48" s="575"/>
      <c r="J48" s="575"/>
      <c r="K48" s="661"/>
      <c r="L48" s="574"/>
      <c r="M48" s="574"/>
      <c r="N48" s="574"/>
    </row>
    <row r="49" spans="1:14" x14ac:dyDescent="0.25">
      <c r="A49" s="693"/>
      <c r="B49" s="689" t="s">
        <v>34</v>
      </c>
      <c r="C49" s="692">
        <v>6</v>
      </c>
      <c r="D49" s="692">
        <v>3</v>
      </c>
      <c r="E49" s="692">
        <v>6</v>
      </c>
      <c r="F49" s="692">
        <v>6</v>
      </c>
      <c r="G49" s="604">
        <v>5</v>
      </c>
      <c r="H49" s="692">
        <v>26</v>
      </c>
      <c r="I49" s="498"/>
      <c r="J49" s="498"/>
      <c r="K49" s="661"/>
      <c r="L49" s="576"/>
      <c r="M49" s="576"/>
      <c r="N49" s="576"/>
    </row>
    <row r="50" spans="1:14" x14ac:dyDescent="0.25">
      <c r="A50" s="693"/>
      <c r="B50" s="689" t="s">
        <v>766</v>
      </c>
      <c r="C50" s="411">
        <v>9.6</v>
      </c>
      <c r="D50" s="411">
        <v>5.4</v>
      </c>
      <c r="E50" s="411">
        <v>8.1</v>
      </c>
      <c r="F50" s="411">
        <v>6.9</v>
      </c>
      <c r="G50" s="604">
        <v>7.5</v>
      </c>
      <c r="H50" s="411">
        <v>37.5</v>
      </c>
      <c r="I50" s="498"/>
      <c r="J50" s="498"/>
      <c r="K50" s="661"/>
      <c r="L50" s="576"/>
      <c r="M50" s="576"/>
      <c r="N50" s="576"/>
    </row>
    <row r="51" spans="1:14" x14ac:dyDescent="0.25">
      <c r="B51" s="650" t="s">
        <v>347</v>
      </c>
      <c r="H51" s="661"/>
      <c r="I51" s="661"/>
      <c r="J51" s="661"/>
      <c r="K51" s="661"/>
      <c r="L51" s="661"/>
      <c r="M51" s="661"/>
      <c r="N51" s="661"/>
    </row>
    <row r="52" spans="1:14" x14ac:dyDescent="0.25">
      <c r="H52" s="661"/>
      <c r="I52" s="661"/>
      <c r="J52" s="661"/>
      <c r="K52" s="661"/>
      <c r="L52" s="661"/>
      <c r="M52" s="661"/>
      <c r="N52" s="661"/>
    </row>
    <row r="53" spans="1:14" x14ac:dyDescent="0.25">
      <c r="A53" s="693" t="s">
        <v>776</v>
      </c>
      <c r="B53" s="690" t="s">
        <v>777</v>
      </c>
      <c r="C53" s="690"/>
      <c r="H53" s="661"/>
    </row>
    <row r="54" spans="1:14" x14ac:dyDescent="0.25">
      <c r="B54" s="688"/>
      <c r="C54" s="691">
        <v>2014</v>
      </c>
      <c r="D54" s="691">
        <v>2015</v>
      </c>
      <c r="E54" s="691">
        <v>2016</v>
      </c>
      <c r="F54" s="691">
        <v>2017</v>
      </c>
    </row>
    <row r="55" spans="1:14" x14ac:dyDescent="0.25">
      <c r="A55" s="693"/>
      <c r="B55" s="689" t="s">
        <v>34</v>
      </c>
      <c r="C55" s="692">
        <v>17</v>
      </c>
      <c r="D55" s="692">
        <v>25</v>
      </c>
      <c r="E55" s="692">
        <v>16</v>
      </c>
      <c r="F55" s="692">
        <v>26</v>
      </c>
    </row>
    <row r="56" spans="1:14" x14ac:dyDescent="0.25">
      <c r="A56" s="693"/>
      <c r="B56" s="689" t="s">
        <v>26</v>
      </c>
      <c r="C56" s="692">
        <v>30.978605000000002</v>
      </c>
      <c r="D56" s="692">
        <v>35.700000000000003</v>
      </c>
      <c r="E56" s="692">
        <v>24</v>
      </c>
      <c r="F56" s="694">
        <v>37.5</v>
      </c>
    </row>
    <row r="57" spans="1:14" x14ac:dyDescent="0.25">
      <c r="B57" s="650" t="s">
        <v>347</v>
      </c>
    </row>
    <row r="59" spans="1:14" x14ac:dyDescent="0.25">
      <c r="A59" s="693" t="s">
        <v>778</v>
      </c>
      <c r="B59" s="690" t="s">
        <v>779</v>
      </c>
      <c r="C59" s="690"/>
    </row>
    <row r="60" spans="1:14" x14ac:dyDescent="0.25">
      <c r="B60" s="688"/>
      <c r="C60" s="691">
        <v>2014</v>
      </c>
      <c r="D60" s="691">
        <v>2015</v>
      </c>
      <c r="E60" s="691">
        <v>2016</v>
      </c>
      <c r="F60" s="691">
        <v>2017</v>
      </c>
    </row>
    <row r="61" spans="1:14" x14ac:dyDescent="0.25">
      <c r="A61" s="693"/>
      <c r="B61" s="689" t="s">
        <v>34</v>
      </c>
      <c r="C61" s="692">
        <v>11</v>
      </c>
      <c r="D61" s="692">
        <v>26</v>
      </c>
      <c r="E61" s="692">
        <v>35</v>
      </c>
      <c r="F61" s="692">
        <v>37</v>
      </c>
    </row>
    <row r="62" spans="1:14" x14ac:dyDescent="0.25">
      <c r="A62" s="693"/>
      <c r="B62" s="689" t="s">
        <v>26</v>
      </c>
      <c r="C62" s="692">
        <v>23</v>
      </c>
      <c r="D62" s="692">
        <v>53.3</v>
      </c>
      <c r="E62" s="692">
        <f>69.727068</f>
        <v>69.727068000000003</v>
      </c>
      <c r="F62" s="694">
        <v>73</v>
      </c>
    </row>
    <row r="63" spans="1:14" x14ac:dyDescent="0.25">
      <c r="A63" s="693"/>
      <c r="B63" s="602" t="s">
        <v>780</v>
      </c>
      <c r="C63" s="498"/>
      <c r="D63" s="498"/>
      <c r="E63" s="498"/>
      <c r="F63" s="476"/>
    </row>
    <row r="64" spans="1:14" x14ac:dyDescent="0.25">
      <c r="A64" s="577"/>
      <c r="B64" s="650" t="s">
        <v>347</v>
      </c>
      <c r="C64" s="602"/>
    </row>
    <row r="65" spans="1:14" x14ac:dyDescent="0.25">
      <c r="A65" s="605"/>
      <c r="B65" s="605"/>
      <c r="C65" s="605"/>
      <c r="D65" s="605"/>
      <c r="E65" s="605"/>
      <c r="F65" s="605"/>
      <c r="G65" s="605"/>
      <c r="H65" s="649"/>
      <c r="I65" s="649"/>
      <c r="J65" s="649"/>
      <c r="K65" s="649"/>
      <c r="L65" s="649"/>
      <c r="M65" s="661"/>
      <c r="N65" s="661"/>
    </row>
    <row r="66" spans="1:14" x14ac:dyDescent="0.25">
      <c r="A66" s="693" t="s">
        <v>781</v>
      </c>
      <c r="B66" s="335" t="s">
        <v>782</v>
      </c>
      <c r="C66" s="605"/>
      <c r="D66" s="605"/>
      <c r="E66" s="605"/>
      <c r="F66" s="605"/>
      <c r="G66" s="605"/>
      <c r="H66" s="649"/>
      <c r="I66" s="649"/>
      <c r="J66" s="649"/>
      <c r="K66" s="649"/>
      <c r="L66" s="649"/>
      <c r="M66" s="661"/>
      <c r="N66" s="661"/>
    </row>
    <row r="67" spans="1:14" x14ac:dyDescent="0.25">
      <c r="A67" s="605"/>
      <c r="B67" s="651"/>
      <c r="C67" s="664" t="s">
        <v>783</v>
      </c>
      <c r="D67" s="664" t="s">
        <v>784</v>
      </c>
      <c r="E67" s="664" t="s">
        <v>785</v>
      </c>
      <c r="F67" s="664" t="s">
        <v>24</v>
      </c>
      <c r="G67" s="522"/>
      <c r="H67" s="649"/>
      <c r="I67" s="649"/>
      <c r="J67" s="578"/>
      <c r="K67" s="649"/>
      <c r="L67" s="649"/>
      <c r="M67" s="661"/>
      <c r="N67" s="661"/>
    </row>
    <row r="68" spans="1:14" x14ac:dyDescent="0.25">
      <c r="A68" s="605"/>
      <c r="B68" s="651" t="s">
        <v>34</v>
      </c>
      <c r="C68" s="666">
        <v>37</v>
      </c>
      <c r="D68" s="579">
        <v>7</v>
      </c>
      <c r="E68" s="579">
        <v>0</v>
      </c>
      <c r="F68" s="579">
        <v>44</v>
      </c>
      <c r="G68" s="605"/>
      <c r="H68" s="649"/>
      <c r="I68" s="649"/>
      <c r="J68" s="649"/>
      <c r="K68" s="649"/>
      <c r="L68" s="649"/>
      <c r="M68" s="661"/>
      <c r="N68" s="661"/>
    </row>
    <row r="69" spans="1:14" x14ac:dyDescent="0.25">
      <c r="A69" s="605"/>
      <c r="B69" s="651" t="s">
        <v>766</v>
      </c>
      <c r="C69" s="580">
        <v>73</v>
      </c>
      <c r="D69" s="580">
        <v>15.5</v>
      </c>
      <c r="E69" s="580">
        <v>0</v>
      </c>
      <c r="F69" s="580">
        <v>88.5</v>
      </c>
      <c r="G69" s="605"/>
      <c r="H69" s="649"/>
      <c r="I69" s="649"/>
      <c r="J69" s="649"/>
      <c r="K69" s="649"/>
      <c r="L69" s="649"/>
      <c r="M69" s="661"/>
      <c r="N69" s="661"/>
    </row>
    <row r="70" spans="1:14" x14ac:dyDescent="0.25">
      <c r="A70" s="605"/>
      <c r="B70" s="650" t="s">
        <v>347</v>
      </c>
      <c r="C70" s="605"/>
      <c r="D70" s="605"/>
      <c r="E70" s="605"/>
      <c r="F70" s="605"/>
      <c r="G70" s="605"/>
      <c r="H70" s="605"/>
      <c r="I70" s="605"/>
      <c r="J70" s="605"/>
      <c r="K70" s="605"/>
      <c r="L70" s="605"/>
    </row>
    <row r="71" spans="1:14" x14ac:dyDescent="0.25">
      <c r="B71" s="605"/>
      <c r="C71" s="605"/>
      <c r="D71" s="605"/>
      <c r="E71" s="605"/>
      <c r="F71" s="605"/>
      <c r="G71" s="605"/>
      <c r="H71" s="605"/>
      <c r="I71" s="605"/>
      <c r="J71" s="605"/>
      <c r="K71" s="605"/>
      <c r="L71" s="358"/>
    </row>
    <row r="72" spans="1:14" x14ac:dyDescent="0.25">
      <c r="A72" s="693" t="s">
        <v>786</v>
      </c>
      <c r="B72" s="335" t="s">
        <v>787</v>
      </c>
      <c r="C72" s="605"/>
      <c r="D72" s="605"/>
      <c r="E72" s="605"/>
      <c r="F72" s="605"/>
      <c r="G72" s="605"/>
      <c r="H72" s="605"/>
      <c r="I72" s="605"/>
      <c r="J72" s="605"/>
      <c r="K72" s="605"/>
      <c r="L72" s="605"/>
    </row>
    <row r="73" spans="1:14" x14ac:dyDescent="0.25">
      <c r="B73" s="651"/>
      <c r="C73" s="664" t="s">
        <v>788</v>
      </c>
      <c r="D73" s="605"/>
      <c r="E73" s="605"/>
      <c r="F73" s="605"/>
      <c r="G73" s="605"/>
      <c r="H73" s="605"/>
      <c r="I73" s="605"/>
      <c r="J73" s="605"/>
      <c r="K73" s="605"/>
      <c r="L73" s="605"/>
    </row>
    <row r="74" spans="1:14" x14ac:dyDescent="0.25">
      <c r="B74" s="651" t="s">
        <v>34</v>
      </c>
      <c r="C74" s="579">
        <v>2</v>
      </c>
      <c r="D74" s="605"/>
      <c r="E74" s="605"/>
      <c r="F74" s="605"/>
      <c r="G74" s="605"/>
      <c r="H74" s="605"/>
      <c r="I74" s="605"/>
      <c r="J74" s="605"/>
      <c r="K74" s="605"/>
      <c r="L74" s="605"/>
    </row>
    <row r="75" spans="1:14" x14ac:dyDescent="0.25">
      <c r="B75" s="651" t="s">
        <v>766</v>
      </c>
      <c r="C75" s="580">
        <v>14.3</v>
      </c>
    </row>
    <row r="76" spans="1:14" x14ac:dyDescent="0.25">
      <c r="B76" s="650" t="s">
        <v>347</v>
      </c>
    </row>
    <row r="79" spans="1:14" x14ac:dyDescent="0.25">
      <c r="A79" s="693" t="s">
        <v>900</v>
      </c>
      <c r="B79" s="658" t="s">
        <v>789</v>
      </c>
    </row>
    <row r="80" spans="1:14" x14ac:dyDescent="0.25">
      <c r="B80" s="651" t="s">
        <v>34</v>
      </c>
      <c r="C80" s="651">
        <v>86</v>
      </c>
    </row>
    <row r="81" spans="2:5" x14ac:dyDescent="0.25">
      <c r="B81" s="651" t="s">
        <v>766</v>
      </c>
      <c r="C81" s="651">
        <v>168.2</v>
      </c>
      <c r="E81" s="660"/>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rgb="FF00B050"/>
  </sheetPr>
  <dimension ref="A1:V145"/>
  <sheetViews>
    <sheetView zoomScale="70" zoomScaleNormal="70" workbookViewId="0"/>
  </sheetViews>
  <sheetFormatPr defaultColWidth="19.7109375" defaultRowHeight="15" x14ac:dyDescent="0.25"/>
  <cols>
    <col min="1" max="1" width="19.7109375" style="8"/>
    <col min="2" max="2" width="94.7109375" style="8" customWidth="1"/>
    <col min="3" max="16384" width="19.7109375" style="8"/>
  </cols>
  <sheetData>
    <row r="1" spans="1:13" ht="33" x14ac:dyDescent="0.45">
      <c r="A1" s="320" t="s">
        <v>21</v>
      </c>
    </row>
    <row r="4" spans="1:13" ht="21.75" thickBot="1" x14ac:dyDescent="0.3">
      <c r="A4" s="321" t="s">
        <v>22</v>
      </c>
      <c r="B4" s="322"/>
      <c r="C4" s="322"/>
      <c r="D4" s="322"/>
      <c r="E4" s="322"/>
      <c r="F4" s="322"/>
      <c r="G4" s="322"/>
      <c r="H4" s="322"/>
      <c r="I4" s="322"/>
      <c r="J4" s="322"/>
      <c r="K4" s="322"/>
      <c r="L4" s="322"/>
      <c r="M4" s="322"/>
    </row>
    <row r="6" spans="1:13" x14ac:dyDescent="0.25">
      <c r="A6" s="296" t="s">
        <v>23</v>
      </c>
      <c r="B6" s="84" t="s">
        <v>794</v>
      </c>
      <c r="H6" s="350"/>
    </row>
    <row r="7" spans="1:13" x14ac:dyDescent="0.25">
      <c r="A7" s="343"/>
      <c r="B7" s="137"/>
      <c r="C7" s="962">
        <v>2014</v>
      </c>
      <c r="D7" s="963"/>
      <c r="E7" s="962">
        <v>2015</v>
      </c>
      <c r="F7" s="963"/>
      <c r="G7" s="962">
        <v>2016</v>
      </c>
      <c r="H7" s="963"/>
      <c r="I7" s="962">
        <v>2017</v>
      </c>
      <c r="J7" s="963"/>
      <c r="K7" s="962" t="s">
        <v>24</v>
      </c>
      <c r="L7" s="963"/>
    </row>
    <row r="8" spans="1:13" x14ac:dyDescent="0.25">
      <c r="A8" s="343"/>
      <c r="B8" s="137"/>
      <c r="C8" s="643" t="s">
        <v>25</v>
      </c>
      <c r="D8" s="643" t="s">
        <v>26</v>
      </c>
      <c r="E8" s="643" t="s">
        <v>25</v>
      </c>
      <c r="F8" s="643" t="s">
        <v>26</v>
      </c>
      <c r="G8" s="643" t="s">
        <v>25</v>
      </c>
      <c r="H8" s="643" t="s">
        <v>26</v>
      </c>
      <c r="I8" s="643" t="s">
        <v>25</v>
      </c>
      <c r="J8" s="643" t="s">
        <v>26</v>
      </c>
      <c r="K8" s="643" t="s">
        <v>25</v>
      </c>
      <c r="L8" s="643" t="s">
        <v>26</v>
      </c>
    </row>
    <row r="9" spans="1:13" x14ac:dyDescent="0.25">
      <c r="A9" s="343"/>
      <c r="B9" s="136" t="s">
        <v>27</v>
      </c>
      <c r="C9" s="314">
        <v>178882.63898107986</v>
      </c>
      <c r="D9" s="314">
        <v>23784.389848742107</v>
      </c>
      <c r="E9" s="314">
        <v>219521.96191136283</v>
      </c>
      <c r="F9" s="314">
        <v>23884.534403128197</v>
      </c>
      <c r="G9" s="314">
        <v>159993.09677333746</v>
      </c>
      <c r="H9" s="314">
        <v>18396.904089344218</v>
      </c>
      <c r="I9" s="628">
        <v>83645.587716751324</v>
      </c>
      <c r="J9" s="628">
        <v>10715.203855219066</v>
      </c>
      <c r="K9" s="581">
        <v>642043.28538253135</v>
      </c>
      <c r="L9" s="581">
        <v>76781.032196433589</v>
      </c>
      <c r="M9" s="351"/>
    </row>
    <row r="10" spans="1:13" x14ac:dyDescent="0.25">
      <c r="A10" s="343"/>
      <c r="B10" s="136" t="s">
        <v>28</v>
      </c>
      <c r="C10" s="314">
        <v>86021.577137944289</v>
      </c>
      <c r="D10" s="314">
        <v>13248.276917255713</v>
      </c>
      <c r="E10" s="314">
        <v>97083.023646767644</v>
      </c>
      <c r="F10" s="314">
        <v>10761.181033900664</v>
      </c>
      <c r="G10" s="314">
        <v>82209.003231518873</v>
      </c>
      <c r="H10" s="314">
        <v>13296.51278408168</v>
      </c>
      <c r="I10" s="628">
        <v>84068.4698946875</v>
      </c>
      <c r="J10" s="628">
        <v>10767.184730344396</v>
      </c>
      <c r="K10" s="581">
        <v>349382.07391091832</v>
      </c>
      <c r="L10" s="581">
        <v>48073.155465582451</v>
      </c>
      <c r="M10" s="351"/>
    </row>
    <row r="11" spans="1:13" x14ac:dyDescent="0.25">
      <c r="A11" s="343"/>
      <c r="B11" s="136" t="s">
        <v>29</v>
      </c>
      <c r="C11" s="314">
        <v>137203.72997727073</v>
      </c>
      <c r="D11" s="314">
        <v>22255.620860800653</v>
      </c>
      <c r="E11" s="314">
        <v>184269.61504102321</v>
      </c>
      <c r="F11" s="314">
        <v>21092.264066847401</v>
      </c>
      <c r="G11" s="314">
        <v>120554.73213347512</v>
      </c>
      <c r="H11" s="314">
        <v>23939.503661261042</v>
      </c>
      <c r="I11" s="628">
        <v>156576.08028103018</v>
      </c>
      <c r="J11" s="628">
        <v>24482.867608316388</v>
      </c>
      <c r="K11" s="581">
        <v>598604.15743279923</v>
      </c>
      <c r="L11" s="581">
        <v>91770.256197225477</v>
      </c>
      <c r="M11" s="351"/>
    </row>
    <row r="12" spans="1:13" x14ac:dyDescent="0.25">
      <c r="A12" s="343"/>
      <c r="B12" s="136" t="s">
        <v>30</v>
      </c>
      <c r="C12" s="314">
        <v>5763.0637769004079</v>
      </c>
      <c r="D12" s="314">
        <v>1373.7800098771334</v>
      </c>
      <c r="E12" s="314">
        <v>22313.907945226976</v>
      </c>
      <c r="F12" s="314">
        <v>1626.3247211636904</v>
      </c>
      <c r="G12" s="314">
        <v>24243.521461463595</v>
      </c>
      <c r="H12" s="314">
        <v>2257.0523594200636</v>
      </c>
      <c r="I12" s="628">
        <v>4736.6259010041331</v>
      </c>
      <c r="J12" s="628">
        <v>452.33210052540295</v>
      </c>
      <c r="K12" s="581">
        <v>57057.119084595113</v>
      </c>
      <c r="L12" s="581">
        <v>5709.4891909862899</v>
      </c>
      <c r="M12" s="351"/>
    </row>
    <row r="13" spans="1:13" x14ac:dyDescent="0.25">
      <c r="A13" s="343"/>
      <c r="B13" s="136" t="s">
        <v>31</v>
      </c>
      <c r="C13" s="314">
        <v>5133.3347495116332</v>
      </c>
      <c r="D13" s="314">
        <v>4044.5574441368321</v>
      </c>
      <c r="E13" s="314">
        <v>0</v>
      </c>
      <c r="F13" s="314">
        <v>0</v>
      </c>
      <c r="G13" s="314">
        <v>1986.0868275118476</v>
      </c>
      <c r="H13" s="314">
        <v>810.77118702990936</v>
      </c>
      <c r="I13" s="628">
        <v>0</v>
      </c>
      <c r="J13" s="628">
        <v>0</v>
      </c>
      <c r="K13" s="581">
        <v>7119.4215770234805</v>
      </c>
      <c r="L13" s="581">
        <v>4855.3286311667416</v>
      </c>
      <c r="M13" s="351"/>
    </row>
    <row r="14" spans="1:13" x14ac:dyDescent="0.25">
      <c r="A14" s="343"/>
      <c r="B14" s="137" t="s">
        <v>24</v>
      </c>
      <c r="C14" s="323">
        <v>413004.34462270694</v>
      </c>
      <c r="D14" s="323">
        <v>64706.625080812446</v>
      </c>
      <c r="E14" s="323">
        <v>523188.50854438054</v>
      </c>
      <c r="F14" s="323">
        <v>57364.304225039952</v>
      </c>
      <c r="G14" s="323">
        <v>388986.44042730686</v>
      </c>
      <c r="H14" s="323">
        <v>58700.744081136916</v>
      </c>
      <c r="I14" s="323">
        <v>329026.76379347313</v>
      </c>
      <c r="J14" s="323">
        <v>46417.588294405257</v>
      </c>
      <c r="K14" s="581">
        <v>1654206.0573878675</v>
      </c>
      <c r="L14" s="581">
        <v>227189.26168139456</v>
      </c>
      <c r="M14" s="351"/>
    </row>
    <row r="15" spans="1:13" x14ac:dyDescent="0.25">
      <c r="A15" s="343"/>
      <c r="B15" s="8" t="s">
        <v>1061</v>
      </c>
    </row>
    <row r="16" spans="1:13" x14ac:dyDescent="0.25">
      <c r="A16" s="343"/>
      <c r="B16" s="8" t="s">
        <v>869</v>
      </c>
    </row>
    <row r="17" spans="1:13" x14ac:dyDescent="0.25">
      <c r="A17" s="343"/>
    </row>
    <row r="18" spans="1:13" x14ac:dyDescent="0.25">
      <c r="A18" s="343"/>
    </row>
    <row r="19" spans="1:13" x14ac:dyDescent="0.25">
      <c r="A19" s="296" t="s">
        <v>32</v>
      </c>
      <c r="B19" s="84" t="s">
        <v>795</v>
      </c>
    </row>
    <row r="20" spans="1:13" x14ac:dyDescent="0.25">
      <c r="A20" s="343"/>
      <c r="B20" s="137"/>
      <c r="C20" s="962">
        <v>2014</v>
      </c>
      <c r="D20" s="963"/>
      <c r="E20" s="962">
        <v>2015</v>
      </c>
      <c r="F20" s="963"/>
      <c r="G20" s="962">
        <v>2016</v>
      </c>
      <c r="H20" s="963"/>
      <c r="I20" s="962">
        <v>2017</v>
      </c>
      <c r="J20" s="963"/>
      <c r="K20" s="962" t="s">
        <v>24</v>
      </c>
      <c r="L20" s="963"/>
    </row>
    <row r="21" spans="1:13" ht="29.45" customHeight="1" x14ac:dyDescent="0.25">
      <c r="A21" s="343"/>
      <c r="B21" s="137"/>
      <c r="C21" s="643" t="s">
        <v>33</v>
      </c>
      <c r="D21" s="643" t="s">
        <v>34</v>
      </c>
      <c r="E21" s="643" t="s">
        <v>33</v>
      </c>
      <c r="F21" s="643" t="s">
        <v>34</v>
      </c>
      <c r="G21" s="643" t="s">
        <v>33</v>
      </c>
      <c r="H21" s="643" t="s">
        <v>34</v>
      </c>
      <c r="I21" s="643" t="s">
        <v>33</v>
      </c>
      <c r="J21" s="643" t="s">
        <v>34</v>
      </c>
      <c r="K21" s="643" t="s">
        <v>33</v>
      </c>
      <c r="L21" s="643" t="s">
        <v>34</v>
      </c>
    </row>
    <row r="22" spans="1:13" x14ac:dyDescent="0.25">
      <c r="A22" s="343"/>
      <c r="B22" s="136" t="s">
        <v>27</v>
      </c>
      <c r="C22" s="314">
        <v>18477</v>
      </c>
      <c r="D22" s="314">
        <v>2694</v>
      </c>
      <c r="E22" s="314">
        <v>22082</v>
      </c>
      <c r="F22" s="314">
        <v>2774</v>
      </c>
      <c r="G22" s="314">
        <v>17021</v>
      </c>
      <c r="H22" s="314">
        <v>2243</v>
      </c>
      <c r="I22" s="628">
        <v>12348</v>
      </c>
      <c r="J22" s="628">
        <v>1810</v>
      </c>
      <c r="K22" s="581">
        <v>69928</v>
      </c>
      <c r="L22" s="581">
        <v>9521</v>
      </c>
      <c r="M22" s="351"/>
    </row>
    <row r="23" spans="1:13" x14ac:dyDescent="0.25">
      <c r="A23" s="343"/>
      <c r="B23" s="136" t="s">
        <v>28</v>
      </c>
      <c r="C23" s="314">
        <v>6850</v>
      </c>
      <c r="D23" s="314">
        <v>843</v>
      </c>
      <c r="E23" s="314">
        <v>7195</v>
      </c>
      <c r="F23" s="314">
        <v>549</v>
      </c>
      <c r="G23" s="314">
        <v>6688</v>
      </c>
      <c r="H23" s="314">
        <v>804</v>
      </c>
      <c r="I23" s="628">
        <v>7823</v>
      </c>
      <c r="J23" s="628">
        <v>593</v>
      </c>
      <c r="K23" s="581">
        <v>28556</v>
      </c>
      <c r="L23" s="581">
        <v>2789</v>
      </c>
      <c r="M23" s="351"/>
    </row>
    <row r="24" spans="1:13" x14ac:dyDescent="0.25">
      <c r="A24" s="343"/>
      <c r="B24" s="136" t="s">
        <v>29</v>
      </c>
      <c r="C24" s="314">
        <v>8051</v>
      </c>
      <c r="D24" s="314">
        <v>1039</v>
      </c>
      <c r="E24" s="314">
        <v>11425</v>
      </c>
      <c r="F24" s="314">
        <v>1093</v>
      </c>
      <c r="G24" s="314">
        <v>10488</v>
      </c>
      <c r="H24" s="314">
        <v>1262</v>
      </c>
      <c r="I24" s="628">
        <v>12656</v>
      </c>
      <c r="J24" s="628">
        <v>1182</v>
      </c>
      <c r="K24" s="581">
        <v>42620</v>
      </c>
      <c r="L24" s="581">
        <v>4576</v>
      </c>
      <c r="M24" s="351"/>
    </row>
    <row r="25" spans="1:13" x14ac:dyDescent="0.25">
      <c r="A25" s="343"/>
      <c r="B25" s="136" t="s">
        <v>30</v>
      </c>
      <c r="C25" s="314">
        <v>500</v>
      </c>
      <c r="D25" s="314">
        <v>69</v>
      </c>
      <c r="E25" s="314">
        <v>1813</v>
      </c>
      <c r="F25" s="314">
        <v>135</v>
      </c>
      <c r="G25" s="314">
        <v>1473</v>
      </c>
      <c r="H25" s="314">
        <v>115</v>
      </c>
      <c r="I25" s="628">
        <v>225</v>
      </c>
      <c r="J25" s="628">
        <v>32</v>
      </c>
      <c r="K25" s="581">
        <v>4011</v>
      </c>
      <c r="L25" s="581">
        <v>351</v>
      </c>
      <c r="M25" s="351"/>
    </row>
    <row r="26" spans="1:13" x14ac:dyDescent="0.25">
      <c r="A26" s="343"/>
      <c r="B26" s="136" t="s">
        <v>31</v>
      </c>
      <c r="C26" s="314">
        <v>67</v>
      </c>
      <c r="D26" s="314">
        <v>23</v>
      </c>
      <c r="E26" s="314">
        <v>0</v>
      </c>
      <c r="F26" s="314">
        <v>0</v>
      </c>
      <c r="G26" s="314">
        <v>70</v>
      </c>
      <c r="H26" s="314">
        <v>25</v>
      </c>
      <c r="I26" s="628">
        <v>0</v>
      </c>
      <c r="J26" s="628">
        <v>0</v>
      </c>
      <c r="K26" s="581">
        <v>137</v>
      </c>
      <c r="L26" s="581">
        <v>48</v>
      </c>
      <c r="M26" s="351"/>
    </row>
    <row r="27" spans="1:13" x14ac:dyDescent="0.25">
      <c r="A27" s="296"/>
      <c r="B27" s="137" t="s">
        <v>24</v>
      </c>
      <c r="C27" s="323">
        <v>33945</v>
      </c>
      <c r="D27" s="323">
        <v>4668</v>
      </c>
      <c r="E27" s="323">
        <v>42515</v>
      </c>
      <c r="F27" s="323">
        <v>4551</v>
      </c>
      <c r="G27" s="323">
        <v>35740</v>
      </c>
      <c r="H27" s="323">
        <v>4449</v>
      </c>
      <c r="I27" s="323">
        <v>33052</v>
      </c>
      <c r="J27" s="323">
        <v>3617</v>
      </c>
      <c r="K27" s="581">
        <v>145252</v>
      </c>
      <c r="L27" s="581">
        <v>17285</v>
      </c>
      <c r="M27" s="351"/>
    </row>
    <row r="28" spans="1:13" x14ac:dyDescent="0.25">
      <c r="A28" s="343"/>
      <c r="B28" s="8" t="s">
        <v>1055</v>
      </c>
      <c r="K28" s="350"/>
    </row>
    <row r="29" spans="1:13" x14ac:dyDescent="0.25">
      <c r="A29" s="343"/>
      <c r="B29" s="655" t="s">
        <v>869</v>
      </c>
      <c r="K29" s="350"/>
    </row>
    <row r="30" spans="1:13" x14ac:dyDescent="0.25">
      <c r="A30" s="343"/>
    </row>
    <row r="31" spans="1:13" x14ac:dyDescent="0.25">
      <c r="A31" s="343"/>
    </row>
    <row r="32" spans="1:13" x14ac:dyDescent="0.25">
      <c r="A32" s="296" t="s">
        <v>35</v>
      </c>
      <c r="B32" s="84" t="s">
        <v>796</v>
      </c>
    </row>
    <row r="33" spans="1:14" x14ac:dyDescent="0.25">
      <c r="A33" s="343"/>
      <c r="B33" s="137"/>
      <c r="C33" s="324">
        <v>2014</v>
      </c>
      <c r="D33" s="325">
        <v>2015</v>
      </c>
      <c r="E33" s="326">
        <v>2016</v>
      </c>
      <c r="F33" s="326">
        <v>2017</v>
      </c>
      <c r="G33" s="137" t="s">
        <v>341</v>
      </c>
      <c r="J33" s="351"/>
    </row>
    <row r="34" spans="1:14" x14ac:dyDescent="0.25">
      <c r="A34" s="343"/>
      <c r="B34" s="136" t="s">
        <v>27</v>
      </c>
      <c r="C34" s="327">
        <v>8.8286525051010045</v>
      </c>
      <c r="D34" s="327">
        <v>8.6101421784888963</v>
      </c>
      <c r="E34" s="327">
        <v>8.2019188985038873</v>
      </c>
      <c r="F34" s="327">
        <v>5.920002129955285</v>
      </c>
      <c r="G34" s="328">
        <v>8.0643873749011235</v>
      </c>
      <c r="J34" s="351"/>
    </row>
    <row r="35" spans="1:14" x14ac:dyDescent="0.25">
      <c r="A35" s="343"/>
      <c r="B35" s="136" t="s">
        <v>28</v>
      </c>
      <c r="C35" s="327">
        <v>15.715630981323503</v>
      </c>
      <c r="D35" s="327">
        <v>19.601422648270791</v>
      </c>
      <c r="E35" s="327">
        <v>16.537951223982191</v>
      </c>
      <c r="F35" s="327">
        <v>18.157141197882623</v>
      </c>
      <c r="G35" s="328">
        <v>17.236699700818377</v>
      </c>
      <c r="J35" s="351"/>
    </row>
    <row r="36" spans="1:14" x14ac:dyDescent="0.25">
      <c r="A36" s="343"/>
      <c r="B36" s="136" t="s">
        <v>29</v>
      </c>
      <c r="C36" s="327">
        <v>21.420231819827386</v>
      </c>
      <c r="D36" s="327">
        <v>19.297588350272097</v>
      </c>
      <c r="E36" s="327">
        <v>18.969495769620476</v>
      </c>
      <c r="F36" s="327">
        <v>20.71308596304263</v>
      </c>
      <c r="G36" s="328">
        <v>20.054688854288784</v>
      </c>
      <c r="J36" s="351"/>
    </row>
    <row r="37" spans="1:14" ht="15" customHeight="1" x14ac:dyDescent="0.25">
      <c r="A37" s="343"/>
      <c r="B37" s="136" t="s">
        <v>30</v>
      </c>
      <c r="C37" s="327">
        <v>19.909855215610627</v>
      </c>
      <c r="D37" s="327">
        <v>12.046849786397706</v>
      </c>
      <c r="E37" s="327">
        <v>19.626542255826639</v>
      </c>
      <c r="F37" s="327">
        <v>14.135378141418842</v>
      </c>
      <c r="G37" s="328">
        <v>16.26635097147091</v>
      </c>
      <c r="J37" s="351"/>
    </row>
    <row r="38" spans="1:14" x14ac:dyDescent="0.25">
      <c r="A38" s="343"/>
      <c r="B38" s="136" t="s">
        <v>31</v>
      </c>
      <c r="C38" s="327">
        <v>175.85032365812313</v>
      </c>
      <c r="D38" s="327" t="s">
        <v>688</v>
      </c>
      <c r="E38" s="327">
        <v>32.430847481196373</v>
      </c>
      <c r="F38" s="327" t="s">
        <v>688</v>
      </c>
      <c r="G38" s="328">
        <v>101.15267981597378</v>
      </c>
    </row>
    <row r="39" spans="1:14" x14ac:dyDescent="0.25">
      <c r="A39" s="343"/>
      <c r="B39" s="137" t="s">
        <v>24</v>
      </c>
      <c r="C39" s="329">
        <v>13.861744875923831</v>
      </c>
      <c r="D39" s="329">
        <v>12.604769111193134</v>
      </c>
      <c r="E39" s="329">
        <v>13.194143421249025</v>
      </c>
      <c r="F39" s="329">
        <v>12.833173429473392</v>
      </c>
      <c r="G39" s="328">
        <v>13.143723556921872</v>
      </c>
    </row>
    <row r="40" spans="1:14" ht="15" customHeight="1" x14ac:dyDescent="0.25">
      <c r="A40" s="343"/>
      <c r="B40" s="583" t="s">
        <v>1056</v>
      </c>
      <c r="C40" s="583"/>
      <c r="D40" s="583"/>
      <c r="E40" s="583"/>
    </row>
    <row r="41" spans="1:14" x14ac:dyDescent="0.25">
      <c r="A41" s="343"/>
      <c r="B41" s="655" t="s">
        <v>869</v>
      </c>
      <c r="C41" s="584"/>
      <c r="D41" s="584"/>
      <c r="E41" s="584"/>
    </row>
    <row r="42" spans="1:14" x14ac:dyDescent="0.25">
      <c r="A42" s="343"/>
    </row>
    <row r="43" spans="1:14" x14ac:dyDescent="0.25">
      <c r="A43" s="343"/>
    </row>
    <row r="44" spans="1:14" x14ac:dyDescent="0.25">
      <c r="A44" s="296" t="s">
        <v>36</v>
      </c>
      <c r="B44" s="84" t="s">
        <v>797</v>
      </c>
    </row>
    <row r="45" spans="1:14" x14ac:dyDescent="0.25">
      <c r="A45" s="343"/>
      <c r="B45" s="137"/>
      <c r="C45" s="962">
        <v>2014</v>
      </c>
      <c r="D45" s="963"/>
      <c r="E45" s="962">
        <v>2015</v>
      </c>
      <c r="F45" s="963"/>
      <c r="G45" s="962">
        <v>2016</v>
      </c>
      <c r="H45" s="963"/>
      <c r="I45" s="962">
        <v>2017</v>
      </c>
      <c r="J45" s="963"/>
      <c r="K45" s="962" t="s">
        <v>24</v>
      </c>
      <c r="L45" s="963"/>
    </row>
    <row r="46" spans="1:14" ht="29.45" customHeight="1" x14ac:dyDescent="0.25">
      <c r="A46" s="343"/>
      <c r="B46" s="137"/>
      <c r="C46" s="643" t="s">
        <v>37</v>
      </c>
      <c r="D46" s="643" t="s">
        <v>25</v>
      </c>
      <c r="E46" s="643" t="s">
        <v>37</v>
      </c>
      <c r="F46" s="643" t="s">
        <v>25</v>
      </c>
      <c r="G46" s="643" t="s">
        <v>37</v>
      </c>
      <c r="H46" s="643" t="s">
        <v>25</v>
      </c>
      <c r="I46" s="643" t="s">
        <v>37</v>
      </c>
      <c r="J46" s="643" t="s">
        <v>25</v>
      </c>
      <c r="K46" s="643" t="s">
        <v>37</v>
      </c>
      <c r="L46" s="643" t="s">
        <v>25</v>
      </c>
    </row>
    <row r="47" spans="1:14" x14ac:dyDescent="0.25">
      <c r="A47" s="343"/>
      <c r="B47" s="136" t="s">
        <v>27</v>
      </c>
      <c r="C47" s="330">
        <v>0.14580289007955838</v>
      </c>
      <c r="D47" s="330">
        <v>0.1329608618489676</v>
      </c>
      <c r="E47" s="330">
        <v>0.12562267910515351</v>
      </c>
      <c r="F47" s="330">
        <v>0.108802482426666</v>
      </c>
      <c r="G47" s="330">
        <v>0.13177839139886025</v>
      </c>
      <c r="H47" s="330">
        <v>0.11498561163177651</v>
      </c>
      <c r="I47" s="330">
        <v>0.14658244250080985</v>
      </c>
      <c r="J47" s="330">
        <v>0.12810243968281881</v>
      </c>
      <c r="K47" s="681">
        <v>0.13615433016817297</v>
      </c>
      <c r="L47" s="681">
        <v>0.11958856037360038</v>
      </c>
      <c r="M47" s="830"/>
      <c r="N47" s="353"/>
    </row>
    <row r="48" spans="1:14" x14ac:dyDescent="0.25">
      <c r="A48" s="343"/>
      <c r="B48" s="136" t="s">
        <v>28</v>
      </c>
      <c r="C48" s="330">
        <v>0.12306569343065693</v>
      </c>
      <c r="D48" s="330">
        <v>0.15401109068264074</v>
      </c>
      <c r="E48" s="330">
        <v>7.6302988186240442E-2</v>
      </c>
      <c r="F48" s="330">
        <v>0.11084513676721434</v>
      </c>
      <c r="G48" s="330">
        <v>0.12021531100478469</v>
      </c>
      <c r="H48" s="330">
        <v>0.16174034791099143</v>
      </c>
      <c r="I48" s="330">
        <v>7.580212194810175E-2</v>
      </c>
      <c r="J48" s="330">
        <v>0.12807637326850885</v>
      </c>
      <c r="K48" s="681">
        <v>9.7667740579913148E-2</v>
      </c>
      <c r="L48" s="681">
        <v>0.13759479680070713</v>
      </c>
      <c r="M48" s="830"/>
      <c r="N48" s="353"/>
    </row>
    <row r="49" spans="1:14" x14ac:dyDescent="0.25">
      <c r="A49" s="343"/>
      <c r="B49" s="136" t="s">
        <v>29</v>
      </c>
      <c r="C49" s="330">
        <v>0.12905229164078996</v>
      </c>
      <c r="D49" s="330">
        <v>0.16220857016414594</v>
      </c>
      <c r="E49" s="330">
        <v>9.5667396061269144E-2</v>
      </c>
      <c r="F49" s="330">
        <v>0.11446414571470025</v>
      </c>
      <c r="G49" s="330">
        <v>0.12032799389778795</v>
      </c>
      <c r="H49" s="330">
        <v>0.19857788439823196</v>
      </c>
      <c r="I49" s="330">
        <v>9.339443742098609E-2</v>
      </c>
      <c r="J49" s="330">
        <v>0.15636403443216471</v>
      </c>
      <c r="K49" s="681">
        <v>0.10736743312998592</v>
      </c>
      <c r="L49" s="681">
        <v>0.15330708124513456</v>
      </c>
      <c r="M49" s="830"/>
      <c r="N49" s="353"/>
    </row>
    <row r="50" spans="1:14" x14ac:dyDescent="0.25">
      <c r="A50" s="343"/>
      <c r="B50" s="136" t="s">
        <v>30</v>
      </c>
      <c r="C50" s="330">
        <v>0.13800000000000001</v>
      </c>
      <c r="D50" s="330">
        <v>0.23837668001932191</v>
      </c>
      <c r="E50" s="330">
        <v>7.4462217319360174E-2</v>
      </c>
      <c r="F50" s="330">
        <v>7.2883903848477025E-2</v>
      </c>
      <c r="G50" s="330">
        <v>7.8071961982348947E-2</v>
      </c>
      <c r="H50" s="330">
        <v>9.3099196129892758E-2</v>
      </c>
      <c r="I50" s="330">
        <v>0.14222222222222222</v>
      </c>
      <c r="J50" s="330">
        <v>9.5496691100201009E-2</v>
      </c>
      <c r="K50" s="681">
        <v>8.7509349289454003E-2</v>
      </c>
      <c r="L50" s="681">
        <v>0.10006620177442149</v>
      </c>
      <c r="M50" s="830"/>
      <c r="N50" s="353"/>
    </row>
    <row r="51" spans="1:14" x14ac:dyDescent="0.25">
      <c r="A51" s="343"/>
      <c r="B51" s="136" t="s">
        <v>31</v>
      </c>
      <c r="C51" s="330">
        <v>0.34328358208955223</v>
      </c>
      <c r="D51" s="330">
        <v>0.78790058344073832</v>
      </c>
      <c r="E51" s="330"/>
      <c r="F51" s="330"/>
      <c r="G51" s="330">
        <v>0.35714285714285715</v>
      </c>
      <c r="H51" s="330">
        <v>0.40822544905835589</v>
      </c>
      <c r="I51" s="330"/>
      <c r="J51" s="330"/>
      <c r="K51" s="681">
        <v>0.35036496350364965</v>
      </c>
      <c r="L51" s="681">
        <v>0.6819835823230852</v>
      </c>
      <c r="M51" s="830"/>
      <c r="N51" s="353"/>
    </row>
    <row r="52" spans="1:14" x14ac:dyDescent="0.25">
      <c r="A52" s="343"/>
      <c r="B52" s="137" t="s">
        <v>24</v>
      </c>
      <c r="C52" s="681">
        <v>0.13751657092355279</v>
      </c>
      <c r="D52" s="681">
        <v>0.15667298885178577</v>
      </c>
      <c r="E52" s="681">
        <v>0.10704457250382218</v>
      </c>
      <c r="F52" s="681">
        <v>0.10964366244327384</v>
      </c>
      <c r="G52" s="681">
        <v>0.124482372691662</v>
      </c>
      <c r="H52" s="681">
        <v>0.1509069159754087</v>
      </c>
      <c r="I52" s="681">
        <v>0.10943361975069588</v>
      </c>
      <c r="J52" s="681">
        <v>0.14107541817948013</v>
      </c>
      <c r="K52" s="681">
        <v>0.11900008261504144</v>
      </c>
      <c r="L52" s="681">
        <v>0.13734036377556602</v>
      </c>
      <c r="M52" s="353"/>
      <c r="N52" s="353"/>
    </row>
    <row r="53" spans="1:14" x14ac:dyDescent="0.25">
      <c r="A53" s="343"/>
      <c r="B53" s="8" t="s">
        <v>1056</v>
      </c>
    </row>
    <row r="54" spans="1:14" x14ac:dyDescent="0.25">
      <c r="A54" s="343"/>
      <c r="B54" s="655" t="s">
        <v>869</v>
      </c>
    </row>
    <row r="56" spans="1:14" ht="21" x14ac:dyDescent="0.25">
      <c r="A56" s="585"/>
    </row>
    <row r="57" spans="1:14" ht="21.75" thickBot="1" x14ac:dyDescent="0.3">
      <c r="A57" s="585" t="s">
        <v>38</v>
      </c>
      <c r="B57" s="322"/>
      <c r="C57" s="322"/>
      <c r="D57" s="322"/>
      <c r="E57" s="322"/>
      <c r="F57" s="322"/>
      <c r="G57" s="322"/>
      <c r="H57" s="322"/>
      <c r="I57" s="322"/>
      <c r="J57" s="322"/>
      <c r="K57" s="322"/>
      <c r="L57" s="322"/>
      <c r="M57" s="322"/>
    </row>
    <row r="58" spans="1:14" x14ac:dyDescent="0.25">
      <c r="A58" s="343"/>
    </row>
    <row r="59" spans="1:14" x14ac:dyDescent="0.25">
      <c r="A59" s="296" t="s">
        <v>39</v>
      </c>
      <c r="B59" s="84" t="s">
        <v>798</v>
      </c>
    </row>
    <row r="60" spans="1:14" x14ac:dyDescent="0.25">
      <c r="A60" s="343"/>
      <c r="B60" s="137"/>
      <c r="C60" s="962">
        <v>2014</v>
      </c>
      <c r="D60" s="963"/>
      <c r="E60" s="962">
        <v>2015</v>
      </c>
      <c r="F60" s="963"/>
      <c r="G60" s="962">
        <v>2016</v>
      </c>
      <c r="H60" s="963"/>
      <c r="I60" s="962">
        <v>2017</v>
      </c>
      <c r="J60" s="963"/>
      <c r="K60" s="962" t="s">
        <v>24</v>
      </c>
      <c r="L60" s="963"/>
    </row>
    <row r="61" spans="1:14" x14ac:dyDescent="0.25">
      <c r="A61" s="343"/>
      <c r="B61" s="137"/>
      <c r="C61" s="643" t="s">
        <v>25</v>
      </c>
      <c r="D61" s="643" t="s">
        <v>26</v>
      </c>
      <c r="E61" s="643" t="s">
        <v>25</v>
      </c>
      <c r="F61" s="643" t="s">
        <v>26</v>
      </c>
      <c r="G61" s="643" t="s">
        <v>25</v>
      </c>
      <c r="H61" s="643" t="s">
        <v>26</v>
      </c>
      <c r="I61" s="643" t="s">
        <v>25</v>
      </c>
      <c r="J61" s="643" t="s">
        <v>26</v>
      </c>
      <c r="K61" s="643" t="s">
        <v>25</v>
      </c>
      <c r="L61" s="643" t="s">
        <v>26</v>
      </c>
    </row>
    <row r="62" spans="1:14" x14ac:dyDescent="0.25">
      <c r="A62" s="343"/>
      <c r="B62" s="136" t="s">
        <v>27</v>
      </c>
      <c r="C62" s="314">
        <v>4655.06534624499</v>
      </c>
      <c r="D62" s="314">
        <v>657.8479526132063</v>
      </c>
      <c r="E62" s="314">
        <v>6650.5395006553381</v>
      </c>
      <c r="F62" s="314">
        <v>602.93722835391952</v>
      </c>
      <c r="G62" s="314">
        <v>4927.183842118282</v>
      </c>
      <c r="H62" s="314">
        <v>567.41146661958828</v>
      </c>
      <c r="I62" s="628">
        <v>3124.0854100529623</v>
      </c>
      <c r="J62" s="628">
        <v>435.82580467614741</v>
      </c>
      <c r="K62" s="323">
        <v>19356.874099071574</v>
      </c>
      <c r="L62" s="323">
        <v>2264.0224522628614</v>
      </c>
    </row>
    <row r="63" spans="1:14" x14ac:dyDescent="0.25">
      <c r="A63" s="343"/>
      <c r="B63" s="136" t="s">
        <v>28</v>
      </c>
      <c r="C63" s="314">
        <v>1444.6838947128456</v>
      </c>
      <c r="D63" s="314">
        <v>122.17854950424551</v>
      </c>
      <c r="E63" s="314">
        <v>1937.0185168095109</v>
      </c>
      <c r="F63" s="314">
        <v>254.56162123079997</v>
      </c>
      <c r="G63" s="314">
        <v>1554.1717475742535</v>
      </c>
      <c r="H63" s="314">
        <v>222.73159713388279</v>
      </c>
      <c r="I63" s="628">
        <v>1928.9835644698849</v>
      </c>
      <c r="J63" s="628">
        <v>220.29581248101999</v>
      </c>
      <c r="K63" s="323">
        <v>6864.8577235664952</v>
      </c>
      <c r="L63" s="323">
        <v>819.76758034994828</v>
      </c>
    </row>
    <row r="64" spans="1:14" x14ac:dyDescent="0.25">
      <c r="A64" s="343"/>
      <c r="B64" s="136" t="s">
        <v>29</v>
      </c>
      <c r="C64" s="314">
        <v>3774.4161627829581</v>
      </c>
      <c r="D64" s="314">
        <v>677.55277689992204</v>
      </c>
      <c r="E64" s="314">
        <v>5503.558610545906</v>
      </c>
      <c r="F64" s="314">
        <v>638.82482805202869</v>
      </c>
      <c r="G64" s="314">
        <v>3155.1524445009504</v>
      </c>
      <c r="H64" s="314">
        <v>547.18455024382683</v>
      </c>
      <c r="I64" s="628">
        <v>4884.4298325426234</v>
      </c>
      <c r="J64" s="628">
        <v>668.70533970992165</v>
      </c>
      <c r="K64" s="323">
        <v>17317.557050372438</v>
      </c>
      <c r="L64" s="323">
        <v>2532.2674949056991</v>
      </c>
    </row>
    <row r="65" spans="1:13" x14ac:dyDescent="0.25">
      <c r="A65" s="343"/>
      <c r="B65" s="136" t="s">
        <v>30</v>
      </c>
      <c r="C65" s="314">
        <v>83.668263249277004</v>
      </c>
      <c r="D65" s="314">
        <v>14.279556385500001</v>
      </c>
      <c r="E65" s="314">
        <v>422.85754832855434</v>
      </c>
      <c r="F65" s="314">
        <v>31.101984189980001</v>
      </c>
      <c r="G65" s="314">
        <v>529.51967546938806</v>
      </c>
      <c r="H65" s="314">
        <v>12.114166330775941</v>
      </c>
      <c r="I65" s="628">
        <v>143.43752468102102</v>
      </c>
      <c r="J65" s="628">
        <v>19.659574208324997</v>
      </c>
      <c r="K65" s="323">
        <v>1179.4830117282404</v>
      </c>
      <c r="L65" s="323">
        <v>77.155281114580944</v>
      </c>
    </row>
    <row r="66" spans="1:13" x14ac:dyDescent="0.25">
      <c r="A66" s="343"/>
      <c r="B66" s="136" t="s">
        <v>31</v>
      </c>
      <c r="C66" s="314">
        <v>2.7100965431400001</v>
      </c>
      <c r="D66" s="314">
        <v>2.3218536318600003</v>
      </c>
      <c r="E66" s="314">
        <v>0</v>
      </c>
      <c r="F66" s="314">
        <v>0</v>
      </c>
      <c r="G66" s="314">
        <v>7.9645526570475011</v>
      </c>
      <c r="H66" s="314">
        <v>0</v>
      </c>
      <c r="I66" s="628">
        <v>0</v>
      </c>
      <c r="J66" s="628">
        <v>0</v>
      </c>
      <c r="K66" s="323">
        <v>10.674649200187501</v>
      </c>
      <c r="L66" s="323">
        <v>2.3218536318600003</v>
      </c>
    </row>
    <row r="67" spans="1:13" x14ac:dyDescent="0.25">
      <c r="A67" s="343"/>
      <c r="B67" s="137" t="s">
        <v>24</v>
      </c>
      <c r="C67" s="323">
        <v>9960.5437635332109</v>
      </c>
      <c r="D67" s="323">
        <v>1474.1806890347339</v>
      </c>
      <c r="E67" s="323">
        <v>14513.974176339312</v>
      </c>
      <c r="F67" s="323">
        <v>1527.4256618267282</v>
      </c>
      <c r="G67" s="323">
        <v>10173.992262319922</v>
      </c>
      <c r="H67" s="323">
        <v>1349.4417803280737</v>
      </c>
      <c r="I67" s="323">
        <v>10080.93633174649</v>
      </c>
      <c r="J67" s="323">
        <v>1344.486531075414</v>
      </c>
      <c r="K67" s="323">
        <v>44729.446533938935</v>
      </c>
      <c r="L67" s="323">
        <v>5695.5346622649495</v>
      </c>
    </row>
    <row r="68" spans="1:13" x14ac:dyDescent="0.25">
      <c r="A68" s="343"/>
      <c r="B68" s="655" t="s">
        <v>1056</v>
      </c>
    </row>
    <row r="69" spans="1:13" x14ac:dyDescent="0.25">
      <c r="A69" s="343"/>
      <c r="B69" s="655" t="s">
        <v>869</v>
      </c>
    </row>
    <row r="70" spans="1:13" x14ac:dyDescent="0.25">
      <c r="A70" s="343"/>
    </row>
    <row r="71" spans="1:13" x14ac:dyDescent="0.25">
      <c r="A71" s="343"/>
    </row>
    <row r="72" spans="1:13" x14ac:dyDescent="0.25">
      <c r="A72" s="296" t="s">
        <v>40</v>
      </c>
      <c r="B72" s="84" t="s">
        <v>995</v>
      </c>
    </row>
    <row r="73" spans="1:13" x14ac:dyDescent="0.25">
      <c r="A73" s="343"/>
      <c r="B73" s="137"/>
      <c r="C73" s="962">
        <v>2014</v>
      </c>
      <c r="D73" s="963"/>
      <c r="E73" s="962">
        <v>2015</v>
      </c>
      <c r="F73" s="963"/>
      <c r="G73" s="962">
        <v>2016</v>
      </c>
      <c r="H73" s="963"/>
      <c r="I73" s="962">
        <v>2017</v>
      </c>
      <c r="J73" s="963"/>
      <c r="K73" s="962" t="s">
        <v>24</v>
      </c>
      <c r="L73" s="963"/>
    </row>
    <row r="74" spans="1:13" ht="31.9" customHeight="1" x14ac:dyDescent="0.25">
      <c r="A74" s="343"/>
      <c r="B74" s="137"/>
      <c r="C74" s="643" t="s">
        <v>33</v>
      </c>
      <c r="D74" s="643" t="s">
        <v>34</v>
      </c>
      <c r="E74" s="643" t="s">
        <v>33</v>
      </c>
      <c r="F74" s="643" t="s">
        <v>34</v>
      </c>
      <c r="G74" s="643" t="s">
        <v>33</v>
      </c>
      <c r="H74" s="643" t="s">
        <v>34</v>
      </c>
      <c r="I74" s="643" t="s">
        <v>33</v>
      </c>
      <c r="J74" s="643" t="s">
        <v>34</v>
      </c>
      <c r="K74" s="643" t="s">
        <v>33</v>
      </c>
      <c r="L74" s="643" t="s">
        <v>34</v>
      </c>
    </row>
    <row r="75" spans="1:13" x14ac:dyDescent="0.25">
      <c r="A75" s="343"/>
      <c r="B75" s="136" t="s">
        <v>27</v>
      </c>
      <c r="C75" s="314">
        <v>903</v>
      </c>
      <c r="D75" s="314">
        <v>147</v>
      </c>
      <c r="E75" s="314">
        <v>1190</v>
      </c>
      <c r="F75" s="314">
        <v>120</v>
      </c>
      <c r="G75" s="314">
        <v>1045</v>
      </c>
      <c r="H75" s="314">
        <v>141</v>
      </c>
      <c r="I75" s="628">
        <v>990</v>
      </c>
      <c r="J75" s="628">
        <v>145</v>
      </c>
      <c r="K75" s="323">
        <v>4128</v>
      </c>
      <c r="L75" s="323">
        <v>553</v>
      </c>
      <c r="M75" s="351"/>
    </row>
    <row r="76" spans="1:13" x14ac:dyDescent="0.25">
      <c r="A76" s="343"/>
      <c r="B76" s="136" t="s">
        <v>28</v>
      </c>
      <c r="C76" s="314">
        <v>346</v>
      </c>
      <c r="D76" s="314">
        <v>40</v>
      </c>
      <c r="E76" s="314">
        <v>369</v>
      </c>
      <c r="F76" s="314">
        <v>48</v>
      </c>
      <c r="G76" s="314">
        <v>325</v>
      </c>
      <c r="H76" s="314">
        <v>56</v>
      </c>
      <c r="I76" s="628">
        <v>366</v>
      </c>
      <c r="J76" s="628">
        <v>49</v>
      </c>
      <c r="K76" s="323">
        <v>1406</v>
      </c>
      <c r="L76" s="323">
        <v>193</v>
      </c>
      <c r="M76" s="351"/>
    </row>
    <row r="77" spans="1:13" x14ac:dyDescent="0.25">
      <c r="A77" s="343"/>
      <c r="B77" s="136" t="s">
        <v>29</v>
      </c>
      <c r="C77" s="314">
        <v>800</v>
      </c>
      <c r="D77" s="314">
        <v>137</v>
      </c>
      <c r="E77" s="314">
        <v>856</v>
      </c>
      <c r="F77" s="314">
        <v>122</v>
      </c>
      <c r="G77" s="314">
        <v>658</v>
      </c>
      <c r="H77" s="314">
        <v>164</v>
      </c>
      <c r="I77" s="628">
        <v>749</v>
      </c>
      <c r="J77" s="628">
        <v>125</v>
      </c>
      <c r="K77" s="323">
        <v>3063</v>
      </c>
      <c r="L77" s="323">
        <v>548</v>
      </c>
      <c r="M77" s="351"/>
    </row>
    <row r="78" spans="1:13" x14ac:dyDescent="0.25">
      <c r="A78" s="343"/>
      <c r="B78" s="136" t="s">
        <v>30</v>
      </c>
      <c r="C78" s="314">
        <v>38</v>
      </c>
      <c r="D78" s="314">
        <v>6</v>
      </c>
      <c r="E78" s="314">
        <v>148</v>
      </c>
      <c r="F78" s="314">
        <v>15</v>
      </c>
      <c r="G78" s="314">
        <v>128</v>
      </c>
      <c r="H78" s="314">
        <v>8</v>
      </c>
      <c r="I78" s="628">
        <v>47</v>
      </c>
      <c r="J78" s="628">
        <v>6</v>
      </c>
      <c r="K78" s="323">
        <v>361</v>
      </c>
      <c r="L78" s="323">
        <v>35</v>
      </c>
      <c r="M78" s="351"/>
    </row>
    <row r="79" spans="1:13" x14ac:dyDescent="0.25">
      <c r="A79" s="343"/>
      <c r="B79" s="136" t="s">
        <v>31</v>
      </c>
      <c r="C79" s="314">
        <v>4</v>
      </c>
      <c r="D79" s="314">
        <v>3</v>
      </c>
      <c r="E79" s="314">
        <v>0</v>
      </c>
      <c r="F79" s="314">
        <v>0</v>
      </c>
      <c r="G79" s="314">
        <v>2</v>
      </c>
      <c r="H79" s="314">
        <v>0</v>
      </c>
      <c r="I79" s="628">
        <v>0</v>
      </c>
      <c r="J79" s="628">
        <v>0</v>
      </c>
      <c r="K79" s="323">
        <v>6</v>
      </c>
      <c r="L79" s="323">
        <v>3</v>
      </c>
      <c r="M79" s="351"/>
    </row>
    <row r="80" spans="1:13" x14ac:dyDescent="0.25">
      <c r="A80" s="343"/>
      <c r="B80" s="137" t="s">
        <v>24</v>
      </c>
      <c r="C80" s="323">
        <v>2091</v>
      </c>
      <c r="D80" s="323">
        <v>333</v>
      </c>
      <c r="E80" s="323">
        <v>2563</v>
      </c>
      <c r="F80" s="323">
        <v>305</v>
      </c>
      <c r="G80" s="323">
        <v>2158</v>
      </c>
      <c r="H80" s="323">
        <v>369</v>
      </c>
      <c r="I80" s="323">
        <v>2152</v>
      </c>
      <c r="J80" s="323">
        <v>325</v>
      </c>
      <c r="K80" s="581">
        <v>8964</v>
      </c>
      <c r="L80" s="581">
        <v>1332</v>
      </c>
      <c r="M80" s="351"/>
    </row>
    <row r="81" spans="1:20" x14ac:dyDescent="0.25">
      <c r="A81" s="343"/>
      <c r="B81" s="655" t="s">
        <v>994</v>
      </c>
      <c r="K81" s="350"/>
    </row>
    <row r="82" spans="1:20" x14ac:dyDescent="0.25">
      <c r="A82" s="343"/>
      <c r="B82" s="655" t="s">
        <v>869</v>
      </c>
      <c r="K82" s="350"/>
    </row>
    <row r="83" spans="1:20" x14ac:dyDescent="0.25">
      <c r="A83" s="343"/>
    </row>
    <row r="84" spans="1:20" x14ac:dyDescent="0.25">
      <c r="A84" s="343"/>
    </row>
    <row r="85" spans="1:20" x14ac:dyDescent="0.25">
      <c r="A85" s="296" t="s">
        <v>41</v>
      </c>
      <c r="B85" s="84" t="s">
        <v>799</v>
      </c>
    </row>
    <row r="86" spans="1:20" x14ac:dyDescent="0.25">
      <c r="A86" s="343"/>
      <c r="B86" s="137"/>
      <c r="C86" s="324">
        <v>2014</v>
      </c>
      <c r="D86" s="325">
        <v>2015</v>
      </c>
      <c r="E86" s="333">
        <v>2016</v>
      </c>
      <c r="F86" s="333">
        <v>2017</v>
      </c>
      <c r="G86" s="137" t="s">
        <v>341</v>
      </c>
      <c r="I86" s="655"/>
      <c r="J86" s="655"/>
      <c r="K86" s="655"/>
    </row>
    <row r="87" spans="1:20" x14ac:dyDescent="0.25">
      <c r="A87" s="343"/>
      <c r="B87" s="136" t="s">
        <v>27</v>
      </c>
      <c r="C87" s="327">
        <v>23.142459317456858</v>
      </c>
      <c r="D87" s="327">
        <v>14.468854443484849</v>
      </c>
      <c r="E87" s="327">
        <v>19.727938681479881</v>
      </c>
      <c r="F87" s="327">
        <v>21.946513330725075</v>
      </c>
      <c r="G87" s="329">
        <v>20.07610820963497</v>
      </c>
      <c r="H87" s="582"/>
      <c r="I87" s="655"/>
      <c r="J87" s="655"/>
      <c r="K87" s="655"/>
    </row>
    <row r="88" spans="1:20" x14ac:dyDescent="0.25">
      <c r="A88" s="343"/>
      <c r="B88" s="136" t="s">
        <v>28</v>
      </c>
      <c r="C88" s="327">
        <v>29.065234985737913</v>
      </c>
      <c r="D88" s="327">
        <v>35.581074887380943</v>
      </c>
      <c r="E88" s="327">
        <v>38.402826249229726</v>
      </c>
      <c r="F88" s="327">
        <v>27.663877360468181</v>
      </c>
      <c r="G88" s="329">
        <v>33.039322562920241</v>
      </c>
      <c r="H88" s="582"/>
      <c r="I88" s="655"/>
      <c r="J88" s="655"/>
      <c r="K88" s="655"/>
    </row>
    <row r="89" spans="1:20" x14ac:dyDescent="0.25">
      <c r="A89" s="343"/>
      <c r="B89" s="136" t="s">
        <v>29</v>
      </c>
      <c r="C89" s="327">
        <v>35.225783784257054</v>
      </c>
      <c r="D89" s="327">
        <v>45.425956854084127</v>
      </c>
      <c r="E89" s="327">
        <v>42.679001011470895</v>
      </c>
      <c r="F89" s="327">
        <v>43.517603255295491</v>
      </c>
      <c r="G89" s="329">
        <v>41.618532276340595</v>
      </c>
      <c r="H89" s="582"/>
      <c r="I89" s="655"/>
      <c r="J89" s="655"/>
      <c r="K89" s="655"/>
    </row>
    <row r="90" spans="1:20" ht="15" customHeight="1" x14ac:dyDescent="0.25">
      <c r="A90" s="343"/>
      <c r="B90" s="136" t="s">
        <v>30</v>
      </c>
      <c r="C90" s="327">
        <v>17.539989243310334</v>
      </c>
      <c r="D90" s="327">
        <v>12.429107500851918</v>
      </c>
      <c r="E90" s="327">
        <v>10.294701367053174</v>
      </c>
      <c r="F90" s="327">
        <v>25.865002599172744</v>
      </c>
      <c r="G90" s="329">
        <v>15.120690700117217</v>
      </c>
      <c r="H90" s="582"/>
      <c r="I90" s="655"/>
      <c r="J90" s="655"/>
      <c r="K90" s="655"/>
    </row>
    <row r="91" spans="1:20" x14ac:dyDescent="0.25">
      <c r="A91" s="343"/>
      <c r="B91" s="136" t="s">
        <v>31</v>
      </c>
      <c r="C91" s="327">
        <v>64.620592397335344</v>
      </c>
      <c r="D91" s="327">
        <v>0</v>
      </c>
      <c r="E91" s="327">
        <v>0</v>
      </c>
      <c r="F91" s="327">
        <v>0</v>
      </c>
      <c r="G91" s="329">
        <v>64.620592397335344</v>
      </c>
      <c r="H91" s="582"/>
      <c r="I91" s="655"/>
      <c r="J91" s="655"/>
      <c r="K91" s="655"/>
    </row>
    <row r="92" spans="1:20" x14ac:dyDescent="0.25">
      <c r="A92" s="343"/>
      <c r="B92" s="137" t="s">
        <v>24</v>
      </c>
      <c r="C92" s="329">
        <v>29.097852883455737</v>
      </c>
      <c r="D92" s="329">
        <v>30.073958939421345</v>
      </c>
      <c r="E92" s="329">
        <v>32.558025476593983</v>
      </c>
      <c r="F92" s="329">
        <v>31.177430295769391</v>
      </c>
      <c r="G92" s="329">
        <v>30.787326376653532</v>
      </c>
      <c r="H92" s="582"/>
      <c r="I92" s="655"/>
      <c r="J92" s="655"/>
      <c r="K92" s="655"/>
    </row>
    <row r="93" spans="1:20" ht="15" customHeight="1" x14ac:dyDescent="0.25">
      <c r="A93" s="343"/>
      <c r="B93" s="655" t="s">
        <v>1057</v>
      </c>
      <c r="C93" s="583"/>
      <c r="D93" s="583"/>
      <c r="E93" s="583"/>
      <c r="G93" s="334"/>
    </row>
    <row r="94" spans="1:20" x14ac:dyDescent="0.25">
      <c r="A94" s="343"/>
      <c r="B94" s="655" t="s">
        <v>869</v>
      </c>
      <c r="C94" s="584"/>
      <c r="D94" s="584"/>
      <c r="E94" s="584"/>
      <c r="G94" s="334"/>
    </row>
    <row r="95" spans="1:20" x14ac:dyDescent="0.25">
      <c r="A95" s="343"/>
      <c r="B95" s="690"/>
      <c r="N95" s="343"/>
      <c r="O95" s="655"/>
      <c r="P95" s="655"/>
      <c r="Q95" s="655"/>
      <c r="R95" s="655"/>
      <c r="S95" s="655"/>
      <c r="T95" s="655"/>
    </row>
    <row r="96" spans="1:20" x14ac:dyDescent="0.25">
      <c r="A96" s="296" t="s">
        <v>42</v>
      </c>
      <c r="B96" s="84" t="s">
        <v>800</v>
      </c>
    </row>
    <row r="97" spans="1:14" x14ac:dyDescent="0.25">
      <c r="A97" s="343"/>
      <c r="B97" s="137"/>
      <c r="C97" s="962">
        <v>2014</v>
      </c>
      <c r="D97" s="963"/>
      <c r="E97" s="962">
        <v>2015</v>
      </c>
      <c r="F97" s="963"/>
      <c r="G97" s="962">
        <v>2016</v>
      </c>
      <c r="H97" s="963"/>
      <c r="I97" s="962">
        <v>2017</v>
      </c>
      <c r="J97" s="963"/>
      <c r="K97" s="962" t="s">
        <v>24</v>
      </c>
      <c r="L97" s="963"/>
    </row>
    <row r="98" spans="1:14" ht="28.9" customHeight="1" x14ac:dyDescent="0.25">
      <c r="A98" s="343"/>
      <c r="B98" s="137"/>
      <c r="C98" s="643" t="s">
        <v>969</v>
      </c>
      <c r="D98" s="643" t="s">
        <v>25</v>
      </c>
      <c r="E98" s="643" t="s">
        <v>969</v>
      </c>
      <c r="F98" s="643" t="s">
        <v>25</v>
      </c>
      <c r="G98" s="643" t="s">
        <v>969</v>
      </c>
      <c r="H98" s="643" t="s">
        <v>25</v>
      </c>
      <c r="I98" s="643" t="s">
        <v>969</v>
      </c>
      <c r="J98" s="643" t="s">
        <v>25</v>
      </c>
      <c r="K98" s="643" t="s">
        <v>969</v>
      </c>
      <c r="L98" s="643" t="s">
        <v>25</v>
      </c>
    </row>
    <row r="99" spans="1:14" x14ac:dyDescent="0.25">
      <c r="A99" s="343"/>
      <c r="B99" s="136" t="s">
        <v>27</v>
      </c>
      <c r="C99" s="330">
        <v>0.162790697674419</v>
      </c>
      <c r="D99" s="330">
        <v>0.14131873640481965</v>
      </c>
      <c r="E99" s="330">
        <v>0.10084033613445378</v>
      </c>
      <c r="F99" s="330">
        <v>9.0659897335322454E-2</v>
      </c>
      <c r="G99" s="330">
        <v>0.13492822966507176</v>
      </c>
      <c r="H99" s="330">
        <v>0.11515938613235269</v>
      </c>
      <c r="I99" s="330">
        <v>0.14646464646464646</v>
      </c>
      <c r="J99" s="330">
        <v>0.13950508628019836</v>
      </c>
      <c r="K99" s="681">
        <v>0.13396317829457363</v>
      </c>
      <c r="L99" s="681">
        <v>0.11696219341383494</v>
      </c>
      <c r="M99" s="352"/>
      <c r="N99" s="352"/>
    </row>
    <row r="100" spans="1:14" x14ac:dyDescent="0.25">
      <c r="A100" s="343"/>
      <c r="B100" s="136" t="s">
        <v>28</v>
      </c>
      <c r="C100" s="330">
        <v>0.11560693641618497</v>
      </c>
      <c r="D100" s="330">
        <v>8.4571130024627628E-2</v>
      </c>
      <c r="E100" s="330">
        <v>0.13008130081300814</v>
      </c>
      <c r="F100" s="330">
        <v>0.13141930189190543</v>
      </c>
      <c r="G100" s="330">
        <v>0.1723076923076923</v>
      </c>
      <c r="H100" s="330">
        <v>0.14331208727833433</v>
      </c>
      <c r="I100" s="330">
        <v>0.13387978142076504</v>
      </c>
      <c r="J100" s="330">
        <v>0.11420305312013415</v>
      </c>
      <c r="K100" s="681">
        <v>0.13726884779516357</v>
      </c>
      <c r="L100" s="681">
        <v>0.11941508671559983</v>
      </c>
      <c r="M100" s="352"/>
      <c r="N100" s="352"/>
    </row>
    <row r="101" spans="1:14" x14ac:dyDescent="0.25">
      <c r="A101" s="343"/>
      <c r="B101" s="136" t="s">
        <v>29</v>
      </c>
      <c r="C101" s="330">
        <v>0.17125000000000001</v>
      </c>
      <c r="D101" s="330">
        <v>0.17951194242458623</v>
      </c>
      <c r="E101" s="330">
        <v>0.1425233644859813</v>
      </c>
      <c r="F101" s="330">
        <v>0.11607486596543445</v>
      </c>
      <c r="G101" s="330">
        <v>0.24924012158054712</v>
      </c>
      <c r="H101" s="330">
        <v>0.1734257091753216</v>
      </c>
      <c r="I101" s="330">
        <v>0.16688918558077437</v>
      </c>
      <c r="J101" s="330">
        <v>0.13690550640213056</v>
      </c>
      <c r="K101" s="681">
        <v>0.17890956578517794</v>
      </c>
      <c r="L101" s="681">
        <v>0.14622544551405067</v>
      </c>
      <c r="M101" s="352"/>
      <c r="N101" s="352"/>
    </row>
    <row r="102" spans="1:14" x14ac:dyDescent="0.25">
      <c r="A102" s="343"/>
      <c r="B102" s="136" t="s">
        <v>30</v>
      </c>
      <c r="C102" s="330">
        <v>0.15789473684210525</v>
      </c>
      <c r="D102" s="330">
        <v>0.17066873185781581</v>
      </c>
      <c r="E102" s="330">
        <v>0.10135135135135136</v>
      </c>
      <c r="F102" s="330">
        <v>7.3551919110627292E-2</v>
      </c>
      <c r="G102" s="330">
        <v>6.25E-2</v>
      </c>
      <c r="H102" s="330">
        <v>2.2877650995758458E-2</v>
      </c>
      <c r="I102" s="330">
        <v>0.1276595744680851</v>
      </c>
      <c r="J102" s="330">
        <v>0.13706018876193185</v>
      </c>
      <c r="K102" s="681">
        <v>9.6952908587257622E-2</v>
      </c>
      <c r="L102" s="681">
        <v>6.5414491219783641E-2</v>
      </c>
      <c r="M102" s="352"/>
      <c r="N102" s="352"/>
    </row>
    <row r="103" spans="1:14" x14ac:dyDescent="0.25">
      <c r="A103" s="343"/>
      <c r="B103" s="136" t="s">
        <v>31</v>
      </c>
      <c r="C103" s="330">
        <v>0.75</v>
      </c>
      <c r="D103" s="330">
        <v>0.8567420366397096</v>
      </c>
      <c r="E103" s="330"/>
      <c r="F103" s="330"/>
      <c r="G103" s="330">
        <v>0</v>
      </c>
      <c r="H103" s="330">
        <v>0</v>
      </c>
      <c r="I103" s="330"/>
      <c r="J103" s="330"/>
      <c r="K103" s="681">
        <v>0.5</v>
      </c>
      <c r="L103" s="681">
        <v>0.21751100090663558</v>
      </c>
      <c r="M103" s="352"/>
      <c r="N103" s="352"/>
    </row>
    <row r="104" spans="1:14" x14ac:dyDescent="0.25">
      <c r="A104" s="343"/>
      <c r="B104" s="688" t="s">
        <v>24</v>
      </c>
      <c r="C104" s="330">
        <v>0.15925394548063126</v>
      </c>
      <c r="D104" s="330">
        <v>0.14800202920967956</v>
      </c>
      <c r="E104" s="330">
        <v>0.11900117050331643</v>
      </c>
      <c r="F104" s="330">
        <v>0.1052382788662211</v>
      </c>
      <c r="G104" s="330">
        <v>0.17099165894346618</v>
      </c>
      <c r="H104" s="330">
        <v>0.13263640717772354</v>
      </c>
      <c r="I104" s="330">
        <v>0.15102230483271376</v>
      </c>
      <c r="J104" s="330">
        <v>0.13336921163180146</v>
      </c>
      <c r="K104" s="681">
        <v>0.14859437751004015</v>
      </c>
      <c r="L104" s="681">
        <v>0.12733300104537182</v>
      </c>
      <c r="M104" s="352"/>
      <c r="N104" s="352"/>
    </row>
    <row r="105" spans="1:14" x14ac:dyDescent="0.25">
      <c r="A105" s="343"/>
      <c r="B105" s="655" t="s">
        <v>1058</v>
      </c>
    </row>
    <row r="106" spans="1:14" x14ac:dyDescent="0.25">
      <c r="A106" s="343"/>
      <c r="B106" s="655" t="s">
        <v>869</v>
      </c>
    </row>
    <row r="107" spans="1:14" x14ac:dyDescent="0.25">
      <c r="A107" s="343"/>
      <c r="B107" s="655"/>
    </row>
    <row r="108" spans="1:14" x14ac:dyDescent="0.25">
      <c r="A108" s="19" t="s">
        <v>43</v>
      </c>
      <c r="B108" s="335" t="s">
        <v>793</v>
      </c>
    </row>
    <row r="109" spans="1:14" x14ac:dyDescent="0.25">
      <c r="A109" s="19"/>
      <c r="B109" s="9"/>
      <c r="C109" s="10">
        <v>2014</v>
      </c>
      <c r="D109" s="10">
        <v>2015</v>
      </c>
      <c r="E109" s="10">
        <v>2016</v>
      </c>
      <c r="F109" s="10">
        <v>2017</v>
      </c>
      <c r="G109" s="662" t="s">
        <v>24</v>
      </c>
    </row>
    <row r="110" spans="1:14" x14ac:dyDescent="0.25">
      <c r="A110" s="343"/>
      <c r="B110" s="9" t="s">
        <v>27</v>
      </c>
      <c r="C110" s="336">
        <v>3401.941519666163</v>
      </c>
      <c r="D110" s="336">
        <v>1736.2625332181874</v>
      </c>
      <c r="E110" s="336">
        <v>2781.6393540886743</v>
      </c>
      <c r="F110" s="336">
        <v>3182.244432955139</v>
      </c>
      <c r="G110" s="337">
        <v>11102.087839928165</v>
      </c>
      <c r="L110" s="632"/>
      <c r="M110" s="632"/>
    </row>
    <row r="111" spans="1:14" x14ac:dyDescent="0.25">
      <c r="A111" s="343"/>
      <c r="B111" s="9" t="s">
        <v>28</v>
      </c>
      <c r="C111" s="336">
        <v>1162.6093994295165</v>
      </c>
      <c r="D111" s="336">
        <v>1707.8915945942856</v>
      </c>
      <c r="E111" s="336">
        <v>2150.5582699568636</v>
      </c>
      <c r="F111" s="336">
        <v>1355.5299906629416</v>
      </c>
      <c r="G111" s="337">
        <v>6376.5892546436071</v>
      </c>
      <c r="L111" s="632"/>
      <c r="M111" s="632"/>
    </row>
    <row r="112" spans="1:14" x14ac:dyDescent="0.25">
      <c r="A112" s="343"/>
      <c r="B112" s="9" t="s">
        <v>29</v>
      </c>
      <c r="C112" s="336">
        <v>4825.9323784432263</v>
      </c>
      <c r="D112" s="336">
        <v>5541.9667361982665</v>
      </c>
      <c r="E112" s="336">
        <v>6999.356165881235</v>
      </c>
      <c r="F112" s="336">
        <v>5439.7004069119494</v>
      </c>
      <c r="G112" s="337">
        <v>22806.955687434678</v>
      </c>
    </row>
    <row r="113" spans="1:7" x14ac:dyDescent="0.25">
      <c r="A113" s="343"/>
      <c r="B113" s="9" t="s">
        <v>343</v>
      </c>
      <c r="C113" s="336">
        <v>0</v>
      </c>
      <c r="D113" s="336">
        <v>52.553098312000017</v>
      </c>
      <c r="E113" s="336">
        <v>11.886508597949998</v>
      </c>
      <c r="F113" s="336">
        <v>0</v>
      </c>
      <c r="G113" s="337">
        <v>64.439606909950015</v>
      </c>
    </row>
    <row r="114" spans="1:7" x14ac:dyDescent="0.25">
      <c r="A114" s="343"/>
      <c r="B114" s="9" t="s">
        <v>344</v>
      </c>
      <c r="C114" s="336">
        <v>105.23993545986201</v>
      </c>
      <c r="D114" s="336">
        <v>99.275551195150044</v>
      </c>
      <c r="E114" s="336">
        <v>61.225410278125501</v>
      </c>
      <c r="F114" s="336">
        <v>155.1900155950365</v>
      </c>
      <c r="G114" s="337">
        <v>420.93091252817408</v>
      </c>
    </row>
    <row r="115" spans="1:7" x14ac:dyDescent="0.25">
      <c r="A115" s="343"/>
      <c r="B115" s="9" t="s">
        <v>31</v>
      </c>
      <c r="C115" s="336">
        <v>193.86177719200597</v>
      </c>
      <c r="D115" s="336">
        <v>0</v>
      </c>
      <c r="E115" s="336">
        <v>0</v>
      </c>
      <c r="F115" s="336">
        <v>0</v>
      </c>
      <c r="G115" s="337">
        <v>193.86177719200597</v>
      </c>
    </row>
    <row r="116" spans="1:7" x14ac:dyDescent="0.25">
      <c r="A116" s="343"/>
      <c r="B116" s="9" t="s">
        <v>345</v>
      </c>
      <c r="C116" s="336">
        <v>0</v>
      </c>
      <c r="D116" s="336">
        <v>34.607963005628761</v>
      </c>
      <c r="E116" s="336">
        <v>9.2456920603498798</v>
      </c>
      <c r="F116" s="336">
        <v>0</v>
      </c>
      <c r="G116" s="337">
        <v>43.853655065978643</v>
      </c>
    </row>
    <row r="117" spans="1:7" x14ac:dyDescent="0.25">
      <c r="A117" s="343"/>
      <c r="B117" s="10" t="s">
        <v>24</v>
      </c>
      <c r="C117" s="337">
        <v>9689.5850101907745</v>
      </c>
      <c r="D117" s="337">
        <v>9172.5574765235197</v>
      </c>
      <c r="E117" s="337">
        <v>12013.911400863199</v>
      </c>
      <c r="F117" s="337">
        <v>10132.664846125068</v>
      </c>
      <c r="G117" s="337">
        <v>41008.718733702553</v>
      </c>
    </row>
    <row r="118" spans="1:7" x14ac:dyDescent="0.25">
      <c r="A118" s="343"/>
      <c r="B118" s="655" t="s">
        <v>1062</v>
      </c>
      <c r="G118" s="350"/>
    </row>
    <row r="119" spans="1:7" x14ac:dyDescent="0.25">
      <c r="A119" s="343"/>
      <c r="B119" s="655" t="s">
        <v>869</v>
      </c>
    </row>
    <row r="120" spans="1:7" x14ac:dyDescent="0.25">
      <c r="A120" s="343"/>
      <c r="B120" s="655"/>
    </row>
    <row r="121" spans="1:7" x14ac:dyDescent="0.25">
      <c r="A121" s="586" t="s">
        <v>44</v>
      </c>
      <c r="B121" s="601" t="s">
        <v>792</v>
      </c>
      <c r="C121" s="6" t="s">
        <v>993</v>
      </c>
      <c r="D121" s="6"/>
    </row>
    <row r="122" spans="1:7" x14ac:dyDescent="0.25">
      <c r="A122" s="288"/>
      <c r="B122" s="689"/>
      <c r="C122" s="137" t="s">
        <v>45</v>
      </c>
      <c r="D122" s="137" t="s">
        <v>46</v>
      </c>
    </row>
    <row r="123" spans="1:7" x14ac:dyDescent="0.25">
      <c r="A123" s="288"/>
      <c r="B123" s="338" t="s">
        <v>47</v>
      </c>
      <c r="C123" s="339">
        <v>43</v>
      </c>
      <c r="D123" s="202">
        <v>0.13230769230769232</v>
      </c>
    </row>
    <row r="124" spans="1:7" x14ac:dyDescent="0.25">
      <c r="A124" s="288"/>
      <c r="B124" s="338" t="s">
        <v>48</v>
      </c>
      <c r="C124" s="339">
        <v>30</v>
      </c>
      <c r="D124" s="202">
        <v>9.2307692307692313E-2</v>
      </c>
    </row>
    <row r="125" spans="1:7" x14ac:dyDescent="0.25">
      <c r="A125" s="288"/>
      <c r="B125" s="338" t="s">
        <v>49</v>
      </c>
      <c r="C125" s="339">
        <v>200</v>
      </c>
      <c r="D125" s="202">
        <v>0.61538461538461542</v>
      </c>
    </row>
    <row r="126" spans="1:7" x14ac:dyDescent="0.25">
      <c r="A126" s="288"/>
      <c r="B126" s="338" t="s">
        <v>50</v>
      </c>
      <c r="C126" s="339">
        <v>31</v>
      </c>
      <c r="D126" s="202">
        <v>9.5384615384615387E-2</v>
      </c>
    </row>
    <row r="127" spans="1:7" x14ac:dyDescent="0.25">
      <c r="A127" s="288"/>
      <c r="B127" s="338" t="s">
        <v>51</v>
      </c>
      <c r="C127" s="339">
        <v>18</v>
      </c>
      <c r="D127" s="202">
        <v>5.5384615384615386E-2</v>
      </c>
    </row>
    <row r="128" spans="1:7" x14ac:dyDescent="0.25">
      <c r="A128" s="288"/>
      <c r="B128" s="338" t="s">
        <v>52</v>
      </c>
      <c r="C128" s="339">
        <v>3</v>
      </c>
      <c r="D128" s="202">
        <v>9.2307692307692316E-3</v>
      </c>
    </row>
    <row r="129" spans="1:22" x14ac:dyDescent="0.25">
      <c r="A129" s="288"/>
      <c r="B129" s="340" t="s">
        <v>53</v>
      </c>
      <c r="C129" s="341">
        <v>325</v>
      </c>
      <c r="D129" s="342">
        <v>1</v>
      </c>
    </row>
    <row r="130" spans="1:22" x14ac:dyDescent="0.25">
      <c r="A130" s="343"/>
      <c r="B130" s="655" t="s">
        <v>1056</v>
      </c>
    </row>
    <row r="131" spans="1:22" x14ac:dyDescent="0.25">
      <c r="A131" s="343"/>
      <c r="B131" s="655" t="s">
        <v>869</v>
      </c>
    </row>
    <row r="132" spans="1:22" x14ac:dyDescent="0.25">
      <c r="A132" s="343"/>
      <c r="B132" s="655"/>
    </row>
    <row r="133" spans="1:22" x14ac:dyDescent="0.25">
      <c r="A133" s="586" t="s">
        <v>54</v>
      </c>
      <c r="B133" s="601" t="s">
        <v>791</v>
      </c>
      <c r="C133" s="6"/>
      <c r="D133" s="6"/>
    </row>
    <row r="134" spans="1:22" x14ac:dyDescent="0.25">
      <c r="A134" s="288"/>
      <c r="B134" s="689"/>
      <c r="C134" s="137" t="s">
        <v>45</v>
      </c>
      <c r="D134" s="137" t="s">
        <v>46</v>
      </c>
    </row>
    <row r="135" spans="1:22" x14ac:dyDescent="0.25">
      <c r="A135" s="288"/>
      <c r="B135" s="338" t="s">
        <v>47</v>
      </c>
      <c r="C135" s="336">
        <v>14.335859739450003</v>
      </c>
      <c r="D135" s="202">
        <f>C135/$C$141</f>
        <v>1.0662702383476599E-2</v>
      </c>
      <c r="G135" s="343"/>
      <c r="H135" s="343"/>
      <c r="I135" s="343"/>
      <c r="J135" s="343"/>
      <c r="K135" s="343"/>
      <c r="L135" s="343"/>
      <c r="M135" s="343"/>
      <c r="N135" s="343"/>
      <c r="O135" s="343"/>
      <c r="P135" s="343"/>
      <c r="Q135" s="343"/>
      <c r="R135" s="343"/>
      <c r="S135" s="343"/>
      <c r="T135" s="343"/>
      <c r="U135" s="343"/>
      <c r="V135" s="343"/>
    </row>
    <row r="136" spans="1:22" x14ac:dyDescent="0.25">
      <c r="A136" s="288"/>
      <c r="B136" s="338" t="s">
        <v>48</v>
      </c>
      <c r="C136" s="336">
        <v>28.222700394091262</v>
      </c>
      <c r="D136" s="603">
        <f t="shared" ref="D136:D140" si="0">C136/$C$141</f>
        <v>2.0991434084145697E-2</v>
      </c>
      <c r="E136" s="343"/>
      <c r="F136" s="343"/>
      <c r="G136" s="343"/>
      <c r="H136" s="343"/>
      <c r="I136" s="343"/>
      <c r="J136" s="343"/>
      <c r="K136" s="343"/>
      <c r="L136" s="343"/>
      <c r="M136" s="343"/>
      <c r="N136" s="343"/>
      <c r="O136" s="343"/>
      <c r="P136" s="343"/>
      <c r="Q136" s="343"/>
      <c r="R136" s="343"/>
      <c r="S136" s="343"/>
    </row>
    <row r="137" spans="1:22" x14ac:dyDescent="0.25">
      <c r="A137" s="288"/>
      <c r="B137" s="338" t="s">
        <v>49</v>
      </c>
      <c r="C137" s="336">
        <v>605.79290329177479</v>
      </c>
      <c r="D137" s="603">
        <f t="shared" si="0"/>
        <v>0.45057565791099397</v>
      </c>
      <c r="E137" s="343"/>
      <c r="F137" s="343"/>
      <c r="G137" s="343"/>
      <c r="H137" s="343"/>
      <c r="I137" s="343"/>
      <c r="J137" s="343"/>
      <c r="K137" s="343"/>
      <c r="L137" s="343"/>
      <c r="M137" s="343"/>
      <c r="N137" s="343"/>
      <c r="O137" s="343"/>
      <c r="P137" s="343"/>
      <c r="Q137" s="343"/>
      <c r="R137" s="343"/>
      <c r="S137" s="343"/>
    </row>
    <row r="138" spans="1:22" x14ac:dyDescent="0.25">
      <c r="A138" s="288"/>
      <c r="B138" s="338" t="s">
        <v>50</v>
      </c>
      <c r="C138" s="336">
        <v>238.85243868938184</v>
      </c>
      <c r="D138" s="603">
        <f t="shared" si="0"/>
        <v>0.17765327741761086</v>
      </c>
      <c r="E138" s="343"/>
      <c r="F138" s="343"/>
      <c r="G138" s="343"/>
      <c r="H138" s="343"/>
      <c r="I138" s="343"/>
      <c r="J138" s="344"/>
      <c r="K138" s="345"/>
      <c r="L138" s="343"/>
      <c r="M138" s="343"/>
      <c r="N138" s="344"/>
      <c r="O138" s="345"/>
      <c r="P138" s="343"/>
      <c r="Q138" s="343"/>
      <c r="R138" s="343"/>
      <c r="S138" s="343"/>
    </row>
    <row r="139" spans="1:22" x14ac:dyDescent="0.25">
      <c r="A139" s="288"/>
      <c r="B139" s="338" t="s">
        <v>51</v>
      </c>
      <c r="C139" s="336">
        <v>313.17718848681426</v>
      </c>
      <c r="D139" s="603">
        <f t="shared" si="0"/>
        <v>0.23293441864108025</v>
      </c>
      <c r="E139" s="343"/>
      <c r="F139" s="343"/>
      <c r="G139" s="343"/>
      <c r="H139" s="343"/>
      <c r="I139" s="343"/>
      <c r="J139" s="344"/>
      <c r="K139" s="345"/>
      <c r="L139" s="343"/>
      <c r="M139" s="343"/>
      <c r="N139" s="344"/>
      <c r="O139" s="345"/>
      <c r="P139" s="343"/>
      <c r="Q139" s="343"/>
      <c r="R139" s="343"/>
      <c r="S139" s="343"/>
    </row>
    <row r="140" spans="1:22" x14ac:dyDescent="0.25">
      <c r="A140" s="288"/>
      <c r="B140" s="338" t="s">
        <v>52</v>
      </c>
      <c r="C140" s="336">
        <v>144.10544047390201</v>
      </c>
      <c r="D140" s="603">
        <f t="shared" si="0"/>
        <v>0.10718250956269262</v>
      </c>
      <c r="E140" s="343"/>
      <c r="F140" s="343"/>
      <c r="G140" s="343"/>
      <c r="H140" s="343"/>
      <c r="I140" s="343"/>
      <c r="J140" s="344"/>
      <c r="K140" s="345"/>
      <c r="L140" s="343"/>
      <c r="M140" s="343"/>
      <c r="N140" s="344"/>
      <c r="O140" s="345"/>
      <c r="P140" s="343"/>
      <c r="Q140" s="343"/>
      <c r="R140" s="343"/>
      <c r="S140" s="343"/>
    </row>
    <row r="141" spans="1:22" x14ac:dyDescent="0.25">
      <c r="A141" s="288"/>
      <c r="B141" s="340" t="s">
        <v>53</v>
      </c>
      <c r="C141" s="337">
        <v>1344.4865310754142</v>
      </c>
      <c r="D141" s="346">
        <v>1</v>
      </c>
      <c r="G141" s="343"/>
      <c r="H141" s="343"/>
      <c r="I141" s="343"/>
      <c r="J141" s="343"/>
      <c r="K141" s="343"/>
      <c r="L141" s="343"/>
      <c r="M141" s="344"/>
      <c r="N141" s="345"/>
      <c r="O141" s="343"/>
      <c r="P141" s="343"/>
      <c r="Q141" s="344"/>
      <c r="R141" s="345"/>
      <c r="S141" s="343"/>
      <c r="T141" s="343"/>
      <c r="U141" s="343"/>
      <c r="V141" s="343"/>
    </row>
    <row r="142" spans="1:22" x14ac:dyDescent="0.25">
      <c r="A142" s="343"/>
      <c r="B142" s="655" t="s">
        <v>1056</v>
      </c>
      <c r="G142" s="343"/>
      <c r="H142" s="343"/>
      <c r="I142" s="343"/>
      <c r="J142" s="343"/>
      <c r="K142" s="343"/>
      <c r="L142" s="343"/>
      <c r="M142" s="344"/>
      <c r="N142" s="345"/>
      <c r="O142" s="343"/>
      <c r="P142" s="343"/>
      <c r="Q142" s="344"/>
      <c r="R142" s="345"/>
      <c r="S142" s="343"/>
      <c r="T142" s="343"/>
      <c r="U142" s="343"/>
      <c r="V142" s="343"/>
    </row>
    <row r="143" spans="1:22" x14ac:dyDescent="0.25">
      <c r="A143" s="343"/>
      <c r="B143" s="655" t="s">
        <v>869</v>
      </c>
      <c r="G143" s="343"/>
      <c r="H143" s="343"/>
      <c r="I143" s="343"/>
      <c r="J143" s="343"/>
      <c r="K143" s="343"/>
      <c r="L143" s="343"/>
      <c r="M143" s="344"/>
      <c r="N143" s="345"/>
      <c r="O143" s="343"/>
      <c r="P143" s="343"/>
      <c r="Q143" s="344"/>
      <c r="R143" s="345"/>
      <c r="S143" s="343"/>
      <c r="T143" s="343"/>
      <c r="U143" s="343"/>
      <c r="V143" s="343"/>
    </row>
    <row r="144" spans="1:22" x14ac:dyDescent="0.25">
      <c r="A144" s="343"/>
      <c r="G144" s="343"/>
      <c r="H144" s="343"/>
      <c r="I144" s="343"/>
      <c r="J144" s="343"/>
      <c r="K144" s="343"/>
      <c r="L144" s="343"/>
      <c r="M144" s="347"/>
      <c r="N144" s="348"/>
      <c r="O144" s="343"/>
      <c r="P144" s="343"/>
      <c r="Q144" s="347"/>
      <c r="R144" s="348"/>
      <c r="S144" s="343"/>
      <c r="T144" s="343"/>
      <c r="U144" s="343"/>
      <c r="V144" s="343"/>
    </row>
    <row r="145" spans="1:22" x14ac:dyDescent="0.25">
      <c r="A145" s="343"/>
      <c r="G145" s="343"/>
      <c r="H145" s="343"/>
      <c r="I145" s="343"/>
      <c r="J145" s="343"/>
      <c r="K145" s="343"/>
      <c r="L145" s="343"/>
      <c r="M145" s="343"/>
      <c r="N145" s="343"/>
      <c r="O145" s="343"/>
      <c r="P145" s="343"/>
      <c r="Q145" s="343"/>
      <c r="R145" s="343"/>
      <c r="S145" s="343"/>
      <c r="T145" s="343"/>
      <c r="U145" s="343"/>
      <c r="V145" s="343"/>
    </row>
  </sheetData>
  <mergeCells count="30">
    <mergeCell ref="C97:D97"/>
    <mergeCell ref="E97:F97"/>
    <mergeCell ref="G97:H97"/>
    <mergeCell ref="K97:L97"/>
    <mergeCell ref="I97:J97"/>
    <mergeCell ref="C45:D45"/>
    <mergeCell ref="E45:F45"/>
    <mergeCell ref="G45:H45"/>
    <mergeCell ref="K45:L45"/>
    <mergeCell ref="I45:J45"/>
    <mergeCell ref="C60:D60"/>
    <mergeCell ref="E60:F60"/>
    <mergeCell ref="G60:H60"/>
    <mergeCell ref="K60:L60"/>
    <mergeCell ref="C73:D73"/>
    <mergeCell ref="E73:F73"/>
    <mergeCell ref="G73:H73"/>
    <mergeCell ref="K73:L73"/>
    <mergeCell ref="I73:J73"/>
    <mergeCell ref="I60:J60"/>
    <mergeCell ref="C7:D7"/>
    <mergeCell ref="E7:F7"/>
    <mergeCell ref="G7:H7"/>
    <mergeCell ref="K7:L7"/>
    <mergeCell ref="C20:D20"/>
    <mergeCell ref="E20:F20"/>
    <mergeCell ref="G20:H20"/>
    <mergeCell ref="K20:L20"/>
    <mergeCell ref="I20:J20"/>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rgb="FF00B050"/>
  </sheetPr>
  <dimension ref="A1:Q229"/>
  <sheetViews>
    <sheetView showGridLines="0" zoomScale="70" zoomScaleNormal="70" workbookViewId="0"/>
  </sheetViews>
  <sheetFormatPr defaultColWidth="9.140625" defaultRowHeight="15" x14ac:dyDescent="0.25"/>
  <cols>
    <col min="1" max="1" width="15.7109375" style="6" customWidth="1"/>
    <col min="2" max="2" width="37.5703125" style="6" customWidth="1"/>
    <col min="3" max="3" width="38.140625" style="6" bestFit="1" customWidth="1"/>
    <col min="4" max="4" width="39.7109375" style="6" bestFit="1" customWidth="1"/>
    <col min="5" max="6" width="36.42578125" style="6" customWidth="1"/>
    <col min="7" max="7" width="36.7109375" style="6" customWidth="1"/>
    <col min="8" max="10" width="9.140625" style="6"/>
    <col min="11" max="13" width="25.7109375" style="6" customWidth="1"/>
    <col min="14" max="14" width="17.42578125" style="6" customWidth="1"/>
    <col min="15" max="15" width="7.28515625" style="6" customWidth="1"/>
    <col min="16" max="16384" width="9.140625" style="6"/>
  </cols>
  <sheetData>
    <row r="1" spans="1:7" ht="34.5" x14ac:dyDescent="0.45">
      <c r="A1" s="37" t="s">
        <v>14</v>
      </c>
      <c r="F1" s="650"/>
    </row>
    <row r="4" spans="1:7" x14ac:dyDescent="0.25">
      <c r="A4" s="95" t="s">
        <v>330</v>
      </c>
      <c r="B4" s="84" t="s">
        <v>331</v>
      </c>
      <c r="C4" s="84"/>
      <c r="D4" s="84"/>
    </row>
    <row r="5" spans="1:7" x14ac:dyDescent="0.25">
      <c r="A5" s="95"/>
      <c r="B5" s="251"/>
      <c r="C5" s="273" t="s">
        <v>57</v>
      </c>
      <c r="D5" s="273" t="s">
        <v>82</v>
      </c>
      <c r="E5" s="273" t="s">
        <v>59</v>
      </c>
      <c r="F5" s="273" t="s">
        <v>309</v>
      </c>
    </row>
    <row r="6" spans="1:7" x14ac:dyDescent="0.25">
      <c r="A6" s="95"/>
      <c r="B6" s="136" t="s">
        <v>25</v>
      </c>
      <c r="C6" s="315">
        <v>10319</v>
      </c>
      <c r="D6" s="136">
        <v>7362.2508129999997</v>
      </c>
      <c r="E6" s="595">
        <v>6209.0846851699998</v>
      </c>
      <c r="F6" s="314">
        <v>10080.93633174649</v>
      </c>
      <c r="G6" s="568"/>
    </row>
    <row r="7" spans="1:7" x14ac:dyDescent="0.25">
      <c r="A7" s="95"/>
      <c r="B7" s="689" t="s">
        <v>26</v>
      </c>
      <c r="C7" s="651">
        <v>384</v>
      </c>
      <c r="D7" s="689">
        <v>988.16389200000003</v>
      </c>
      <c r="E7" s="856">
        <v>1250.3167409299999</v>
      </c>
      <c r="F7" s="628">
        <v>1344.486531075414</v>
      </c>
      <c r="G7" s="568"/>
    </row>
    <row r="8" spans="1:7" s="869" customFormat="1" ht="15" customHeight="1" x14ac:dyDescent="0.25">
      <c r="B8" s="870" t="s">
        <v>1018</v>
      </c>
      <c r="C8" s="871"/>
      <c r="D8" s="871"/>
      <c r="E8" s="871"/>
      <c r="F8" s="871"/>
      <c r="G8" s="872"/>
    </row>
    <row r="9" spans="1:7" x14ac:dyDescent="0.25">
      <c r="B9" s="869" t="s">
        <v>1017</v>
      </c>
      <c r="C9" s="283"/>
      <c r="D9" s="283"/>
      <c r="E9" s="283"/>
      <c r="F9" s="283"/>
    </row>
    <row r="11" spans="1:7" x14ac:dyDescent="0.25">
      <c r="A11" s="95" t="s">
        <v>329</v>
      </c>
      <c r="B11" s="84" t="s">
        <v>332</v>
      </c>
      <c r="C11" s="84"/>
      <c r="D11" s="84"/>
    </row>
    <row r="12" spans="1:7" x14ac:dyDescent="0.25">
      <c r="A12" s="95"/>
      <c r="B12" s="251"/>
      <c r="C12" s="273" t="s">
        <v>57</v>
      </c>
      <c r="D12" s="273" t="s">
        <v>82</v>
      </c>
      <c r="E12" s="273" t="s">
        <v>59</v>
      </c>
      <c r="F12" s="273" t="s">
        <v>309</v>
      </c>
    </row>
    <row r="13" spans="1:7" x14ac:dyDescent="0.25">
      <c r="A13" s="95"/>
      <c r="B13" s="136" t="s">
        <v>33</v>
      </c>
      <c r="C13" s="136">
        <v>173</v>
      </c>
      <c r="D13" s="312">
        <v>2103</v>
      </c>
      <c r="E13" s="311">
        <v>3019</v>
      </c>
      <c r="F13" s="310">
        <v>2152</v>
      </c>
      <c r="G13" s="568"/>
    </row>
    <row r="14" spans="1:7" x14ac:dyDescent="0.25">
      <c r="A14" s="95"/>
      <c r="B14" s="136" t="s">
        <v>34</v>
      </c>
      <c r="C14" s="136">
        <v>10</v>
      </c>
      <c r="D14" s="136">
        <v>360</v>
      </c>
      <c r="E14" s="311">
        <v>828</v>
      </c>
      <c r="F14" s="310">
        <v>325</v>
      </c>
      <c r="G14" s="568"/>
    </row>
    <row r="15" spans="1:7" s="867" customFormat="1" x14ac:dyDescent="0.25">
      <c r="B15" s="868" t="s">
        <v>1028</v>
      </c>
      <c r="F15" s="869"/>
    </row>
    <row r="16" spans="1:7" x14ac:dyDescent="0.25">
      <c r="B16" s="869" t="s">
        <v>1017</v>
      </c>
      <c r="F16" s="288"/>
    </row>
    <row r="18" spans="1:16" x14ac:dyDescent="0.25">
      <c r="A18" s="95" t="s">
        <v>328</v>
      </c>
      <c r="B18" s="84" t="s">
        <v>333</v>
      </c>
      <c r="C18" s="84"/>
      <c r="D18" s="84"/>
      <c r="P18" s="309"/>
    </row>
    <row r="19" spans="1:16" x14ac:dyDescent="0.25">
      <c r="A19" s="95"/>
      <c r="B19" s="251"/>
      <c r="C19" s="273" t="s">
        <v>57</v>
      </c>
      <c r="D19" s="273" t="s">
        <v>82</v>
      </c>
      <c r="E19" s="273" t="s">
        <v>59</v>
      </c>
      <c r="F19" s="273" t="s">
        <v>309</v>
      </c>
      <c r="P19" s="309"/>
    </row>
    <row r="20" spans="1:16" x14ac:dyDescent="0.25">
      <c r="A20" s="95"/>
      <c r="B20" s="136" t="s">
        <v>327</v>
      </c>
      <c r="C20" s="202">
        <v>0.06</v>
      </c>
      <c r="D20" s="305">
        <v>0.17118402282453637</v>
      </c>
      <c r="E20" s="596">
        <v>0.27492547201059953</v>
      </c>
      <c r="F20" s="305">
        <v>0.15102230483271376</v>
      </c>
      <c r="G20" s="521"/>
      <c r="P20" s="309"/>
    </row>
    <row r="21" spans="1:16" x14ac:dyDescent="0.25">
      <c r="A21" s="95"/>
      <c r="B21" s="136" t="s">
        <v>324</v>
      </c>
      <c r="C21" s="308">
        <v>0.06</v>
      </c>
      <c r="D21" s="305">
        <v>0.13422035150651693</v>
      </c>
      <c r="E21" s="521">
        <v>0.20136893025735358</v>
      </c>
      <c r="F21" s="305">
        <v>0.13336921163180146</v>
      </c>
      <c r="G21" s="521"/>
      <c r="P21" s="309"/>
    </row>
    <row r="22" spans="1:16" s="867" customFormat="1" x14ac:dyDescent="0.25">
      <c r="B22" s="873" t="s">
        <v>1029</v>
      </c>
      <c r="C22" s="873"/>
      <c r="D22" s="873"/>
      <c r="E22" s="873"/>
      <c r="P22" s="874"/>
    </row>
    <row r="23" spans="1:16" x14ac:dyDescent="0.25">
      <c r="B23" s="869" t="s">
        <v>1017</v>
      </c>
      <c r="P23" s="309"/>
    </row>
    <row r="24" spans="1:16" x14ac:dyDescent="0.25">
      <c r="P24" s="309"/>
    </row>
    <row r="25" spans="1:16" x14ac:dyDescent="0.25">
      <c r="A25" s="601" t="s">
        <v>326</v>
      </c>
      <c r="B25" s="690" t="s">
        <v>334</v>
      </c>
      <c r="C25" s="852"/>
      <c r="D25" s="852"/>
      <c r="E25" s="852"/>
      <c r="F25" s="852"/>
      <c r="G25" s="852"/>
    </row>
    <row r="26" spans="1:16" x14ac:dyDescent="0.25">
      <c r="A26" s="852"/>
      <c r="B26" s="604"/>
      <c r="C26" s="606" t="s">
        <v>321</v>
      </c>
      <c r="D26" s="300" t="s">
        <v>33</v>
      </c>
      <c r="E26" s="300" t="s">
        <v>325</v>
      </c>
      <c r="F26" s="300" t="s">
        <v>25</v>
      </c>
      <c r="G26" s="300" t="s">
        <v>324</v>
      </c>
      <c r="J26" s="863"/>
    </row>
    <row r="27" spans="1:16" x14ac:dyDescent="0.25">
      <c r="A27" s="852"/>
      <c r="B27" s="895" t="s">
        <v>57</v>
      </c>
      <c r="C27" s="651" t="s">
        <v>320</v>
      </c>
      <c r="D27" s="655">
        <v>173</v>
      </c>
      <c r="E27" s="831">
        <v>5.7000000000000002E-2</v>
      </c>
      <c r="F27" s="797">
        <v>10319</v>
      </c>
      <c r="G27" s="831">
        <v>5.8000000000000003E-2</v>
      </c>
      <c r="H27" s="867"/>
      <c r="I27" s="867"/>
      <c r="J27" s="867"/>
      <c r="K27" s="867"/>
      <c r="L27" s="867"/>
    </row>
    <row r="28" spans="1:16" x14ac:dyDescent="0.25">
      <c r="A28" s="852"/>
      <c r="B28" s="896"/>
      <c r="C28" s="651" t="s">
        <v>319</v>
      </c>
      <c r="D28" s="831" t="s">
        <v>688</v>
      </c>
      <c r="E28" s="831" t="s">
        <v>688</v>
      </c>
      <c r="F28" s="831" t="s">
        <v>688</v>
      </c>
      <c r="G28" s="864" t="s">
        <v>688</v>
      </c>
    </row>
    <row r="29" spans="1:16" x14ac:dyDescent="0.25">
      <c r="A29" s="852"/>
      <c r="B29" s="897"/>
      <c r="C29" s="651" t="s">
        <v>318</v>
      </c>
      <c r="D29" s="307" t="s">
        <v>688</v>
      </c>
      <c r="E29" s="307" t="s">
        <v>688</v>
      </c>
      <c r="F29" s="307" t="s">
        <v>688</v>
      </c>
      <c r="G29" s="307" t="s">
        <v>688</v>
      </c>
    </row>
    <row r="30" spans="1:16" ht="12.95" customHeight="1" x14ac:dyDescent="0.25">
      <c r="A30" s="852"/>
      <c r="B30" s="895" t="s">
        <v>82</v>
      </c>
      <c r="C30" s="604" t="s">
        <v>115</v>
      </c>
      <c r="D30" s="47">
        <v>118</v>
      </c>
      <c r="E30" s="832">
        <v>0.25423728813559321</v>
      </c>
      <c r="F30" s="47">
        <v>174.157634</v>
      </c>
      <c r="G30" s="832">
        <v>0.26090592158595816</v>
      </c>
    </row>
    <row r="31" spans="1:16" ht="12.95" customHeight="1" x14ac:dyDescent="0.25">
      <c r="A31" s="852"/>
      <c r="B31" s="896"/>
      <c r="C31" s="604" t="s">
        <v>116</v>
      </c>
      <c r="D31" s="47">
        <v>1405</v>
      </c>
      <c r="E31" s="832">
        <v>0.16370106761565836</v>
      </c>
      <c r="F31" s="47">
        <v>4820.6438889999999</v>
      </c>
      <c r="G31" s="832">
        <v>0.15315898560454733</v>
      </c>
    </row>
    <row r="32" spans="1:16" ht="12.95" customHeight="1" x14ac:dyDescent="0.25">
      <c r="A32" s="852"/>
      <c r="B32" s="896"/>
      <c r="C32" s="604" t="s">
        <v>112</v>
      </c>
      <c r="D32" s="47">
        <v>389</v>
      </c>
      <c r="E32" s="306">
        <v>7.4550128534704371E-2</v>
      </c>
      <c r="F32" s="47">
        <v>2198.1730520000001</v>
      </c>
      <c r="G32" s="306">
        <v>7.5287515170575386E-2</v>
      </c>
    </row>
    <row r="33" spans="1:7" ht="12.95" customHeight="1" x14ac:dyDescent="0.25">
      <c r="A33" s="852"/>
      <c r="B33" s="897"/>
      <c r="C33" s="604" t="s">
        <v>113</v>
      </c>
      <c r="D33" s="47">
        <v>191</v>
      </c>
      <c r="E33" s="306">
        <v>0.37172774869109948</v>
      </c>
      <c r="F33" s="47">
        <v>169.27623799999998</v>
      </c>
      <c r="G33" s="306">
        <v>0.22983272466156768</v>
      </c>
    </row>
    <row r="34" spans="1:7" ht="12.95" customHeight="1" x14ac:dyDescent="0.25">
      <c r="A34" s="852"/>
      <c r="B34" s="895" t="s">
        <v>59</v>
      </c>
      <c r="C34" s="604" t="s">
        <v>316</v>
      </c>
      <c r="D34" s="856">
        <v>295</v>
      </c>
      <c r="E34" s="598">
        <v>0.16</v>
      </c>
      <c r="F34" s="856">
        <v>4361.27883604</v>
      </c>
      <c r="G34" s="597">
        <v>0.15</v>
      </c>
    </row>
    <row r="35" spans="1:7" ht="12.95" customHeight="1" x14ac:dyDescent="0.25">
      <c r="A35" s="852"/>
      <c r="B35" s="896"/>
      <c r="C35" s="604" t="s">
        <v>315</v>
      </c>
      <c r="D35" s="856">
        <v>1813</v>
      </c>
      <c r="E35" s="598">
        <v>0.27</v>
      </c>
      <c r="F35" s="336">
        <v>1129.0867761300001</v>
      </c>
      <c r="G35" s="597">
        <v>0.24</v>
      </c>
    </row>
    <row r="36" spans="1:7" ht="12.95" customHeight="1" x14ac:dyDescent="0.25">
      <c r="A36" s="852"/>
      <c r="B36" s="897"/>
      <c r="C36" s="604" t="s">
        <v>314</v>
      </c>
      <c r="D36" s="865">
        <v>636</v>
      </c>
      <c r="E36" s="598">
        <v>0.33</v>
      </c>
      <c r="F36" s="866">
        <v>466.71907300000004</v>
      </c>
      <c r="G36" s="597">
        <v>0.38</v>
      </c>
    </row>
    <row r="37" spans="1:7" ht="12.95" customHeight="1" x14ac:dyDescent="0.25">
      <c r="A37" s="852"/>
      <c r="B37" s="895" t="s">
        <v>309</v>
      </c>
      <c r="C37" s="633" t="s">
        <v>313</v>
      </c>
      <c r="D37" s="628">
        <v>990</v>
      </c>
      <c r="E37" s="635">
        <v>0.14646464646464646</v>
      </c>
      <c r="F37" s="628">
        <v>3124.0854100529623</v>
      </c>
      <c r="G37" s="635">
        <v>0.13950508628019836</v>
      </c>
    </row>
    <row r="38" spans="1:7" ht="12.95" customHeight="1" x14ac:dyDescent="0.25">
      <c r="A38" s="852"/>
      <c r="B38" s="896"/>
      <c r="C38" s="633" t="s">
        <v>312</v>
      </c>
      <c r="D38" s="628">
        <v>366</v>
      </c>
      <c r="E38" s="635">
        <v>0.13387978142076504</v>
      </c>
      <c r="F38" s="628">
        <v>1928.9835644698849</v>
      </c>
      <c r="G38" s="635">
        <v>0.11420305312013415</v>
      </c>
    </row>
    <row r="39" spans="1:7" ht="12.95" customHeight="1" x14ac:dyDescent="0.25">
      <c r="A39" s="852"/>
      <c r="B39" s="896"/>
      <c r="C39" s="633" t="s">
        <v>311</v>
      </c>
      <c r="D39" s="628">
        <v>749</v>
      </c>
      <c r="E39" s="635">
        <v>0.16688918558077437</v>
      </c>
      <c r="F39" s="628">
        <v>4884.4298325426234</v>
      </c>
      <c r="G39" s="635">
        <v>0.13690550640213056</v>
      </c>
    </row>
    <row r="40" spans="1:7" ht="12.95" customHeight="1" x14ac:dyDescent="0.25">
      <c r="A40" s="852"/>
      <c r="B40" s="897"/>
      <c r="C40" s="633" t="s">
        <v>30</v>
      </c>
      <c r="D40" s="628">
        <v>47</v>
      </c>
      <c r="E40" s="635">
        <v>0.1276595744680851</v>
      </c>
      <c r="F40" s="628">
        <v>143.43752468102102</v>
      </c>
      <c r="G40" s="635">
        <v>0.13706018876193185</v>
      </c>
    </row>
    <row r="41" spans="1:7" s="867" customFormat="1" ht="12.95" customHeight="1" x14ac:dyDescent="0.25">
      <c r="B41" s="875" t="s">
        <v>1030</v>
      </c>
      <c r="C41" s="875"/>
      <c r="D41" s="875"/>
      <c r="E41" s="875"/>
    </row>
    <row r="42" spans="1:7" ht="12.95" customHeight="1" x14ac:dyDescent="0.25">
      <c r="A42" s="852"/>
      <c r="B42" s="869" t="s">
        <v>1017</v>
      </c>
      <c r="C42" s="852"/>
      <c r="D42" s="852"/>
      <c r="E42" s="852"/>
      <c r="F42" s="852"/>
      <c r="G42" s="852"/>
    </row>
    <row r="43" spans="1:7" ht="12.95" customHeight="1" x14ac:dyDescent="0.25">
      <c r="B43" s="303"/>
      <c r="C43" s="303"/>
      <c r="D43" s="303"/>
      <c r="E43" s="303"/>
    </row>
    <row r="44" spans="1:7" ht="12.95" customHeight="1" x14ac:dyDescent="0.25"/>
    <row r="45" spans="1:7" x14ac:dyDescent="0.25">
      <c r="A45" s="13" t="s">
        <v>323</v>
      </c>
      <c r="B45" s="13" t="s">
        <v>335</v>
      </c>
    </row>
    <row r="46" spans="1:7" x14ac:dyDescent="0.25">
      <c r="B46" s="251"/>
      <c r="C46" s="292" t="s">
        <v>57</v>
      </c>
      <c r="D46" s="273" t="s">
        <v>82</v>
      </c>
      <c r="E46" s="273" t="s">
        <v>59</v>
      </c>
      <c r="F46" s="273" t="s">
        <v>309</v>
      </c>
    </row>
    <row r="47" spans="1:7" x14ac:dyDescent="0.25">
      <c r="B47" s="136" t="s">
        <v>256</v>
      </c>
      <c r="C47" s="295">
        <f>+'3. Grundforskningsfonden (LP)'!G31</f>
        <v>60</v>
      </c>
      <c r="D47" s="302">
        <v>2.7448996999999999</v>
      </c>
      <c r="E47" s="230">
        <v>1.5</v>
      </c>
      <c r="F47" s="301">
        <v>31.177430295769391</v>
      </c>
    </row>
    <row r="48" spans="1:7" s="867" customFormat="1" x14ac:dyDescent="0.25">
      <c r="B48" s="867" t="s">
        <v>1031</v>
      </c>
    </row>
    <row r="49" spans="1:17" x14ac:dyDescent="0.25">
      <c r="B49" s="869" t="s">
        <v>1017</v>
      </c>
    </row>
    <row r="50" spans="1:17" x14ac:dyDescent="0.25">
      <c r="E50" s="650"/>
    </row>
    <row r="51" spans="1:17" x14ac:dyDescent="0.25">
      <c r="A51" s="13" t="s">
        <v>322</v>
      </c>
      <c r="B51" s="13" t="s">
        <v>336</v>
      </c>
      <c r="H51" s="288"/>
      <c r="I51" s="288"/>
      <c r="J51" s="288"/>
      <c r="K51" s="288"/>
      <c r="L51" s="288"/>
      <c r="M51" s="288"/>
      <c r="N51" s="288"/>
      <c r="O51" s="288"/>
      <c r="P51" s="288"/>
      <c r="Q51" s="288"/>
    </row>
    <row r="52" spans="1:17" x14ac:dyDescent="0.25">
      <c r="B52" s="295"/>
      <c r="C52" s="292" t="s">
        <v>321</v>
      </c>
      <c r="D52" s="300" t="s">
        <v>256</v>
      </c>
      <c r="F52" s="288"/>
      <c r="G52" s="288"/>
      <c r="H52" s="288"/>
      <c r="I52" s="288"/>
      <c r="J52" s="288"/>
      <c r="K52" s="288"/>
      <c r="L52" s="288"/>
      <c r="M52" s="288"/>
      <c r="N52" s="288"/>
      <c r="O52" s="288"/>
      <c r="P52" s="288"/>
      <c r="Q52" s="288"/>
    </row>
    <row r="53" spans="1:17" x14ac:dyDescent="0.25">
      <c r="B53" s="895" t="s">
        <v>57</v>
      </c>
      <c r="C53" s="18" t="s">
        <v>320</v>
      </c>
      <c r="D53" s="307">
        <f>+'3. Grundforskningsfonden (LP)'!C182</f>
        <v>60</v>
      </c>
      <c r="F53" s="288"/>
      <c r="G53" s="288"/>
      <c r="H53" s="288"/>
      <c r="I53" s="288"/>
      <c r="J53" s="288"/>
      <c r="K53" s="288"/>
      <c r="L53" s="288"/>
      <c r="M53" s="288"/>
      <c r="N53" s="288"/>
      <c r="O53" s="288"/>
      <c r="P53" s="288"/>
      <c r="Q53" s="288"/>
    </row>
    <row r="54" spans="1:17" x14ac:dyDescent="0.25">
      <c r="B54" s="896"/>
      <c r="C54" s="18" t="s">
        <v>319</v>
      </c>
      <c r="D54" s="299" t="str">
        <f>+'3. Grundforskningsfonden (LP)'!D182</f>
        <v>N/A</v>
      </c>
      <c r="F54" s="288"/>
      <c r="G54" s="288"/>
      <c r="H54" s="288"/>
      <c r="I54" s="288"/>
      <c r="J54" s="288"/>
      <c r="K54" s="288"/>
      <c r="L54" s="288"/>
      <c r="M54" s="288"/>
      <c r="N54" s="288"/>
      <c r="O54" s="288"/>
      <c r="P54" s="288"/>
      <c r="Q54" s="288"/>
    </row>
    <row r="55" spans="1:17" x14ac:dyDescent="0.25">
      <c r="B55" s="896"/>
      <c r="C55" s="18" t="s">
        <v>318</v>
      </c>
      <c r="D55" s="307" t="str">
        <f>+'3. Grundforskningsfonden (LP)'!E182</f>
        <v>N/A</v>
      </c>
      <c r="F55" s="288"/>
      <c r="G55" s="288"/>
      <c r="H55" s="288"/>
      <c r="I55" s="288"/>
      <c r="J55" s="288"/>
      <c r="K55" s="288"/>
      <c r="L55" s="288"/>
      <c r="M55" s="288"/>
      <c r="N55" s="288"/>
      <c r="O55" s="288"/>
      <c r="P55" s="288"/>
      <c r="Q55" s="288"/>
    </row>
    <row r="56" spans="1:17" x14ac:dyDescent="0.25">
      <c r="B56" s="895" t="s">
        <v>82</v>
      </c>
      <c r="C56" s="295" t="s">
        <v>115</v>
      </c>
      <c r="D56" s="599">
        <v>1.5146252666666666</v>
      </c>
      <c r="F56" s="84"/>
      <c r="G56" s="259"/>
      <c r="H56" s="288"/>
      <c r="I56" s="288"/>
      <c r="J56" s="288"/>
      <c r="K56" s="288"/>
      <c r="L56" s="288"/>
      <c r="M56" s="288"/>
      <c r="N56" s="288"/>
      <c r="O56" s="288"/>
      <c r="P56" s="288"/>
      <c r="Q56" s="288"/>
    </row>
    <row r="57" spans="1:17" x14ac:dyDescent="0.25">
      <c r="B57" s="896"/>
      <c r="C57" s="295" t="s">
        <v>116</v>
      </c>
      <c r="D57" s="297">
        <v>3.2101083826086958</v>
      </c>
      <c r="F57" s="84"/>
      <c r="G57" s="259"/>
      <c r="H57" s="288"/>
      <c r="I57" s="288"/>
      <c r="J57" s="298"/>
      <c r="K57" s="298"/>
      <c r="L57" s="298"/>
      <c r="M57" s="298"/>
      <c r="N57" s="288"/>
      <c r="O57" s="288"/>
      <c r="P57" s="288"/>
      <c r="Q57" s="288"/>
    </row>
    <row r="58" spans="1:17" x14ac:dyDescent="0.25">
      <c r="B58" s="896"/>
      <c r="C58" s="295" t="s">
        <v>112</v>
      </c>
      <c r="D58" s="297">
        <v>5.7067236896551723</v>
      </c>
      <c r="F58" s="84"/>
      <c r="G58" s="259"/>
      <c r="H58" s="288"/>
      <c r="I58" s="288"/>
      <c r="J58" s="298"/>
      <c r="K58" s="298"/>
      <c r="L58" s="298"/>
      <c r="M58" s="298"/>
      <c r="N58" s="288"/>
      <c r="O58" s="288"/>
      <c r="P58" s="288"/>
      <c r="Q58" s="288"/>
    </row>
    <row r="59" spans="1:17" x14ac:dyDescent="0.25">
      <c r="B59" s="897"/>
      <c r="C59" s="295" t="s">
        <v>113</v>
      </c>
      <c r="D59" s="297">
        <v>0.54796083098591553</v>
      </c>
      <c r="F59" s="84"/>
      <c r="G59" s="259"/>
      <c r="H59" s="288"/>
      <c r="I59" s="288"/>
      <c r="J59" s="288"/>
      <c r="K59" s="288"/>
      <c r="L59" s="288"/>
      <c r="M59" s="288"/>
      <c r="N59" s="288"/>
      <c r="O59" s="288"/>
      <c r="P59" s="288"/>
      <c r="Q59" s="288"/>
    </row>
    <row r="60" spans="1:17" x14ac:dyDescent="0.25">
      <c r="B60" s="895" t="s">
        <v>317</v>
      </c>
      <c r="C60" s="295" t="s">
        <v>316</v>
      </c>
      <c r="D60" s="599">
        <v>13.286704650000001</v>
      </c>
      <c r="F60" s="288"/>
      <c r="G60" s="288"/>
      <c r="H60" s="288"/>
      <c r="I60" s="288"/>
      <c r="J60" s="288"/>
      <c r="K60" s="288"/>
      <c r="L60" s="288"/>
      <c r="M60" s="288"/>
      <c r="N60" s="288"/>
      <c r="O60" s="288"/>
      <c r="P60" s="288"/>
      <c r="Q60" s="288"/>
    </row>
    <row r="61" spans="1:17" x14ac:dyDescent="0.25">
      <c r="B61" s="896"/>
      <c r="C61" s="295" t="s">
        <v>315</v>
      </c>
      <c r="D61" s="261">
        <v>0.6</v>
      </c>
      <c r="F61" s="288"/>
      <c r="G61" s="288"/>
      <c r="H61" s="288"/>
      <c r="I61" s="296"/>
      <c r="J61" s="84"/>
      <c r="K61" s="288"/>
      <c r="L61" s="288"/>
      <c r="M61" s="288"/>
      <c r="N61" s="288"/>
      <c r="O61" s="288"/>
      <c r="P61" s="288"/>
      <c r="Q61" s="288"/>
    </row>
    <row r="62" spans="1:17" x14ac:dyDescent="0.25">
      <c r="B62" s="897"/>
      <c r="C62" s="295" t="s">
        <v>314</v>
      </c>
      <c r="D62" s="261">
        <v>0.8</v>
      </c>
      <c r="H62" s="288"/>
      <c r="I62" s="20"/>
      <c r="J62" s="84"/>
      <c r="K62" s="288"/>
      <c r="L62" s="288"/>
      <c r="M62" s="288"/>
      <c r="N62" s="288"/>
      <c r="O62" s="288"/>
      <c r="P62" s="288"/>
      <c r="Q62" s="288"/>
    </row>
    <row r="63" spans="1:17" x14ac:dyDescent="0.25">
      <c r="B63" s="895" t="s">
        <v>309</v>
      </c>
      <c r="C63" s="294" t="s">
        <v>313</v>
      </c>
      <c r="D63" s="293">
        <v>21.946513330725075</v>
      </c>
      <c r="H63" s="288"/>
      <c r="I63" s="20"/>
      <c r="J63" s="87"/>
      <c r="K63" s="288"/>
      <c r="L63" s="288"/>
      <c r="M63" s="288"/>
      <c r="N63" s="288"/>
      <c r="O63" s="288"/>
      <c r="P63" s="288"/>
      <c r="Q63" s="288"/>
    </row>
    <row r="64" spans="1:17" ht="12.95" customHeight="1" x14ac:dyDescent="0.25">
      <c r="B64" s="896"/>
      <c r="C64" s="294" t="s">
        <v>312</v>
      </c>
      <c r="D64" s="634">
        <v>27.663877360468181</v>
      </c>
      <c r="H64" s="288"/>
      <c r="I64" s="20"/>
      <c r="J64" s="87"/>
      <c r="K64" s="288"/>
      <c r="L64" s="288"/>
      <c r="M64" s="288"/>
      <c r="N64" s="288"/>
      <c r="O64" s="288"/>
      <c r="P64" s="288"/>
      <c r="Q64" s="288"/>
    </row>
    <row r="65" spans="1:17" ht="12.95" customHeight="1" x14ac:dyDescent="0.25">
      <c r="B65" s="896"/>
      <c r="C65" s="294" t="s">
        <v>311</v>
      </c>
      <c r="D65" s="634">
        <v>43.517603255295491</v>
      </c>
      <c r="H65" s="288"/>
      <c r="I65" s="20"/>
      <c r="J65" s="87"/>
      <c r="K65" s="288"/>
      <c r="L65" s="288"/>
      <c r="M65" s="288"/>
      <c r="N65" s="288"/>
      <c r="O65" s="288"/>
      <c r="P65" s="288"/>
      <c r="Q65" s="288"/>
    </row>
    <row r="66" spans="1:17" x14ac:dyDescent="0.25">
      <c r="B66" s="897"/>
      <c r="C66" s="294" t="s">
        <v>30</v>
      </c>
      <c r="D66" s="634">
        <v>25.865002599172744</v>
      </c>
      <c r="H66" s="288"/>
      <c r="I66" s="20"/>
      <c r="J66" s="87"/>
      <c r="K66" s="288"/>
      <c r="L66" s="288"/>
      <c r="M66" s="288"/>
      <c r="N66" s="288"/>
      <c r="O66" s="288"/>
      <c r="P66" s="288"/>
      <c r="Q66" s="288"/>
    </row>
    <row r="67" spans="1:17" s="867" customFormat="1" x14ac:dyDescent="0.25">
      <c r="B67" s="867" t="s">
        <v>1073</v>
      </c>
      <c r="H67" s="869"/>
      <c r="I67" s="876"/>
      <c r="J67" s="50"/>
      <c r="K67" s="869"/>
      <c r="L67" s="869"/>
      <c r="M67" s="869"/>
      <c r="N67" s="869"/>
      <c r="O67" s="869"/>
      <c r="P67" s="869"/>
      <c r="Q67" s="869"/>
    </row>
    <row r="68" spans="1:17" x14ac:dyDescent="0.25">
      <c r="B68" s="869" t="s">
        <v>1017</v>
      </c>
      <c r="H68" s="288"/>
      <c r="I68" s="20"/>
      <c r="J68" s="87"/>
      <c r="K68" s="288"/>
      <c r="L68" s="288"/>
      <c r="M68" s="288"/>
      <c r="N68" s="288"/>
      <c r="O68" s="288"/>
      <c r="P68" s="288"/>
      <c r="Q68" s="288"/>
    </row>
    <row r="69" spans="1:17" ht="12.95" customHeight="1" x14ac:dyDescent="0.25">
      <c r="H69" s="288"/>
      <c r="I69" s="20"/>
      <c r="J69" s="20"/>
      <c r="K69" s="288"/>
      <c r="L69" s="288"/>
      <c r="M69" s="288"/>
      <c r="N69" s="288"/>
      <c r="O69" s="288"/>
      <c r="P69" s="288"/>
      <c r="Q69" s="288"/>
    </row>
    <row r="70" spans="1:17" ht="12.95" customHeight="1" x14ac:dyDescent="0.25">
      <c r="A70" s="95" t="s">
        <v>310</v>
      </c>
      <c r="B70" s="84" t="s">
        <v>337</v>
      </c>
      <c r="C70" s="84"/>
      <c r="D70" s="84"/>
      <c r="H70" s="288"/>
      <c r="I70" s="20"/>
      <c r="J70" s="20"/>
      <c r="K70" s="288"/>
      <c r="L70" s="288"/>
      <c r="M70" s="288"/>
      <c r="N70" s="288"/>
      <c r="O70" s="288"/>
      <c r="P70" s="288"/>
      <c r="Q70" s="288"/>
    </row>
    <row r="71" spans="1:17" ht="12.95" customHeight="1" x14ac:dyDescent="0.25">
      <c r="A71" s="95"/>
      <c r="B71" s="251"/>
      <c r="C71" s="292" t="s">
        <v>57</v>
      </c>
      <c r="D71" s="273" t="s">
        <v>82</v>
      </c>
      <c r="E71" s="273" t="s">
        <v>59</v>
      </c>
      <c r="F71" s="273" t="s">
        <v>309</v>
      </c>
      <c r="G71" s="42"/>
      <c r="H71" s="288"/>
      <c r="I71" s="288"/>
      <c r="J71" s="20"/>
      <c r="K71" s="288"/>
      <c r="L71" s="288"/>
      <c r="M71" s="288"/>
      <c r="N71" s="288"/>
      <c r="O71" s="288"/>
      <c r="P71" s="288"/>
      <c r="Q71" s="288"/>
    </row>
    <row r="72" spans="1:17" ht="12.95" customHeight="1" x14ac:dyDescent="0.25">
      <c r="A72" s="95"/>
      <c r="B72" s="136" t="s">
        <v>308</v>
      </c>
      <c r="C72" s="286">
        <f>+'3. Grundforskningsfonden (LP)'!C202</f>
        <v>0</v>
      </c>
      <c r="D72" s="254">
        <v>0.14166666666666666</v>
      </c>
      <c r="E72" s="291">
        <v>0.63</v>
      </c>
      <c r="F72" s="287">
        <v>1.0662702383476599E-2</v>
      </c>
      <c r="G72" s="42"/>
      <c r="H72" s="290"/>
      <c r="I72" s="289"/>
      <c r="J72" s="289"/>
      <c r="K72" s="288"/>
      <c r="L72" s="288"/>
      <c r="M72" s="288"/>
      <c r="N72" s="288"/>
      <c r="O72" s="288"/>
      <c r="P72" s="288"/>
      <c r="Q72" s="288"/>
    </row>
    <row r="73" spans="1:17" ht="12.95" customHeight="1" x14ac:dyDescent="0.25">
      <c r="A73" s="95"/>
      <c r="B73" s="136" t="s">
        <v>307</v>
      </c>
      <c r="C73" s="286">
        <v>0</v>
      </c>
      <c r="D73" s="254">
        <v>0.63055555555555554</v>
      </c>
      <c r="E73" s="254">
        <v>0.31</v>
      </c>
      <c r="F73" s="202">
        <v>0.47156709199513969</v>
      </c>
      <c r="G73" s="42"/>
    </row>
    <row r="74" spans="1:17" ht="12.95" customHeight="1" x14ac:dyDescent="0.25">
      <c r="B74" s="136" t="s">
        <v>306</v>
      </c>
      <c r="C74" s="286">
        <v>0</v>
      </c>
      <c r="D74" s="254">
        <v>0.22777777777777777</v>
      </c>
      <c r="E74" s="254">
        <v>0.05</v>
      </c>
      <c r="F74" s="287">
        <v>0.41058769605869111</v>
      </c>
      <c r="G74" s="42"/>
      <c r="H74" s="38"/>
    </row>
    <row r="75" spans="1:17" ht="12.95" customHeight="1" x14ac:dyDescent="0.25">
      <c r="B75" s="689" t="s">
        <v>305</v>
      </c>
      <c r="C75" s="286">
        <v>1</v>
      </c>
      <c r="D75" s="316">
        <v>0</v>
      </c>
      <c r="E75" s="285">
        <v>0.01</v>
      </c>
      <c r="F75" s="202">
        <v>0.10718250956269262</v>
      </c>
      <c r="G75" s="42"/>
      <c r="H75" s="38"/>
    </row>
    <row r="76" spans="1:17" s="867" customFormat="1" ht="12.95" customHeight="1" x14ac:dyDescent="0.25">
      <c r="B76" s="869" t="s">
        <v>1032</v>
      </c>
      <c r="C76" s="877"/>
      <c r="D76" s="877"/>
      <c r="E76" s="878"/>
      <c r="G76" s="879"/>
    </row>
    <row r="77" spans="1:17" ht="12.95" customHeight="1" x14ac:dyDescent="0.25">
      <c r="B77" s="869" t="s">
        <v>1017</v>
      </c>
      <c r="C77" s="283"/>
      <c r="D77" s="283"/>
      <c r="E77" s="283"/>
    </row>
    <row r="78" spans="1:17" ht="12.95" customHeight="1" x14ac:dyDescent="0.25"/>
    <row r="79" spans="1:17" ht="12.95" customHeight="1" x14ac:dyDescent="0.25">
      <c r="A79" s="95"/>
    </row>
    <row r="80" spans="1:17" ht="12.95" customHeight="1" x14ac:dyDescent="0.25"/>
    <row r="81" spans="1:1" ht="12.95" customHeight="1" x14ac:dyDescent="0.25"/>
    <row r="82" spans="1:1" ht="12.95" customHeight="1" x14ac:dyDescent="0.25"/>
    <row r="83" spans="1:1" ht="12.95" customHeight="1" x14ac:dyDescent="0.25"/>
    <row r="91" spans="1:1" x14ac:dyDescent="0.25">
      <c r="A91" s="95"/>
    </row>
    <row r="97" spans="1:1" x14ac:dyDescent="0.25">
      <c r="A97" s="95"/>
    </row>
    <row r="105" spans="1:1" x14ac:dyDescent="0.25">
      <c r="A105" s="95"/>
    </row>
    <row r="111" spans="1:1" x14ac:dyDescent="0.25">
      <c r="A111" s="95"/>
    </row>
    <row r="117" spans="1:1" x14ac:dyDescent="0.25">
      <c r="A117" s="95"/>
    </row>
    <row r="126" spans="1:1" x14ac:dyDescent="0.25">
      <c r="A126" s="95"/>
    </row>
    <row r="135" spans="1:1" x14ac:dyDescent="0.25">
      <c r="A135" s="95"/>
    </row>
    <row r="142" spans="1:1" x14ac:dyDescent="0.25">
      <c r="A142" s="95"/>
    </row>
    <row r="146" spans="1:1" x14ac:dyDescent="0.25">
      <c r="A146" s="282"/>
    </row>
    <row r="147" spans="1:1" x14ac:dyDescent="0.25">
      <c r="A147" s="280"/>
    </row>
    <row r="148" spans="1:1" x14ac:dyDescent="0.25">
      <c r="A148" s="281"/>
    </row>
    <row r="149" spans="1:1" x14ac:dyDescent="0.25">
      <c r="A149" s="280"/>
    </row>
    <row r="150" spans="1:1" x14ac:dyDescent="0.25">
      <c r="A150" s="280"/>
    </row>
    <row r="152" spans="1:1" x14ac:dyDescent="0.25">
      <c r="A152" s="280"/>
    </row>
    <row r="153" spans="1:1" x14ac:dyDescent="0.25">
      <c r="A153" s="280"/>
    </row>
    <row r="154" spans="1:1" x14ac:dyDescent="0.25">
      <c r="A154" s="280"/>
    </row>
    <row r="155" spans="1:1" x14ac:dyDescent="0.25">
      <c r="A155" s="280"/>
    </row>
    <row r="156" spans="1:1" x14ac:dyDescent="0.25">
      <c r="A156" s="280"/>
    </row>
    <row r="157" spans="1:1" x14ac:dyDescent="0.25">
      <c r="A157" s="280"/>
    </row>
    <row r="158" spans="1:1" x14ac:dyDescent="0.25">
      <c r="A158" s="280"/>
    </row>
    <row r="159" spans="1:1" x14ac:dyDescent="0.25">
      <c r="A159" s="280"/>
    </row>
    <row r="160" spans="1:1" x14ac:dyDescent="0.25">
      <c r="A160" s="280"/>
    </row>
    <row r="161" spans="1:1" x14ac:dyDescent="0.25">
      <c r="A161" s="280"/>
    </row>
    <row r="162" spans="1:1" x14ac:dyDescent="0.25">
      <c r="A162" s="280"/>
    </row>
    <row r="163" spans="1:1" x14ac:dyDescent="0.25">
      <c r="A163" s="280"/>
    </row>
    <row r="164" spans="1:1" x14ac:dyDescent="0.25">
      <c r="A164" s="280"/>
    </row>
    <row r="165" spans="1:1" x14ac:dyDescent="0.25">
      <c r="A165" s="280"/>
    </row>
    <row r="166" spans="1:1" x14ac:dyDescent="0.25">
      <c r="A166" s="280"/>
    </row>
    <row r="167" spans="1:1" x14ac:dyDescent="0.25">
      <c r="A167" s="280"/>
    </row>
    <row r="168" spans="1:1" x14ac:dyDescent="0.25">
      <c r="A168" s="280"/>
    </row>
    <row r="169" spans="1:1" x14ac:dyDescent="0.25">
      <c r="A169" s="280"/>
    </row>
    <row r="170" spans="1:1" x14ac:dyDescent="0.25">
      <c r="A170" s="280"/>
    </row>
    <row r="171" spans="1:1" x14ac:dyDescent="0.25">
      <c r="A171" s="280"/>
    </row>
    <row r="172" spans="1:1" x14ac:dyDescent="0.25">
      <c r="A172" s="280"/>
    </row>
    <row r="173" spans="1:1" x14ac:dyDescent="0.25">
      <c r="A173" s="280"/>
    </row>
    <row r="174" spans="1:1" x14ac:dyDescent="0.25">
      <c r="A174" s="280"/>
    </row>
    <row r="175" spans="1:1" x14ac:dyDescent="0.25">
      <c r="A175" s="280"/>
    </row>
    <row r="176" spans="1:1" x14ac:dyDescent="0.25">
      <c r="A176" s="280"/>
    </row>
    <row r="177" spans="1:1" x14ac:dyDescent="0.25">
      <c r="A177" s="280"/>
    </row>
    <row r="178" spans="1:1" x14ac:dyDescent="0.25">
      <c r="A178" s="280"/>
    </row>
    <row r="179" spans="1:1" x14ac:dyDescent="0.25">
      <c r="A179" s="280"/>
    </row>
    <row r="180" spans="1:1" x14ac:dyDescent="0.25">
      <c r="A180" s="280"/>
    </row>
    <row r="181" spans="1:1" x14ac:dyDescent="0.25">
      <c r="A181" s="280"/>
    </row>
    <row r="182" spans="1:1" x14ac:dyDescent="0.25">
      <c r="A182" s="280"/>
    </row>
    <row r="183" spans="1:1" x14ac:dyDescent="0.25">
      <c r="A183" s="280"/>
    </row>
    <row r="184" spans="1:1" x14ac:dyDescent="0.25">
      <c r="A184" s="280"/>
    </row>
    <row r="185" spans="1:1" x14ac:dyDescent="0.25">
      <c r="A185" s="280"/>
    </row>
    <row r="186" spans="1:1" x14ac:dyDescent="0.25">
      <c r="A186" s="280"/>
    </row>
    <row r="187" spans="1:1" x14ac:dyDescent="0.25">
      <c r="A187" s="280"/>
    </row>
    <row r="188" spans="1:1" x14ac:dyDescent="0.25">
      <c r="A188" s="280"/>
    </row>
    <row r="189" spans="1:1" x14ac:dyDescent="0.25">
      <c r="A189" s="280"/>
    </row>
    <row r="190" spans="1:1" x14ac:dyDescent="0.25">
      <c r="A190" s="280"/>
    </row>
    <row r="191" spans="1:1" x14ac:dyDescent="0.25">
      <c r="A191" s="280"/>
    </row>
    <row r="192" spans="1:1" x14ac:dyDescent="0.25">
      <c r="A192" s="280"/>
    </row>
    <row r="193" spans="1:1" x14ac:dyDescent="0.25">
      <c r="A193" s="280"/>
    </row>
    <row r="194" spans="1:1" x14ac:dyDescent="0.25">
      <c r="A194" s="280"/>
    </row>
    <row r="195" spans="1:1" x14ac:dyDescent="0.25">
      <c r="A195" s="280"/>
    </row>
    <row r="196" spans="1:1" x14ac:dyDescent="0.25">
      <c r="A196" s="280"/>
    </row>
    <row r="197" spans="1:1" x14ac:dyDescent="0.25">
      <c r="A197" s="280"/>
    </row>
    <row r="198" spans="1:1" x14ac:dyDescent="0.25">
      <c r="A198" s="280"/>
    </row>
    <row r="199" spans="1:1" x14ac:dyDescent="0.25">
      <c r="A199" s="280"/>
    </row>
    <row r="200" spans="1:1" x14ac:dyDescent="0.25">
      <c r="A200" s="280"/>
    </row>
    <row r="201" spans="1:1" x14ac:dyDescent="0.25">
      <c r="A201" s="280"/>
    </row>
    <row r="202" spans="1:1" x14ac:dyDescent="0.25">
      <c r="A202" s="280"/>
    </row>
    <row r="203" spans="1:1" x14ac:dyDescent="0.25">
      <c r="A203" s="280"/>
    </row>
    <row r="204" spans="1:1" x14ac:dyDescent="0.25">
      <c r="A204" s="280"/>
    </row>
    <row r="205" spans="1:1" x14ac:dyDescent="0.25">
      <c r="A205" s="280"/>
    </row>
    <row r="206" spans="1:1" x14ac:dyDescent="0.25">
      <c r="A206" s="280"/>
    </row>
    <row r="207" spans="1:1" x14ac:dyDescent="0.25">
      <c r="A207" s="280"/>
    </row>
    <row r="208" spans="1:1" x14ac:dyDescent="0.25">
      <c r="A208" s="280"/>
    </row>
    <row r="209" spans="1:1" x14ac:dyDescent="0.25">
      <c r="A209" s="280"/>
    </row>
    <row r="210" spans="1:1" x14ac:dyDescent="0.25">
      <c r="A210" s="280"/>
    </row>
    <row r="211" spans="1:1" x14ac:dyDescent="0.25">
      <c r="A211" s="280"/>
    </row>
    <row r="212" spans="1:1" x14ac:dyDescent="0.25">
      <c r="A212" s="280"/>
    </row>
    <row r="213" spans="1:1" x14ac:dyDescent="0.25">
      <c r="A213" s="280"/>
    </row>
    <row r="214" spans="1:1" x14ac:dyDescent="0.25">
      <c r="A214" s="280"/>
    </row>
    <row r="215" spans="1:1" x14ac:dyDescent="0.25">
      <c r="A215" s="280"/>
    </row>
    <row r="216" spans="1:1" x14ac:dyDescent="0.25">
      <c r="A216" s="280"/>
    </row>
    <row r="217" spans="1:1" x14ac:dyDescent="0.25">
      <c r="A217" s="280"/>
    </row>
    <row r="218" spans="1:1" x14ac:dyDescent="0.25">
      <c r="A218" s="280"/>
    </row>
    <row r="219" spans="1:1" x14ac:dyDescent="0.25">
      <c r="A219" s="280"/>
    </row>
    <row r="220" spans="1:1" x14ac:dyDescent="0.25">
      <c r="A220" s="280"/>
    </row>
    <row r="221" spans="1:1" x14ac:dyDescent="0.25">
      <c r="A221" s="280"/>
    </row>
    <row r="222" spans="1:1" x14ac:dyDescent="0.25">
      <c r="A222" s="280"/>
    </row>
    <row r="223" spans="1:1" x14ac:dyDescent="0.25">
      <c r="A223" s="280"/>
    </row>
    <row r="224" spans="1:1" x14ac:dyDescent="0.25">
      <c r="A224" s="280"/>
    </row>
    <row r="225" spans="1:1" x14ac:dyDescent="0.25">
      <c r="A225" s="280"/>
    </row>
    <row r="226" spans="1:1" x14ac:dyDescent="0.25">
      <c r="A226" s="280"/>
    </row>
    <row r="227" spans="1:1" x14ac:dyDescent="0.25">
      <c r="A227" s="280"/>
    </row>
    <row r="228" spans="1:1" x14ac:dyDescent="0.25">
      <c r="A228" s="280"/>
    </row>
    <row r="229" spans="1:1" x14ac:dyDescent="0.25">
      <c r="A229" s="280"/>
    </row>
  </sheetData>
  <mergeCells count="8">
    <mergeCell ref="B63:B66"/>
    <mergeCell ref="B37:B40"/>
    <mergeCell ref="B34:B36"/>
    <mergeCell ref="B27:B29"/>
    <mergeCell ref="B53:B55"/>
    <mergeCell ref="B30:B33"/>
    <mergeCell ref="B56:B59"/>
    <mergeCell ref="B60:B6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rgb="FF00B050"/>
  </sheetPr>
  <dimension ref="A1:M60"/>
  <sheetViews>
    <sheetView zoomScale="70" zoomScaleNormal="70" workbookViewId="0"/>
  </sheetViews>
  <sheetFormatPr defaultColWidth="16.7109375" defaultRowHeight="15" x14ac:dyDescent="0.25"/>
  <cols>
    <col min="1" max="1" width="16.7109375" style="655"/>
    <col min="2" max="2" width="94.42578125" style="655" customWidth="1"/>
    <col min="3" max="16384" width="16.7109375" style="655"/>
  </cols>
  <sheetData>
    <row r="1" spans="1:13" ht="34.5" x14ac:dyDescent="0.45">
      <c r="A1" s="663" t="s">
        <v>91</v>
      </c>
      <c r="B1" s="650"/>
      <c r="C1" s="650"/>
      <c r="D1" s="650"/>
      <c r="E1" s="650"/>
      <c r="F1" s="650"/>
      <c r="G1" s="650"/>
      <c r="H1" s="650"/>
      <c r="I1" s="650"/>
      <c r="J1" s="650"/>
      <c r="K1" s="650"/>
      <c r="L1" s="650"/>
      <c r="M1" s="650"/>
    </row>
    <row r="2" spans="1:13" x14ac:dyDescent="0.25">
      <c r="A2" s="650"/>
      <c r="B2" s="650"/>
      <c r="C2" s="650"/>
      <c r="D2" s="650"/>
      <c r="E2" s="650"/>
      <c r="F2" s="650"/>
      <c r="G2" s="650"/>
      <c r="H2" s="650"/>
      <c r="I2" s="650"/>
      <c r="J2" s="650"/>
      <c r="K2" s="650"/>
      <c r="L2" s="650"/>
      <c r="M2" s="650"/>
    </row>
    <row r="3" spans="1:13" x14ac:dyDescent="0.25">
      <c r="A3" s="650"/>
      <c r="B3" s="650"/>
      <c r="C3" s="650"/>
      <c r="D3" s="650"/>
      <c r="E3" s="650"/>
      <c r="F3" s="650"/>
      <c r="G3" s="650"/>
      <c r="H3" s="650"/>
      <c r="I3" s="650"/>
      <c r="J3" s="650"/>
      <c r="K3" s="650"/>
      <c r="L3" s="650"/>
      <c r="M3" s="650"/>
    </row>
    <row r="4" spans="1:13" x14ac:dyDescent="0.25">
      <c r="A4" s="646" t="s">
        <v>90</v>
      </c>
      <c r="B4" s="647" t="s">
        <v>93</v>
      </c>
      <c r="C4" s="648"/>
      <c r="D4" s="648"/>
      <c r="E4" s="649"/>
      <c r="F4" s="650"/>
      <c r="G4" s="650"/>
      <c r="H4" s="650"/>
      <c r="I4" s="650"/>
      <c r="J4" s="650"/>
      <c r="K4" s="650"/>
      <c r="L4" s="650"/>
      <c r="M4" s="650"/>
    </row>
    <row r="5" spans="1:13" x14ac:dyDescent="0.25">
      <c r="A5" s="649"/>
      <c r="B5" s="651"/>
      <c r="C5" s="652">
        <v>2008</v>
      </c>
      <c r="D5" s="652">
        <v>2009</v>
      </c>
      <c r="E5" s="652">
        <v>2010</v>
      </c>
      <c r="F5" s="652">
        <v>2011</v>
      </c>
      <c r="G5" s="652">
        <v>2012</v>
      </c>
      <c r="H5" s="652">
        <v>2013</v>
      </c>
      <c r="I5" s="652">
        <v>2014</v>
      </c>
      <c r="J5" s="652">
        <v>2015</v>
      </c>
      <c r="K5" s="652">
        <v>2016</v>
      </c>
      <c r="L5" s="650"/>
      <c r="M5" s="650"/>
    </row>
    <row r="6" spans="1:13" x14ac:dyDescent="0.25">
      <c r="A6" s="649"/>
      <c r="B6" s="651" t="s">
        <v>89</v>
      </c>
      <c r="C6" s="590">
        <v>1.89</v>
      </c>
      <c r="D6" s="590">
        <v>2.13</v>
      </c>
      <c r="E6" s="590">
        <v>1.96</v>
      </c>
      <c r="F6" s="590">
        <v>1.96</v>
      </c>
      <c r="G6" s="590">
        <v>1.95</v>
      </c>
      <c r="H6" s="590">
        <v>1.88</v>
      </c>
      <c r="I6" s="590">
        <v>1.86</v>
      </c>
      <c r="J6" s="590">
        <v>1.95</v>
      </c>
      <c r="K6" s="590">
        <v>2.08</v>
      </c>
      <c r="L6" s="650"/>
      <c r="M6" s="650"/>
    </row>
    <row r="7" spans="1:13" x14ac:dyDescent="0.25">
      <c r="A7" s="649"/>
      <c r="B7" s="651" t="s">
        <v>88</v>
      </c>
      <c r="C7" s="590">
        <v>0.82</v>
      </c>
      <c r="D7" s="590">
        <v>0.92</v>
      </c>
      <c r="E7" s="590">
        <v>0.96</v>
      </c>
      <c r="F7" s="590">
        <v>0.98</v>
      </c>
      <c r="G7" s="590">
        <v>1.03</v>
      </c>
      <c r="H7" s="590">
        <v>1.0900000000000001</v>
      </c>
      <c r="I7" s="590">
        <v>1.06</v>
      </c>
      <c r="J7" s="590">
        <v>1.1200000000000001</v>
      </c>
      <c r="K7" s="590">
        <v>1.1200000000000001</v>
      </c>
      <c r="L7" s="648"/>
      <c r="M7" s="648"/>
    </row>
    <row r="8" spans="1:13" x14ac:dyDescent="0.25">
      <c r="A8" s="650"/>
      <c r="B8" s="651" t="s">
        <v>24</v>
      </c>
      <c r="C8" s="590">
        <v>2.71</v>
      </c>
      <c r="D8" s="590">
        <v>3.06</v>
      </c>
      <c r="E8" s="590">
        <v>2.92</v>
      </c>
      <c r="F8" s="590">
        <v>2.94</v>
      </c>
      <c r="G8" s="590">
        <v>2.98</v>
      </c>
      <c r="H8" s="590">
        <v>2.97</v>
      </c>
      <c r="I8" s="590">
        <v>2.92</v>
      </c>
      <c r="J8" s="590">
        <v>3.07</v>
      </c>
      <c r="K8" s="590">
        <v>3.19</v>
      </c>
      <c r="L8" s="650"/>
      <c r="M8" s="650"/>
    </row>
    <row r="9" spans="1:13" x14ac:dyDescent="0.25">
      <c r="A9" s="650"/>
      <c r="B9" s="679" t="s">
        <v>1033</v>
      </c>
      <c r="C9" s="667"/>
      <c r="D9" s="667"/>
      <c r="E9" s="667"/>
      <c r="F9" s="667"/>
      <c r="G9" s="667"/>
      <c r="H9" s="667"/>
      <c r="I9" s="667"/>
      <c r="J9" s="667"/>
      <c r="K9" s="667"/>
      <c r="L9" s="667"/>
      <c r="M9" s="667"/>
    </row>
    <row r="10" spans="1:13" x14ac:dyDescent="0.25">
      <c r="A10" s="650"/>
      <c r="B10" s="679" t="s">
        <v>1034</v>
      </c>
      <c r="C10" s="667"/>
      <c r="D10" s="667"/>
      <c r="E10" s="667"/>
      <c r="F10" s="667"/>
      <c r="G10" s="667"/>
      <c r="H10" s="667"/>
      <c r="I10" s="667"/>
      <c r="J10" s="667"/>
      <c r="K10" s="667"/>
      <c r="L10" s="667"/>
      <c r="M10" s="667"/>
    </row>
    <row r="11" spans="1:13" x14ac:dyDescent="0.25">
      <c r="A11" s="650"/>
      <c r="B11" s="679"/>
      <c r="C11" s="667"/>
      <c r="D11" s="667"/>
      <c r="E11" s="667"/>
      <c r="F11" s="667"/>
      <c r="G11" s="667"/>
      <c r="H11" s="667"/>
      <c r="I11" s="667"/>
      <c r="J11" s="667"/>
      <c r="K11" s="667"/>
      <c r="L11" s="667"/>
      <c r="M11" s="667"/>
    </row>
    <row r="12" spans="1:13" ht="15.75" x14ac:dyDescent="0.25">
      <c r="A12" s="658" t="s">
        <v>87</v>
      </c>
      <c r="B12" s="668" t="s">
        <v>92</v>
      </c>
      <c r="C12" s="667"/>
      <c r="D12" s="667"/>
      <c r="E12" s="667"/>
      <c r="F12" s="667"/>
      <c r="G12" s="667"/>
      <c r="H12" s="667"/>
      <c r="I12" s="667"/>
      <c r="J12" s="667"/>
      <c r="K12" s="667"/>
      <c r="L12" s="650"/>
      <c r="M12" s="650"/>
    </row>
    <row r="13" spans="1:13" x14ac:dyDescent="0.25">
      <c r="A13" s="650"/>
      <c r="B13" s="672" t="s">
        <v>86</v>
      </c>
      <c r="C13" s="673">
        <v>2017</v>
      </c>
      <c r="D13" s="667"/>
      <c r="E13" s="667"/>
      <c r="F13" s="667"/>
      <c r="G13" s="650"/>
      <c r="H13" s="650"/>
      <c r="I13" s="667"/>
      <c r="J13" s="667"/>
      <c r="K13" s="667"/>
      <c r="L13" s="650"/>
      <c r="M13" s="650"/>
    </row>
    <row r="14" spans="1:13" x14ac:dyDescent="0.25">
      <c r="A14" s="650"/>
      <c r="B14" s="672" t="s">
        <v>69</v>
      </c>
      <c r="C14" s="674">
        <v>15690</v>
      </c>
      <c r="D14" s="667"/>
      <c r="E14" s="667"/>
      <c r="F14" s="667"/>
      <c r="G14" s="650"/>
      <c r="H14" s="650"/>
      <c r="I14" s="667"/>
      <c r="J14" s="667"/>
      <c r="K14" s="667"/>
      <c r="L14" s="650"/>
      <c r="M14" s="650"/>
    </row>
    <row r="15" spans="1:13" x14ac:dyDescent="0.25">
      <c r="A15" s="650"/>
      <c r="B15" s="675" t="s">
        <v>85</v>
      </c>
      <c r="C15" s="676">
        <v>8619.4</v>
      </c>
      <c r="D15" s="667"/>
      <c r="E15" s="667"/>
      <c r="F15" s="667"/>
      <c r="G15" s="650"/>
      <c r="H15" s="650"/>
      <c r="I15" s="667"/>
      <c r="J15" s="667"/>
      <c r="K15" s="667"/>
      <c r="L15" s="650"/>
      <c r="M15" s="650"/>
    </row>
    <row r="16" spans="1:13" x14ac:dyDescent="0.25">
      <c r="A16" s="650"/>
      <c r="B16" s="675" t="s">
        <v>84</v>
      </c>
      <c r="C16" s="676">
        <v>339.3</v>
      </c>
      <c r="D16" s="667"/>
      <c r="E16" s="667"/>
      <c r="F16" s="667"/>
      <c r="G16" s="650"/>
      <c r="H16" s="650"/>
      <c r="I16" s="667"/>
      <c r="J16" s="667"/>
      <c r="K16" s="667"/>
      <c r="L16" s="650"/>
      <c r="M16" s="650"/>
    </row>
    <row r="17" spans="1:13" x14ac:dyDescent="0.25">
      <c r="A17" s="650"/>
      <c r="B17" s="675" t="s">
        <v>1022</v>
      </c>
      <c r="C17" s="676">
        <v>1218.4000000000001</v>
      </c>
      <c r="D17" s="667"/>
      <c r="E17" s="667"/>
      <c r="F17" s="667"/>
      <c r="G17" s="650"/>
      <c r="H17" s="650"/>
      <c r="I17" s="667"/>
      <c r="J17" s="667"/>
      <c r="K17" s="667"/>
      <c r="L17" s="650"/>
      <c r="M17" s="650"/>
    </row>
    <row r="18" spans="1:13" x14ac:dyDescent="0.25">
      <c r="A18" s="650"/>
      <c r="B18" s="675" t="s">
        <v>82</v>
      </c>
      <c r="C18" s="676">
        <v>957.4</v>
      </c>
      <c r="D18" s="667"/>
      <c r="E18" s="667"/>
      <c r="F18" s="667"/>
      <c r="G18" s="650"/>
      <c r="H18" s="650"/>
      <c r="I18" s="667"/>
      <c r="J18" s="667"/>
      <c r="K18" s="667"/>
      <c r="L18" s="42"/>
      <c r="M18" s="42"/>
    </row>
    <row r="19" spans="1:13" x14ac:dyDescent="0.25">
      <c r="A19" s="650"/>
      <c r="B19" s="675" t="s">
        <v>81</v>
      </c>
      <c r="C19" s="676">
        <v>322.2</v>
      </c>
      <c r="D19" s="667"/>
      <c r="E19" s="667"/>
      <c r="F19" s="667"/>
      <c r="G19" s="650"/>
      <c r="H19" s="650"/>
      <c r="I19" s="667"/>
      <c r="J19" s="667"/>
      <c r="K19" s="667"/>
      <c r="L19" s="42"/>
      <c r="M19" s="42"/>
    </row>
    <row r="20" spans="1:13" x14ac:dyDescent="0.25">
      <c r="A20" s="650"/>
      <c r="B20" s="675" t="s">
        <v>1023</v>
      </c>
      <c r="C20" s="676">
        <v>421.09999999999997</v>
      </c>
      <c r="D20" s="667"/>
      <c r="E20" s="667"/>
      <c r="F20" s="667"/>
      <c r="G20" s="650"/>
      <c r="H20" s="650"/>
      <c r="I20" s="667"/>
      <c r="J20" s="667"/>
      <c r="K20" s="667"/>
      <c r="L20" s="42"/>
      <c r="M20" s="42"/>
    </row>
    <row r="21" spans="1:13" x14ac:dyDescent="0.25">
      <c r="A21" s="650"/>
      <c r="B21" s="675" t="s">
        <v>79</v>
      </c>
      <c r="C21" s="676">
        <v>216.3</v>
      </c>
      <c r="D21" s="667"/>
      <c r="E21" s="667"/>
      <c r="F21" s="667"/>
      <c r="G21" s="650"/>
      <c r="H21" s="650"/>
      <c r="I21" s="667"/>
      <c r="J21" s="667"/>
      <c r="K21" s="667"/>
      <c r="L21" s="42"/>
      <c r="M21" s="42"/>
    </row>
    <row r="22" spans="1:13" x14ac:dyDescent="0.25">
      <c r="A22" s="650"/>
      <c r="B22" s="675" t="s">
        <v>78</v>
      </c>
      <c r="C22" s="676">
        <v>722.40000000000509</v>
      </c>
      <c r="D22" s="667"/>
      <c r="E22" s="667"/>
      <c r="F22" s="667"/>
      <c r="G22" s="650"/>
      <c r="H22" s="650"/>
      <c r="I22" s="667"/>
      <c r="J22" s="667"/>
      <c r="K22" s="667"/>
      <c r="L22" s="42"/>
      <c r="M22" s="42"/>
    </row>
    <row r="23" spans="1:13" x14ac:dyDescent="0.25">
      <c r="A23" s="650"/>
      <c r="B23" s="675" t="s">
        <v>77</v>
      </c>
      <c r="C23" s="676">
        <v>2873.4999999999964</v>
      </c>
      <c r="D23" s="667"/>
      <c r="E23" s="667"/>
      <c r="F23" s="667"/>
      <c r="G23" s="650"/>
      <c r="H23" s="650"/>
      <c r="I23" s="667"/>
      <c r="J23" s="667"/>
      <c r="K23" s="667"/>
      <c r="L23" s="650"/>
      <c r="M23" s="650"/>
    </row>
    <row r="24" spans="1:13" x14ac:dyDescent="0.25">
      <c r="A24" s="650"/>
      <c r="B24" s="677" t="s">
        <v>76</v>
      </c>
      <c r="C24" s="674">
        <v>5560.9000000000005</v>
      </c>
      <c r="D24" s="667"/>
      <c r="E24" s="667"/>
      <c r="F24" s="667"/>
      <c r="G24" s="650"/>
      <c r="H24" s="650"/>
      <c r="I24" s="667"/>
      <c r="J24" s="667"/>
      <c r="K24" s="667"/>
      <c r="L24" s="650"/>
      <c r="M24" s="650"/>
    </row>
    <row r="25" spans="1:13" x14ac:dyDescent="0.25">
      <c r="A25" s="650"/>
      <c r="B25" s="675" t="s">
        <v>63</v>
      </c>
      <c r="C25" s="676">
        <v>3340.5</v>
      </c>
      <c r="D25" s="667"/>
      <c r="E25" s="667"/>
      <c r="F25" s="667"/>
      <c r="G25" s="650"/>
      <c r="H25" s="650"/>
      <c r="I25" s="667"/>
      <c r="J25" s="667"/>
      <c r="K25" s="667"/>
      <c r="L25" s="650"/>
      <c r="M25" s="650"/>
    </row>
    <row r="26" spans="1:13" x14ac:dyDescent="0.25">
      <c r="A26" s="650"/>
      <c r="B26" s="675" t="s">
        <v>58</v>
      </c>
      <c r="C26" s="676">
        <v>1753.8</v>
      </c>
      <c r="D26" s="667"/>
      <c r="E26" s="667"/>
      <c r="F26" s="667"/>
      <c r="G26" s="650"/>
      <c r="H26" s="650"/>
      <c r="I26" s="667"/>
      <c r="J26" s="667"/>
      <c r="K26" s="667"/>
      <c r="L26" s="650"/>
      <c r="M26" s="650"/>
    </row>
    <row r="27" spans="1:13" x14ac:dyDescent="0.25">
      <c r="A27" s="650"/>
      <c r="B27" s="675" t="s">
        <v>57</v>
      </c>
      <c r="C27" s="676">
        <v>384.8</v>
      </c>
      <c r="D27" s="667"/>
      <c r="E27" s="667"/>
      <c r="F27" s="667"/>
      <c r="G27" s="650"/>
      <c r="H27" s="650"/>
      <c r="I27" s="667"/>
      <c r="J27" s="667"/>
      <c r="K27" s="667"/>
      <c r="L27" s="650"/>
      <c r="M27" s="650"/>
    </row>
    <row r="28" spans="1:13" x14ac:dyDescent="0.25">
      <c r="A28" s="650"/>
      <c r="B28" s="675" t="s">
        <v>1024</v>
      </c>
      <c r="C28" s="676">
        <v>25</v>
      </c>
      <c r="D28" s="667"/>
      <c r="E28" s="667"/>
      <c r="F28" s="667"/>
      <c r="G28" s="650"/>
      <c r="H28" s="650"/>
      <c r="I28" s="667"/>
      <c r="J28" s="667"/>
      <c r="K28" s="667"/>
      <c r="L28" s="650"/>
      <c r="M28" s="650"/>
    </row>
    <row r="29" spans="1:13" x14ac:dyDescent="0.25">
      <c r="A29" s="650"/>
      <c r="B29" s="675" t="s">
        <v>74</v>
      </c>
      <c r="C29" s="676">
        <v>56.8</v>
      </c>
      <c r="D29" s="667"/>
      <c r="E29" s="667"/>
      <c r="F29" s="667"/>
      <c r="G29" s="650"/>
      <c r="H29" s="650"/>
      <c r="I29" s="667"/>
      <c r="J29" s="667"/>
      <c r="K29" s="667"/>
      <c r="L29" s="650"/>
      <c r="M29" s="650"/>
    </row>
    <row r="30" spans="1:13" x14ac:dyDescent="0.25">
      <c r="A30" s="650"/>
      <c r="B30" s="672" t="s">
        <v>73</v>
      </c>
      <c r="C30" s="674">
        <v>21250.9</v>
      </c>
      <c r="D30" s="667"/>
      <c r="E30" s="667"/>
      <c r="F30" s="667"/>
      <c r="G30" s="650"/>
      <c r="H30" s="650"/>
      <c r="I30" s="667"/>
      <c r="J30" s="667"/>
      <c r="K30" s="667"/>
      <c r="L30" s="650"/>
      <c r="M30" s="650"/>
    </row>
    <row r="31" spans="1:13" x14ac:dyDescent="0.25">
      <c r="A31" s="650"/>
      <c r="B31" s="675" t="s">
        <v>72</v>
      </c>
      <c r="C31" s="678">
        <v>0.99</v>
      </c>
      <c r="D31" s="661"/>
      <c r="E31" s="667"/>
      <c r="F31" s="667"/>
      <c r="G31" s="650"/>
      <c r="H31" s="650"/>
      <c r="I31" s="667"/>
      <c r="J31" s="667"/>
      <c r="K31" s="667"/>
      <c r="L31" s="650"/>
      <c r="M31" s="650"/>
    </row>
    <row r="32" spans="1:13" s="886" customFormat="1" x14ac:dyDescent="0.25">
      <c r="A32" s="867"/>
      <c r="B32" s="867" t="s">
        <v>1072</v>
      </c>
      <c r="C32" s="885"/>
      <c r="D32" s="871"/>
      <c r="E32" s="871"/>
      <c r="F32" s="871"/>
      <c r="G32" s="871"/>
      <c r="H32" s="871"/>
      <c r="I32" s="871"/>
      <c r="J32" s="871"/>
      <c r="K32" s="871"/>
      <c r="L32" s="871"/>
      <c r="M32" s="871"/>
    </row>
    <row r="33" spans="1:13" x14ac:dyDescent="0.25">
      <c r="A33" s="852"/>
      <c r="B33" s="680" t="s">
        <v>1035</v>
      </c>
      <c r="C33" s="667"/>
      <c r="D33" s="667"/>
      <c r="E33" s="667"/>
      <c r="F33" s="667"/>
      <c r="G33" s="667"/>
      <c r="H33" s="667"/>
      <c r="I33" s="667"/>
      <c r="J33" s="667"/>
      <c r="K33" s="667"/>
      <c r="L33" s="667"/>
      <c r="M33" s="667"/>
    </row>
    <row r="35" spans="1:13" x14ac:dyDescent="0.25">
      <c r="A35" s="646" t="s">
        <v>70</v>
      </c>
      <c r="B35" s="647" t="s">
        <v>338</v>
      </c>
      <c r="C35" s="650"/>
      <c r="D35" s="650"/>
      <c r="E35" s="650"/>
      <c r="F35" s="650"/>
      <c r="G35" s="650"/>
      <c r="H35" s="650"/>
      <c r="I35" s="650"/>
      <c r="J35" s="650"/>
      <c r="K35" s="650"/>
      <c r="L35" s="650"/>
      <c r="M35" s="650"/>
    </row>
    <row r="36" spans="1:13" x14ac:dyDescent="0.25">
      <c r="A36" s="649"/>
      <c r="B36" s="651"/>
      <c r="C36" s="659">
        <v>2007</v>
      </c>
      <c r="D36" s="659">
        <v>2008</v>
      </c>
      <c r="E36" s="659">
        <v>2009</v>
      </c>
      <c r="F36" s="659">
        <v>2010</v>
      </c>
      <c r="G36" s="659">
        <v>2011</v>
      </c>
      <c r="H36" s="659">
        <v>2012</v>
      </c>
      <c r="I36" s="659">
        <v>2013</v>
      </c>
      <c r="J36" s="659">
        <v>2014</v>
      </c>
      <c r="K36" s="659">
        <v>2015</v>
      </c>
      <c r="L36" s="659">
        <v>2016</v>
      </c>
      <c r="M36" s="659">
        <v>2017</v>
      </c>
    </row>
    <row r="37" spans="1:13" x14ac:dyDescent="0.25">
      <c r="A37" s="649"/>
      <c r="B37" s="651" t="s">
        <v>69</v>
      </c>
      <c r="C37" s="654">
        <v>14.085489144534828</v>
      </c>
      <c r="D37" s="654">
        <v>15.179593104605667</v>
      </c>
      <c r="E37" s="654">
        <v>16.294000224067009</v>
      </c>
      <c r="F37" s="654">
        <v>16.366676777857808</v>
      </c>
      <c r="G37" s="654">
        <v>17.046279442793974</v>
      </c>
      <c r="H37" s="654">
        <v>16.637362177345622</v>
      </c>
      <c r="I37" s="654">
        <v>16.928446234110837</v>
      </c>
      <c r="J37" s="654">
        <v>16.677527143859994</v>
      </c>
      <c r="K37" s="654">
        <v>16.625371289999997</v>
      </c>
      <c r="L37" s="654">
        <v>15.5705308</v>
      </c>
      <c r="M37" s="654">
        <v>15.69</v>
      </c>
    </row>
    <row r="38" spans="1:13" x14ac:dyDescent="0.25">
      <c r="A38" s="649"/>
      <c r="B38" s="651" t="s">
        <v>68</v>
      </c>
      <c r="C38" s="654">
        <v>2.8354575729697151</v>
      </c>
      <c r="D38" s="654">
        <v>3.1420927507858827</v>
      </c>
      <c r="E38" s="654">
        <v>3.1961612722055848</v>
      </c>
      <c r="F38" s="654">
        <v>3.7851641992245186</v>
      </c>
      <c r="G38" s="654">
        <v>3.7657192476805856</v>
      </c>
      <c r="H38" s="654">
        <v>4.4660169421340994</v>
      </c>
      <c r="I38" s="654">
        <v>5.1058214291343589</v>
      </c>
      <c r="J38" s="654">
        <v>5.3463309916499995</v>
      </c>
      <c r="K38" s="654">
        <v>5.8492137659999992</v>
      </c>
      <c r="L38" s="654">
        <v>5.4035739999999999</v>
      </c>
      <c r="M38" s="654">
        <v>5.5609000000000011</v>
      </c>
    </row>
    <row r="39" spans="1:13" x14ac:dyDescent="0.25">
      <c r="A39" s="650"/>
      <c r="B39" s="680" t="s">
        <v>55</v>
      </c>
      <c r="C39" s="39"/>
      <c r="D39" s="39"/>
      <c r="E39" s="39"/>
      <c r="F39" s="39"/>
      <c r="G39" s="39"/>
      <c r="H39" s="39"/>
      <c r="I39" s="39"/>
      <c r="J39" s="39"/>
      <c r="K39" s="39"/>
      <c r="L39" s="39"/>
      <c r="M39" s="39"/>
    </row>
    <row r="40" spans="1:13" x14ac:dyDescent="0.25">
      <c r="A40" s="650"/>
      <c r="B40" s="650"/>
      <c r="C40" s="650"/>
      <c r="D40" s="706"/>
      <c r="E40" s="650"/>
      <c r="F40" s="650"/>
      <c r="G40" s="650"/>
      <c r="H40" s="650"/>
      <c r="I40" s="650"/>
      <c r="J40" s="650"/>
      <c r="K40" s="650"/>
      <c r="L40" s="650"/>
      <c r="M40" s="650"/>
    </row>
    <row r="41" spans="1:13" x14ac:dyDescent="0.25">
      <c r="A41" s="646" t="s">
        <v>67</v>
      </c>
      <c r="B41" s="647" t="s">
        <v>95</v>
      </c>
      <c r="C41" s="648"/>
      <c r="D41" s="648"/>
      <c r="E41" s="649"/>
      <c r="F41" s="650"/>
      <c r="G41" s="650"/>
      <c r="H41" s="650"/>
      <c r="I41" s="650"/>
      <c r="J41" s="650"/>
      <c r="K41" s="650"/>
      <c r="L41" s="650"/>
      <c r="M41" s="650"/>
    </row>
    <row r="42" spans="1:13" x14ac:dyDescent="0.25">
      <c r="A42" s="649"/>
      <c r="B42" s="651"/>
      <c r="C42" s="659">
        <v>2007</v>
      </c>
      <c r="D42" s="659">
        <v>2008</v>
      </c>
      <c r="E42" s="659">
        <v>2009</v>
      </c>
      <c r="F42" s="659">
        <v>2010</v>
      </c>
      <c r="G42" s="659">
        <v>2011</v>
      </c>
      <c r="H42" s="659">
        <v>2012</v>
      </c>
      <c r="I42" s="659">
        <v>2013</v>
      </c>
      <c r="J42" s="659">
        <v>2014</v>
      </c>
      <c r="K42" s="659">
        <v>2015</v>
      </c>
      <c r="L42" s="659">
        <v>2016</v>
      </c>
      <c r="M42" s="659">
        <v>2017</v>
      </c>
    </row>
    <row r="43" spans="1:13" x14ac:dyDescent="0.25">
      <c r="A43" s="649"/>
      <c r="B43" s="651" t="s">
        <v>66</v>
      </c>
      <c r="C43" s="669">
        <v>0.31726539464052378</v>
      </c>
      <c r="D43" s="669">
        <v>0.36789881014094122</v>
      </c>
      <c r="E43" s="669">
        <v>0.39503726504099429</v>
      </c>
      <c r="F43" s="669">
        <v>0.40242829676841629</v>
      </c>
      <c r="G43" s="669">
        <v>0.41434850689531905</v>
      </c>
      <c r="H43" s="669">
        <v>0.41108710951245264</v>
      </c>
      <c r="I43" s="669">
        <v>0.40436868334031956</v>
      </c>
      <c r="J43" s="669">
        <v>0.40605289905182695</v>
      </c>
      <c r="K43" s="669">
        <v>0.40013847657664187</v>
      </c>
      <c r="L43" s="669">
        <v>0.42757196483541932</v>
      </c>
      <c r="M43" s="669">
        <v>0.42205659959578445</v>
      </c>
    </row>
    <row r="44" spans="1:13" x14ac:dyDescent="0.25">
      <c r="A44" s="649"/>
      <c r="B44" s="651" t="s">
        <v>65</v>
      </c>
      <c r="C44" s="669">
        <v>0.51516374657079722</v>
      </c>
      <c r="D44" s="669">
        <v>0.46060535832992811</v>
      </c>
      <c r="E44" s="669">
        <v>0.44097429018306911</v>
      </c>
      <c r="F44" s="669">
        <v>0.40973952434881089</v>
      </c>
      <c r="G44" s="669">
        <v>0.40471167546938025</v>
      </c>
      <c r="H44" s="669">
        <v>0.37728721116628228</v>
      </c>
      <c r="I44" s="669">
        <v>0.36390945927064405</v>
      </c>
      <c r="J44" s="669">
        <v>0.35119531065081899</v>
      </c>
      <c r="K44" s="669">
        <v>0.33960249076822829</v>
      </c>
      <c r="L44" s="669">
        <v>0.31479730186148402</v>
      </c>
      <c r="M44" s="669">
        <v>0.31712074172135518</v>
      </c>
    </row>
    <row r="45" spans="1:13" x14ac:dyDescent="0.25">
      <c r="A45" s="650"/>
      <c r="B45" s="651" t="s">
        <v>64</v>
      </c>
      <c r="C45" s="669">
        <v>8.1986166886728551E-2</v>
      </c>
      <c r="D45" s="669">
        <v>8.3540181375747827E-2</v>
      </c>
      <c r="E45" s="669">
        <v>7.9200040075921602E-2</v>
      </c>
      <c r="F45" s="669">
        <v>8.9841712976375471E-2</v>
      </c>
      <c r="G45" s="669">
        <v>9.276834849682547E-2</v>
      </c>
      <c r="H45" s="669">
        <v>9.9122258278922473E-2</v>
      </c>
      <c r="I45" s="669">
        <v>0.11223510781985004</v>
      </c>
      <c r="J45" s="669">
        <v>0.10276747715427421</v>
      </c>
      <c r="K45" s="669">
        <v>0.10352707986387664</v>
      </c>
      <c r="L45" s="669">
        <v>0.10318739324693373</v>
      </c>
      <c r="M45" s="669">
        <v>0.10448498651821805</v>
      </c>
    </row>
    <row r="46" spans="1:13" x14ac:dyDescent="0.25">
      <c r="A46" s="650"/>
      <c r="B46" s="651" t="s">
        <v>63</v>
      </c>
      <c r="C46" s="669">
        <v>8.5584691901950449E-2</v>
      </c>
      <c r="D46" s="669">
        <v>8.795565015338265E-2</v>
      </c>
      <c r="E46" s="669">
        <v>8.4788404700015016E-2</v>
      </c>
      <c r="F46" s="669">
        <v>9.7990465906397317E-2</v>
      </c>
      <c r="G46" s="669">
        <v>8.8171469138475331E-2</v>
      </c>
      <c r="H46" s="669">
        <v>0.11250342104234273</v>
      </c>
      <c r="I46" s="669">
        <v>0.11948674956918634</v>
      </c>
      <c r="J46" s="669">
        <v>0.13998431314307991</v>
      </c>
      <c r="K46" s="669">
        <v>0.15673195279125338</v>
      </c>
      <c r="L46" s="669">
        <v>0.15444334005616298</v>
      </c>
      <c r="M46" s="669">
        <v>0.15719334239961599</v>
      </c>
    </row>
    <row r="47" spans="1:13" x14ac:dyDescent="0.25">
      <c r="A47" s="650"/>
      <c r="B47" s="651" t="s">
        <v>62</v>
      </c>
      <c r="C47" s="669">
        <v>1</v>
      </c>
      <c r="D47" s="669">
        <v>0.99999999999999989</v>
      </c>
      <c r="E47" s="669">
        <v>1</v>
      </c>
      <c r="F47" s="669">
        <v>1</v>
      </c>
      <c r="G47" s="669">
        <v>1</v>
      </c>
      <c r="H47" s="669">
        <v>1.0000000000000002</v>
      </c>
      <c r="I47" s="669">
        <v>1</v>
      </c>
      <c r="J47" s="669">
        <v>1</v>
      </c>
      <c r="K47" s="669">
        <v>1.0000000000000002</v>
      </c>
      <c r="L47" s="669">
        <v>1</v>
      </c>
      <c r="M47" s="669">
        <v>1</v>
      </c>
    </row>
    <row r="48" spans="1:13" x14ac:dyDescent="0.25">
      <c r="A48" s="852"/>
      <c r="B48" s="680" t="s">
        <v>61</v>
      </c>
      <c r="C48" s="852"/>
      <c r="D48" s="852"/>
      <c r="E48" s="852"/>
      <c r="F48" s="852"/>
      <c r="G48" s="852"/>
      <c r="H48" s="852"/>
      <c r="I48" s="852"/>
      <c r="J48" s="852"/>
      <c r="K48" s="852"/>
      <c r="L48" s="852"/>
      <c r="M48" s="852"/>
    </row>
    <row r="49" spans="1:13" x14ac:dyDescent="0.25">
      <c r="A49" s="650"/>
      <c r="B49" s="680" t="s">
        <v>55</v>
      </c>
      <c r="C49" s="660"/>
      <c r="D49" s="660"/>
      <c r="E49" s="660"/>
      <c r="F49" s="660"/>
      <c r="G49" s="660"/>
      <c r="H49" s="660"/>
      <c r="I49" s="660"/>
      <c r="J49" s="660"/>
      <c r="K49" s="660"/>
      <c r="L49" s="660"/>
      <c r="M49" s="650"/>
    </row>
    <row r="50" spans="1:13" x14ac:dyDescent="0.25">
      <c r="A50" s="650"/>
      <c r="B50" s="41"/>
      <c r="C50" s="660"/>
      <c r="D50" s="660"/>
      <c r="E50" s="660"/>
      <c r="F50" s="660"/>
      <c r="G50" s="660"/>
      <c r="H50" s="660"/>
      <c r="I50" s="660"/>
      <c r="J50" s="660"/>
      <c r="K50" s="660"/>
      <c r="L50" s="660"/>
      <c r="M50" s="650"/>
    </row>
    <row r="51" spans="1:13" x14ac:dyDescent="0.25">
      <c r="A51" s="646" t="s">
        <v>60</v>
      </c>
      <c r="B51" s="647" t="s">
        <v>96</v>
      </c>
      <c r="C51" s="648"/>
      <c r="D51" s="648"/>
      <c r="E51" s="649"/>
      <c r="F51" s="650"/>
      <c r="G51" s="650"/>
      <c r="H51" s="650"/>
      <c r="I51" s="650"/>
      <c r="J51" s="650"/>
      <c r="K51" s="650"/>
      <c r="L51" s="650"/>
      <c r="M51" s="650"/>
    </row>
    <row r="52" spans="1:13" x14ac:dyDescent="0.25">
      <c r="A52" s="649"/>
      <c r="B52" s="651"/>
      <c r="C52" s="659">
        <v>2007</v>
      </c>
      <c r="D52" s="659">
        <v>2008</v>
      </c>
      <c r="E52" s="659">
        <v>2009</v>
      </c>
      <c r="F52" s="659">
        <v>2010</v>
      </c>
      <c r="G52" s="659">
        <v>2011</v>
      </c>
      <c r="H52" s="659">
        <v>2012</v>
      </c>
      <c r="I52" s="659">
        <v>2013</v>
      </c>
      <c r="J52" s="659">
        <v>2014</v>
      </c>
      <c r="K52" s="659">
        <v>2015</v>
      </c>
      <c r="L52" s="659">
        <v>2016</v>
      </c>
      <c r="M52" s="659">
        <v>2017</v>
      </c>
    </row>
    <row r="53" spans="1:13" x14ac:dyDescent="0.25">
      <c r="A53" s="649"/>
      <c r="B53" s="651" t="s">
        <v>59</v>
      </c>
      <c r="C53" s="669">
        <v>8.0925765028630858E-2</v>
      </c>
      <c r="D53" s="669">
        <v>8.671151254200489E-2</v>
      </c>
      <c r="E53" s="669">
        <v>8.8634579954246659E-2</v>
      </c>
      <c r="F53" s="669">
        <v>0.10273117543258974</v>
      </c>
      <c r="G53" s="669">
        <v>9.5149864308982798E-2</v>
      </c>
      <c r="H53" s="669">
        <v>8.7456503890213866E-2</v>
      </c>
      <c r="I53" s="669">
        <v>7.2921615201900228E-2</v>
      </c>
      <c r="J53" s="669">
        <v>7.3370864215866E-2</v>
      </c>
      <c r="K53" s="669">
        <v>7.0926254434870759E-2</v>
      </c>
      <c r="L53" s="669">
        <v>5.8753992685304013E-2</v>
      </c>
      <c r="M53" s="669">
        <v>5.7400489015984893E-2</v>
      </c>
    </row>
    <row r="54" spans="1:13" x14ac:dyDescent="0.25">
      <c r="A54" s="650"/>
      <c r="B54" s="651" t="s">
        <v>82</v>
      </c>
      <c r="C54" s="669">
        <v>7.0841685423237169E-2</v>
      </c>
      <c r="D54" s="669">
        <v>7.0476736456281358E-2</v>
      </c>
      <c r="E54" s="669">
        <v>7.1847221681073575E-2</v>
      </c>
      <c r="F54" s="669">
        <v>7.1853354051989782E-2</v>
      </c>
      <c r="G54" s="669">
        <v>6.0912427686002427E-2</v>
      </c>
      <c r="H54" s="669">
        <v>5.9838917777690903E-2</v>
      </c>
      <c r="I54" s="669">
        <v>5.399841646872526E-2</v>
      </c>
      <c r="J54" s="669">
        <v>5.7637596476490603E-2</v>
      </c>
      <c r="K54" s="669">
        <v>5.3367786546955329E-2</v>
      </c>
      <c r="L54" s="669">
        <v>4.4505775521823457E-2</v>
      </c>
      <c r="M54" s="669">
        <v>4.5104422343978934E-2</v>
      </c>
    </row>
    <row r="55" spans="1:13" x14ac:dyDescent="0.25">
      <c r="A55" s="650"/>
      <c r="B55" s="651" t="s">
        <v>58</v>
      </c>
      <c r="C55" s="669">
        <v>5.3245855881125528E-2</v>
      </c>
      <c r="D55" s="669">
        <v>5.268678835633564E-2</v>
      </c>
      <c r="E55" s="669">
        <v>5.2939179222861087E-2</v>
      </c>
      <c r="F55" s="669">
        <v>5.6914851589454557E-2</v>
      </c>
      <c r="G55" s="669">
        <v>6.3218419740903156E-2</v>
      </c>
      <c r="H55" s="669">
        <v>6.8269343550846476E-2</v>
      </c>
      <c r="I55" s="669">
        <v>8.1062828932047873E-2</v>
      </c>
      <c r="J55" s="669">
        <v>7.132878816709752E-2</v>
      </c>
      <c r="K55" s="669">
        <v>7.3532872348128317E-2</v>
      </c>
      <c r="L55" s="669">
        <v>7.6886332712517005E-2</v>
      </c>
      <c r="M55" s="669">
        <v>8.2623914671892895E-2</v>
      </c>
    </row>
    <row r="56" spans="1:13" x14ac:dyDescent="0.25">
      <c r="A56" s="650"/>
      <c r="B56" s="651" t="s">
        <v>57</v>
      </c>
      <c r="C56" s="669">
        <v>1.6610887248496624E-2</v>
      </c>
      <c r="D56" s="669">
        <v>1.9593764675030035E-2</v>
      </c>
      <c r="E56" s="669">
        <v>1.5306664291797237E-2</v>
      </c>
      <c r="F56" s="669">
        <v>2.0399273091205983E-2</v>
      </c>
      <c r="G56" s="669">
        <v>1.8062966673883383E-2</v>
      </c>
      <c r="H56" s="669">
        <v>1.9108476365484618E-2</v>
      </c>
      <c r="I56" s="669">
        <v>1.9702761864840948E-2</v>
      </c>
      <c r="J56" s="669">
        <v>2.0232518204643866E-2</v>
      </c>
      <c r="K56" s="669">
        <v>1.9210774020708133E-2</v>
      </c>
      <c r="L56" s="669">
        <v>1.8397714881256813E-2</v>
      </c>
      <c r="M56" s="669">
        <v>2.1671228617328505E-2</v>
      </c>
    </row>
    <row r="57" spans="1:13" x14ac:dyDescent="0.25">
      <c r="A57" s="646"/>
      <c r="B57" s="651" t="s">
        <v>56</v>
      </c>
      <c r="C57" s="669">
        <v>0.77837580641850979</v>
      </c>
      <c r="D57" s="669">
        <v>0.77053119797034797</v>
      </c>
      <c r="E57" s="669">
        <v>0.77127235485002144</v>
      </c>
      <c r="F57" s="669">
        <v>0.74810134583475996</v>
      </c>
      <c r="G57" s="669">
        <v>0.76265632159022845</v>
      </c>
      <c r="H57" s="669">
        <v>0.76532675841576414</v>
      </c>
      <c r="I57" s="669">
        <v>0.77231437753248577</v>
      </c>
      <c r="J57" s="669">
        <v>0.77743023293590197</v>
      </c>
      <c r="K57" s="669">
        <v>0.78296231264933769</v>
      </c>
      <c r="L57" s="669">
        <v>0.80145618419909859</v>
      </c>
      <c r="M57" s="669">
        <v>0.79319994535081484</v>
      </c>
    </row>
    <row r="58" spans="1:13" x14ac:dyDescent="0.25">
      <c r="A58" s="650"/>
      <c r="B58" s="10" t="s">
        <v>1027</v>
      </c>
      <c r="C58" s="669">
        <v>1</v>
      </c>
      <c r="D58" s="669">
        <v>0.99999999999999989</v>
      </c>
      <c r="E58" s="669">
        <v>1</v>
      </c>
      <c r="F58" s="669">
        <v>1</v>
      </c>
      <c r="G58" s="669">
        <v>1.0000000000000002</v>
      </c>
      <c r="H58" s="669">
        <v>1</v>
      </c>
      <c r="I58" s="669">
        <v>1</v>
      </c>
      <c r="J58" s="669">
        <v>1</v>
      </c>
      <c r="K58" s="669">
        <v>1.0000000000000002</v>
      </c>
      <c r="L58" s="669">
        <v>0.99999999999999989</v>
      </c>
      <c r="M58" s="669">
        <v>1</v>
      </c>
    </row>
    <row r="59" spans="1:13" x14ac:dyDescent="0.25">
      <c r="A59" s="650"/>
      <c r="B59" s="680" t="s">
        <v>1036</v>
      </c>
      <c r="C59" s="660"/>
      <c r="D59" s="660"/>
      <c r="E59" s="660"/>
      <c r="F59" s="660"/>
      <c r="G59" s="660"/>
      <c r="H59" s="660"/>
      <c r="I59" s="660"/>
      <c r="J59" s="660"/>
      <c r="K59" s="660"/>
      <c r="L59" s="660"/>
      <c r="M59" s="660"/>
    </row>
    <row r="60" spans="1:13" x14ac:dyDescent="0.25">
      <c r="B60" s="666" t="s">
        <v>55</v>
      </c>
      <c r="C60" s="650"/>
      <c r="D60" s="650"/>
      <c r="E60" s="650"/>
      <c r="F60" s="650"/>
      <c r="G60" s="650"/>
      <c r="H60" s="650"/>
      <c r="I60" s="650"/>
      <c r="J60" s="650"/>
      <c r="K60" s="650"/>
      <c r="L60" s="650"/>
      <c r="M60" s="65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00B050"/>
    <pageSetUpPr fitToPage="1"/>
  </sheetPr>
  <dimension ref="A1:S321"/>
  <sheetViews>
    <sheetView zoomScale="70" zoomScaleNormal="70" workbookViewId="0"/>
  </sheetViews>
  <sheetFormatPr defaultColWidth="19.42578125" defaultRowHeight="15" x14ac:dyDescent="0.25"/>
  <cols>
    <col min="1" max="1" width="19.42578125" style="650"/>
    <col min="2" max="2" width="94.5703125" style="650" customWidth="1"/>
    <col min="3" max="16384" width="19.42578125" style="650"/>
  </cols>
  <sheetData>
    <row r="1" spans="1:7" ht="34.5" x14ac:dyDescent="0.45">
      <c r="A1" s="663" t="s">
        <v>901</v>
      </c>
    </row>
    <row r="4" spans="1:7" x14ac:dyDescent="0.25">
      <c r="A4" s="646" t="s">
        <v>902</v>
      </c>
      <c r="B4" s="647" t="s">
        <v>985</v>
      </c>
      <c r="C4" s="648"/>
      <c r="D4" s="648"/>
      <c r="E4" s="649"/>
      <c r="F4" s="649"/>
      <c r="G4" s="649"/>
    </row>
    <row r="5" spans="1:7" x14ac:dyDescent="0.25">
      <c r="A5" s="649"/>
      <c r="B5" s="651"/>
      <c r="C5" s="691">
        <v>2013</v>
      </c>
      <c r="D5" s="691">
        <v>2014</v>
      </c>
      <c r="E5" s="691">
        <v>2015</v>
      </c>
      <c r="F5" s="691">
        <v>2016</v>
      </c>
      <c r="G5" s="691">
        <v>2017</v>
      </c>
    </row>
    <row r="6" spans="1:7" x14ac:dyDescent="0.25">
      <c r="A6" s="779"/>
      <c r="B6" s="604" t="s">
        <v>25</v>
      </c>
      <c r="C6" s="796" t="s">
        <v>688</v>
      </c>
      <c r="D6" s="796">
        <v>11324.347778699997</v>
      </c>
      <c r="E6" s="796" t="s">
        <v>688</v>
      </c>
      <c r="F6" s="796">
        <v>1141.5360000000001</v>
      </c>
      <c r="G6" s="796">
        <v>10319</v>
      </c>
    </row>
    <row r="7" spans="1:7" ht="15" customHeight="1" x14ac:dyDescent="0.25">
      <c r="A7" s="779"/>
      <c r="B7" s="651" t="s">
        <v>26</v>
      </c>
      <c r="C7" s="796">
        <v>434.09693174759991</v>
      </c>
      <c r="D7" s="796">
        <v>445.65535079999989</v>
      </c>
      <c r="E7" s="796">
        <v>432.25049999999993</v>
      </c>
      <c r="F7" s="796">
        <v>385.572</v>
      </c>
      <c r="G7" s="796">
        <v>384</v>
      </c>
    </row>
    <row r="8" spans="1:7" x14ac:dyDescent="0.25">
      <c r="A8" s="649"/>
      <c r="B8" s="780" t="s">
        <v>1037</v>
      </c>
      <c r="C8" s="781"/>
      <c r="D8" s="781"/>
      <c r="E8" s="781"/>
      <c r="F8" s="781"/>
      <c r="G8" s="781"/>
    </row>
    <row r="9" spans="1:7" ht="14.45" customHeight="1" x14ac:dyDescent="0.25">
      <c r="A9" s="649"/>
      <c r="B9" s="795" t="s">
        <v>903</v>
      </c>
      <c r="C9" s="782"/>
      <c r="D9" s="782"/>
      <c r="E9" s="782"/>
      <c r="F9" s="782"/>
      <c r="G9" s="782"/>
    </row>
    <row r="10" spans="1:7" x14ac:dyDescent="0.25">
      <c r="A10" s="649"/>
      <c r="B10" s="649"/>
      <c r="C10" s="649"/>
    </row>
    <row r="11" spans="1:7" x14ac:dyDescent="0.25">
      <c r="A11" s="646" t="s">
        <v>904</v>
      </c>
      <c r="B11" s="647" t="s">
        <v>986</v>
      </c>
      <c r="C11" s="648"/>
      <c r="D11" s="648"/>
      <c r="E11" s="649"/>
      <c r="F11" s="649"/>
      <c r="G11" s="782"/>
    </row>
    <row r="12" spans="1:7" x14ac:dyDescent="0.25">
      <c r="A12" s="649"/>
      <c r="B12" s="651"/>
      <c r="C12" s="691">
        <v>2013</v>
      </c>
      <c r="D12" s="691">
        <v>2014</v>
      </c>
      <c r="E12" s="691">
        <v>2015</v>
      </c>
      <c r="F12" s="691">
        <v>2016</v>
      </c>
      <c r="G12" s="691">
        <v>2017</v>
      </c>
    </row>
    <row r="13" spans="1:7" x14ac:dyDescent="0.25">
      <c r="A13" s="649"/>
      <c r="B13" s="651" t="s">
        <v>320</v>
      </c>
      <c r="C13" s="410">
        <v>377.6540682815999</v>
      </c>
      <c r="D13" s="410">
        <v>389.43735929999991</v>
      </c>
      <c r="E13" s="410">
        <v>373.26101999999997</v>
      </c>
      <c r="F13" s="410">
        <v>339.02</v>
      </c>
      <c r="G13" s="410">
        <v>312</v>
      </c>
    </row>
    <row r="14" spans="1:7" x14ac:dyDescent="0.25">
      <c r="A14" s="649"/>
      <c r="B14" s="651" t="s">
        <v>319</v>
      </c>
      <c r="C14" s="410">
        <v>8.2098710495999985</v>
      </c>
      <c r="D14" s="410">
        <v>25.553632499999996</v>
      </c>
      <c r="E14" s="410">
        <v>38.648279999999993</v>
      </c>
      <c r="F14" s="410">
        <v>37.444000000000003</v>
      </c>
      <c r="G14" s="410">
        <v>68</v>
      </c>
    </row>
    <row r="15" spans="1:7" x14ac:dyDescent="0.25">
      <c r="A15" s="649"/>
      <c r="B15" s="651" t="s">
        <v>318</v>
      </c>
      <c r="C15" s="410">
        <v>43.10182301039999</v>
      </c>
      <c r="D15" s="410">
        <v>30.664358999999994</v>
      </c>
      <c r="E15" s="410">
        <v>20.341199999999997</v>
      </c>
      <c r="F15" s="410">
        <v>9.1080000000000005</v>
      </c>
      <c r="G15" s="410">
        <v>4</v>
      </c>
    </row>
    <row r="16" spans="1:7" x14ac:dyDescent="0.25">
      <c r="A16" s="649"/>
      <c r="B16" s="10" t="s">
        <v>24</v>
      </c>
      <c r="C16" s="504">
        <v>434.09693174759991</v>
      </c>
      <c r="D16" s="504">
        <v>445.65535079999989</v>
      </c>
      <c r="E16" s="504">
        <v>432.25049999999993</v>
      </c>
      <c r="F16" s="504">
        <v>385.572</v>
      </c>
      <c r="G16" s="504">
        <v>384</v>
      </c>
    </row>
    <row r="17" spans="1:11" x14ac:dyDescent="0.25">
      <c r="A17" s="649"/>
      <c r="B17" s="795" t="s">
        <v>903</v>
      </c>
      <c r="C17" s="646"/>
      <c r="D17" s="646"/>
      <c r="E17" s="646"/>
      <c r="F17" s="646"/>
      <c r="G17" s="646"/>
    </row>
    <row r="18" spans="1:11" x14ac:dyDescent="0.25">
      <c r="A18" s="649"/>
      <c r="B18" s="782"/>
      <c r="C18" s="782"/>
      <c r="D18" s="782"/>
      <c r="E18" s="782"/>
      <c r="F18" s="782"/>
      <c r="G18" s="782"/>
      <c r="H18" s="649"/>
      <c r="I18" s="649"/>
      <c r="J18" s="649"/>
      <c r="K18" s="649"/>
    </row>
    <row r="19" spans="1:11" x14ac:dyDescent="0.25">
      <c r="A19" s="646" t="s">
        <v>905</v>
      </c>
      <c r="B19" s="647" t="s">
        <v>978</v>
      </c>
      <c r="C19" s="649"/>
      <c r="D19" s="649"/>
      <c r="E19" s="649"/>
      <c r="F19" s="649"/>
      <c r="H19" s="649"/>
      <c r="I19" s="649"/>
      <c r="J19" s="649"/>
      <c r="K19" s="649"/>
    </row>
    <row r="20" spans="1:11" x14ac:dyDescent="0.25">
      <c r="A20" s="649"/>
      <c r="B20" s="651"/>
      <c r="C20" s="691">
        <v>2013</v>
      </c>
      <c r="D20" s="691">
        <v>2014</v>
      </c>
      <c r="E20" s="691">
        <v>2015</v>
      </c>
      <c r="F20" s="691">
        <v>2016</v>
      </c>
      <c r="G20" s="691">
        <v>2017</v>
      </c>
      <c r="H20" s="649"/>
      <c r="I20" s="649"/>
      <c r="J20" s="649"/>
    </row>
    <row r="21" spans="1:11" x14ac:dyDescent="0.25">
      <c r="A21" s="649"/>
      <c r="B21" s="651" t="s">
        <v>906</v>
      </c>
      <c r="C21" s="669">
        <v>0.32</v>
      </c>
      <c r="D21" s="669">
        <v>0.33</v>
      </c>
      <c r="E21" s="669">
        <v>0.34</v>
      </c>
      <c r="F21" s="669">
        <v>0.34</v>
      </c>
      <c r="G21" s="704">
        <v>0.31519999999999998</v>
      </c>
      <c r="H21" s="649"/>
      <c r="I21" s="649"/>
      <c r="J21" s="649"/>
    </row>
    <row r="22" spans="1:11" x14ac:dyDescent="0.25">
      <c r="A22" s="649"/>
      <c r="B22" s="651" t="s">
        <v>907</v>
      </c>
      <c r="C22" s="669">
        <v>0.52</v>
      </c>
      <c r="D22" s="669">
        <v>0.48</v>
      </c>
      <c r="E22" s="669">
        <v>0.44</v>
      </c>
      <c r="F22" s="669">
        <v>0.4</v>
      </c>
      <c r="G22" s="669">
        <v>0.37069999999999997</v>
      </c>
      <c r="H22" s="649"/>
      <c r="I22" s="649"/>
      <c r="J22" s="649"/>
    </row>
    <row r="23" spans="1:11" x14ac:dyDescent="0.25">
      <c r="A23" s="649"/>
      <c r="B23" s="651" t="s">
        <v>908</v>
      </c>
      <c r="C23" s="669">
        <v>0.05</v>
      </c>
      <c r="D23" s="669">
        <v>0.05</v>
      </c>
      <c r="E23" s="669">
        <v>7.0000000000000007E-2</v>
      </c>
      <c r="F23" s="669">
        <v>0.11</v>
      </c>
      <c r="G23" s="704">
        <v>0.12670000000000001</v>
      </c>
      <c r="H23" s="649"/>
      <c r="I23" s="649"/>
      <c r="J23" s="649"/>
    </row>
    <row r="24" spans="1:11" x14ac:dyDescent="0.25">
      <c r="A24" s="649"/>
      <c r="B24" s="651" t="s">
        <v>909</v>
      </c>
      <c r="C24" s="669">
        <v>0.06</v>
      </c>
      <c r="D24" s="669">
        <v>0.08</v>
      </c>
      <c r="E24" s="669">
        <v>0.08</v>
      </c>
      <c r="F24" s="669">
        <v>7.0000000000000007E-2</v>
      </c>
      <c r="G24" s="704">
        <v>9.1700000000000004E-2</v>
      </c>
      <c r="H24" s="649"/>
      <c r="I24" s="649"/>
      <c r="J24" s="649"/>
    </row>
    <row r="25" spans="1:11" x14ac:dyDescent="0.25">
      <c r="A25" s="649"/>
      <c r="B25" s="651" t="s">
        <v>910</v>
      </c>
      <c r="C25" s="669">
        <v>0.05</v>
      </c>
      <c r="D25" s="669">
        <v>0.06</v>
      </c>
      <c r="E25" s="669">
        <v>7.0000000000000007E-2</v>
      </c>
      <c r="F25" s="669">
        <v>7.0000000000000007E-2</v>
      </c>
      <c r="G25" s="799">
        <v>9.5699999999999993E-2</v>
      </c>
      <c r="H25" s="649"/>
      <c r="I25" s="649"/>
      <c r="J25" s="649"/>
    </row>
    <row r="26" spans="1:11" x14ac:dyDescent="0.25">
      <c r="A26" s="649"/>
      <c r="B26" s="10" t="s">
        <v>24</v>
      </c>
      <c r="C26" s="346">
        <v>1</v>
      </c>
      <c r="D26" s="346">
        <v>1</v>
      </c>
      <c r="E26" s="346">
        <v>1</v>
      </c>
      <c r="F26" s="346">
        <v>1</v>
      </c>
      <c r="G26" s="800">
        <v>1</v>
      </c>
      <c r="H26" s="649"/>
      <c r="I26" s="649"/>
      <c r="J26" s="649"/>
    </row>
    <row r="27" spans="1:11" x14ac:dyDescent="0.25">
      <c r="A27" s="649"/>
      <c r="B27" s="782" t="s">
        <v>903</v>
      </c>
      <c r="C27" s="505"/>
      <c r="D27" s="505"/>
      <c r="E27" s="505"/>
      <c r="F27" s="505"/>
      <c r="G27" s="505"/>
      <c r="H27" s="649"/>
      <c r="I27" s="649"/>
      <c r="J27" s="649"/>
      <c r="K27" s="649"/>
    </row>
    <row r="28" spans="1:11" x14ac:dyDescent="0.25">
      <c r="A28" s="649"/>
      <c r="B28" s="646"/>
      <c r="C28" s="505"/>
      <c r="D28" s="505"/>
      <c r="E28" s="505"/>
      <c r="F28" s="505"/>
      <c r="G28" s="505"/>
      <c r="H28" s="649"/>
      <c r="I28" s="649"/>
      <c r="J28" s="649"/>
      <c r="K28" s="649"/>
    </row>
    <row r="29" spans="1:11" x14ac:dyDescent="0.25">
      <c r="A29" s="783" t="s">
        <v>911</v>
      </c>
      <c r="B29" s="690" t="s">
        <v>987</v>
      </c>
      <c r="C29" s="602"/>
      <c r="D29" s="602"/>
      <c r="E29" s="602"/>
      <c r="F29" s="602"/>
      <c r="G29" s="602"/>
    </row>
    <row r="30" spans="1:11" x14ac:dyDescent="0.25">
      <c r="B30" s="251"/>
      <c r="C30" s="251">
        <v>2013</v>
      </c>
      <c r="D30" s="251">
        <v>2014</v>
      </c>
      <c r="E30" s="251">
        <v>2015</v>
      </c>
      <c r="F30" s="251">
        <v>2016</v>
      </c>
      <c r="G30" s="691">
        <v>2017</v>
      </c>
    </row>
    <row r="31" spans="1:11" x14ac:dyDescent="0.25">
      <c r="A31" s="601"/>
      <c r="B31" s="689" t="s">
        <v>256</v>
      </c>
      <c r="C31" s="230">
        <v>0</v>
      </c>
      <c r="D31" s="230">
        <v>58.977783809999991</v>
      </c>
      <c r="E31" s="230">
        <v>0</v>
      </c>
      <c r="F31" s="230">
        <v>30.157600000000002</v>
      </c>
      <c r="G31" s="230">
        <v>60</v>
      </c>
    </row>
    <row r="32" spans="1:11" x14ac:dyDescent="0.25">
      <c r="A32" s="649"/>
      <c r="B32" s="784" t="s">
        <v>1038</v>
      </c>
      <c r="C32" s="505"/>
      <c r="D32" s="505"/>
      <c r="E32" s="505"/>
      <c r="F32" s="505"/>
      <c r="G32" s="505"/>
    </row>
    <row r="33" spans="1:11" x14ac:dyDescent="0.25">
      <c r="A33" s="649"/>
      <c r="B33" s="795" t="s">
        <v>903</v>
      </c>
      <c r="C33" s="505"/>
      <c r="D33" s="505"/>
      <c r="E33" s="505"/>
      <c r="F33" s="505"/>
      <c r="G33" s="505"/>
    </row>
    <row r="34" spans="1:11" x14ac:dyDescent="0.25">
      <c r="A34" s="649"/>
      <c r="C34" s="505"/>
      <c r="D34" s="505"/>
      <c r="E34" s="505"/>
      <c r="F34" s="505"/>
      <c r="G34" s="505"/>
      <c r="H34" s="649"/>
      <c r="I34" s="649"/>
      <c r="J34" s="649"/>
      <c r="K34" s="649"/>
    </row>
    <row r="35" spans="1:11" x14ac:dyDescent="0.25">
      <c r="A35" s="646" t="s">
        <v>912</v>
      </c>
      <c r="B35" s="647" t="s">
        <v>980</v>
      </c>
      <c r="C35" s="784"/>
      <c r="D35" s="784"/>
      <c r="E35" s="784"/>
      <c r="F35" s="784"/>
      <c r="G35" s="784"/>
      <c r="H35" s="649"/>
      <c r="I35" s="649"/>
      <c r="J35" s="649"/>
      <c r="K35" s="649"/>
    </row>
    <row r="36" spans="1:11" x14ac:dyDescent="0.25">
      <c r="A36" s="649"/>
      <c r="B36" s="651"/>
      <c r="C36" s="691">
        <v>2013</v>
      </c>
      <c r="D36" s="691">
        <v>2014</v>
      </c>
      <c r="E36" s="691">
        <v>2015</v>
      </c>
      <c r="F36" s="691">
        <v>2016</v>
      </c>
      <c r="G36" s="691">
        <v>2017</v>
      </c>
      <c r="H36" s="649"/>
      <c r="I36" s="649"/>
      <c r="J36" s="649"/>
    </row>
    <row r="37" spans="1:11" x14ac:dyDescent="0.25">
      <c r="A37" s="649"/>
      <c r="B37" s="651" t="s">
        <v>913</v>
      </c>
      <c r="C37" s="651">
        <v>51</v>
      </c>
      <c r="D37" s="651">
        <v>48</v>
      </c>
      <c r="E37" s="651">
        <v>54</v>
      </c>
      <c r="F37" s="651">
        <v>48</v>
      </c>
      <c r="G37" s="797">
        <v>47</v>
      </c>
      <c r="H37" s="649"/>
      <c r="I37" s="649"/>
      <c r="J37" s="649"/>
    </row>
    <row r="38" spans="1:11" x14ac:dyDescent="0.25">
      <c r="A38" s="649"/>
      <c r="B38" s="651" t="s">
        <v>914</v>
      </c>
      <c r="C38" s="651">
        <v>8</v>
      </c>
      <c r="D38" s="651">
        <v>9</v>
      </c>
      <c r="E38" s="651">
        <v>12</v>
      </c>
      <c r="F38" s="651">
        <v>11</v>
      </c>
      <c r="G38" s="651">
        <v>12</v>
      </c>
      <c r="H38" s="649"/>
      <c r="I38" s="649"/>
      <c r="J38" s="649"/>
    </row>
    <row r="39" spans="1:11" x14ac:dyDescent="0.25">
      <c r="A39" s="649"/>
      <c r="B39" s="782" t="s">
        <v>903</v>
      </c>
      <c r="C39" s="649"/>
      <c r="D39" s="649"/>
      <c r="E39" s="649"/>
      <c r="F39" s="649"/>
      <c r="G39" s="649"/>
      <c r="H39" s="649"/>
      <c r="I39" s="649"/>
      <c r="J39" s="649"/>
      <c r="K39" s="649"/>
    </row>
    <row r="40" spans="1:11" x14ac:dyDescent="0.25">
      <c r="A40" s="649"/>
      <c r="B40" s="782"/>
      <c r="C40" s="649"/>
      <c r="D40" s="649"/>
      <c r="E40" s="649"/>
      <c r="F40" s="649"/>
      <c r="G40" s="649"/>
      <c r="H40" s="649"/>
      <c r="I40" s="649"/>
      <c r="J40" s="649"/>
      <c r="K40" s="649"/>
    </row>
    <row r="41" spans="1:11" x14ac:dyDescent="0.25">
      <c r="A41" s="646" t="s">
        <v>915</v>
      </c>
      <c r="B41" s="785" t="s">
        <v>916</v>
      </c>
      <c r="C41" s="649"/>
      <c r="D41" s="649"/>
      <c r="E41" s="649"/>
      <c r="F41" s="649"/>
      <c r="G41" s="649"/>
      <c r="H41" s="649"/>
      <c r="I41" s="649"/>
      <c r="J41" s="649"/>
      <c r="K41" s="649"/>
    </row>
    <row r="42" spans="1:11" x14ac:dyDescent="0.25">
      <c r="A42" s="649"/>
      <c r="B42" s="786" t="s">
        <v>917</v>
      </c>
      <c r="C42" s="10" t="s">
        <v>346</v>
      </c>
      <c r="D42" s="10" t="s">
        <v>25</v>
      </c>
      <c r="E42" s="649"/>
      <c r="F42" s="649"/>
      <c r="G42" s="649"/>
      <c r="H42" s="649"/>
      <c r="I42" s="649"/>
      <c r="J42" s="649"/>
      <c r="K42" s="649"/>
    </row>
    <row r="43" spans="1:11" x14ac:dyDescent="0.25">
      <c r="A43" s="649"/>
      <c r="B43" s="787" t="s">
        <v>99</v>
      </c>
      <c r="C43" s="669">
        <v>6.25E-2</v>
      </c>
      <c r="D43" s="669">
        <v>6.4000000000000001E-2</v>
      </c>
      <c r="E43" s="649"/>
      <c r="F43" s="649"/>
      <c r="G43" s="649"/>
      <c r="H43" s="649"/>
      <c r="I43" s="649"/>
      <c r="J43" s="649"/>
      <c r="K43" s="649"/>
    </row>
    <row r="44" spans="1:11" x14ac:dyDescent="0.25">
      <c r="A44" s="649"/>
      <c r="B44" s="787" t="s">
        <v>98</v>
      </c>
      <c r="C44" s="669">
        <v>5.6000000000000001E-2</v>
      </c>
      <c r="D44" s="669">
        <v>5.6000000000000001E-2</v>
      </c>
      <c r="E44" s="649"/>
      <c r="F44" s="649"/>
      <c r="G44" s="649"/>
      <c r="H44" s="649"/>
      <c r="I44" s="649"/>
      <c r="J44" s="649"/>
      <c r="K44" s="649"/>
    </row>
    <row r="45" spans="1:11" x14ac:dyDescent="0.25">
      <c r="A45" s="649"/>
      <c r="B45" s="788" t="s">
        <v>1039</v>
      </c>
      <c r="C45" s="491"/>
      <c r="D45" s="491"/>
      <c r="E45" s="649"/>
      <c r="F45" s="649"/>
      <c r="G45" s="649"/>
      <c r="H45" s="649"/>
      <c r="I45" s="649"/>
      <c r="J45" s="649"/>
      <c r="K45" s="649"/>
    </row>
    <row r="46" spans="1:11" x14ac:dyDescent="0.25">
      <c r="A46" s="649"/>
      <c r="B46" s="782" t="s">
        <v>903</v>
      </c>
      <c r="C46" s="491"/>
      <c r="D46" s="491"/>
      <c r="E46" s="649"/>
      <c r="F46" s="649"/>
      <c r="G46" s="649"/>
      <c r="H46" s="649"/>
      <c r="I46" s="649"/>
      <c r="J46" s="649"/>
      <c r="K46" s="649"/>
    </row>
    <row r="47" spans="1:11" x14ac:dyDescent="0.25">
      <c r="A47" s="649"/>
      <c r="B47" s="646"/>
      <c r="C47" s="646"/>
      <c r="D47" s="646"/>
      <c r="E47" s="646"/>
      <c r="F47" s="646"/>
      <c r="G47" s="646"/>
      <c r="H47" s="649"/>
      <c r="I47" s="649"/>
      <c r="J47" s="649"/>
      <c r="K47" s="649"/>
    </row>
    <row r="48" spans="1:11" x14ac:dyDescent="0.25">
      <c r="A48" s="647" t="s">
        <v>919</v>
      </c>
      <c r="B48" s="690" t="s">
        <v>981</v>
      </c>
      <c r="C48" s="690"/>
      <c r="D48" s="690"/>
      <c r="E48" s="690"/>
      <c r="F48" s="690"/>
      <c r="G48" s="690"/>
      <c r="H48" s="649"/>
      <c r="I48" s="649"/>
      <c r="J48" s="649"/>
      <c r="K48" s="649"/>
    </row>
    <row r="49" spans="1:11" x14ac:dyDescent="0.25">
      <c r="A49" s="649"/>
      <c r="B49" s="688"/>
      <c r="C49" s="251">
        <v>2013</v>
      </c>
      <c r="D49" s="251">
        <v>2014</v>
      </c>
      <c r="E49" s="251">
        <v>2015</v>
      </c>
      <c r="F49" s="251">
        <v>2016</v>
      </c>
      <c r="G49" s="691">
        <v>2017</v>
      </c>
      <c r="H49" s="649"/>
      <c r="I49" s="649"/>
      <c r="J49" s="649"/>
    </row>
    <row r="50" spans="1:11" x14ac:dyDescent="0.25">
      <c r="A50" s="649"/>
      <c r="B50" s="689" t="s">
        <v>920</v>
      </c>
      <c r="C50" s="689">
        <v>0</v>
      </c>
      <c r="D50" s="689">
        <v>186</v>
      </c>
      <c r="E50" s="689">
        <v>0</v>
      </c>
      <c r="F50" s="689">
        <v>39</v>
      </c>
      <c r="G50" s="797">
        <v>173</v>
      </c>
      <c r="H50" s="649"/>
      <c r="I50" s="649"/>
      <c r="J50" s="649"/>
    </row>
    <row r="51" spans="1:11" x14ac:dyDescent="0.25">
      <c r="A51" s="649"/>
      <c r="B51" s="689" t="s">
        <v>34</v>
      </c>
      <c r="C51" s="689">
        <v>0</v>
      </c>
      <c r="D51" s="689">
        <v>12</v>
      </c>
      <c r="E51" s="689">
        <v>0</v>
      </c>
      <c r="F51" s="689">
        <v>6</v>
      </c>
      <c r="G51" s="651">
        <v>10</v>
      </c>
      <c r="H51" s="649"/>
      <c r="I51" s="649"/>
      <c r="J51" s="649"/>
    </row>
    <row r="52" spans="1:11" x14ac:dyDescent="0.25">
      <c r="A52" s="649"/>
      <c r="B52" s="270" t="s">
        <v>921</v>
      </c>
      <c r="C52" s="602"/>
      <c r="D52" s="602"/>
      <c r="E52" s="602"/>
      <c r="F52" s="602"/>
      <c r="G52" s="602"/>
      <c r="H52" s="649"/>
      <c r="I52" s="649"/>
      <c r="J52" s="649"/>
      <c r="K52" s="649"/>
    </row>
    <row r="53" spans="1:11" x14ac:dyDescent="0.25">
      <c r="A53" s="649"/>
      <c r="B53" s="782" t="s">
        <v>903</v>
      </c>
      <c r="C53" s="789"/>
      <c r="D53" s="789"/>
      <c r="E53" s="789"/>
      <c r="F53" s="789"/>
      <c r="G53" s="789"/>
      <c r="H53" s="649"/>
      <c r="I53" s="649"/>
      <c r="J53" s="649"/>
      <c r="K53" s="649"/>
    </row>
    <row r="54" spans="1:11" x14ac:dyDescent="0.25">
      <c r="A54" s="649"/>
      <c r="B54" s="782"/>
      <c r="C54" s="789"/>
      <c r="D54" s="789"/>
      <c r="E54" s="789"/>
      <c r="F54" s="789"/>
      <c r="G54" s="789"/>
      <c r="H54" s="649"/>
      <c r="I54" s="649"/>
      <c r="J54" s="649"/>
      <c r="K54" s="649"/>
    </row>
    <row r="55" spans="1:11" x14ac:dyDescent="0.25">
      <c r="A55" s="646" t="s">
        <v>922</v>
      </c>
      <c r="B55" s="647" t="s">
        <v>982</v>
      </c>
      <c r="C55" s="648"/>
      <c r="D55" s="648"/>
      <c r="E55" s="649"/>
      <c r="F55" s="649"/>
      <c r="G55" s="782"/>
      <c r="H55" s="649"/>
      <c r="I55" s="649"/>
      <c r="J55" s="649"/>
      <c r="K55" s="649"/>
    </row>
    <row r="56" spans="1:11" x14ac:dyDescent="0.25">
      <c r="A56" s="649"/>
      <c r="B56" s="651"/>
      <c r="C56" s="691">
        <v>2013</v>
      </c>
      <c r="D56" s="691">
        <v>2014</v>
      </c>
      <c r="E56" s="691">
        <v>2015</v>
      </c>
      <c r="F56" s="691">
        <v>2016</v>
      </c>
      <c r="G56" s="691">
        <v>2017</v>
      </c>
      <c r="H56" s="649"/>
      <c r="I56" s="649"/>
      <c r="J56" s="649"/>
    </row>
    <row r="57" spans="1:11" x14ac:dyDescent="0.25">
      <c r="A57" s="649"/>
      <c r="B57" s="651" t="s">
        <v>320</v>
      </c>
      <c r="C57" s="651">
        <v>46</v>
      </c>
      <c r="D57" s="651">
        <v>59</v>
      </c>
      <c r="E57" s="651">
        <v>57</v>
      </c>
      <c r="F57" s="651">
        <v>46</v>
      </c>
      <c r="G57" s="797">
        <v>45</v>
      </c>
      <c r="H57" s="649"/>
      <c r="I57" s="649"/>
      <c r="J57" s="649"/>
    </row>
    <row r="58" spans="1:11" x14ac:dyDescent="0.25">
      <c r="A58" s="649"/>
      <c r="B58" s="651" t="s">
        <v>319</v>
      </c>
      <c r="C58" s="651">
        <v>10</v>
      </c>
      <c r="D58" s="651">
        <v>6</v>
      </c>
      <c r="E58" s="651">
        <v>6</v>
      </c>
      <c r="F58" s="651">
        <v>9</v>
      </c>
      <c r="G58" s="651">
        <v>12</v>
      </c>
      <c r="H58" s="649"/>
      <c r="I58" s="649"/>
      <c r="J58" s="649"/>
    </row>
    <row r="59" spans="1:11" x14ac:dyDescent="0.25">
      <c r="A59" s="649"/>
      <c r="B59" s="651" t="s">
        <v>318</v>
      </c>
      <c r="C59" s="651">
        <v>11</v>
      </c>
      <c r="D59" s="651">
        <v>10</v>
      </c>
      <c r="E59" s="651">
        <v>9</v>
      </c>
      <c r="F59" s="651">
        <v>4</v>
      </c>
      <c r="G59" s="797">
        <v>2</v>
      </c>
      <c r="H59" s="649"/>
      <c r="I59" s="649"/>
      <c r="J59" s="649"/>
    </row>
    <row r="60" spans="1:11" x14ac:dyDescent="0.25">
      <c r="A60" s="649"/>
      <c r="B60" s="10" t="s">
        <v>24</v>
      </c>
      <c r="C60" s="10">
        <v>67</v>
      </c>
      <c r="D60" s="10">
        <v>75</v>
      </c>
      <c r="E60" s="10">
        <v>72</v>
      </c>
      <c r="F60" s="10">
        <v>59</v>
      </c>
      <c r="G60" s="798">
        <v>59</v>
      </c>
      <c r="H60" s="649"/>
      <c r="I60" s="649"/>
      <c r="J60" s="649"/>
    </row>
    <row r="61" spans="1:11" x14ac:dyDescent="0.25">
      <c r="A61" s="778"/>
      <c r="B61" s="782" t="s">
        <v>903</v>
      </c>
      <c r="C61" s="790"/>
      <c r="D61" s="789"/>
      <c r="E61" s="789"/>
      <c r="F61" s="789"/>
      <c r="H61" s="649"/>
      <c r="I61" s="789"/>
      <c r="J61" s="649"/>
      <c r="K61" s="649"/>
    </row>
    <row r="62" spans="1:11" x14ac:dyDescent="0.25">
      <c r="A62" s="778"/>
      <c r="C62" s="789"/>
      <c r="D62" s="789"/>
      <c r="E62" s="789"/>
      <c r="F62" s="789"/>
      <c r="H62" s="649"/>
      <c r="I62" s="789"/>
      <c r="J62" s="649"/>
      <c r="K62" s="649"/>
    </row>
    <row r="63" spans="1:11" x14ac:dyDescent="0.25">
      <c r="A63" s="778"/>
      <c r="B63" s="782"/>
      <c r="C63" s="789"/>
      <c r="D63" s="789"/>
      <c r="E63" s="789"/>
      <c r="F63" s="789"/>
      <c r="H63" s="649"/>
      <c r="I63" s="789"/>
      <c r="J63" s="649"/>
      <c r="K63" s="649"/>
    </row>
    <row r="64" spans="1:11" x14ac:dyDescent="0.25">
      <c r="A64" s="646" t="s">
        <v>923</v>
      </c>
      <c r="B64" s="647" t="s">
        <v>978</v>
      </c>
      <c r="C64" s="649"/>
      <c r="D64" s="649"/>
      <c r="E64" s="649"/>
      <c r="F64" s="649"/>
      <c r="H64" s="649"/>
      <c r="I64" s="784"/>
      <c r="J64" s="649"/>
      <c r="K64" s="649"/>
    </row>
    <row r="65" spans="1:11" x14ac:dyDescent="0.25">
      <c r="A65" s="649"/>
      <c r="B65" s="651"/>
      <c r="C65" s="691">
        <v>2013</v>
      </c>
      <c r="D65" s="691">
        <v>2014</v>
      </c>
      <c r="E65" s="691">
        <v>2015</v>
      </c>
      <c r="F65" s="691">
        <v>2016</v>
      </c>
      <c r="G65" s="691">
        <v>2017</v>
      </c>
      <c r="H65" s="649"/>
      <c r="I65" s="649"/>
      <c r="J65" s="649"/>
    </row>
    <row r="66" spans="1:11" x14ac:dyDescent="0.25">
      <c r="A66" s="649"/>
      <c r="B66" s="651" t="s">
        <v>906</v>
      </c>
      <c r="C66" s="669">
        <v>0.32</v>
      </c>
      <c r="D66" s="669">
        <v>0.33</v>
      </c>
      <c r="E66" s="669">
        <v>0.34</v>
      </c>
      <c r="F66" s="669">
        <v>0.34</v>
      </c>
      <c r="G66" s="704">
        <v>0.31519999999999998</v>
      </c>
      <c r="H66" s="649"/>
      <c r="I66" s="649"/>
      <c r="J66" s="649"/>
    </row>
    <row r="67" spans="1:11" x14ac:dyDescent="0.25">
      <c r="A67" s="649"/>
      <c r="B67" s="651" t="s">
        <v>907</v>
      </c>
      <c r="C67" s="669">
        <v>0.52</v>
      </c>
      <c r="D67" s="669">
        <v>0.48</v>
      </c>
      <c r="E67" s="669">
        <v>0.44</v>
      </c>
      <c r="F67" s="669">
        <v>0.4</v>
      </c>
      <c r="G67" s="669">
        <v>0.37069999999999997</v>
      </c>
      <c r="H67" s="649"/>
      <c r="I67" s="649"/>
      <c r="J67" s="649"/>
    </row>
    <row r="68" spans="1:11" x14ac:dyDescent="0.25">
      <c r="A68" s="649"/>
      <c r="B68" s="651" t="s">
        <v>908</v>
      </c>
      <c r="C68" s="669">
        <v>0.05</v>
      </c>
      <c r="D68" s="669">
        <v>0.05</v>
      </c>
      <c r="E68" s="669">
        <v>7.0000000000000007E-2</v>
      </c>
      <c r="F68" s="669">
        <v>0.11</v>
      </c>
      <c r="G68" s="704">
        <v>0.12670000000000001</v>
      </c>
      <c r="H68" s="649"/>
    </row>
    <row r="69" spans="1:11" x14ac:dyDescent="0.25">
      <c r="A69" s="649"/>
      <c r="B69" s="651" t="s">
        <v>909</v>
      </c>
      <c r="C69" s="669">
        <v>0.06</v>
      </c>
      <c r="D69" s="669">
        <v>0.08</v>
      </c>
      <c r="E69" s="669">
        <v>0.08</v>
      </c>
      <c r="F69" s="669">
        <v>7.0000000000000007E-2</v>
      </c>
      <c r="G69" s="704">
        <v>9.1700000000000004E-2</v>
      </c>
      <c r="H69" s="649"/>
    </row>
    <row r="70" spans="1:11" x14ac:dyDescent="0.25">
      <c r="A70" s="649"/>
      <c r="B70" s="651" t="s">
        <v>910</v>
      </c>
      <c r="C70" s="669">
        <v>0.05</v>
      </c>
      <c r="D70" s="669">
        <v>0.06</v>
      </c>
      <c r="E70" s="669">
        <v>7.0000000000000007E-2</v>
      </c>
      <c r="F70" s="669">
        <v>7.0000000000000007E-2</v>
      </c>
      <c r="G70" s="799">
        <v>9.5699999999999993E-2</v>
      </c>
      <c r="H70" s="649"/>
      <c r="I70" s="649"/>
      <c r="J70" s="649"/>
    </row>
    <row r="71" spans="1:11" x14ac:dyDescent="0.25">
      <c r="A71" s="649"/>
      <c r="B71" s="10" t="s">
        <v>24</v>
      </c>
      <c r="C71" s="346">
        <v>1</v>
      </c>
      <c r="D71" s="346">
        <v>1</v>
      </c>
      <c r="E71" s="346">
        <v>1</v>
      </c>
      <c r="F71" s="346">
        <v>1</v>
      </c>
      <c r="G71" s="800">
        <v>1</v>
      </c>
      <c r="H71" s="649"/>
      <c r="I71" s="649"/>
      <c r="J71" s="649"/>
    </row>
    <row r="72" spans="1:11" x14ac:dyDescent="0.25">
      <c r="A72" s="778"/>
      <c r="B72" s="782" t="s">
        <v>903</v>
      </c>
      <c r="C72" s="646"/>
      <c r="D72" s="646"/>
      <c r="E72" s="646"/>
      <c r="F72" s="646"/>
      <c r="H72" s="649"/>
      <c r="I72" s="789"/>
      <c r="J72" s="649"/>
      <c r="K72" s="649"/>
    </row>
    <row r="73" spans="1:11" x14ac:dyDescent="0.25">
      <c r="A73" s="778"/>
      <c r="B73" s="782"/>
      <c r="C73" s="646"/>
      <c r="D73" s="646"/>
      <c r="E73" s="646"/>
      <c r="F73" s="646"/>
      <c r="H73" s="649"/>
      <c r="I73" s="789"/>
      <c r="J73" s="649"/>
      <c r="K73" s="649"/>
    </row>
    <row r="74" spans="1:11" x14ac:dyDescent="0.25">
      <c r="A74" s="646" t="s">
        <v>924</v>
      </c>
      <c r="B74" s="647" t="s">
        <v>983</v>
      </c>
      <c r="C74" s="649"/>
      <c r="D74" s="649"/>
      <c r="E74" s="649"/>
      <c r="F74" s="649"/>
      <c r="H74" s="649"/>
      <c r="I74" s="784"/>
      <c r="J74" s="649"/>
      <c r="K74" s="649"/>
    </row>
    <row r="75" spans="1:11" x14ac:dyDescent="0.25">
      <c r="A75" s="649"/>
      <c r="B75" s="651"/>
      <c r="C75" s="691">
        <v>2013</v>
      </c>
      <c r="D75" s="691">
        <v>2014</v>
      </c>
      <c r="E75" s="691">
        <v>2015</v>
      </c>
      <c r="F75" s="691">
        <v>2016</v>
      </c>
      <c r="G75" s="691">
        <v>2017</v>
      </c>
      <c r="H75" s="649"/>
      <c r="I75" s="649"/>
      <c r="J75" s="649"/>
    </row>
    <row r="76" spans="1:11" x14ac:dyDescent="0.25">
      <c r="A76" s="649"/>
      <c r="B76" s="651" t="s">
        <v>906</v>
      </c>
      <c r="C76" s="669">
        <v>0.29850746268656714</v>
      </c>
      <c r="D76" s="669">
        <v>0.32</v>
      </c>
      <c r="E76" s="669">
        <v>0.30555555555555558</v>
      </c>
      <c r="F76" s="669">
        <v>0.28813559322033899</v>
      </c>
      <c r="G76" s="704">
        <v>0.30509999999999998</v>
      </c>
      <c r="H76" s="649"/>
      <c r="I76" s="649"/>
      <c r="J76" s="649"/>
    </row>
    <row r="77" spans="1:11" x14ac:dyDescent="0.25">
      <c r="A77" s="649"/>
      <c r="B77" s="651" t="s">
        <v>907</v>
      </c>
      <c r="C77" s="669">
        <v>0.46268656716417911</v>
      </c>
      <c r="D77" s="669">
        <v>0.44</v>
      </c>
      <c r="E77" s="669">
        <v>0.44444444444444442</v>
      </c>
      <c r="F77" s="669">
        <v>0.42372881355932202</v>
      </c>
      <c r="G77" s="669">
        <v>0.38979999999999998</v>
      </c>
      <c r="H77" s="649"/>
      <c r="I77" s="649"/>
      <c r="J77" s="649"/>
    </row>
    <row r="78" spans="1:11" x14ac:dyDescent="0.25">
      <c r="A78" s="649"/>
      <c r="B78" s="651" t="s">
        <v>908</v>
      </c>
      <c r="C78" s="669">
        <v>7.4626865671641784E-2</v>
      </c>
      <c r="D78" s="669">
        <v>9.3333333333333338E-2</v>
      </c>
      <c r="E78" s="669">
        <v>9.7222222222222224E-2</v>
      </c>
      <c r="F78" s="669">
        <v>0.10169491525423729</v>
      </c>
      <c r="G78" s="704">
        <v>8.4750000000000006E-2</v>
      </c>
      <c r="H78" s="649"/>
    </row>
    <row r="79" spans="1:11" x14ac:dyDescent="0.25">
      <c r="A79" s="649"/>
      <c r="B79" s="651" t="s">
        <v>909</v>
      </c>
      <c r="C79" s="669">
        <v>7.4626865671641784E-2</v>
      </c>
      <c r="D79" s="669">
        <v>6.6666666666666666E-2</v>
      </c>
      <c r="E79" s="669">
        <v>6.9444444444444448E-2</v>
      </c>
      <c r="F79" s="669">
        <v>6.7796610169491525E-2</v>
      </c>
      <c r="G79" s="704">
        <v>0.1186</v>
      </c>
      <c r="H79" s="649"/>
    </row>
    <row r="80" spans="1:11" x14ac:dyDescent="0.25">
      <c r="A80" s="649"/>
      <c r="B80" s="651" t="s">
        <v>910</v>
      </c>
      <c r="C80" s="669">
        <v>8.9552238805970144E-2</v>
      </c>
      <c r="D80" s="669">
        <v>0.08</v>
      </c>
      <c r="E80" s="669">
        <v>6.9444444444444448E-2</v>
      </c>
      <c r="F80" s="669">
        <v>0.11864406779661017</v>
      </c>
      <c r="G80" s="669">
        <v>0.1017</v>
      </c>
      <c r="H80" s="649"/>
    </row>
    <row r="81" spans="1:11" x14ac:dyDescent="0.25">
      <c r="A81" s="649"/>
      <c r="B81" s="346" t="s">
        <v>24</v>
      </c>
      <c r="C81" s="346">
        <v>1</v>
      </c>
      <c r="D81" s="346">
        <v>1</v>
      </c>
      <c r="E81" s="346">
        <v>1</v>
      </c>
      <c r="F81" s="346">
        <v>1</v>
      </c>
      <c r="G81" s="800">
        <v>0.99995000000000001</v>
      </c>
      <c r="H81" s="649"/>
    </row>
    <row r="82" spans="1:11" x14ac:dyDescent="0.25">
      <c r="A82" s="649"/>
      <c r="B82" s="782" t="s">
        <v>903</v>
      </c>
      <c r="C82" s="646"/>
      <c r="D82" s="646"/>
      <c r="E82" s="646"/>
      <c r="F82" s="646"/>
      <c r="H82" s="649"/>
      <c r="I82" s="649"/>
    </row>
    <row r="83" spans="1:11" x14ac:dyDescent="0.25">
      <c r="A83" s="649"/>
      <c r="B83" s="782"/>
      <c r="C83" s="646"/>
      <c r="D83" s="646"/>
      <c r="E83" s="646"/>
      <c r="F83" s="646"/>
      <c r="H83" s="649"/>
      <c r="I83" s="649"/>
    </row>
    <row r="84" spans="1:11" x14ac:dyDescent="0.25">
      <c r="A84" s="646" t="s">
        <v>925</v>
      </c>
      <c r="B84" s="647" t="s">
        <v>926</v>
      </c>
      <c r="C84" s="649"/>
      <c r="D84" s="649"/>
      <c r="E84" s="649"/>
      <c r="F84" s="649"/>
      <c r="H84" s="649"/>
      <c r="I84" s="649"/>
    </row>
    <row r="85" spans="1:11" ht="30" x14ac:dyDescent="0.25">
      <c r="A85" s="649"/>
      <c r="B85" s="651"/>
      <c r="C85" s="625" t="s">
        <v>320</v>
      </c>
      <c r="D85" s="625" t="s">
        <v>319</v>
      </c>
      <c r="E85" s="625" t="s">
        <v>318</v>
      </c>
      <c r="F85" s="649"/>
      <c r="G85" s="646"/>
      <c r="H85" s="649"/>
      <c r="I85" s="649"/>
      <c r="J85" s="649"/>
      <c r="K85" s="649"/>
    </row>
    <row r="86" spans="1:11" x14ac:dyDescent="0.25">
      <c r="A86" s="649"/>
      <c r="B86" s="651" t="s">
        <v>906</v>
      </c>
      <c r="C86" s="669">
        <v>0.32</v>
      </c>
      <c r="D86" s="669">
        <v>0.28999999999999998</v>
      </c>
      <c r="E86" s="669">
        <v>0</v>
      </c>
      <c r="F86" s="649"/>
      <c r="G86" s="646"/>
      <c r="H86" s="649"/>
      <c r="I86" s="649"/>
      <c r="J86" s="649"/>
      <c r="K86" s="649"/>
    </row>
    <row r="87" spans="1:11" x14ac:dyDescent="0.25">
      <c r="A87" s="649"/>
      <c r="B87" s="651" t="s">
        <v>907</v>
      </c>
      <c r="C87" s="669">
        <v>0.35</v>
      </c>
      <c r="D87" s="669">
        <v>0.42</v>
      </c>
      <c r="E87" s="669">
        <v>1</v>
      </c>
      <c r="F87" s="649"/>
      <c r="G87" s="649"/>
      <c r="H87" s="649"/>
      <c r="I87" s="649"/>
      <c r="J87" s="649"/>
      <c r="K87" s="649"/>
    </row>
    <row r="88" spans="1:11" x14ac:dyDescent="0.25">
      <c r="A88" s="649"/>
      <c r="B88" s="651" t="s">
        <v>908</v>
      </c>
      <c r="C88" s="669">
        <v>0.16</v>
      </c>
      <c r="D88" s="669">
        <v>0</v>
      </c>
      <c r="E88" s="669">
        <v>0</v>
      </c>
      <c r="F88" s="649"/>
      <c r="G88" s="649"/>
      <c r="H88" s="649"/>
      <c r="I88" s="649"/>
      <c r="J88" s="649"/>
      <c r="K88" s="649"/>
    </row>
    <row r="89" spans="1:11" x14ac:dyDescent="0.25">
      <c r="A89" s="649"/>
      <c r="B89" s="651" t="s">
        <v>909</v>
      </c>
      <c r="C89" s="669">
        <v>0.1</v>
      </c>
      <c r="D89" s="669">
        <v>0.06</v>
      </c>
      <c r="E89" s="669">
        <v>0</v>
      </c>
      <c r="F89" s="649"/>
      <c r="G89" s="649"/>
      <c r="H89" s="649"/>
      <c r="I89" s="649"/>
      <c r="J89" s="649"/>
      <c r="K89" s="649"/>
    </row>
    <row r="90" spans="1:11" x14ac:dyDescent="0.25">
      <c r="A90" s="649"/>
      <c r="B90" s="651" t="s">
        <v>910</v>
      </c>
      <c r="C90" s="669">
        <v>7.0000000000000007E-2</v>
      </c>
      <c r="D90" s="669">
        <v>0.24</v>
      </c>
      <c r="E90" s="669">
        <v>0</v>
      </c>
      <c r="F90" s="649"/>
      <c r="G90" s="649"/>
      <c r="H90" s="784"/>
      <c r="I90" s="649"/>
    </row>
    <row r="91" spans="1:11" x14ac:dyDescent="0.25">
      <c r="A91" s="649"/>
      <c r="B91" s="10" t="s">
        <v>24</v>
      </c>
      <c r="C91" s="346">
        <v>1</v>
      </c>
      <c r="D91" s="346">
        <v>1</v>
      </c>
      <c r="E91" s="346">
        <v>1</v>
      </c>
      <c r="F91" s="649"/>
      <c r="G91" s="649"/>
      <c r="H91" s="649"/>
      <c r="I91" s="649"/>
    </row>
    <row r="92" spans="1:11" x14ac:dyDescent="0.25">
      <c r="A92" s="778"/>
      <c r="B92" s="782" t="s">
        <v>903</v>
      </c>
      <c r="C92" s="646"/>
      <c r="D92" s="646"/>
      <c r="E92" s="646"/>
      <c r="F92" s="646"/>
      <c r="G92" s="649"/>
      <c r="H92" s="649"/>
      <c r="I92" s="649"/>
    </row>
    <row r="93" spans="1:11" x14ac:dyDescent="0.25">
      <c r="A93" s="778"/>
      <c r="B93" s="782"/>
      <c r="C93" s="646"/>
      <c r="D93" s="646"/>
      <c r="E93" s="646"/>
      <c r="F93" s="646"/>
      <c r="G93" s="649"/>
      <c r="H93" s="649"/>
      <c r="I93" s="649"/>
    </row>
    <row r="94" spans="1:11" x14ac:dyDescent="0.25">
      <c r="A94" s="646" t="s">
        <v>927</v>
      </c>
      <c r="B94" s="647" t="s">
        <v>928</v>
      </c>
      <c r="C94" s="649"/>
      <c r="D94" s="649"/>
      <c r="E94" s="649"/>
      <c r="F94" s="649"/>
      <c r="H94" s="649"/>
      <c r="I94" s="649"/>
    </row>
    <row r="95" spans="1:11" ht="30" x14ac:dyDescent="0.25">
      <c r="A95" s="649"/>
      <c r="B95" s="651"/>
      <c r="C95" s="625" t="s">
        <v>320</v>
      </c>
      <c r="D95" s="625" t="s">
        <v>319</v>
      </c>
      <c r="E95" s="625" t="s">
        <v>318</v>
      </c>
      <c r="F95" s="649"/>
      <c r="G95" s="646"/>
      <c r="H95" s="649"/>
      <c r="I95" s="649"/>
      <c r="J95" s="649"/>
      <c r="K95" s="649"/>
    </row>
    <row r="96" spans="1:11" x14ac:dyDescent="0.25">
      <c r="A96" s="649"/>
      <c r="B96" s="651" t="s">
        <v>906</v>
      </c>
      <c r="C96" s="597">
        <v>0.35599999999999998</v>
      </c>
      <c r="D96" s="597">
        <v>0.25</v>
      </c>
      <c r="E96" s="597">
        <v>0</v>
      </c>
      <c r="F96" s="649"/>
      <c r="G96" s="646"/>
      <c r="H96" s="649"/>
      <c r="I96" s="649"/>
      <c r="J96" s="649"/>
      <c r="K96" s="649"/>
    </row>
    <row r="97" spans="1:14" x14ac:dyDescent="0.25">
      <c r="A97" s="649"/>
      <c r="B97" s="651" t="s">
        <v>907</v>
      </c>
      <c r="C97" s="597">
        <v>0.35599999999999998</v>
      </c>
      <c r="D97" s="597">
        <v>0.41665999999999997</v>
      </c>
      <c r="E97" s="597">
        <v>1</v>
      </c>
      <c r="F97" s="649"/>
      <c r="G97" s="649"/>
      <c r="H97" s="649"/>
      <c r="I97" s="649"/>
      <c r="J97" s="649"/>
      <c r="K97" s="649"/>
    </row>
    <row r="98" spans="1:14" x14ac:dyDescent="0.25">
      <c r="A98" s="649"/>
      <c r="B98" s="651" t="s">
        <v>908</v>
      </c>
      <c r="C98" s="597">
        <v>0.111</v>
      </c>
      <c r="D98" s="597">
        <v>0</v>
      </c>
      <c r="E98" s="597">
        <v>0</v>
      </c>
      <c r="F98" s="649"/>
      <c r="G98" s="649"/>
      <c r="H98" s="649"/>
      <c r="I98" s="649"/>
      <c r="J98" s="649"/>
      <c r="K98" s="649"/>
    </row>
    <row r="99" spans="1:14" x14ac:dyDescent="0.25">
      <c r="A99" s="649"/>
      <c r="B99" s="651" t="s">
        <v>909</v>
      </c>
      <c r="C99" s="597">
        <v>0.111</v>
      </c>
      <c r="D99" s="597">
        <v>8.3330000000000001E-2</v>
      </c>
      <c r="E99" s="597">
        <v>0</v>
      </c>
      <c r="F99" s="649"/>
      <c r="G99" s="649"/>
      <c r="H99" s="649"/>
      <c r="I99" s="789"/>
      <c r="J99" s="649"/>
      <c r="K99" s="649"/>
    </row>
    <row r="100" spans="1:14" x14ac:dyDescent="0.25">
      <c r="A100" s="649"/>
      <c r="B100" s="651" t="s">
        <v>910</v>
      </c>
      <c r="C100" s="597">
        <v>6.6669999999999993E-2</v>
      </c>
      <c r="D100" s="597">
        <v>0.25</v>
      </c>
      <c r="E100" s="597">
        <v>0</v>
      </c>
      <c r="F100" s="649"/>
      <c r="G100" s="649"/>
      <c r="H100" s="649"/>
      <c r="I100" s="789"/>
      <c r="J100" s="649"/>
      <c r="K100" s="649"/>
    </row>
    <row r="101" spans="1:14" x14ac:dyDescent="0.25">
      <c r="A101" s="649"/>
      <c r="B101" s="10" t="s">
        <v>24</v>
      </c>
      <c r="C101" s="801">
        <v>1.0006699999999999</v>
      </c>
      <c r="D101" s="801">
        <v>0.99999000000000005</v>
      </c>
      <c r="E101" s="801">
        <v>1</v>
      </c>
      <c r="F101" s="791"/>
      <c r="G101" s="649"/>
      <c r="H101" s="649"/>
      <c r="I101" s="789"/>
      <c r="J101" s="649"/>
      <c r="K101" s="649"/>
    </row>
    <row r="102" spans="1:14" x14ac:dyDescent="0.25">
      <c r="A102" s="649"/>
      <c r="B102" s="782" t="s">
        <v>903</v>
      </c>
      <c r="C102" s="789"/>
      <c r="D102" s="789"/>
      <c r="E102" s="789"/>
      <c r="F102" s="789"/>
      <c r="G102" s="649"/>
      <c r="H102" s="649"/>
      <c r="I102" s="789"/>
      <c r="J102" s="649"/>
      <c r="K102" s="649"/>
    </row>
    <row r="103" spans="1:14" x14ac:dyDescent="0.25">
      <c r="A103" s="649"/>
      <c r="B103" s="782"/>
      <c r="C103" s="789"/>
      <c r="D103" s="789"/>
      <c r="E103" s="789"/>
      <c r="F103" s="789"/>
      <c r="G103" s="649"/>
      <c r="H103" s="649"/>
      <c r="I103" s="789"/>
      <c r="J103" s="649"/>
      <c r="K103" s="649"/>
    </row>
    <row r="104" spans="1:14" x14ac:dyDescent="0.25">
      <c r="A104" s="646" t="s">
        <v>929</v>
      </c>
      <c r="B104" s="647" t="s">
        <v>988</v>
      </c>
      <c r="C104" s="784"/>
      <c r="D104" s="784"/>
      <c r="E104" s="784"/>
      <c r="F104" s="784"/>
      <c r="G104" s="649"/>
      <c r="H104" s="649"/>
      <c r="I104" s="789"/>
      <c r="J104" s="649"/>
      <c r="K104" s="649"/>
    </row>
    <row r="105" spans="1:14" x14ac:dyDescent="0.25">
      <c r="A105" s="649"/>
      <c r="B105" s="651"/>
      <c r="C105" s="802" t="s">
        <v>26</v>
      </c>
      <c r="D105" s="802" t="s">
        <v>197</v>
      </c>
      <c r="E105" s="649"/>
      <c r="F105" s="649"/>
      <c r="G105" s="646"/>
      <c r="H105" s="649"/>
      <c r="I105" s="649"/>
      <c r="J105" s="649"/>
      <c r="K105" s="649"/>
    </row>
    <row r="106" spans="1:14" x14ac:dyDescent="0.25">
      <c r="A106" s="649"/>
      <c r="B106" s="803" t="s">
        <v>353</v>
      </c>
      <c r="C106" s="715">
        <v>219.92677800000001</v>
      </c>
      <c r="D106" s="804">
        <v>0.57204216011184572</v>
      </c>
      <c r="E106" s="805"/>
      <c r="F106" s="649"/>
      <c r="G106" s="789"/>
      <c r="H106" s="649"/>
      <c r="I106" s="649"/>
      <c r="J106" s="649"/>
      <c r="K106" s="649"/>
    </row>
    <row r="107" spans="1:14" x14ac:dyDescent="0.25">
      <c r="A107" s="649"/>
      <c r="B107" s="803" t="s">
        <v>352</v>
      </c>
      <c r="C107" s="715">
        <v>114.380831</v>
      </c>
      <c r="D107" s="804">
        <v>0.29751109999268921</v>
      </c>
      <c r="E107" s="805"/>
      <c r="F107" s="649"/>
      <c r="G107" s="784"/>
      <c r="H107" s="789"/>
      <c r="I107" s="649"/>
      <c r="J107" s="649"/>
      <c r="K107" s="649"/>
    </row>
    <row r="108" spans="1:14" x14ac:dyDescent="0.25">
      <c r="A108" s="649"/>
      <c r="B108" s="803" t="s">
        <v>351</v>
      </c>
      <c r="C108" s="715">
        <v>20.286724</v>
      </c>
      <c r="D108" s="804">
        <v>5.2766932358518079E-2</v>
      </c>
      <c r="E108" s="805"/>
      <c r="F108" s="649"/>
      <c r="G108" s="649"/>
      <c r="H108" s="789"/>
      <c r="I108" s="649"/>
      <c r="J108" s="649"/>
      <c r="K108" s="649"/>
    </row>
    <row r="109" spans="1:14" x14ac:dyDescent="0.25">
      <c r="A109" s="649"/>
      <c r="B109" s="803" t="s">
        <v>350</v>
      </c>
      <c r="C109" s="715">
        <v>0</v>
      </c>
      <c r="D109" s="804">
        <v>0</v>
      </c>
      <c r="E109" s="805"/>
      <c r="F109" s="649"/>
      <c r="G109" s="649"/>
      <c r="H109" s="789"/>
      <c r="I109" s="649"/>
      <c r="J109" s="649"/>
      <c r="K109" s="649"/>
    </row>
    <row r="110" spans="1:14" x14ac:dyDescent="0.25">
      <c r="A110" s="649"/>
      <c r="B110" s="803" t="s">
        <v>349</v>
      </c>
      <c r="C110" s="715">
        <v>29.864704</v>
      </c>
      <c r="D110" s="804">
        <v>7.7679807536947032E-2</v>
      </c>
      <c r="E110" s="805"/>
      <c r="F110" s="789"/>
      <c r="G110" s="649"/>
      <c r="H110" s="789"/>
      <c r="I110" s="649"/>
      <c r="J110" s="649"/>
      <c r="K110" s="649"/>
    </row>
    <row r="111" spans="1:14" x14ac:dyDescent="0.25">
      <c r="A111" s="649"/>
      <c r="B111" s="803" t="s">
        <v>930</v>
      </c>
      <c r="C111" s="715">
        <v>0</v>
      </c>
      <c r="D111" s="804">
        <v>0</v>
      </c>
      <c r="E111" s="805"/>
      <c r="F111" s="789"/>
      <c r="G111" s="649"/>
      <c r="H111" s="789"/>
      <c r="I111" s="649"/>
      <c r="J111" s="649"/>
      <c r="K111" s="649"/>
    </row>
    <row r="112" spans="1:14" x14ac:dyDescent="0.25">
      <c r="A112" s="649"/>
      <c r="B112" s="806" t="s">
        <v>24</v>
      </c>
      <c r="C112" s="807">
        <v>384.45903700000002</v>
      </c>
      <c r="D112" s="808">
        <v>1</v>
      </c>
      <c r="E112" s="805"/>
      <c r="F112" s="789"/>
      <c r="G112" s="649"/>
      <c r="H112" s="649"/>
      <c r="I112" s="649"/>
      <c r="J112" s="649"/>
      <c r="K112" s="649"/>
      <c r="L112" s="649"/>
      <c r="M112" s="649"/>
      <c r="N112" s="649"/>
    </row>
    <row r="113" spans="1:14" x14ac:dyDescent="0.25">
      <c r="A113" s="649"/>
      <c r="B113" s="782" t="s">
        <v>903</v>
      </c>
      <c r="C113" s="792"/>
      <c r="D113" s="793"/>
      <c r="E113" s="789"/>
      <c r="F113" s="789"/>
      <c r="G113" s="649"/>
      <c r="H113" s="649"/>
      <c r="I113" s="649"/>
      <c r="J113" s="649"/>
      <c r="K113" s="649"/>
      <c r="L113" s="649"/>
      <c r="M113" s="649"/>
      <c r="N113" s="649"/>
    </row>
    <row r="114" spans="1:14" x14ac:dyDescent="0.25">
      <c r="A114" s="649"/>
      <c r="B114" s="782"/>
      <c r="C114" s="792"/>
      <c r="D114" s="793"/>
      <c r="E114" s="789"/>
      <c r="F114" s="789"/>
      <c r="G114" s="649"/>
      <c r="H114" s="649"/>
      <c r="I114" s="649"/>
      <c r="J114" s="649"/>
      <c r="K114" s="649"/>
      <c r="L114" s="649"/>
      <c r="M114" s="649"/>
      <c r="N114" s="649"/>
    </row>
    <row r="115" spans="1:14" x14ac:dyDescent="0.25">
      <c r="A115" s="658" t="s">
        <v>931</v>
      </c>
      <c r="B115" s="601" t="s">
        <v>989</v>
      </c>
      <c r="C115" s="601"/>
      <c r="D115" s="601"/>
      <c r="E115" s="649"/>
      <c r="F115" s="649"/>
      <c r="G115" s="649"/>
      <c r="H115" s="649"/>
      <c r="I115" s="649"/>
      <c r="J115" s="649"/>
      <c r="K115" s="649"/>
      <c r="L115" s="649"/>
      <c r="M115" s="649"/>
      <c r="N115" s="649"/>
    </row>
    <row r="116" spans="1:14" ht="30" x14ac:dyDescent="0.25">
      <c r="B116" s="143"/>
      <c r="C116" s="664" t="s">
        <v>932</v>
      </c>
      <c r="D116" s="664" t="s">
        <v>319</v>
      </c>
      <c r="E116" s="664" t="s">
        <v>318</v>
      </c>
      <c r="F116" s="664" t="s">
        <v>789</v>
      </c>
      <c r="G116" s="664" t="s">
        <v>933</v>
      </c>
      <c r="H116" s="664" t="s">
        <v>26</v>
      </c>
      <c r="I116" s="664" t="s">
        <v>934</v>
      </c>
      <c r="J116" s="649"/>
      <c r="K116" s="649"/>
      <c r="L116" s="649"/>
      <c r="M116" s="649"/>
      <c r="N116" s="649"/>
    </row>
    <row r="117" spans="1:14" x14ac:dyDescent="0.25">
      <c r="A117" s="313"/>
      <c r="B117" s="689" t="s">
        <v>172</v>
      </c>
      <c r="C117" s="604">
        <v>4</v>
      </c>
      <c r="D117" s="604">
        <v>0</v>
      </c>
      <c r="E117" s="604">
        <v>0</v>
      </c>
      <c r="F117" s="604">
        <v>4</v>
      </c>
      <c r="G117" s="597">
        <v>6.7796610169491525E-2</v>
      </c>
      <c r="H117" s="654">
        <v>36.900728000000001</v>
      </c>
      <c r="I117" s="603">
        <v>9.5980909404400336E-2</v>
      </c>
      <c r="J117" s="578"/>
      <c r="K117" s="649"/>
      <c r="L117" s="649"/>
      <c r="M117" s="649"/>
      <c r="N117" s="649"/>
    </row>
    <row r="118" spans="1:14" x14ac:dyDescent="0.25">
      <c r="B118" s="689" t="s">
        <v>171</v>
      </c>
      <c r="C118" s="604">
        <v>1</v>
      </c>
      <c r="D118" s="604">
        <v>0</v>
      </c>
      <c r="E118" s="604">
        <v>0</v>
      </c>
      <c r="F118" s="604">
        <v>1</v>
      </c>
      <c r="G118" s="597">
        <v>1.6949152542372881E-2</v>
      </c>
      <c r="H118" s="654">
        <v>10.669720999999999</v>
      </c>
      <c r="I118" s="603">
        <v>2.7752556119522296E-2</v>
      </c>
      <c r="J118" s="578"/>
      <c r="K118" s="649"/>
      <c r="L118" s="649"/>
      <c r="M118" s="649"/>
      <c r="N118" s="649"/>
    </row>
    <row r="119" spans="1:14" x14ac:dyDescent="0.25">
      <c r="B119" s="689" t="s">
        <v>170</v>
      </c>
      <c r="C119" s="604">
        <v>17</v>
      </c>
      <c r="D119" s="604">
        <v>5</v>
      </c>
      <c r="E119" s="604">
        <v>0</v>
      </c>
      <c r="F119" s="604">
        <v>23</v>
      </c>
      <c r="G119" s="597">
        <v>0.38983050847457629</v>
      </c>
      <c r="H119" s="654">
        <v>143.320154</v>
      </c>
      <c r="I119" s="603">
        <v>0.37278393848757413</v>
      </c>
      <c r="J119" s="578"/>
      <c r="K119" s="649"/>
      <c r="L119" s="649"/>
      <c r="M119" s="649"/>
      <c r="N119" s="649"/>
    </row>
    <row r="120" spans="1:14" x14ac:dyDescent="0.25">
      <c r="B120" s="689" t="s">
        <v>169</v>
      </c>
      <c r="C120" s="604">
        <v>1</v>
      </c>
      <c r="D120" s="604">
        <v>1</v>
      </c>
      <c r="E120" s="604">
        <v>1</v>
      </c>
      <c r="F120" s="604">
        <v>3</v>
      </c>
      <c r="G120" s="597">
        <v>5.0847457627118647E-2</v>
      </c>
      <c r="H120" s="654">
        <v>20.286724</v>
      </c>
      <c r="I120" s="603">
        <v>5.2766932358518079E-2</v>
      </c>
      <c r="J120" s="578"/>
      <c r="K120" s="649"/>
      <c r="L120" s="649"/>
      <c r="M120" s="649"/>
      <c r="N120" s="649"/>
    </row>
    <row r="121" spans="1:14" x14ac:dyDescent="0.25">
      <c r="B121" s="689" t="s">
        <v>168</v>
      </c>
      <c r="C121" s="604">
        <v>16</v>
      </c>
      <c r="D121" s="604">
        <v>4</v>
      </c>
      <c r="E121" s="604">
        <v>1</v>
      </c>
      <c r="F121" s="604">
        <v>20</v>
      </c>
      <c r="G121" s="597">
        <v>0.33898305084745761</v>
      </c>
      <c r="H121" s="654">
        <v>114.380831</v>
      </c>
      <c r="I121" s="603">
        <v>0.29751109999268921</v>
      </c>
      <c r="J121" s="578"/>
      <c r="K121" s="649"/>
      <c r="L121" s="649"/>
      <c r="M121" s="649"/>
      <c r="N121" s="649"/>
    </row>
    <row r="122" spans="1:14" x14ac:dyDescent="0.25">
      <c r="B122" s="689" t="s">
        <v>369</v>
      </c>
      <c r="C122" s="604">
        <v>0</v>
      </c>
      <c r="D122" s="604">
        <v>0</v>
      </c>
      <c r="E122" s="604">
        <v>0</v>
      </c>
      <c r="F122" s="604">
        <v>0</v>
      </c>
      <c r="G122" s="597">
        <v>0</v>
      </c>
      <c r="H122" s="654">
        <v>0</v>
      </c>
      <c r="I122" s="603">
        <v>0</v>
      </c>
      <c r="J122" s="578"/>
      <c r="K122" s="649"/>
      <c r="L122" s="649"/>
      <c r="M122" s="649"/>
      <c r="N122" s="649"/>
    </row>
    <row r="123" spans="1:14" x14ac:dyDescent="0.25">
      <c r="B123" s="689" t="s">
        <v>166</v>
      </c>
      <c r="C123" s="604">
        <v>3</v>
      </c>
      <c r="D123" s="604">
        <v>2</v>
      </c>
      <c r="E123" s="604">
        <v>0</v>
      </c>
      <c r="F123" s="604">
        <v>5</v>
      </c>
      <c r="G123" s="597">
        <v>8.4745762711864403E-2</v>
      </c>
      <c r="H123" s="654">
        <v>29.864704</v>
      </c>
      <c r="I123" s="603">
        <v>7.7679807536947032E-2</v>
      </c>
      <c r="J123" s="578"/>
      <c r="K123" s="649"/>
      <c r="L123" s="649"/>
      <c r="M123" s="649"/>
      <c r="N123" s="649"/>
    </row>
    <row r="124" spans="1:14" x14ac:dyDescent="0.25">
      <c r="B124" s="689" t="s">
        <v>165</v>
      </c>
      <c r="C124" s="604">
        <v>0</v>
      </c>
      <c r="D124" s="604">
        <v>0</v>
      </c>
      <c r="E124" s="604">
        <v>0</v>
      </c>
      <c r="F124" s="604">
        <v>0</v>
      </c>
      <c r="G124" s="597">
        <v>0</v>
      </c>
      <c r="H124" s="654">
        <v>0</v>
      </c>
      <c r="I124" s="603">
        <v>0</v>
      </c>
      <c r="J124" s="578"/>
      <c r="K124" s="649"/>
      <c r="L124" s="649"/>
      <c r="M124" s="649"/>
      <c r="N124" s="649"/>
    </row>
    <row r="125" spans="1:14" x14ac:dyDescent="0.25">
      <c r="B125" s="689" t="s">
        <v>196</v>
      </c>
      <c r="C125" s="604">
        <v>0</v>
      </c>
      <c r="D125" s="604">
        <v>0</v>
      </c>
      <c r="E125" s="604">
        <v>0</v>
      </c>
      <c r="F125" s="604">
        <v>0</v>
      </c>
      <c r="G125" s="597">
        <v>0</v>
      </c>
      <c r="H125" s="654">
        <v>0</v>
      </c>
      <c r="I125" s="603">
        <v>0</v>
      </c>
      <c r="J125" s="578"/>
      <c r="K125" s="649"/>
      <c r="L125" s="649"/>
      <c r="M125" s="649"/>
      <c r="N125" s="649"/>
    </row>
    <row r="126" spans="1:14" x14ac:dyDescent="0.25">
      <c r="B126" s="689" t="s">
        <v>195</v>
      </c>
      <c r="C126" s="604">
        <v>0</v>
      </c>
      <c r="D126" s="604">
        <v>0</v>
      </c>
      <c r="E126" s="604">
        <v>0</v>
      </c>
      <c r="F126" s="604">
        <v>0</v>
      </c>
      <c r="G126" s="597">
        <v>0</v>
      </c>
      <c r="H126" s="654">
        <v>0</v>
      </c>
      <c r="I126" s="603">
        <v>0</v>
      </c>
      <c r="J126" s="578"/>
      <c r="K126" s="649"/>
      <c r="L126" s="649"/>
      <c r="M126" s="649"/>
      <c r="N126" s="649"/>
    </row>
    <row r="127" spans="1:14" x14ac:dyDescent="0.25">
      <c r="B127" s="689" t="s">
        <v>194</v>
      </c>
      <c r="C127" s="604">
        <v>0</v>
      </c>
      <c r="D127" s="604">
        <v>0</v>
      </c>
      <c r="E127" s="604">
        <v>0</v>
      </c>
      <c r="F127" s="604">
        <v>0</v>
      </c>
      <c r="G127" s="597">
        <v>0</v>
      </c>
      <c r="H127" s="654">
        <v>0</v>
      </c>
      <c r="I127" s="603">
        <v>0</v>
      </c>
      <c r="J127" s="578"/>
      <c r="K127" s="649"/>
      <c r="L127" s="649"/>
      <c r="M127" s="649"/>
      <c r="N127" s="649"/>
    </row>
    <row r="128" spans="1:14" x14ac:dyDescent="0.25">
      <c r="B128" s="689" t="s">
        <v>193</v>
      </c>
      <c r="C128" s="604">
        <v>0</v>
      </c>
      <c r="D128" s="604">
        <v>0</v>
      </c>
      <c r="E128" s="604">
        <v>0</v>
      </c>
      <c r="F128" s="604">
        <v>0</v>
      </c>
      <c r="G128" s="597">
        <v>0</v>
      </c>
      <c r="H128" s="654">
        <v>0</v>
      </c>
      <c r="I128" s="603">
        <v>0</v>
      </c>
      <c r="J128" s="578"/>
      <c r="K128" s="649"/>
      <c r="L128" s="649"/>
      <c r="M128" s="649"/>
      <c r="N128" s="649"/>
    </row>
    <row r="129" spans="1:14" x14ac:dyDescent="0.25">
      <c r="B129" s="689" t="s">
        <v>192</v>
      </c>
      <c r="C129" s="809">
        <v>1</v>
      </c>
      <c r="D129" s="604">
        <v>0</v>
      </c>
      <c r="E129" s="604">
        <v>0</v>
      </c>
      <c r="F129" s="604">
        <v>1</v>
      </c>
      <c r="G129" s="597">
        <v>1.6949152542372881E-2</v>
      </c>
      <c r="H129" s="654">
        <v>10.580574</v>
      </c>
      <c r="I129" s="603">
        <v>2.7520679660860723E-2</v>
      </c>
      <c r="J129" s="578"/>
      <c r="K129" s="649"/>
      <c r="L129" s="649"/>
      <c r="M129" s="649"/>
      <c r="N129" s="649"/>
    </row>
    <row r="130" spans="1:14" x14ac:dyDescent="0.25">
      <c r="B130" s="689" t="s">
        <v>191</v>
      </c>
      <c r="C130" s="604">
        <v>0</v>
      </c>
      <c r="D130" s="604">
        <v>0</v>
      </c>
      <c r="E130" s="604">
        <v>0</v>
      </c>
      <c r="F130" s="604">
        <v>0</v>
      </c>
      <c r="G130" s="597">
        <v>0</v>
      </c>
      <c r="H130" s="654">
        <v>0</v>
      </c>
      <c r="I130" s="603">
        <v>0</v>
      </c>
      <c r="J130" s="578"/>
      <c r="K130" s="649"/>
      <c r="L130" s="649"/>
      <c r="M130" s="649"/>
      <c r="N130" s="649"/>
    </row>
    <row r="131" spans="1:14" x14ac:dyDescent="0.25">
      <c r="B131" s="689" t="s">
        <v>182</v>
      </c>
      <c r="C131" s="604">
        <v>1</v>
      </c>
      <c r="D131" s="604">
        <v>0</v>
      </c>
      <c r="E131" s="604">
        <v>0</v>
      </c>
      <c r="F131" s="604">
        <v>1</v>
      </c>
      <c r="G131" s="597">
        <v>1.6949152542372881E-2</v>
      </c>
      <c r="H131" s="654">
        <v>10.878053</v>
      </c>
      <c r="I131" s="603">
        <v>2.8294439597215136E-2</v>
      </c>
      <c r="J131" s="578"/>
      <c r="K131" s="649"/>
    </row>
    <row r="132" spans="1:14" x14ac:dyDescent="0.25">
      <c r="B132" s="689" t="s">
        <v>935</v>
      </c>
      <c r="C132" s="604">
        <v>0</v>
      </c>
      <c r="D132" s="604">
        <v>0</v>
      </c>
      <c r="E132" s="604">
        <v>0</v>
      </c>
      <c r="F132" s="604">
        <v>0</v>
      </c>
      <c r="G132" s="597">
        <v>0</v>
      </c>
      <c r="H132" s="654">
        <v>0</v>
      </c>
      <c r="I132" s="603">
        <v>0</v>
      </c>
      <c r="J132" s="578"/>
      <c r="K132" s="649"/>
    </row>
    <row r="133" spans="1:14" x14ac:dyDescent="0.25">
      <c r="B133" s="689" t="s">
        <v>936</v>
      </c>
      <c r="C133" s="604">
        <v>0</v>
      </c>
      <c r="D133" s="604">
        <v>0</v>
      </c>
      <c r="E133" s="604">
        <v>0</v>
      </c>
      <c r="F133" s="604">
        <v>0</v>
      </c>
      <c r="G133" s="597">
        <v>0</v>
      </c>
      <c r="H133" s="654">
        <v>0</v>
      </c>
      <c r="I133" s="603">
        <v>0</v>
      </c>
      <c r="J133" s="578"/>
      <c r="K133" s="649"/>
    </row>
    <row r="134" spans="1:14" x14ac:dyDescent="0.25">
      <c r="B134" s="689" t="s">
        <v>360</v>
      </c>
      <c r="C134" s="604">
        <v>0</v>
      </c>
      <c r="D134" s="604">
        <v>0</v>
      </c>
      <c r="E134" s="604">
        <v>0</v>
      </c>
      <c r="F134" s="604">
        <v>0</v>
      </c>
      <c r="G134" s="597">
        <v>0</v>
      </c>
      <c r="H134" s="654">
        <v>0</v>
      </c>
      <c r="I134" s="603">
        <v>0</v>
      </c>
      <c r="J134" s="578"/>
      <c r="K134" s="649"/>
    </row>
    <row r="135" spans="1:14" x14ac:dyDescent="0.25">
      <c r="B135" s="689" t="s">
        <v>189</v>
      </c>
      <c r="C135" s="604">
        <v>1</v>
      </c>
      <c r="D135" s="604">
        <v>0</v>
      </c>
      <c r="E135" s="604">
        <v>0</v>
      </c>
      <c r="F135" s="604">
        <v>1</v>
      </c>
      <c r="G135" s="597">
        <v>1.6949152542372881E-2</v>
      </c>
      <c r="H135" s="654">
        <v>7.5775480000000002</v>
      </c>
      <c r="I135" s="603">
        <v>1.9709636842273004E-2</v>
      </c>
      <c r="J135" s="578"/>
      <c r="K135" s="649"/>
    </row>
    <row r="136" spans="1:14" x14ac:dyDescent="0.25">
      <c r="B136" s="689" t="s">
        <v>188</v>
      </c>
      <c r="C136" s="604">
        <v>0</v>
      </c>
      <c r="D136" s="604">
        <v>0</v>
      </c>
      <c r="E136" s="604">
        <v>0</v>
      </c>
      <c r="F136" s="604">
        <v>0</v>
      </c>
      <c r="G136" s="597">
        <v>0</v>
      </c>
      <c r="H136" s="654">
        <v>0</v>
      </c>
      <c r="I136" s="603">
        <v>0</v>
      </c>
      <c r="J136" s="578"/>
    </row>
    <row r="137" spans="1:14" x14ac:dyDescent="0.25">
      <c r="B137" s="689" t="s">
        <v>187</v>
      </c>
      <c r="C137" s="604">
        <v>0</v>
      </c>
      <c r="D137" s="604">
        <v>0</v>
      </c>
      <c r="E137" s="604">
        <v>0</v>
      </c>
      <c r="F137" s="604">
        <v>0</v>
      </c>
      <c r="G137" s="597">
        <v>0</v>
      </c>
      <c r="H137" s="654">
        <v>0</v>
      </c>
      <c r="I137" s="603">
        <v>0</v>
      </c>
      <c r="J137" s="578"/>
    </row>
    <row r="138" spans="1:14" x14ac:dyDescent="0.25">
      <c r="B138" s="689" t="s">
        <v>186</v>
      </c>
      <c r="C138" s="604">
        <v>0</v>
      </c>
      <c r="D138" s="604">
        <v>0</v>
      </c>
      <c r="E138" s="604">
        <v>0</v>
      </c>
      <c r="F138" s="604">
        <v>0</v>
      </c>
      <c r="G138" s="597">
        <v>0</v>
      </c>
      <c r="H138" s="654">
        <v>0</v>
      </c>
      <c r="I138" s="603">
        <v>0</v>
      </c>
      <c r="J138" s="578"/>
      <c r="K138" s="649"/>
    </row>
    <row r="139" spans="1:14" x14ac:dyDescent="0.25">
      <c r="B139" s="689" t="s">
        <v>175</v>
      </c>
      <c r="C139" s="604">
        <v>0</v>
      </c>
      <c r="D139" s="604">
        <v>0</v>
      </c>
      <c r="E139" s="604">
        <v>0</v>
      </c>
      <c r="F139" s="604">
        <v>0</v>
      </c>
      <c r="G139" s="597">
        <v>0</v>
      </c>
      <c r="H139" s="654">
        <v>0</v>
      </c>
      <c r="I139" s="603">
        <v>0</v>
      </c>
      <c r="J139" s="578"/>
      <c r="K139" s="649"/>
    </row>
    <row r="140" spans="1:14" x14ac:dyDescent="0.25">
      <c r="B140" s="688" t="s">
        <v>24</v>
      </c>
      <c r="C140" s="606">
        <v>45</v>
      </c>
      <c r="D140" s="606">
        <v>12</v>
      </c>
      <c r="E140" s="606">
        <v>2</v>
      </c>
      <c r="F140" s="606">
        <v>59</v>
      </c>
      <c r="G140" s="379">
        <v>1</v>
      </c>
      <c r="H140" s="503">
        <v>384.45903700000002</v>
      </c>
      <c r="I140" s="670">
        <v>1</v>
      </c>
      <c r="J140" s="578"/>
      <c r="K140" s="649"/>
    </row>
    <row r="141" spans="1:14" x14ac:dyDescent="0.25">
      <c r="A141" s="649"/>
      <c r="B141" s="782" t="s">
        <v>903</v>
      </c>
      <c r="C141" s="649"/>
      <c r="D141" s="649"/>
      <c r="E141" s="649"/>
      <c r="F141" s="649"/>
      <c r="G141" s="649"/>
      <c r="H141" s="649"/>
      <c r="I141" s="649"/>
      <c r="J141" s="649"/>
      <c r="K141" s="649"/>
    </row>
    <row r="142" spans="1:14" x14ac:dyDescent="0.25">
      <c r="A142" s="649"/>
      <c r="B142" s="782"/>
      <c r="C142" s="649"/>
      <c r="D142" s="649"/>
      <c r="E142" s="649"/>
      <c r="F142" s="649"/>
      <c r="G142" s="649"/>
      <c r="H142" s="649"/>
      <c r="I142" s="649"/>
      <c r="J142" s="649"/>
      <c r="K142" s="649"/>
    </row>
    <row r="143" spans="1:14" x14ac:dyDescent="0.25">
      <c r="A143" s="646" t="s">
        <v>937</v>
      </c>
      <c r="B143" s="647" t="s">
        <v>984</v>
      </c>
      <c r="C143" s="784"/>
      <c r="D143" s="784"/>
      <c r="E143" s="784"/>
      <c r="F143" s="784"/>
      <c r="G143" s="784"/>
      <c r="H143" s="649"/>
      <c r="I143" s="649"/>
      <c r="J143" s="649"/>
      <c r="K143" s="649"/>
    </row>
    <row r="144" spans="1:14" x14ac:dyDescent="0.25">
      <c r="A144" s="649"/>
      <c r="B144" s="651"/>
      <c r="C144" s="691">
        <v>2013</v>
      </c>
      <c r="D144" s="691">
        <v>2014</v>
      </c>
      <c r="E144" s="691">
        <v>2015</v>
      </c>
      <c r="F144" s="691">
        <v>2016</v>
      </c>
      <c r="G144" s="691">
        <v>2017</v>
      </c>
      <c r="H144" s="649"/>
      <c r="I144" s="649"/>
      <c r="J144" s="649"/>
    </row>
    <row r="145" spans="1:14" x14ac:dyDescent="0.25">
      <c r="A145" s="649"/>
      <c r="B145" s="651" t="s">
        <v>938</v>
      </c>
      <c r="C145" s="651">
        <v>59</v>
      </c>
      <c r="D145" s="651">
        <v>57</v>
      </c>
      <c r="E145" s="651">
        <v>66</v>
      </c>
      <c r="F145" s="651">
        <v>59</v>
      </c>
      <c r="G145" s="651">
        <v>59</v>
      </c>
      <c r="H145" s="605"/>
      <c r="I145" s="649"/>
      <c r="J145" s="649"/>
    </row>
    <row r="146" spans="1:14" x14ac:dyDescent="0.25">
      <c r="A146" s="649"/>
      <c r="B146" s="651" t="s">
        <v>939</v>
      </c>
      <c r="C146" s="579">
        <v>4</v>
      </c>
      <c r="D146" s="579">
        <v>1</v>
      </c>
      <c r="E146" s="579">
        <v>11</v>
      </c>
      <c r="F146" s="579">
        <v>3</v>
      </c>
      <c r="G146" s="579">
        <v>8</v>
      </c>
      <c r="H146" s="605"/>
      <c r="I146" s="649"/>
      <c r="J146" s="649"/>
    </row>
    <row r="147" spans="1:14" x14ac:dyDescent="0.25">
      <c r="A147" s="649"/>
      <c r="B147" s="782" t="s">
        <v>903</v>
      </c>
      <c r="C147" s="649"/>
      <c r="D147" s="649"/>
      <c r="E147" s="784"/>
      <c r="F147" s="784"/>
      <c r="G147" s="784"/>
      <c r="H147" s="649"/>
      <c r="I147" s="605"/>
      <c r="J147" s="649"/>
      <c r="K147" s="649"/>
    </row>
    <row r="148" spans="1:14" x14ac:dyDescent="0.25">
      <c r="A148" s="649"/>
      <c r="C148" s="649"/>
      <c r="D148" s="649"/>
      <c r="E148" s="649"/>
      <c r="F148" s="649"/>
      <c r="G148" s="649"/>
      <c r="H148" s="605"/>
      <c r="I148" s="649"/>
      <c r="J148" s="649"/>
      <c r="K148" s="649"/>
      <c r="L148" s="649"/>
      <c r="M148" s="649"/>
      <c r="N148" s="649"/>
    </row>
    <row r="149" spans="1:14" x14ac:dyDescent="0.25">
      <c r="A149" s="649"/>
      <c r="B149" s="782"/>
      <c r="C149" s="649"/>
      <c r="D149" s="649"/>
      <c r="E149" s="649"/>
      <c r="F149" s="649"/>
      <c r="G149" s="649"/>
      <c r="H149" s="605"/>
      <c r="I149" s="649"/>
      <c r="J149" s="649"/>
      <c r="K149" s="649"/>
      <c r="L149" s="649"/>
      <c r="M149" s="649"/>
      <c r="N149" s="649"/>
    </row>
    <row r="150" spans="1:14" x14ac:dyDescent="0.25">
      <c r="A150" s="646" t="s">
        <v>940</v>
      </c>
      <c r="B150" s="647" t="s">
        <v>941</v>
      </c>
      <c r="C150" s="784"/>
      <c r="D150" s="784"/>
      <c r="E150" s="784"/>
      <c r="F150" s="784"/>
      <c r="G150" s="605"/>
      <c r="H150" s="605"/>
      <c r="I150" s="649"/>
      <c r="J150" s="649"/>
      <c r="K150" s="649"/>
      <c r="L150" s="649"/>
      <c r="M150" s="649"/>
      <c r="N150" s="649"/>
    </row>
    <row r="151" spans="1:14" x14ac:dyDescent="0.25">
      <c r="A151" s="649"/>
      <c r="B151" s="904"/>
      <c r="C151" s="905" t="s">
        <v>942</v>
      </c>
      <c r="D151" s="905" t="s">
        <v>943</v>
      </c>
      <c r="E151" s="905" t="s">
        <v>944</v>
      </c>
      <c r="F151" s="784"/>
      <c r="G151" s="605"/>
      <c r="H151" s="605"/>
      <c r="I151" s="649"/>
      <c r="J151" s="649"/>
      <c r="K151" s="649"/>
      <c r="L151" s="649"/>
      <c r="M151" s="649"/>
      <c r="N151" s="649"/>
    </row>
    <row r="152" spans="1:14" x14ac:dyDescent="0.25">
      <c r="A152" s="649"/>
      <c r="B152" s="904"/>
      <c r="C152" s="905"/>
      <c r="D152" s="905"/>
      <c r="E152" s="905"/>
      <c r="F152" s="784"/>
      <c r="G152" s="605"/>
      <c r="H152" s="605"/>
      <c r="I152" s="649"/>
      <c r="J152" s="649"/>
      <c r="K152" s="649"/>
      <c r="L152" s="649"/>
      <c r="M152" s="649"/>
      <c r="N152" s="649"/>
    </row>
    <row r="153" spans="1:14" x14ac:dyDescent="0.25">
      <c r="A153" s="649"/>
      <c r="B153" s="904"/>
      <c r="C153" s="905"/>
      <c r="D153" s="905"/>
      <c r="E153" s="905"/>
      <c r="F153" s="649"/>
      <c r="G153" s="605"/>
      <c r="H153" s="605"/>
      <c r="I153" s="649"/>
      <c r="J153" s="649"/>
      <c r="K153" s="649"/>
      <c r="L153" s="649"/>
      <c r="M153" s="649"/>
      <c r="N153" s="649"/>
    </row>
    <row r="154" spans="1:14" x14ac:dyDescent="0.25">
      <c r="A154" s="649"/>
      <c r="B154" s="579" t="s">
        <v>945</v>
      </c>
      <c r="C154" s="810">
        <v>0.13869999999999999</v>
      </c>
      <c r="D154" s="810">
        <v>0.41666999999999998</v>
      </c>
      <c r="E154" s="810">
        <v>0.06</v>
      </c>
      <c r="F154" s="649"/>
      <c r="G154" s="605"/>
      <c r="H154" s="649"/>
      <c r="I154" s="649"/>
      <c r="J154" s="649"/>
    </row>
    <row r="155" spans="1:14" x14ac:dyDescent="0.25">
      <c r="A155" s="649"/>
      <c r="B155" s="579" t="s">
        <v>946</v>
      </c>
      <c r="C155" s="810">
        <v>0.14899999999999999</v>
      </c>
      <c r="D155" s="810">
        <v>0.38900000000000001</v>
      </c>
      <c r="E155" s="810">
        <v>5.8000000000000003E-2</v>
      </c>
      <c r="G155" s="605"/>
      <c r="H155" s="649"/>
      <c r="I155" s="649"/>
      <c r="J155" s="649"/>
    </row>
    <row r="156" spans="1:14" x14ac:dyDescent="0.25">
      <c r="A156" s="605"/>
      <c r="B156" s="784" t="s">
        <v>947</v>
      </c>
      <c r="C156" s="605"/>
      <c r="D156" s="605"/>
      <c r="E156" s="605"/>
      <c r="F156" s="605"/>
      <c r="G156" s="605"/>
      <c r="H156" s="649"/>
      <c r="I156" s="649"/>
      <c r="J156" s="649"/>
    </row>
    <row r="157" spans="1:14" x14ac:dyDescent="0.25">
      <c r="A157" s="649"/>
      <c r="B157" s="782" t="s">
        <v>903</v>
      </c>
      <c r="C157" s="649"/>
      <c r="D157" s="649"/>
      <c r="E157" s="649"/>
      <c r="F157" s="649"/>
      <c r="G157" s="649"/>
      <c r="H157" s="649"/>
      <c r="I157" s="649"/>
      <c r="J157" s="649"/>
    </row>
    <row r="158" spans="1:14" x14ac:dyDescent="0.25">
      <c r="A158" s="649"/>
      <c r="B158" s="782"/>
      <c r="C158" s="649"/>
      <c r="D158" s="649"/>
      <c r="E158" s="649"/>
      <c r="F158" s="649"/>
      <c r="G158" s="649"/>
      <c r="H158" s="649"/>
      <c r="I158" s="649"/>
      <c r="J158" s="649"/>
    </row>
    <row r="159" spans="1:14" x14ac:dyDescent="0.25">
      <c r="A159" s="646" t="s">
        <v>948</v>
      </c>
      <c r="B159" s="690" t="s">
        <v>949</v>
      </c>
      <c r="C159" s="649"/>
      <c r="D159" s="649"/>
      <c r="E159" s="649"/>
      <c r="F159" s="649"/>
      <c r="G159" s="649"/>
      <c r="H159" s="649"/>
      <c r="I159" s="649"/>
      <c r="J159" s="649"/>
    </row>
    <row r="160" spans="1:14" ht="30" x14ac:dyDescent="0.25">
      <c r="A160" s="649"/>
      <c r="B160" s="688"/>
      <c r="C160" s="625" t="s">
        <v>320</v>
      </c>
      <c r="D160" s="625" t="s">
        <v>319</v>
      </c>
      <c r="E160" s="625" t="s">
        <v>318</v>
      </c>
      <c r="F160" s="649"/>
      <c r="G160" s="649"/>
      <c r="H160" s="649"/>
      <c r="I160" s="649"/>
      <c r="J160" s="649"/>
    </row>
    <row r="161" spans="1:11" x14ac:dyDescent="0.25">
      <c r="A161" s="649"/>
      <c r="B161" s="651" t="s">
        <v>906</v>
      </c>
      <c r="C161" s="692">
        <v>16</v>
      </c>
      <c r="D161" s="692">
        <v>3</v>
      </c>
      <c r="E161" s="692">
        <v>0</v>
      </c>
      <c r="F161" s="649"/>
      <c r="G161" s="649"/>
      <c r="H161" s="649"/>
      <c r="I161" s="649"/>
      <c r="J161" s="649"/>
    </row>
    <row r="162" spans="1:11" x14ac:dyDescent="0.25">
      <c r="B162" s="651" t="s">
        <v>907</v>
      </c>
      <c r="C162" s="692">
        <v>16</v>
      </c>
      <c r="D162" s="692">
        <v>5</v>
      </c>
      <c r="E162" s="692">
        <v>2</v>
      </c>
      <c r="F162" s="649"/>
      <c r="G162" s="649"/>
      <c r="H162" s="649"/>
      <c r="I162" s="649"/>
      <c r="J162" s="649"/>
    </row>
    <row r="163" spans="1:11" x14ac:dyDescent="0.25">
      <c r="B163" s="651" t="s">
        <v>908</v>
      </c>
      <c r="C163" s="692">
        <v>5</v>
      </c>
      <c r="D163" s="692">
        <v>0</v>
      </c>
      <c r="E163" s="692">
        <v>0</v>
      </c>
      <c r="F163" s="649"/>
      <c r="G163" s="649"/>
      <c r="H163" s="649"/>
      <c r="I163" s="649"/>
      <c r="J163" s="649"/>
    </row>
    <row r="164" spans="1:11" x14ac:dyDescent="0.25">
      <c r="B164" s="651" t="s">
        <v>909</v>
      </c>
      <c r="C164" s="692">
        <v>5</v>
      </c>
      <c r="D164" s="692">
        <v>1</v>
      </c>
      <c r="E164" s="692">
        <v>0</v>
      </c>
      <c r="F164" s="649"/>
      <c r="G164" s="649"/>
      <c r="H164" s="649"/>
      <c r="I164" s="649"/>
      <c r="J164" s="649"/>
    </row>
    <row r="165" spans="1:11" x14ac:dyDescent="0.25">
      <c r="B165" s="651" t="s">
        <v>910</v>
      </c>
      <c r="C165" s="692">
        <v>3</v>
      </c>
      <c r="D165" s="692">
        <v>3</v>
      </c>
      <c r="E165" s="692">
        <v>0</v>
      </c>
      <c r="F165" s="784"/>
      <c r="G165" s="649"/>
      <c r="H165" s="649"/>
      <c r="I165" s="649"/>
      <c r="J165" s="649"/>
    </row>
    <row r="166" spans="1:11" x14ac:dyDescent="0.25">
      <c r="B166" s="782" t="s">
        <v>903</v>
      </c>
      <c r="C166" s="498"/>
      <c r="D166" s="498"/>
      <c r="E166" s="498"/>
      <c r="F166" s="649"/>
      <c r="G166" s="649"/>
      <c r="H166" s="649"/>
      <c r="I166" s="649"/>
      <c r="J166" s="649"/>
    </row>
    <row r="167" spans="1:11" x14ac:dyDescent="0.25">
      <c r="C167" s="498"/>
      <c r="D167" s="498"/>
      <c r="E167" s="498"/>
      <c r="F167" s="649"/>
      <c r="G167" s="649"/>
      <c r="H167" s="649"/>
      <c r="I167" s="649"/>
      <c r="J167" s="649"/>
    </row>
    <row r="168" spans="1:11" x14ac:dyDescent="0.25">
      <c r="B168" s="782"/>
      <c r="C168" s="498"/>
      <c r="D168" s="498"/>
      <c r="E168" s="498"/>
      <c r="F168" s="649"/>
      <c r="G168" s="649"/>
      <c r="H168" s="649"/>
      <c r="I168" s="649"/>
      <c r="J168" s="649"/>
    </row>
    <row r="169" spans="1:11" x14ac:dyDescent="0.25">
      <c r="A169" s="646" t="s">
        <v>950</v>
      </c>
      <c r="B169" s="690" t="s">
        <v>951</v>
      </c>
      <c r="C169" s="649"/>
      <c r="D169" s="649"/>
      <c r="E169" s="649"/>
      <c r="F169" s="649"/>
      <c r="G169" s="649"/>
      <c r="H169" s="649"/>
      <c r="I169" s="649"/>
      <c r="J169" s="649"/>
    </row>
    <row r="170" spans="1:11" ht="30" x14ac:dyDescent="0.25">
      <c r="A170" s="649"/>
      <c r="B170" s="688"/>
      <c r="C170" s="625" t="s">
        <v>320</v>
      </c>
      <c r="D170" s="625" t="s">
        <v>319</v>
      </c>
      <c r="E170" s="625" t="s">
        <v>318</v>
      </c>
      <c r="F170" s="649"/>
      <c r="G170" s="649"/>
      <c r="H170" s="649"/>
      <c r="I170" s="649"/>
      <c r="J170" s="649"/>
      <c r="K170" s="649"/>
    </row>
    <row r="171" spans="1:11" x14ac:dyDescent="0.25">
      <c r="A171" s="649"/>
      <c r="B171" s="651" t="s">
        <v>906</v>
      </c>
      <c r="C171" s="410">
        <v>101.663149</v>
      </c>
      <c r="D171" s="410">
        <v>19.611637000000002</v>
      </c>
      <c r="E171" s="410">
        <v>0</v>
      </c>
      <c r="F171" s="649"/>
      <c r="G171" s="649"/>
      <c r="H171" s="649"/>
      <c r="I171" s="649"/>
      <c r="J171" s="649"/>
      <c r="K171" s="649"/>
    </row>
    <row r="172" spans="1:11" x14ac:dyDescent="0.25">
      <c r="B172" s="651" t="s">
        <v>907</v>
      </c>
      <c r="C172" s="410">
        <v>110.740543</v>
      </c>
      <c r="D172" s="410">
        <v>28.242151</v>
      </c>
      <c r="E172" s="410">
        <v>3.6492360000000001</v>
      </c>
      <c r="F172" s="649"/>
      <c r="G172" s="649"/>
      <c r="H172" s="649"/>
      <c r="I172" s="649"/>
      <c r="J172" s="649"/>
      <c r="K172" s="649"/>
    </row>
    <row r="173" spans="1:11" x14ac:dyDescent="0.25">
      <c r="B173" s="651" t="s">
        <v>908</v>
      </c>
      <c r="C173" s="410">
        <v>48.761077</v>
      </c>
      <c r="D173" s="410">
        <v>0</v>
      </c>
      <c r="E173" s="410">
        <v>0</v>
      </c>
      <c r="F173" s="649"/>
      <c r="G173" s="649"/>
      <c r="H173" s="649"/>
      <c r="I173" s="649"/>
      <c r="J173" s="649"/>
      <c r="K173" s="649"/>
    </row>
    <row r="174" spans="1:11" x14ac:dyDescent="0.25">
      <c r="B174" s="651" t="s">
        <v>909</v>
      </c>
      <c r="C174" s="410">
        <v>31.125910999999999</v>
      </c>
      <c r="D174" s="410">
        <v>3.8396859999999999</v>
      </c>
      <c r="E174" s="410">
        <v>0</v>
      </c>
      <c r="F174" s="649"/>
      <c r="G174" s="649"/>
      <c r="H174" s="649"/>
      <c r="I174" s="649"/>
      <c r="J174" s="649"/>
      <c r="K174" s="649"/>
    </row>
    <row r="175" spans="1:11" x14ac:dyDescent="0.25">
      <c r="B175" s="651" t="s">
        <v>910</v>
      </c>
      <c r="C175" s="410">
        <v>20.541323999999999</v>
      </c>
      <c r="D175" s="410">
        <v>16.284323000000001</v>
      </c>
      <c r="E175" s="410">
        <v>0</v>
      </c>
      <c r="F175" s="649"/>
      <c r="G175" s="649"/>
      <c r="H175" s="649"/>
      <c r="I175" s="649"/>
      <c r="J175" s="649"/>
      <c r="K175" s="649"/>
    </row>
    <row r="176" spans="1:11" x14ac:dyDescent="0.25">
      <c r="B176" s="782" t="s">
        <v>903</v>
      </c>
      <c r="C176" s="649"/>
      <c r="D176" s="649"/>
      <c r="E176" s="649"/>
      <c r="F176" s="649"/>
      <c r="G176" s="649"/>
      <c r="H176" s="649"/>
      <c r="I176" s="649"/>
      <c r="J176" s="649"/>
      <c r="K176" s="649"/>
    </row>
    <row r="177" spans="1:11" x14ac:dyDescent="0.25">
      <c r="B177" s="782"/>
      <c r="C177" s="649"/>
      <c r="D177" s="649"/>
      <c r="E177" s="649"/>
      <c r="F177" s="649"/>
      <c r="G177" s="649"/>
      <c r="H177" s="649"/>
      <c r="I177" s="649"/>
      <c r="J177" s="649"/>
      <c r="K177" s="649"/>
    </row>
    <row r="178" spans="1:11" x14ac:dyDescent="0.25">
      <c r="A178" s="658" t="s">
        <v>952</v>
      </c>
      <c r="B178" s="690" t="s">
        <v>990</v>
      </c>
      <c r="C178" s="649"/>
      <c r="D178" s="649"/>
      <c r="E178" s="649"/>
      <c r="F178" s="649"/>
      <c r="G178" s="649"/>
      <c r="H178" s="649"/>
      <c r="I178" s="649"/>
      <c r="J178" s="649"/>
      <c r="K178" s="649"/>
    </row>
    <row r="179" spans="1:11" ht="30" x14ac:dyDescent="0.25">
      <c r="B179" s="688"/>
      <c r="C179" s="625" t="s">
        <v>320</v>
      </c>
      <c r="D179" s="625" t="s">
        <v>319</v>
      </c>
      <c r="E179" s="625" t="s">
        <v>318</v>
      </c>
      <c r="F179" s="649"/>
      <c r="G179" s="649"/>
      <c r="H179" s="649"/>
      <c r="I179" s="649"/>
      <c r="J179" s="649"/>
      <c r="K179" s="649"/>
    </row>
    <row r="180" spans="1:11" x14ac:dyDescent="0.25">
      <c r="B180" s="689" t="s">
        <v>953</v>
      </c>
      <c r="C180" s="811">
        <v>5.7000000000000002E-2</v>
      </c>
      <c r="D180" s="625" t="s">
        <v>546</v>
      </c>
      <c r="E180" s="625" t="s">
        <v>546</v>
      </c>
      <c r="F180" s="649"/>
      <c r="G180" s="649"/>
      <c r="H180" s="649"/>
      <c r="I180" s="649"/>
      <c r="J180" s="649"/>
      <c r="K180" s="649"/>
    </row>
    <row r="181" spans="1:11" ht="13.9" customHeight="1" x14ac:dyDescent="0.25">
      <c r="B181" s="689" t="s">
        <v>954</v>
      </c>
      <c r="C181" s="669">
        <v>5.8000000000000003E-2</v>
      </c>
      <c r="D181" s="625" t="s">
        <v>546</v>
      </c>
      <c r="E181" s="625" t="s">
        <v>546</v>
      </c>
      <c r="F181" s="649"/>
      <c r="G181" s="649"/>
      <c r="H181" s="649"/>
      <c r="I181" s="649"/>
      <c r="J181" s="649"/>
      <c r="K181" s="649"/>
    </row>
    <row r="182" spans="1:11" x14ac:dyDescent="0.25">
      <c r="A182" s="649"/>
      <c r="B182" s="689" t="s">
        <v>955</v>
      </c>
      <c r="C182" s="797">
        <v>60</v>
      </c>
      <c r="D182" s="625" t="s">
        <v>546</v>
      </c>
      <c r="E182" s="625" t="s">
        <v>546</v>
      </c>
      <c r="F182" s="784"/>
      <c r="G182" s="649"/>
      <c r="H182" s="649"/>
      <c r="I182" s="649"/>
      <c r="J182" s="649"/>
      <c r="K182" s="649"/>
    </row>
    <row r="183" spans="1:11" x14ac:dyDescent="0.25">
      <c r="A183" s="649"/>
      <c r="B183" s="784" t="s">
        <v>956</v>
      </c>
      <c r="C183" s="498"/>
      <c r="D183" s="498"/>
      <c r="E183" s="498"/>
      <c r="F183" s="649"/>
      <c r="G183" s="649"/>
      <c r="H183" s="649"/>
      <c r="I183" s="649"/>
      <c r="J183" s="649"/>
      <c r="K183" s="649"/>
    </row>
    <row r="184" spans="1:11" x14ac:dyDescent="0.25">
      <c r="B184" s="782" t="s">
        <v>903</v>
      </c>
      <c r="C184" s="498"/>
      <c r="D184" s="498"/>
      <c r="E184" s="498"/>
      <c r="F184" s="649"/>
      <c r="G184" s="649"/>
      <c r="H184" s="649"/>
      <c r="I184" s="649"/>
      <c r="J184" s="649"/>
      <c r="K184" s="649"/>
    </row>
    <row r="185" spans="1:11" x14ac:dyDescent="0.25">
      <c r="B185" s="782"/>
      <c r="C185" s="498"/>
      <c r="D185" s="498"/>
      <c r="E185" s="498"/>
      <c r="F185" s="649"/>
      <c r="G185" s="649"/>
      <c r="H185" s="649"/>
      <c r="I185" s="649"/>
      <c r="J185" s="649"/>
      <c r="K185" s="649"/>
    </row>
    <row r="186" spans="1:11" x14ac:dyDescent="0.25">
      <c r="A186" s="658" t="s">
        <v>957</v>
      </c>
      <c r="B186" s="690" t="s">
        <v>958</v>
      </c>
      <c r="F186" s="649"/>
      <c r="G186" s="649"/>
      <c r="H186" s="649"/>
      <c r="I186" s="649"/>
      <c r="J186" s="649"/>
      <c r="K186" s="649"/>
    </row>
    <row r="187" spans="1:11" ht="30" x14ac:dyDescent="0.25">
      <c r="B187" s="688"/>
      <c r="C187" s="625" t="s">
        <v>320</v>
      </c>
      <c r="D187" s="625" t="s">
        <v>319</v>
      </c>
      <c r="E187" s="625" t="s">
        <v>318</v>
      </c>
      <c r="F187" s="649"/>
      <c r="G187" s="649"/>
      <c r="H187" s="649"/>
      <c r="I187" s="649"/>
      <c r="J187" s="649"/>
      <c r="K187" s="649"/>
    </row>
    <row r="188" spans="1:11" x14ac:dyDescent="0.25">
      <c r="B188" s="689" t="s">
        <v>959</v>
      </c>
      <c r="C188" s="692">
        <v>35</v>
      </c>
      <c r="D188" s="692">
        <v>10</v>
      </c>
      <c r="E188" s="692">
        <v>2</v>
      </c>
      <c r="F188" s="649"/>
      <c r="G188" s="649"/>
      <c r="H188" s="649"/>
      <c r="I188" s="690"/>
      <c r="J188" s="690"/>
      <c r="K188" s="649"/>
    </row>
    <row r="189" spans="1:11" x14ac:dyDescent="0.25">
      <c r="B189" s="689" t="s">
        <v>960</v>
      </c>
      <c r="C189" s="692">
        <v>10</v>
      </c>
      <c r="D189" s="692">
        <v>2</v>
      </c>
      <c r="E189" s="692">
        <v>0</v>
      </c>
      <c r="F189" s="784"/>
      <c r="G189" s="649"/>
      <c r="H189" s="649"/>
    </row>
    <row r="190" spans="1:11" x14ac:dyDescent="0.25">
      <c r="B190" s="782" t="s">
        <v>903</v>
      </c>
      <c r="C190" s="498"/>
      <c r="D190" s="498"/>
      <c r="E190" s="498"/>
      <c r="F190" s="649"/>
      <c r="G190" s="649"/>
      <c r="H190" s="649"/>
    </row>
    <row r="191" spans="1:11" x14ac:dyDescent="0.25">
      <c r="C191" s="498"/>
      <c r="D191" s="498"/>
      <c r="E191" s="498"/>
      <c r="F191" s="649"/>
      <c r="G191" s="649"/>
      <c r="H191" s="649"/>
    </row>
    <row r="192" spans="1:11" x14ac:dyDescent="0.25">
      <c r="B192" s="782"/>
      <c r="C192" s="498"/>
      <c r="D192" s="498"/>
      <c r="E192" s="498"/>
      <c r="F192" s="649"/>
      <c r="G192" s="649"/>
      <c r="H192" s="649"/>
    </row>
    <row r="193" spans="1:11" x14ac:dyDescent="0.25">
      <c r="A193" s="658" t="s">
        <v>961</v>
      </c>
      <c r="B193" s="690" t="s">
        <v>1016</v>
      </c>
      <c r="F193" s="649"/>
      <c r="G193" s="649"/>
      <c r="H193" s="649"/>
    </row>
    <row r="194" spans="1:11" ht="30" x14ac:dyDescent="0.25">
      <c r="B194" s="688"/>
      <c r="C194" s="625" t="s">
        <v>320</v>
      </c>
      <c r="D194" s="625" t="s">
        <v>319</v>
      </c>
      <c r="E194" s="625" t="s">
        <v>318</v>
      </c>
      <c r="F194" s="649"/>
      <c r="G194" s="649"/>
      <c r="H194" s="649"/>
    </row>
    <row r="195" spans="1:11" x14ac:dyDescent="0.25">
      <c r="B195" s="689" t="s">
        <v>959</v>
      </c>
      <c r="C195" s="856">
        <f>238723929/1000000</f>
        <v>238.723929</v>
      </c>
      <c r="D195" s="856">
        <f>57327973/1000000</f>
        <v>57.327973</v>
      </c>
      <c r="E195" s="856">
        <f>3649236/1000000</f>
        <v>3.6492360000000001</v>
      </c>
      <c r="F195" s="649"/>
      <c r="G195" s="649"/>
      <c r="H195" s="649"/>
    </row>
    <row r="196" spans="1:11" x14ac:dyDescent="0.25">
      <c r="B196" s="689" t="s">
        <v>960</v>
      </c>
      <c r="C196" s="856">
        <f>74108075/1000000</f>
        <v>74.108074999999999</v>
      </c>
      <c r="D196" s="856">
        <f>10649824/1000000</f>
        <v>10.649824000000001</v>
      </c>
      <c r="E196" s="856">
        <f>0/1000000</f>
        <v>0</v>
      </c>
      <c r="F196" s="784"/>
      <c r="G196" s="649"/>
      <c r="H196" s="649"/>
    </row>
    <row r="197" spans="1:11" x14ac:dyDescent="0.25">
      <c r="B197" s="784" t="s">
        <v>962</v>
      </c>
      <c r="C197" s="649"/>
      <c r="D197" s="649"/>
      <c r="E197" s="649"/>
      <c r="F197" s="649"/>
      <c r="G197" s="649"/>
      <c r="H197" s="690"/>
    </row>
    <row r="198" spans="1:11" x14ac:dyDescent="0.25">
      <c r="A198" s="649"/>
      <c r="B198" s="782" t="s">
        <v>903</v>
      </c>
      <c r="C198" s="649"/>
      <c r="D198" s="649"/>
      <c r="E198" s="649"/>
      <c r="F198" s="649"/>
      <c r="G198" s="649"/>
      <c r="H198" s="649"/>
    </row>
    <row r="199" spans="1:11" x14ac:dyDescent="0.25">
      <c r="A199" s="649"/>
      <c r="B199" s="782"/>
      <c r="C199" s="649"/>
      <c r="D199" s="649"/>
      <c r="E199" s="649"/>
      <c r="F199" s="649"/>
      <c r="G199" s="649"/>
      <c r="H199" s="649"/>
    </row>
    <row r="200" spans="1:11" x14ac:dyDescent="0.25">
      <c r="A200" s="658" t="s">
        <v>963</v>
      </c>
      <c r="B200" s="601" t="s">
        <v>964</v>
      </c>
      <c r="H200" s="649"/>
    </row>
    <row r="201" spans="1:11" x14ac:dyDescent="0.25">
      <c r="B201" s="689"/>
      <c r="C201" s="688" t="s">
        <v>394</v>
      </c>
      <c r="D201" s="688" t="s">
        <v>46</v>
      </c>
      <c r="H201" s="778"/>
    </row>
    <row r="202" spans="1:11" x14ac:dyDescent="0.25">
      <c r="B202" s="689" t="s">
        <v>860</v>
      </c>
      <c r="C202" s="689">
        <v>0</v>
      </c>
      <c r="D202" s="603">
        <v>0</v>
      </c>
      <c r="F202" s="649"/>
      <c r="G202" s="649"/>
      <c r="H202" s="778"/>
    </row>
    <row r="203" spans="1:11" x14ac:dyDescent="0.25">
      <c r="B203" s="689" t="s">
        <v>203</v>
      </c>
      <c r="C203" s="689">
        <v>0</v>
      </c>
      <c r="D203" s="603">
        <v>0</v>
      </c>
      <c r="F203" s="649"/>
      <c r="G203" s="649"/>
      <c r="H203" s="649"/>
    </row>
    <row r="204" spans="1:11" x14ac:dyDescent="0.25">
      <c r="B204" s="689" t="s">
        <v>202</v>
      </c>
      <c r="C204" s="689">
        <v>0</v>
      </c>
      <c r="D204" s="603">
        <v>0</v>
      </c>
      <c r="F204" s="649"/>
      <c r="G204" s="649"/>
      <c r="H204" s="649"/>
      <c r="I204" s="649"/>
      <c r="J204" s="649"/>
      <c r="K204" s="649"/>
    </row>
    <row r="205" spans="1:11" x14ac:dyDescent="0.25">
      <c r="B205" s="689" t="s">
        <v>201</v>
      </c>
      <c r="C205" s="689">
        <v>0</v>
      </c>
      <c r="D205" s="603">
        <v>0</v>
      </c>
      <c r="F205" s="649"/>
      <c r="G205" s="649"/>
      <c r="H205" s="649"/>
      <c r="I205" s="649"/>
      <c r="J205" s="649"/>
      <c r="K205" s="649"/>
    </row>
    <row r="206" spans="1:11" x14ac:dyDescent="0.25">
      <c r="B206" s="689" t="s">
        <v>200</v>
      </c>
      <c r="C206" s="689">
        <v>0</v>
      </c>
      <c r="D206" s="603">
        <v>0</v>
      </c>
      <c r="F206" s="649"/>
      <c r="G206" s="649"/>
      <c r="H206" s="649"/>
      <c r="I206" s="649"/>
      <c r="J206" s="649"/>
      <c r="K206" s="649"/>
    </row>
    <row r="207" spans="1:11" x14ac:dyDescent="0.25">
      <c r="B207" s="689" t="s">
        <v>52</v>
      </c>
      <c r="C207" s="689">
        <v>10</v>
      </c>
      <c r="D207" s="603">
        <v>1</v>
      </c>
      <c r="F207" s="649"/>
      <c r="G207" s="649"/>
      <c r="H207" s="649"/>
      <c r="I207" s="649"/>
      <c r="J207" s="649"/>
      <c r="K207" s="649"/>
    </row>
    <row r="208" spans="1:11" x14ac:dyDescent="0.25">
      <c r="B208" s="688" t="s">
        <v>24</v>
      </c>
      <c r="C208" s="688">
        <v>10</v>
      </c>
      <c r="D208" s="670">
        <v>1</v>
      </c>
      <c r="F208" s="649"/>
      <c r="G208" s="649"/>
      <c r="H208" s="649"/>
      <c r="I208" s="649"/>
      <c r="J208" s="649"/>
      <c r="K208" s="649"/>
    </row>
    <row r="209" spans="1:19" x14ac:dyDescent="0.25">
      <c r="A209" s="649"/>
      <c r="B209" s="782" t="s">
        <v>965</v>
      </c>
      <c r="C209" s="649"/>
      <c r="D209" s="649"/>
      <c r="E209" s="649"/>
      <c r="F209" s="649"/>
      <c r="G209" s="649"/>
      <c r="H209" s="649"/>
      <c r="I209" s="43"/>
      <c r="J209" s="649"/>
      <c r="K209" s="649"/>
    </row>
    <row r="210" spans="1:19" x14ac:dyDescent="0.25">
      <c r="A210" s="649"/>
      <c r="B210" s="782" t="s">
        <v>903</v>
      </c>
      <c r="C210" s="649"/>
      <c r="D210" s="649"/>
      <c r="E210" s="649"/>
      <c r="F210" s="649"/>
      <c r="G210" s="649"/>
      <c r="H210" s="649"/>
      <c r="I210" s="43"/>
      <c r="J210" s="649"/>
      <c r="K210" s="649"/>
    </row>
    <row r="211" spans="1:19" x14ac:dyDescent="0.25">
      <c r="A211" s="655"/>
      <c r="B211" s="655"/>
      <c r="C211" s="655"/>
      <c r="D211" s="655"/>
      <c r="E211" s="655"/>
      <c r="F211" s="655"/>
      <c r="G211" s="655"/>
      <c r="H211" s="655"/>
      <c r="I211" s="655"/>
      <c r="J211" s="655"/>
      <c r="K211" s="655"/>
      <c r="L211" s="655"/>
      <c r="M211" s="655"/>
      <c r="N211" s="655"/>
      <c r="O211" s="655"/>
      <c r="P211" s="655"/>
      <c r="Q211" s="655"/>
      <c r="R211" s="655"/>
    </row>
    <row r="212" spans="1:19" ht="15.75" thickBot="1" x14ac:dyDescent="0.3">
      <c r="A212" s="658" t="s">
        <v>991</v>
      </c>
      <c r="B212" s="335" t="s">
        <v>966</v>
      </c>
      <c r="C212" s="655"/>
      <c r="D212" s="655"/>
      <c r="E212" s="655"/>
      <c r="F212" s="655"/>
      <c r="G212" s="655"/>
      <c r="H212" s="655"/>
      <c r="I212" s="655"/>
      <c r="J212" s="655"/>
      <c r="K212" s="655"/>
      <c r="L212" s="655"/>
      <c r="M212" s="655"/>
      <c r="N212" s="655"/>
      <c r="O212" s="655"/>
      <c r="P212" s="655"/>
      <c r="Q212" s="655"/>
      <c r="R212" s="655"/>
      <c r="S212" s="655"/>
    </row>
    <row r="213" spans="1:19" x14ac:dyDescent="0.25">
      <c r="B213" s="10" t="s">
        <v>917</v>
      </c>
      <c r="C213" s="827">
        <v>2013</v>
      </c>
      <c r="D213" s="898">
        <v>2014</v>
      </c>
      <c r="E213" s="899"/>
      <c r="F213" s="899"/>
      <c r="G213" s="899"/>
      <c r="H213" s="899"/>
      <c r="I213" s="900"/>
      <c r="J213" s="828">
        <v>2015</v>
      </c>
      <c r="K213" s="827">
        <v>2016</v>
      </c>
      <c r="L213" s="898">
        <v>2017</v>
      </c>
      <c r="M213" s="899"/>
      <c r="N213" s="899"/>
      <c r="O213" s="899"/>
      <c r="P213" s="899"/>
      <c r="Q213" s="900"/>
      <c r="R213" s="655"/>
      <c r="S213" s="655"/>
    </row>
    <row r="214" spans="1:19" ht="30" x14ac:dyDescent="0.25">
      <c r="B214" s="9"/>
      <c r="C214" s="813"/>
      <c r="D214" s="892" t="s">
        <v>967</v>
      </c>
      <c r="E214" s="857" t="s">
        <v>968</v>
      </c>
      <c r="F214" s="857" t="s">
        <v>969</v>
      </c>
      <c r="G214" s="857" t="s">
        <v>346</v>
      </c>
      <c r="H214" s="857" t="s">
        <v>970</v>
      </c>
      <c r="I214" s="893" t="s">
        <v>971</v>
      </c>
      <c r="J214" s="891" t="s">
        <v>688</v>
      </c>
      <c r="K214" s="894" t="s">
        <v>688</v>
      </c>
      <c r="L214" s="892" t="s">
        <v>967</v>
      </c>
      <c r="M214" s="857" t="s">
        <v>968</v>
      </c>
      <c r="N214" s="857" t="s">
        <v>969</v>
      </c>
      <c r="O214" s="857" t="s">
        <v>346</v>
      </c>
      <c r="P214" s="857" t="s">
        <v>970</v>
      </c>
      <c r="Q214" s="893" t="s">
        <v>971</v>
      </c>
      <c r="R214" s="655"/>
      <c r="S214" s="655"/>
    </row>
    <row r="215" spans="1:19" x14ac:dyDescent="0.25">
      <c r="B215" s="9" t="s">
        <v>959</v>
      </c>
      <c r="C215" s="813" t="s">
        <v>688</v>
      </c>
      <c r="D215" s="814">
        <v>149</v>
      </c>
      <c r="E215" s="816">
        <v>0.80100000000000005</v>
      </c>
      <c r="F215" s="817">
        <v>22</v>
      </c>
      <c r="G215" s="816">
        <v>0.73299999999999998</v>
      </c>
      <c r="H215" s="818">
        <v>8</v>
      </c>
      <c r="I215" s="819">
        <v>0.66700000000000004</v>
      </c>
      <c r="J215" s="812" t="s">
        <v>688</v>
      </c>
      <c r="K215" s="813" t="s">
        <v>688</v>
      </c>
      <c r="L215" s="814">
        <v>125</v>
      </c>
      <c r="M215" s="816">
        <v>0.72</v>
      </c>
      <c r="N215" s="817">
        <v>17</v>
      </c>
      <c r="O215" s="816">
        <v>0.71</v>
      </c>
      <c r="P215" s="818">
        <v>7</v>
      </c>
      <c r="Q215" s="819">
        <v>0.7</v>
      </c>
      <c r="R215" s="655"/>
      <c r="S215" s="655"/>
    </row>
    <row r="216" spans="1:19" ht="15.75" thickBot="1" x14ac:dyDescent="0.3">
      <c r="B216" s="9" t="s">
        <v>960</v>
      </c>
      <c r="C216" s="813" t="s">
        <v>688</v>
      </c>
      <c r="D216" s="820">
        <v>37</v>
      </c>
      <c r="E216" s="821">
        <v>0.19900000000000001</v>
      </c>
      <c r="F216" s="822">
        <v>8</v>
      </c>
      <c r="G216" s="821">
        <v>0.26700000000000002</v>
      </c>
      <c r="H216" s="823">
        <v>4</v>
      </c>
      <c r="I216" s="824">
        <v>0.33300000000000002</v>
      </c>
      <c r="J216" s="812" t="s">
        <v>688</v>
      </c>
      <c r="K216" s="813" t="s">
        <v>688</v>
      </c>
      <c r="L216" s="820">
        <v>48</v>
      </c>
      <c r="M216" s="821">
        <v>0.28000000000000003</v>
      </c>
      <c r="N216" s="822">
        <v>7</v>
      </c>
      <c r="O216" s="821">
        <v>0.28999999999999998</v>
      </c>
      <c r="P216" s="823">
        <v>3</v>
      </c>
      <c r="Q216" s="824">
        <v>0.3</v>
      </c>
      <c r="R216" s="655"/>
      <c r="S216" s="655"/>
    </row>
    <row r="217" spans="1:19" x14ac:dyDescent="0.25">
      <c r="B217" s="655"/>
      <c r="C217" s="655"/>
      <c r="D217" s="655"/>
      <c r="E217" s="655"/>
      <c r="F217" s="655"/>
      <c r="G217" s="655"/>
      <c r="H217" s="655"/>
      <c r="I217" s="655"/>
      <c r="J217" s="655"/>
      <c r="K217" s="655"/>
      <c r="L217" s="655"/>
      <c r="M217" s="655"/>
      <c r="N217" s="655"/>
      <c r="O217" s="655"/>
      <c r="P217" s="655"/>
      <c r="Q217" s="655"/>
      <c r="R217" s="655"/>
      <c r="S217" s="655"/>
    </row>
    <row r="218" spans="1:19" x14ac:dyDescent="0.25">
      <c r="B218" s="655"/>
      <c r="C218" s="655"/>
      <c r="D218" s="655"/>
      <c r="E218" s="655"/>
      <c r="F218" s="655"/>
      <c r="G218" s="655"/>
      <c r="H218" s="655"/>
      <c r="I218" s="655"/>
      <c r="J218" s="655"/>
      <c r="K218" s="655"/>
      <c r="L218" s="655"/>
      <c r="M218" s="655"/>
      <c r="N218" s="655"/>
      <c r="O218" s="655"/>
      <c r="P218" s="655"/>
      <c r="Q218" s="655"/>
      <c r="R218" s="655"/>
      <c r="S218" s="655"/>
    </row>
    <row r="219" spans="1:19" ht="15.75" thickBot="1" x14ac:dyDescent="0.3">
      <c r="A219" s="658" t="s">
        <v>992</v>
      </c>
      <c r="B219" s="335" t="s">
        <v>972</v>
      </c>
      <c r="C219" s="655"/>
      <c r="D219" s="655"/>
      <c r="E219" s="655"/>
      <c r="F219" s="655"/>
      <c r="G219" s="655"/>
      <c r="H219" s="655"/>
      <c r="I219" s="655"/>
      <c r="J219" s="655"/>
      <c r="K219" s="655"/>
      <c r="L219" s="655"/>
      <c r="M219" s="655"/>
      <c r="N219" s="655"/>
      <c r="O219" s="655"/>
      <c r="P219" s="655"/>
      <c r="Q219" s="655"/>
      <c r="R219" s="655"/>
      <c r="S219" s="655"/>
    </row>
    <row r="220" spans="1:19" x14ac:dyDescent="0.25">
      <c r="B220" s="10" t="s">
        <v>973</v>
      </c>
      <c r="C220" s="826">
        <v>2013</v>
      </c>
      <c r="D220" s="815">
        <v>2014</v>
      </c>
      <c r="E220" s="519">
        <v>2015</v>
      </c>
      <c r="F220" s="901">
        <v>2016</v>
      </c>
      <c r="G220" s="902"/>
      <c r="H220" s="902"/>
      <c r="I220" s="902"/>
      <c r="J220" s="902"/>
      <c r="K220" s="903"/>
      <c r="L220" s="812">
        <v>2017</v>
      </c>
      <c r="M220" s="655"/>
      <c r="N220" s="655"/>
      <c r="O220" s="655"/>
      <c r="P220" s="655"/>
      <c r="Q220" s="655"/>
      <c r="R220" s="655"/>
      <c r="S220" s="655"/>
    </row>
    <row r="221" spans="1:19" ht="30" x14ac:dyDescent="0.25">
      <c r="B221" s="9"/>
      <c r="C221" s="815" t="s">
        <v>688</v>
      </c>
      <c r="D221" s="815" t="s">
        <v>688</v>
      </c>
      <c r="E221" s="813" t="s">
        <v>688</v>
      </c>
      <c r="F221" s="892" t="s">
        <v>967</v>
      </c>
      <c r="G221" s="857" t="s">
        <v>968</v>
      </c>
      <c r="H221" s="857" t="s">
        <v>969</v>
      </c>
      <c r="I221" s="857" t="s">
        <v>974</v>
      </c>
      <c r="J221" s="857" t="s">
        <v>970</v>
      </c>
      <c r="K221" s="893" t="s">
        <v>971</v>
      </c>
      <c r="L221" s="812" t="s">
        <v>688</v>
      </c>
      <c r="M221" s="655"/>
      <c r="N221" s="655"/>
      <c r="O221" s="655"/>
      <c r="P221" s="655"/>
      <c r="Q221" s="655"/>
      <c r="R221" s="655"/>
      <c r="S221" s="655"/>
    </row>
    <row r="222" spans="1:19" x14ac:dyDescent="0.25">
      <c r="B222" s="9" t="s">
        <v>959</v>
      </c>
      <c r="C222" s="815" t="s">
        <v>688</v>
      </c>
      <c r="D222" s="815" t="s">
        <v>688</v>
      </c>
      <c r="E222" s="813" t="s">
        <v>688</v>
      </c>
      <c r="F222" s="814">
        <v>35</v>
      </c>
      <c r="G222" s="816">
        <v>0.9</v>
      </c>
      <c r="H222" s="817">
        <v>11</v>
      </c>
      <c r="I222" s="816">
        <v>0.79</v>
      </c>
      <c r="J222" s="818">
        <v>5</v>
      </c>
      <c r="K222" s="819">
        <v>0.83</v>
      </c>
      <c r="L222" s="812" t="s">
        <v>688</v>
      </c>
      <c r="M222" s="655"/>
      <c r="N222" s="655"/>
      <c r="O222" s="655"/>
      <c r="P222" s="655"/>
      <c r="Q222" s="655"/>
      <c r="R222" s="655"/>
      <c r="S222" s="655"/>
    </row>
    <row r="223" spans="1:19" ht="15.75" thickBot="1" x14ac:dyDescent="0.3">
      <c r="B223" s="9" t="s">
        <v>960</v>
      </c>
      <c r="C223" s="815" t="s">
        <v>688</v>
      </c>
      <c r="D223" s="815" t="s">
        <v>688</v>
      </c>
      <c r="E223" s="813" t="s">
        <v>688</v>
      </c>
      <c r="F223" s="820">
        <v>4</v>
      </c>
      <c r="G223" s="821">
        <v>0.1</v>
      </c>
      <c r="H223" s="822">
        <v>3</v>
      </c>
      <c r="I223" s="821">
        <v>0.21</v>
      </c>
      <c r="J223" s="823">
        <v>1</v>
      </c>
      <c r="K223" s="824">
        <v>0.16700000000000001</v>
      </c>
      <c r="L223" s="812" t="s">
        <v>688</v>
      </c>
      <c r="M223" s="655"/>
      <c r="N223" s="655"/>
      <c r="O223" s="655"/>
      <c r="P223" s="655"/>
      <c r="Q223" s="655"/>
      <c r="R223" s="655"/>
      <c r="S223" s="655"/>
    </row>
    <row r="224" spans="1:19" x14ac:dyDescent="0.25">
      <c r="B224" s="655" t="s">
        <v>975</v>
      </c>
      <c r="C224" s="655"/>
      <c r="D224" s="655"/>
      <c r="E224" s="655"/>
      <c r="F224" s="655"/>
      <c r="G224" s="655"/>
      <c r="H224" s="655"/>
      <c r="I224" s="655"/>
      <c r="J224" s="655"/>
      <c r="K224" s="655"/>
      <c r="L224" s="655"/>
      <c r="M224" s="655"/>
      <c r="N224" s="655"/>
      <c r="O224" s="655"/>
      <c r="P224" s="655"/>
      <c r="Q224" s="655"/>
      <c r="R224" s="655"/>
      <c r="S224" s="655"/>
    </row>
    <row r="225" spans="1:19" x14ac:dyDescent="0.25">
      <c r="B225" s="655" t="s">
        <v>903</v>
      </c>
      <c r="C225" s="655"/>
      <c r="D225" s="655"/>
      <c r="E225" s="655"/>
      <c r="F225" s="655"/>
      <c r="G225" s="655"/>
      <c r="H225" s="655"/>
      <c r="I225" s="655"/>
      <c r="J225" s="655"/>
      <c r="K225" s="655"/>
      <c r="L225" s="655"/>
      <c r="M225" s="655"/>
      <c r="N225" s="655"/>
      <c r="O225" s="655"/>
      <c r="P225" s="655"/>
      <c r="Q225" s="655"/>
      <c r="R225" s="655"/>
      <c r="S225" s="655"/>
    </row>
    <row r="226" spans="1:19" x14ac:dyDescent="0.25">
      <c r="B226" s="655"/>
      <c r="C226" s="655"/>
      <c r="D226" s="655"/>
      <c r="E226" s="655"/>
      <c r="F226" s="655"/>
      <c r="G226" s="655"/>
      <c r="H226" s="655"/>
      <c r="I226" s="655"/>
      <c r="J226" s="655"/>
      <c r="K226" s="655"/>
      <c r="L226" s="655"/>
      <c r="M226" s="655"/>
      <c r="N226" s="655"/>
      <c r="O226" s="655"/>
      <c r="P226" s="655"/>
      <c r="Q226" s="655"/>
      <c r="R226" s="655"/>
      <c r="S226" s="655"/>
    </row>
    <row r="227" spans="1:19" x14ac:dyDescent="0.25">
      <c r="C227" s="655"/>
      <c r="D227" s="655"/>
      <c r="E227" s="655"/>
      <c r="F227" s="655"/>
      <c r="G227" s="655"/>
      <c r="H227" s="655"/>
      <c r="I227" s="655"/>
      <c r="J227" s="655"/>
      <c r="K227" s="655"/>
      <c r="L227" s="655"/>
      <c r="M227" s="655"/>
      <c r="N227" s="655"/>
      <c r="O227" s="655"/>
      <c r="P227" s="655"/>
      <c r="Q227" s="655"/>
      <c r="R227" s="655"/>
      <c r="S227" s="655"/>
    </row>
    <row r="228" spans="1:19" x14ac:dyDescent="0.25">
      <c r="C228" s="655"/>
      <c r="D228" s="655"/>
      <c r="E228" s="655"/>
      <c r="F228" s="655"/>
      <c r="G228" s="655"/>
      <c r="H228" s="655"/>
      <c r="I228" s="655"/>
      <c r="J228" s="655"/>
      <c r="K228" s="655"/>
      <c r="L228" s="655"/>
      <c r="M228" s="655"/>
      <c r="N228" s="655"/>
      <c r="O228" s="655"/>
      <c r="P228" s="655"/>
      <c r="Q228" s="655"/>
      <c r="R228" s="655"/>
      <c r="S228" s="655"/>
    </row>
    <row r="229" spans="1:19" x14ac:dyDescent="0.25">
      <c r="A229" s="655"/>
      <c r="B229" s="655"/>
      <c r="C229" s="655"/>
      <c r="D229" s="655"/>
      <c r="E229" s="655"/>
      <c r="F229" s="655"/>
      <c r="G229" s="655"/>
      <c r="H229" s="655"/>
      <c r="I229" s="655"/>
      <c r="J229" s="655"/>
      <c r="K229" s="655"/>
      <c r="L229" s="655"/>
      <c r="M229" s="655"/>
      <c r="N229" s="655"/>
      <c r="O229" s="655"/>
      <c r="P229" s="655"/>
      <c r="Q229" s="655"/>
      <c r="R229" s="655"/>
    </row>
    <row r="230" spans="1:19" x14ac:dyDescent="0.25">
      <c r="A230" s="655"/>
      <c r="B230" s="655"/>
      <c r="C230" s="655"/>
      <c r="D230" s="655"/>
      <c r="E230" s="655"/>
      <c r="F230" s="655"/>
      <c r="G230" s="655"/>
      <c r="H230" s="655"/>
      <c r="I230" s="655"/>
      <c r="J230" s="655"/>
      <c r="K230" s="655"/>
      <c r="L230" s="655"/>
      <c r="M230" s="655"/>
      <c r="N230" s="655"/>
      <c r="O230" s="655"/>
      <c r="P230" s="655"/>
      <c r="Q230" s="655"/>
      <c r="R230" s="655"/>
    </row>
    <row r="231" spans="1:19" x14ac:dyDescent="0.25">
      <c r="A231" s="655"/>
      <c r="B231" s="655"/>
      <c r="C231" s="655"/>
      <c r="D231" s="655"/>
      <c r="E231" s="655"/>
      <c r="F231" s="655"/>
      <c r="G231" s="655"/>
      <c r="H231" s="655"/>
      <c r="I231" s="655"/>
      <c r="J231" s="655"/>
      <c r="K231" s="655"/>
      <c r="L231" s="655"/>
      <c r="M231" s="655"/>
      <c r="N231" s="655"/>
      <c r="O231" s="655"/>
      <c r="P231" s="655"/>
      <c r="Q231" s="655"/>
      <c r="R231" s="655"/>
    </row>
    <row r="232" spans="1:19" x14ac:dyDescent="0.25">
      <c r="A232" s="655"/>
      <c r="B232" s="655"/>
      <c r="C232" s="655"/>
      <c r="D232" s="655"/>
      <c r="E232" s="655"/>
      <c r="F232" s="655"/>
      <c r="G232" s="655"/>
      <c r="H232" s="655"/>
      <c r="I232" s="655"/>
      <c r="J232" s="655"/>
      <c r="K232" s="655"/>
      <c r="L232" s="655"/>
      <c r="M232" s="655"/>
      <c r="N232" s="655"/>
      <c r="O232" s="655"/>
      <c r="P232" s="655"/>
      <c r="Q232" s="655"/>
      <c r="R232" s="655"/>
    </row>
    <row r="233" spans="1:19" x14ac:dyDescent="0.25">
      <c r="A233" s="655"/>
      <c r="B233" s="655"/>
      <c r="C233" s="655"/>
      <c r="D233" s="655"/>
      <c r="E233" s="655"/>
      <c r="F233" s="655"/>
      <c r="G233" s="655"/>
      <c r="H233" s="655"/>
      <c r="I233" s="655"/>
      <c r="J233" s="655"/>
      <c r="K233" s="655"/>
      <c r="L233" s="655"/>
      <c r="M233" s="655"/>
      <c r="N233" s="655"/>
      <c r="O233" s="655"/>
      <c r="P233" s="655"/>
      <c r="Q233" s="655"/>
      <c r="R233" s="655"/>
    </row>
    <row r="234" spans="1:19" x14ac:dyDescent="0.25">
      <c r="A234" s="655"/>
      <c r="B234" s="655"/>
      <c r="C234" s="655"/>
      <c r="D234" s="655"/>
      <c r="E234" s="655"/>
      <c r="F234" s="655"/>
      <c r="G234" s="655"/>
      <c r="H234" s="655"/>
      <c r="I234" s="655"/>
      <c r="J234" s="655"/>
      <c r="K234" s="655"/>
      <c r="L234" s="655"/>
      <c r="M234" s="655"/>
      <c r="N234" s="655"/>
      <c r="O234" s="655"/>
      <c r="P234" s="655"/>
      <c r="Q234" s="655"/>
      <c r="R234" s="655"/>
    </row>
    <row r="235" spans="1:19" x14ac:dyDescent="0.25">
      <c r="A235" s="649"/>
      <c r="B235" s="649"/>
      <c r="C235" s="649"/>
      <c r="D235" s="649"/>
      <c r="E235" s="649"/>
    </row>
    <row r="236" spans="1:19" x14ac:dyDescent="0.25">
      <c r="A236" s="649"/>
      <c r="B236" s="649"/>
      <c r="C236" s="649"/>
      <c r="D236" s="649"/>
      <c r="E236" s="649"/>
    </row>
    <row r="237" spans="1:19" x14ac:dyDescent="0.25">
      <c r="A237" s="649"/>
      <c r="B237" s="649"/>
      <c r="C237" s="649"/>
      <c r="D237" s="649"/>
      <c r="E237" s="649"/>
    </row>
    <row r="238" spans="1:19" x14ac:dyDescent="0.25">
      <c r="A238" s="649"/>
      <c r="B238" s="649"/>
      <c r="C238" s="649"/>
      <c r="D238" s="649"/>
      <c r="E238" s="649"/>
      <c r="G238" s="661"/>
      <c r="H238" s="661"/>
      <c r="I238" s="661"/>
    </row>
    <row r="239" spans="1:19" x14ac:dyDescent="0.25">
      <c r="A239" s="649"/>
      <c r="B239" s="649"/>
      <c r="C239" s="649"/>
      <c r="D239" s="649"/>
      <c r="E239" s="649"/>
      <c r="G239" s="661"/>
      <c r="H239" s="661"/>
      <c r="I239" s="661"/>
    </row>
    <row r="240" spans="1:19" x14ac:dyDescent="0.25">
      <c r="A240" s="649"/>
      <c r="B240" s="649"/>
      <c r="C240" s="649"/>
      <c r="D240" s="649"/>
      <c r="E240" s="649"/>
      <c r="G240" s="661"/>
      <c r="H240" s="661"/>
      <c r="I240" s="661"/>
    </row>
    <row r="241" spans="1:11" x14ac:dyDescent="0.25">
      <c r="A241" s="649"/>
      <c r="B241" s="649"/>
      <c r="C241" s="649"/>
      <c r="D241" s="649"/>
      <c r="E241" s="649"/>
      <c r="G241" s="661"/>
      <c r="H241" s="661"/>
      <c r="I241" s="661"/>
    </row>
    <row r="242" spans="1:11" x14ac:dyDescent="0.25">
      <c r="A242" s="649"/>
      <c r="B242" s="649"/>
      <c r="C242" s="649"/>
      <c r="D242" s="649"/>
      <c r="E242" s="649"/>
      <c r="G242" s="661"/>
      <c r="H242" s="661"/>
      <c r="I242" s="661"/>
    </row>
    <row r="243" spans="1:11" x14ac:dyDescent="0.25">
      <c r="A243" s="649"/>
      <c r="B243" s="649"/>
      <c r="C243" s="649"/>
      <c r="D243" s="649"/>
      <c r="E243" s="649"/>
      <c r="G243" s="661"/>
      <c r="H243" s="661"/>
      <c r="I243" s="661"/>
    </row>
    <row r="244" spans="1:11" x14ac:dyDescent="0.25">
      <c r="A244" s="649"/>
      <c r="B244" s="649"/>
      <c r="C244" s="649"/>
      <c r="D244" s="649"/>
      <c r="E244" s="649"/>
      <c r="G244" s="661"/>
      <c r="H244" s="661"/>
      <c r="I244" s="794"/>
      <c r="J244" s="649"/>
      <c r="K244" s="649"/>
    </row>
    <row r="245" spans="1:11" x14ac:dyDescent="0.25">
      <c r="A245" s="649"/>
      <c r="B245" s="649"/>
      <c r="C245" s="649"/>
      <c r="G245" s="661"/>
      <c r="H245" s="661"/>
      <c r="I245" s="794"/>
      <c r="J245" s="649"/>
      <c r="K245" s="649"/>
    </row>
    <row r="246" spans="1:11" x14ac:dyDescent="0.25">
      <c r="A246" s="649"/>
      <c r="B246" s="649"/>
      <c r="C246" s="649"/>
      <c r="G246" s="661"/>
      <c r="H246" s="661"/>
      <c r="I246" s="794"/>
      <c r="J246" s="649"/>
      <c r="K246" s="649"/>
    </row>
    <row r="247" spans="1:11" x14ac:dyDescent="0.25">
      <c r="A247" s="649"/>
      <c r="B247" s="649"/>
      <c r="C247" s="649"/>
      <c r="G247" s="661"/>
      <c r="H247" s="250"/>
      <c r="I247" s="602"/>
      <c r="J247" s="649"/>
      <c r="K247" s="649"/>
    </row>
    <row r="248" spans="1:11" x14ac:dyDescent="0.25">
      <c r="A248" s="649"/>
      <c r="B248" s="649"/>
      <c r="C248" s="649"/>
      <c r="G248" s="661"/>
      <c r="H248" s="602"/>
      <c r="I248" s="602"/>
      <c r="J248" s="649"/>
      <c r="K248" s="649"/>
    </row>
    <row r="249" spans="1:11" x14ac:dyDescent="0.25">
      <c r="A249" s="649"/>
      <c r="B249" s="649"/>
      <c r="C249" s="649"/>
      <c r="G249" s="661"/>
      <c r="H249" s="602"/>
      <c r="I249" s="661"/>
    </row>
    <row r="250" spans="1:11" x14ac:dyDescent="0.25">
      <c r="A250" s="649"/>
      <c r="B250" s="649"/>
      <c r="C250" s="649"/>
      <c r="G250" s="661"/>
      <c r="H250" s="602"/>
      <c r="I250" s="602"/>
      <c r="J250" s="649"/>
      <c r="K250" s="649"/>
    </row>
    <row r="251" spans="1:11" ht="15" customHeight="1" x14ac:dyDescent="0.25">
      <c r="A251" s="649"/>
      <c r="B251" s="649"/>
      <c r="C251" s="649"/>
      <c r="G251" s="661"/>
      <c r="H251" s="602"/>
      <c r="I251" s="661"/>
    </row>
    <row r="252" spans="1:11" x14ac:dyDescent="0.25">
      <c r="A252" s="649"/>
      <c r="B252" s="649"/>
      <c r="C252" s="649"/>
      <c r="G252" s="661"/>
      <c r="H252" s="602"/>
      <c r="I252" s="661"/>
    </row>
    <row r="253" spans="1:11" x14ac:dyDescent="0.25">
      <c r="A253" s="649"/>
      <c r="B253" s="649"/>
      <c r="C253" s="649"/>
      <c r="G253" s="661"/>
      <c r="H253" s="602"/>
      <c r="I253" s="661"/>
    </row>
    <row r="254" spans="1:11" ht="15" customHeight="1" x14ac:dyDescent="0.25">
      <c r="A254" s="649"/>
      <c r="B254" s="649"/>
      <c r="C254" s="649"/>
      <c r="G254" s="661"/>
      <c r="H254" s="602"/>
      <c r="I254" s="661"/>
    </row>
    <row r="255" spans="1:11" x14ac:dyDescent="0.25">
      <c r="A255" s="649"/>
      <c r="B255" s="649"/>
      <c r="C255" s="649"/>
      <c r="G255" s="661"/>
      <c r="H255" s="649"/>
      <c r="I255" s="661"/>
    </row>
    <row r="256" spans="1:11" x14ac:dyDescent="0.25">
      <c r="A256" s="649"/>
      <c r="B256" s="649"/>
      <c r="C256" s="649"/>
      <c r="G256" s="661"/>
      <c r="H256" s="649"/>
      <c r="I256" s="649"/>
      <c r="J256" s="649"/>
      <c r="K256" s="649"/>
    </row>
    <row r="257" spans="1:11" x14ac:dyDescent="0.25">
      <c r="A257" s="649"/>
      <c r="B257" s="649"/>
      <c r="C257" s="649"/>
      <c r="G257" s="661"/>
      <c r="H257" s="649"/>
      <c r="I257" s="649"/>
      <c r="J257" s="649"/>
      <c r="K257" s="649"/>
    </row>
    <row r="258" spans="1:11" x14ac:dyDescent="0.25">
      <c r="A258" s="649"/>
      <c r="B258" s="649"/>
      <c r="C258" s="649"/>
      <c r="G258" s="661"/>
      <c r="H258" s="649"/>
      <c r="I258" s="649"/>
      <c r="J258" s="649"/>
      <c r="K258" s="649"/>
    </row>
    <row r="259" spans="1:11" x14ac:dyDescent="0.25">
      <c r="A259" s="649"/>
      <c r="B259" s="649"/>
      <c r="C259" s="649"/>
      <c r="G259" s="661"/>
      <c r="H259" s="649"/>
      <c r="I259" s="649"/>
      <c r="J259" s="649"/>
      <c r="K259" s="649"/>
    </row>
    <row r="260" spans="1:11" ht="15" customHeight="1" x14ac:dyDescent="0.25">
      <c r="A260" s="649"/>
      <c r="B260" s="649"/>
      <c r="C260" s="649"/>
      <c r="G260" s="661"/>
      <c r="H260" s="649"/>
      <c r="I260" s="649"/>
      <c r="J260" s="649"/>
      <c r="K260" s="649"/>
    </row>
    <row r="261" spans="1:11" x14ac:dyDescent="0.25">
      <c r="A261" s="649"/>
      <c r="B261" s="649"/>
      <c r="C261" s="649"/>
      <c r="G261" s="661"/>
      <c r="H261" s="649"/>
      <c r="I261" s="649"/>
      <c r="J261" s="649"/>
      <c r="K261" s="649"/>
    </row>
    <row r="262" spans="1:11" x14ac:dyDescent="0.25">
      <c r="A262" s="649"/>
      <c r="B262" s="649"/>
      <c r="C262" s="649"/>
      <c r="G262" s="661"/>
      <c r="H262" s="649"/>
      <c r="I262" s="649"/>
      <c r="J262" s="649"/>
      <c r="K262" s="649"/>
    </row>
    <row r="263" spans="1:11" x14ac:dyDescent="0.25">
      <c r="A263" s="649"/>
      <c r="B263" s="649"/>
      <c r="C263" s="649"/>
      <c r="G263" s="661"/>
      <c r="H263" s="649"/>
      <c r="I263" s="649"/>
      <c r="J263" s="649"/>
      <c r="K263" s="649"/>
    </row>
    <row r="264" spans="1:11" x14ac:dyDescent="0.25">
      <c r="A264" s="649"/>
      <c r="B264" s="649"/>
      <c r="C264" s="649"/>
      <c r="G264" s="661"/>
      <c r="H264" s="649"/>
      <c r="I264" s="649"/>
      <c r="J264" s="649"/>
      <c r="K264" s="649"/>
    </row>
    <row r="265" spans="1:11" x14ac:dyDescent="0.25">
      <c r="A265" s="649"/>
      <c r="B265" s="649"/>
      <c r="C265" s="649"/>
      <c r="G265" s="661"/>
      <c r="H265" s="649"/>
      <c r="I265" s="649"/>
      <c r="J265" s="649"/>
      <c r="K265" s="649"/>
    </row>
    <row r="266" spans="1:11" x14ac:dyDescent="0.25">
      <c r="B266" s="649"/>
      <c r="C266" s="649"/>
      <c r="H266" s="649"/>
      <c r="I266" s="649"/>
      <c r="J266" s="649"/>
      <c r="K266" s="649"/>
    </row>
    <row r="267" spans="1:11" x14ac:dyDescent="0.25">
      <c r="B267" s="649"/>
      <c r="C267" s="649"/>
      <c r="H267" s="649"/>
      <c r="I267" s="649"/>
      <c r="J267" s="649"/>
      <c r="K267" s="649"/>
    </row>
    <row r="268" spans="1:11" x14ac:dyDescent="0.25">
      <c r="B268" s="649"/>
      <c r="C268" s="649"/>
      <c r="H268" s="649"/>
      <c r="I268" s="649"/>
      <c r="J268" s="649"/>
      <c r="K268" s="649"/>
    </row>
    <row r="269" spans="1:11" x14ac:dyDescent="0.25">
      <c r="B269" s="649"/>
      <c r="C269" s="649"/>
      <c r="H269" s="649"/>
      <c r="I269" s="649"/>
      <c r="J269" s="649"/>
      <c r="K269" s="649"/>
    </row>
    <row r="270" spans="1:11" x14ac:dyDescent="0.25">
      <c r="B270" s="649"/>
      <c r="C270" s="649"/>
      <c r="H270" s="649"/>
      <c r="I270" s="649"/>
      <c r="J270" s="649"/>
      <c r="K270" s="649"/>
    </row>
    <row r="271" spans="1:11" x14ac:dyDescent="0.25">
      <c r="H271" s="649"/>
      <c r="I271" s="649"/>
      <c r="J271" s="649"/>
      <c r="K271" s="649"/>
    </row>
    <row r="272" spans="1:11" x14ac:dyDescent="0.25">
      <c r="H272" s="649"/>
      <c r="I272" s="649"/>
      <c r="J272" s="649"/>
      <c r="K272" s="649"/>
    </row>
    <row r="273" spans="8:11" x14ac:dyDescent="0.25">
      <c r="H273" s="649"/>
      <c r="I273" s="649"/>
      <c r="J273" s="649"/>
      <c r="K273" s="649"/>
    </row>
    <row r="304" spans="8:9" x14ac:dyDescent="0.25">
      <c r="H304" s="649"/>
      <c r="I304" s="649"/>
    </row>
    <row r="305" spans="8:9" x14ac:dyDescent="0.25">
      <c r="H305" s="649"/>
      <c r="I305" s="649"/>
    </row>
    <row r="306" spans="8:9" x14ac:dyDescent="0.25">
      <c r="H306" s="649"/>
      <c r="I306" s="649"/>
    </row>
    <row r="307" spans="8:9" x14ac:dyDescent="0.25">
      <c r="H307" s="649"/>
      <c r="I307" s="649"/>
    </row>
    <row r="308" spans="8:9" x14ac:dyDescent="0.25">
      <c r="H308" s="649"/>
      <c r="I308" s="649"/>
    </row>
    <row r="309" spans="8:9" x14ac:dyDescent="0.25">
      <c r="H309" s="649"/>
      <c r="I309" s="649"/>
    </row>
    <row r="310" spans="8:9" x14ac:dyDescent="0.25">
      <c r="H310" s="649"/>
      <c r="I310" s="649"/>
    </row>
    <row r="311" spans="8:9" x14ac:dyDescent="0.25">
      <c r="H311" s="649"/>
      <c r="I311" s="649"/>
    </row>
    <row r="312" spans="8:9" x14ac:dyDescent="0.25">
      <c r="H312" s="649"/>
      <c r="I312" s="649"/>
    </row>
    <row r="313" spans="8:9" x14ac:dyDescent="0.25">
      <c r="H313" s="649"/>
      <c r="I313" s="649"/>
    </row>
    <row r="314" spans="8:9" x14ac:dyDescent="0.25">
      <c r="H314" s="649"/>
      <c r="I314" s="649"/>
    </row>
    <row r="315" spans="8:9" x14ac:dyDescent="0.25">
      <c r="H315" s="649"/>
      <c r="I315" s="649"/>
    </row>
    <row r="316" spans="8:9" x14ac:dyDescent="0.25">
      <c r="H316" s="649"/>
      <c r="I316" s="649"/>
    </row>
    <row r="317" spans="8:9" x14ac:dyDescent="0.25">
      <c r="H317" s="649"/>
      <c r="I317" s="649"/>
    </row>
    <row r="318" spans="8:9" x14ac:dyDescent="0.25">
      <c r="H318" s="649"/>
    </row>
    <row r="319" spans="8:9" x14ac:dyDescent="0.25">
      <c r="H319" s="649"/>
    </row>
    <row r="320" spans="8:9" x14ac:dyDescent="0.25">
      <c r="H320" s="649"/>
    </row>
    <row r="321" spans="8:8" x14ac:dyDescent="0.25">
      <c r="H321" s="649"/>
    </row>
  </sheetData>
  <mergeCells count="7">
    <mergeCell ref="L213:Q213"/>
    <mergeCell ref="F220:K220"/>
    <mergeCell ref="B151:B153"/>
    <mergeCell ref="C151:C153"/>
    <mergeCell ref="D151:D153"/>
    <mergeCell ref="E151:E153"/>
    <mergeCell ref="D213:I213"/>
  </mergeCells>
  <pageMargins left="0.7" right="0.7" top="0.75" bottom="0.75" header="0.3" footer="0.3"/>
  <pageSetup paperSize="9" scale="3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rgb="FF00B050"/>
  </sheetPr>
  <dimension ref="A1:AB508"/>
  <sheetViews>
    <sheetView showGridLines="0" zoomScale="70" zoomScaleNormal="70" workbookViewId="0"/>
  </sheetViews>
  <sheetFormatPr defaultColWidth="19.42578125" defaultRowHeight="15" x14ac:dyDescent="0.25"/>
  <cols>
    <col min="1" max="1" width="19.42578125" style="43" customWidth="1"/>
    <col min="2" max="2" width="94.42578125" style="43" customWidth="1"/>
    <col min="3" max="16384" width="19.42578125" style="43"/>
  </cols>
  <sheetData>
    <row r="1" spans="1:22" s="6" customFormat="1" ht="34.5" x14ac:dyDescent="0.45">
      <c r="A1" s="37" t="s">
        <v>304</v>
      </c>
      <c r="J1" s="7"/>
    </row>
    <row r="2" spans="1:22" ht="15" customHeight="1" x14ac:dyDescent="0.25">
      <c r="A2" s="265"/>
      <c r="B2" s="264"/>
      <c r="C2" s="264"/>
      <c r="D2" s="264"/>
      <c r="E2" s="264"/>
      <c r="F2" s="264"/>
      <c r="G2" s="264"/>
      <c r="H2" s="264"/>
      <c r="I2" s="95"/>
      <c r="J2" s="8"/>
    </row>
    <row r="3" spans="1:22" ht="15" customHeight="1" x14ac:dyDescent="0.25">
      <c r="A3" s="265"/>
      <c r="B3" s="264"/>
      <c r="C3" s="264"/>
      <c r="D3" s="264"/>
      <c r="E3" s="264"/>
      <c r="F3" s="264"/>
      <c r="G3" s="264"/>
      <c r="H3" s="264"/>
      <c r="I3" s="95"/>
      <c r="J3" s="8"/>
    </row>
    <row r="4" spans="1:22" s="274" customFormat="1" ht="15.95" customHeight="1" x14ac:dyDescent="0.3">
      <c r="A4" s="223" t="s">
        <v>303</v>
      </c>
      <c r="B4" s="278"/>
      <c r="C4" s="278"/>
      <c r="D4" s="278"/>
      <c r="E4" s="278"/>
      <c r="F4" s="278"/>
      <c r="G4" s="278"/>
      <c r="H4" s="278"/>
      <c r="I4" s="277"/>
      <c r="J4" s="8"/>
      <c r="K4" s="6"/>
      <c r="L4" s="8"/>
      <c r="M4" s="8"/>
      <c r="N4" s="8"/>
      <c r="O4" s="8"/>
      <c r="P4" s="8"/>
      <c r="Q4" s="8"/>
      <c r="R4" s="8"/>
      <c r="S4" s="8"/>
      <c r="T4" s="8"/>
      <c r="U4" s="8"/>
      <c r="V4" s="8"/>
    </row>
    <row r="5" spans="1:22" s="274" customFormat="1" ht="9" customHeight="1" x14ac:dyDescent="0.3">
      <c r="A5" s="223"/>
      <c r="B5" s="278"/>
      <c r="C5" s="278"/>
      <c r="D5" s="278"/>
      <c r="E5" s="278"/>
      <c r="F5" s="278"/>
      <c r="G5" s="278"/>
      <c r="H5" s="278"/>
      <c r="I5" s="277"/>
      <c r="J5" s="276"/>
      <c r="K5" s="276"/>
      <c r="L5" s="275"/>
      <c r="M5" s="275"/>
      <c r="N5" s="275"/>
      <c r="O5" s="275"/>
      <c r="P5" s="275"/>
      <c r="Q5" s="275"/>
    </row>
    <row r="6" spans="1:22" s="274" customFormat="1" ht="15" customHeight="1" x14ac:dyDescent="0.3">
      <c r="A6" s="223"/>
      <c r="B6" s="850" t="s">
        <v>878</v>
      </c>
      <c r="C6" s="850"/>
      <c r="D6" s="850"/>
      <c r="E6" s="850"/>
      <c r="F6" s="850"/>
      <c r="G6" s="850"/>
      <c r="H6" s="279"/>
      <c r="I6" s="277"/>
      <c r="J6" s="276"/>
      <c r="K6" s="276"/>
      <c r="L6" s="275"/>
      <c r="M6" s="275"/>
      <c r="N6" s="275"/>
      <c r="O6" s="275"/>
      <c r="P6" s="275"/>
      <c r="Q6" s="275"/>
    </row>
    <row r="7" spans="1:22" s="274" customFormat="1" ht="15.95" customHeight="1" x14ac:dyDescent="0.3">
      <c r="A7" s="223"/>
      <c r="B7" s="839"/>
      <c r="C7" s="839"/>
      <c r="D7" s="839"/>
      <c r="E7" s="839"/>
      <c r="F7" s="839"/>
      <c r="G7" s="839"/>
      <c r="H7" s="278"/>
      <c r="I7" s="277"/>
      <c r="J7" s="276"/>
      <c r="K7" s="276"/>
      <c r="L7" s="275"/>
      <c r="M7" s="275"/>
      <c r="N7" s="275"/>
      <c r="O7" s="275"/>
      <c r="P7" s="275"/>
      <c r="Q7" s="275"/>
    </row>
    <row r="8" spans="1:22" ht="15" customHeight="1" x14ac:dyDescent="0.25">
      <c r="A8" s="265"/>
      <c r="B8" s="264"/>
      <c r="C8" s="264"/>
      <c r="D8" s="264"/>
      <c r="E8" s="264"/>
      <c r="F8" s="264"/>
      <c r="G8" s="264"/>
      <c r="H8" s="264"/>
      <c r="I8" s="95"/>
      <c r="J8" s="269"/>
      <c r="K8" s="269"/>
      <c r="L8" s="87"/>
      <c r="M8" s="87"/>
      <c r="N8" s="87"/>
      <c r="O8" s="87"/>
      <c r="P8" s="87"/>
      <c r="Q8" s="87"/>
    </row>
    <row r="9" spans="1:22" ht="15.75" customHeight="1" x14ac:dyDescent="0.25">
      <c r="A9" s="95" t="s">
        <v>302</v>
      </c>
      <c r="B9" s="84" t="s">
        <v>339</v>
      </c>
      <c r="C9" s="84"/>
      <c r="D9" s="84"/>
      <c r="E9" s="84"/>
      <c r="F9" s="84"/>
      <c r="G9" s="84"/>
    </row>
    <row r="10" spans="1:22" ht="15" customHeight="1" x14ac:dyDescent="0.25">
      <c r="A10" s="95"/>
      <c r="B10" s="251"/>
      <c r="C10" s="273">
        <v>2013</v>
      </c>
      <c r="D10" s="273">
        <v>2014</v>
      </c>
      <c r="E10" s="273">
        <v>2015</v>
      </c>
      <c r="F10" s="273">
        <v>2016</v>
      </c>
      <c r="G10" s="251">
        <v>2017</v>
      </c>
    </row>
    <row r="11" spans="1:22" x14ac:dyDescent="0.25">
      <c r="A11" s="95"/>
      <c r="B11" s="136" t="s">
        <v>25</v>
      </c>
      <c r="C11" s="272">
        <v>7605.2970065176814</v>
      </c>
      <c r="D11" s="272">
        <v>13285.383570087817</v>
      </c>
      <c r="E11" s="272">
        <v>11561.645377627734</v>
      </c>
      <c r="F11" s="272">
        <v>9960.1039999999994</v>
      </c>
      <c r="G11" s="272">
        <v>7362.2508129999997</v>
      </c>
    </row>
    <row r="12" spans="1:22" x14ac:dyDescent="0.25">
      <c r="A12" s="95"/>
      <c r="B12" s="136" t="s">
        <v>26</v>
      </c>
      <c r="C12" s="272">
        <v>1227.3757219151998</v>
      </c>
      <c r="D12" s="272">
        <v>1394.0947054271182</v>
      </c>
      <c r="E12" s="272">
        <v>1221.5549026336919</v>
      </c>
      <c r="F12" s="272">
        <v>947.23199999999997</v>
      </c>
      <c r="G12" s="272">
        <v>988.16389200000003</v>
      </c>
    </row>
    <row r="13" spans="1:22" x14ac:dyDescent="0.25">
      <c r="A13" s="95"/>
      <c r="B13" s="684" t="s">
        <v>1041</v>
      </c>
      <c r="C13" s="683"/>
      <c r="D13" s="683"/>
      <c r="E13" s="683"/>
      <c r="F13" s="683"/>
      <c r="G13" s="683"/>
      <c r="H13" s="44"/>
      <c r="I13" s="44"/>
    </row>
    <row r="14" spans="1:22" ht="15" customHeight="1" x14ac:dyDescent="0.25">
      <c r="A14" s="95"/>
      <c r="B14" s="684" t="s">
        <v>97</v>
      </c>
      <c r="C14" s="82"/>
      <c r="D14" s="82"/>
      <c r="E14" s="82"/>
      <c r="F14" s="82"/>
      <c r="G14" s="82"/>
    </row>
    <row r="15" spans="1:22" ht="15" customHeight="1" x14ac:dyDescent="0.25">
      <c r="A15" s="95"/>
      <c r="B15" s="868"/>
      <c r="C15" s="82"/>
      <c r="D15" s="82"/>
      <c r="E15" s="82"/>
      <c r="F15" s="82"/>
      <c r="G15" s="82"/>
      <c r="H15" s="82"/>
      <c r="I15" s="82"/>
      <c r="J15" s="269"/>
      <c r="K15" s="95"/>
      <c r="M15" s="82"/>
      <c r="N15" s="82"/>
      <c r="O15" s="82"/>
      <c r="P15" s="82"/>
      <c r="Q15" s="82"/>
    </row>
    <row r="16" spans="1:22" ht="15.75" customHeight="1" x14ac:dyDescent="0.25">
      <c r="A16" s="95" t="s">
        <v>301</v>
      </c>
      <c r="B16" s="84" t="s">
        <v>300</v>
      </c>
      <c r="C16" s="84"/>
      <c r="D16" s="84"/>
      <c r="E16" s="84"/>
      <c r="F16" s="84"/>
      <c r="G16" s="84"/>
      <c r="H16" s="84"/>
      <c r="I16" s="84"/>
      <c r="J16" s="269"/>
    </row>
    <row r="17" spans="1:28" ht="42.6" customHeight="1" x14ac:dyDescent="0.25">
      <c r="A17" s="95"/>
      <c r="B17" s="251"/>
      <c r="C17" s="637" t="s">
        <v>123</v>
      </c>
      <c r="D17" s="637" t="s">
        <v>122</v>
      </c>
      <c r="E17" s="637" t="s">
        <v>121</v>
      </c>
      <c r="F17" s="637" t="s">
        <v>120</v>
      </c>
      <c r="G17" s="637" t="s">
        <v>119</v>
      </c>
      <c r="H17" s="642" t="s">
        <v>118</v>
      </c>
      <c r="I17" s="637" t="s">
        <v>117</v>
      </c>
      <c r="J17" s="269"/>
      <c r="K17" s="269"/>
      <c r="L17" s="87"/>
      <c r="M17" s="87"/>
      <c r="N17" s="87"/>
      <c r="O17" s="87"/>
      <c r="P17" s="87"/>
      <c r="Q17" s="87"/>
    </row>
    <row r="18" spans="1:28" x14ac:dyDescent="0.25">
      <c r="A18" s="95"/>
      <c r="B18" s="136" t="s">
        <v>25</v>
      </c>
      <c r="C18" s="136">
        <v>1166.929783</v>
      </c>
      <c r="D18" s="136">
        <v>2115.0704689999998</v>
      </c>
      <c r="E18" s="136">
        <v>640.52714800000001</v>
      </c>
      <c r="F18" s="136">
        <v>1369.3790429999999</v>
      </c>
      <c r="G18" s="136">
        <v>1998.7190680000001</v>
      </c>
      <c r="H18" s="136">
        <v>71.625302000000005</v>
      </c>
      <c r="I18" s="47">
        <v>7362.2508130000006</v>
      </c>
      <c r="J18" s="267"/>
      <c r="K18" s="269"/>
      <c r="L18" s="87"/>
      <c r="M18" s="87"/>
      <c r="N18" s="87"/>
      <c r="O18" s="87"/>
      <c r="P18" s="87"/>
      <c r="Q18" s="87"/>
    </row>
    <row r="19" spans="1:28" x14ac:dyDescent="0.25">
      <c r="A19" s="95"/>
      <c r="B19" s="136" t="s">
        <v>26</v>
      </c>
      <c r="C19" s="136">
        <v>150.22377800000001</v>
      </c>
      <c r="D19" s="136">
        <v>235.44806700000001</v>
      </c>
      <c r="E19" s="136">
        <v>103.98082599999999</v>
      </c>
      <c r="F19" s="136">
        <v>224.04499799999999</v>
      </c>
      <c r="G19" s="136">
        <v>264.74674099999999</v>
      </c>
      <c r="H19" s="136">
        <v>9.7194819999999993</v>
      </c>
      <c r="I19" s="47">
        <v>988.16389200000003</v>
      </c>
      <c r="J19" s="267"/>
      <c r="K19" s="269"/>
      <c r="L19" s="87"/>
      <c r="M19" s="87"/>
      <c r="N19" s="87"/>
      <c r="O19" s="87"/>
      <c r="P19" s="87"/>
      <c r="Q19" s="87"/>
    </row>
    <row r="20" spans="1:28" ht="15" customHeight="1" x14ac:dyDescent="0.25">
      <c r="A20" s="48"/>
      <c r="B20" s="43" t="s">
        <v>97</v>
      </c>
      <c r="C20" s="271"/>
      <c r="D20" s="271"/>
      <c r="E20" s="271"/>
      <c r="F20" s="271"/>
      <c r="G20" s="271"/>
      <c r="H20" s="271"/>
      <c r="I20" s="271"/>
      <c r="J20" s="269"/>
      <c r="K20" s="269"/>
      <c r="L20" s="87"/>
      <c r="M20" s="87"/>
      <c r="N20" s="87"/>
      <c r="O20" s="87"/>
      <c r="P20" s="87"/>
      <c r="Q20" s="87"/>
    </row>
    <row r="21" spans="1:28" ht="15" customHeight="1" x14ac:dyDescent="0.25">
      <c r="A21" s="48"/>
      <c r="C21" s="270"/>
      <c r="D21" s="270"/>
      <c r="E21" s="270"/>
      <c r="F21" s="270"/>
      <c r="G21" s="270"/>
      <c r="H21" s="270"/>
      <c r="I21" s="270"/>
      <c r="J21" s="269"/>
      <c r="K21" s="269"/>
      <c r="L21" s="87"/>
      <c r="M21" s="87"/>
      <c r="N21" s="87"/>
      <c r="O21" s="87"/>
      <c r="P21" s="87"/>
      <c r="Q21" s="87"/>
    </row>
    <row r="22" spans="1:28" ht="15" customHeight="1" x14ac:dyDescent="0.25">
      <c r="A22" s="265"/>
      <c r="B22" s="87"/>
      <c r="C22" s="264"/>
      <c r="D22" s="264"/>
      <c r="E22" s="264"/>
      <c r="F22" s="264"/>
      <c r="G22" s="264"/>
      <c r="H22" s="264"/>
      <c r="I22" s="95"/>
      <c r="J22" s="269"/>
      <c r="K22" s="269"/>
      <c r="L22" s="87"/>
      <c r="M22" s="87"/>
      <c r="N22" s="87"/>
      <c r="O22" s="87"/>
      <c r="P22" s="87"/>
      <c r="Q22" s="87"/>
    </row>
    <row r="23" spans="1:28" ht="15.75" customHeight="1" x14ac:dyDescent="0.25">
      <c r="A23" s="95" t="s">
        <v>299</v>
      </c>
      <c r="B23" s="84" t="s">
        <v>298</v>
      </c>
      <c r="C23" s="84"/>
      <c r="D23" s="84"/>
      <c r="E23" s="84"/>
      <c r="F23" s="84"/>
      <c r="G23" s="84"/>
      <c r="J23" s="87"/>
      <c r="K23" s="213"/>
      <c r="L23" s="213"/>
      <c r="M23" s="213"/>
      <c r="N23" s="213"/>
      <c r="O23" s="213"/>
      <c r="P23" s="213"/>
      <c r="Q23" s="213"/>
      <c r="R23" s="213"/>
      <c r="S23" s="213"/>
      <c r="T23" s="213"/>
      <c r="U23" s="213"/>
      <c r="V23" s="213"/>
      <c r="W23" s="213"/>
      <c r="X23" s="213"/>
      <c r="Y23" s="213"/>
      <c r="Z23" s="213"/>
      <c r="AA23" s="213"/>
      <c r="AB23" s="213"/>
    </row>
    <row r="24" spans="1:28" x14ac:dyDescent="0.25">
      <c r="A24" s="95"/>
      <c r="B24" s="137"/>
      <c r="C24" s="251">
        <v>2013</v>
      </c>
      <c r="D24" s="251">
        <v>2014</v>
      </c>
      <c r="E24" s="251">
        <v>2015</v>
      </c>
      <c r="F24" s="251">
        <v>2016</v>
      </c>
      <c r="G24" s="251">
        <v>2017</v>
      </c>
      <c r="H24" s="87"/>
      <c r="I24" s="82"/>
      <c r="J24" s="213"/>
      <c r="K24" s="213"/>
      <c r="L24" s="213"/>
      <c r="M24" s="213"/>
      <c r="N24" s="213"/>
      <c r="O24" s="213"/>
      <c r="P24" s="213"/>
      <c r="Q24" s="213"/>
      <c r="R24" s="213"/>
      <c r="S24" s="213"/>
      <c r="T24" s="213"/>
      <c r="U24" s="213"/>
      <c r="V24" s="213"/>
      <c r="W24" s="213"/>
      <c r="X24" s="213"/>
      <c r="Y24" s="213"/>
      <c r="Z24" s="213"/>
      <c r="AA24" s="213"/>
    </row>
    <row r="25" spans="1:28" x14ac:dyDescent="0.25">
      <c r="A25" s="95"/>
      <c r="B25" s="136" t="s">
        <v>33</v>
      </c>
      <c r="C25" s="136">
        <v>2349</v>
      </c>
      <c r="D25" s="136">
        <v>3905</v>
      </c>
      <c r="E25" s="136">
        <v>3675</v>
      </c>
      <c r="F25" s="47">
        <v>2780</v>
      </c>
      <c r="G25" s="136">
        <v>2103</v>
      </c>
      <c r="H25" s="87"/>
      <c r="I25" s="82"/>
      <c r="J25" s="213"/>
      <c r="K25" s="213"/>
      <c r="L25" s="213"/>
      <c r="M25" s="213"/>
      <c r="N25" s="213"/>
      <c r="O25" s="213"/>
      <c r="P25" s="213"/>
      <c r="Q25" s="213"/>
      <c r="R25" s="213"/>
      <c r="S25" s="213"/>
      <c r="T25" s="213"/>
      <c r="U25" s="213"/>
      <c r="V25" s="213"/>
      <c r="W25" s="213"/>
      <c r="X25" s="213"/>
      <c r="Y25" s="213"/>
      <c r="Z25" s="213"/>
      <c r="AA25" s="213"/>
    </row>
    <row r="26" spans="1:28" x14ac:dyDescent="0.25">
      <c r="A26" s="95"/>
      <c r="B26" s="136" t="s">
        <v>34</v>
      </c>
      <c r="C26" s="136">
        <v>456</v>
      </c>
      <c r="D26" s="136">
        <v>542</v>
      </c>
      <c r="E26" s="136">
        <v>542</v>
      </c>
      <c r="F26" s="47">
        <v>386</v>
      </c>
      <c r="G26" s="136">
        <v>360</v>
      </c>
      <c r="H26" s="87"/>
      <c r="I26" s="82"/>
      <c r="J26" s="213"/>
      <c r="K26" s="213"/>
      <c r="L26" s="213"/>
      <c r="M26" s="213"/>
      <c r="N26" s="213"/>
      <c r="O26" s="213"/>
      <c r="P26" s="213"/>
      <c r="Q26" s="213"/>
      <c r="R26" s="213"/>
      <c r="S26" s="213"/>
      <c r="T26" s="213"/>
      <c r="U26" s="213"/>
      <c r="V26" s="213"/>
      <c r="W26" s="213"/>
      <c r="X26" s="213"/>
      <c r="Y26" s="213"/>
      <c r="Z26" s="213"/>
      <c r="AA26" s="213"/>
    </row>
    <row r="27" spans="1:28" ht="15" customHeight="1" x14ac:dyDescent="0.25">
      <c r="A27" s="95"/>
      <c r="B27" s="683" t="s">
        <v>1042</v>
      </c>
      <c r="C27" s="683"/>
      <c r="D27" s="683"/>
      <c r="E27" s="683"/>
      <c r="F27" s="683"/>
      <c r="G27" s="683"/>
      <c r="H27" s="93"/>
      <c r="I27" s="87"/>
      <c r="J27" s="82"/>
      <c r="K27" s="213"/>
      <c r="L27" s="213"/>
      <c r="M27" s="213"/>
      <c r="N27" s="213"/>
      <c r="O27" s="213"/>
      <c r="P27" s="213"/>
      <c r="Q27" s="213"/>
      <c r="R27" s="213"/>
      <c r="S27" s="213"/>
      <c r="T27" s="213"/>
      <c r="U27" s="213"/>
      <c r="V27" s="213"/>
      <c r="W27" s="213"/>
      <c r="X27" s="213"/>
      <c r="Y27" s="213"/>
      <c r="Z27" s="213"/>
      <c r="AA27" s="213"/>
      <c r="AB27" s="213"/>
    </row>
    <row r="28" spans="1:28" ht="15" customHeight="1" x14ac:dyDescent="0.25">
      <c r="A28" s="95"/>
      <c r="B28" s="684" t="s">
        <v>97</v>
      </c>
      <c r="C28" s="82"/>
      <c r="D28" s="82"/>
      <c r="E28" s="82"/>
      <c r="F28" s="82"/>
      <c r="G28" s="82"/>
      <c r="H28" s="82"/>
      <c r="I28" s="82"/>
      <c r="J28" s="82"/>
      <c r="K28" s="213"/>
      <c r="L28" s="213"/>
      <c r="M28" s="213"/>
      <c r="N28" s="213"/>
      <c r="O28" s="213"/>
      <c r="P28" s="213"/>
      <c r="Q28" s="213"/>
      <c r="R28" s="213"/>
      <c r="S28" s="213"/>
      <c r="T28" s="213"/>
      <c r="U28" s="213"/>
      <c r="V28" s="213"/>
      <c r="W28" s="213"/>
      <c r="X28" s="213"/>
      <c r="Y28" s="213"/>
      <c r="Z28" s="213"/>
      <c r="AA28" s="213"/>
      <c r="AB28" s="213"/>
    </row>
    <row r="29" spans="1:28" ht="15" customHeight="1" x14ac:dyDescent="0.25">
      <c r="A29" s="95"/>
      <c r="C29" s="82"/>
      <c r="D29" s="82"/>
      <c r="E29" s="82"/>
      <c r="F29" s="82"/>
      <c r="G29" s="82"/>
      <c r="H29" s="82"/>
      <c r="I29" s="82"/>
      <c r="J29" s="82"/>
      <c r="K29" s="213"/>
      <c r="L29" s="213"/>
      <c r="M29" s="213"/>
      <c r="N29" s="213"/>
      <c r="O29" s="213"/>
      <c r="P29" s="213"/>
      <c r="Q29" s="213"/>
      <c r="R29" s="213"/>
      <c r="S29" s="213"/>
      <c r="T29" s="213"/>
      <c r="U29" s="213"/>
      <c r="V29" s="213"/>
      <c r="W29" s="213"/>
      <c r="X29" s="213"/>
      <c r="Y29" s="213"/>
      <c r="Z29" s="213"/>
      <c r="AA29" s="213"/>
      <c r="AB29" s="213"/>
    </row>
    <row r="30" spans="1:28" ht="15.75" customHeight="1" x14ac:dyDescent="0.25">
      <c r="A30" s="95" t="s">
        <v>297</v>
      </c>
      <c r="B30" s="84" t="s">
        <v>296</v>
      </c>
      <c r="C30" s="82"/>
      <c r="D30" s="82"/>
      <c r="E30" s="82"/>
      <c r="F30" s="82"/>
      <c r="G30" s="82"/>
      <c r="H30" s="82"/>
      <c r="I30" s="82"/>
      <c r="J30" s="82"/>
      <c r="K30" s="213"/>
      <c r="L30" s="213"/>
      <c r="M30" s="213"/>
      <c r="N30" s="213"/>
      <c r="O30" s="213"/>
      <c r="P30" s="213"/>
      <c r="Q30" s="213"/>
      <c r="R30" s="213"/>
      <c r="S30" s="213"/>
      <c r="T30" s="213"/>
      <c r="U30" s="213"/>
      <c r="V30" s="213"/>
      <c r="W30" s="213"/>
      <c r="X30" s="213"/>
      <c r="Y30" s="213"/>
      <c r="Z30" s="213"/>
      <c r="AA30" s="213"/>
      <c r="AB30" s="213"/>
    </row>
    <row r="31" spans="1:28" s="268" customFormat="1" ht="43.9" customHeight="1" x14ac:dyDescent="0.25">
      <c r="A31" s="95"/>
      <c r="B31" s="137"/>
      <c r="C31" s="637" t="s">
        <v>123</v>
      </c>
      <c r="D31" s="642" t="s">
        <v>122</v>
      </c>
      <c r="E31" s="642" t="s">
        <v>121</v>
      </c>
      <c r="F31" s="642" t="s">
        <v>120</v>
      </c>
      <c r="G31" s="642" t="s">
        <v>119</v>
      </c>
      <c r="H31" s="642" t="s">
        <v>118</v>
      </c>
      <c r="I31" s="642" t="s">
        <v>117</v>
      </c>
      <c r="J31" s="263"/>
      <c r="K31" s="213"/>
      <c r="L31" s="213"/>
      <c r="M31" s="213"/>
      <c r="N31" s="213"/>
      <c r="O31" s="213"/>
      <c r="P31" s="213"/>
      <c r="Q31" s="213"/>
      <c r="R31" s="213"/>
      <c r="S31" s="213"/>
      <c r="T31" s="213"/>
      <c r="U31" s="213"/>
      <c r="V31" s="213"/>
      <c r="W31" s="213"/>
      <c r="X31" s="213"/>
      <c r="Y31" s="213"/>
      <c r="Z31" s="213"/>
      <c r="AA31" s="213"/>
      <c r="AB31" s="213"/>
    </row>
    <row r="32" spans="1:28" x14ac:dyDescent="0.25">
      <c r="A32" s="95"/>
      <c r="B32" s="136" t="s">
        <v>295</v>
      </c>
      <c r="C32" s="136">
        <v>285</v>
      </c>
      <c r="D32" s="136">
        <v>552</v>
      </c>
      <c r="E32" s="136">
        <v>196</v>
      </c>
      <c r="F32" s="136">
        <v>556</v>
      </c>
      <c r="G32" s="136">
        <v>493</v>
      </c>
      <c r="H32" s="136">
        <v>21</v>
      </c>
      <c r="I32" s="47">
        <v>2103</v>
      </c>
      <c r="J32" s="267"/>
      <c r="K32" s="213"/>
      <c r="L32" s="213"/>
      <c r="M32" s="213"/>
      <c r="N32" s="213"/>
      <c r="O32" s="213"/>
      <c r="P32" s="213"/>
      <c r="Q32" s="213"/>
      <c r="R32" s="213"/>
      <c r="S32" s="213"/>
      <c r="T32" s="213"/>
      <c r="U32" s="213"/>
      <c r="V32" s="213"/>
      <c r="W32" s="213"/>
      <c r="X32" s="213"/>
      <c r="Y32" s="213"/>
      <c r="Z32" s="213"/>
      <c r="AA32" s="213"/>
      <c r="AB32" s="213"/>
    </row>
    <row r="33" spans="1:28" ht="15" customHeight="1" x14ac:dyDescent="0.25">
      <c r="A33" s="95"/>
      <c r="B33" s="136" t="s">
        <v>34</v>
      </c>
      <c r="C33" s="136">
        <v>51</v>
      </c>
      <c r="D33" s="136">
        <v>70</v>
      </c>
      <c r="E33" s="136">
        <v>46</v>
      </c>
      <c r="F33" s="136">
        <v>118</v>
      </c>
      <c r="G33" s="136">
        <v>72</v>
      </c>
      <c r="H33" s="136">
        <v>3</v>
      </c>
      <c r="I33" s="47">
        <v>360</v>
      </c>
      <c r="J33" s="267"/>
      <c r="K33" s="213"/>
      <c r="L33" s="213"/>
      <c r="M33" s="213"/>
      <c r="N33" s="213"/>
      <c r="O33" s="213"/>
      <c r="P33" s="213"/>
      <c r="Q33" s="213"/>
      <c r="R33" s="213"/>
      <c r="S33" s="213"/>
      <c r="T33" s="213"/>
      <c r="U33" s="213"/>
      <c r="V33" s="213"/>
      <c r="W33" s="213"/>
      <c r="X33" s="213"/>
      <c r="Y33" s="213"/>
      <c r="Z33" s="213"/>
      <c r="AA33" s="213"/>
      <c r="AB33" s="213"/>
    </row>
    <row r="34" spans="1:28" ht="15" customHeight="1" x14ac:dyDescent="0.25">
      <c r="A34" s="48"/>
      <c r="B34" s="43" t="s">
        <v>97</v>
      </c>
      <c r="C34" s="266"/>
      <c r="D34" s="266"/>
      <c r="E34" s="266"/>
      <c r="F34" s="266"/>
      <c r="G34" s="266"/>
      <c r="H34" s="266"/>
      <c r="I34" s="266"/>
      <c r="J34" s="82"/>
      <c r="K34" s="213"/>
      <c r="L34" s="213"/>
      <c r="M34" s="213"/>
      <c r="N34" s="213"/>
      <c r="O34" s="213"/>
      <c r="P34" s="213"/>
      <c r="Q34" s="213"/>
      <c r="R34" s="213"/>
      <c r="S34" s="213"/>
      <c r="T34" s="213"/>
      <c r="U34" s="213"/>
      <c r="V34" s="213"/>
      <c r="W34" s="213"/>
      <c r="X34" s="213"/>
      <c r="Y34" s="213"/>
      <c r="Z34" s="213"/>
      <c r="AA34" s="213"/>
      <c r="AB34" s="213"/>
    </row>
    <row r="35" spans="1:28" ht="15" customHeight="1" x14ac:dyDescent="0.25">
      <c r="A35" s="265"/>
      <c r="B35" s="87"/>
      <c r="C35" s="264"/>
      <c r="D35" s="264"/>
      <c r="E35" s="87"/>
      <c r="F35" s="87"/>
      <c r="G35" s="87"/>
      <c r="H35" s="87"/>
      <c r="J35" s="263"/>
      <c r="K35" s="213"/>
      <c r="L35" s="213"/>
      <c r="M35" s="213"/>
      <c r="N35" s="213"/>
      <c r="O35" s="213"/>
      <c r="P35" s="213"/>
      <c r="Q35" s="213"/>
      <c r="R35" s="213"/>
      <c r="S35" s="213"/>
      <c r="T35" s="213"/>
      <c r="U35" s="213"/>
      <c r="V35" s="213"/>
      <c r="W35" s="213"/>
      <c r="X35" s="213"/>
      <c r="Y35" s="213"/>
      <c r="Z35" s="213"/>
      <c r="AA35" s="213"/>
      <c r="AB35" s="213"/>
    </row>
    <row r="36" spans="1:28" ht="15.75" customHeight="1" x14ac:dyDescent="0.25">
      <c r="A36" s="95" t="s">
        <v>294</v>
      </c>
      <c r="B36" s="84" t="s">
        <v>340</v>
      </c>
      <c r="C36" s="87"/>
      <c r="D36" s="87"/>
      <c r="E36" s="87"/>
      <c r="F36" s="87"/>
      <c r="G36" s="87"/>
      <c r="H36" s="213"/>
      <c r="I36" s="213"/>
      <c r="J36" s="213"/>
      <c r="K36" s="213"/>
      <c r="L36" s="213"/>
      <c r="M36" s="213"/>
      <c r="N36" s="213"/>
      <c r="O36" s="213"/>
      <c r="P36" s="213"/>
      <c r="Q36" s="213"/>
      <c r="R36" s="213"/>
    </row>
    <row r="37" spans="1:28" x14ac:dyDescent="0.25">
      <c r="A37" s="95"/>
      <c r="B37" s="251"/>
      <c r="C37" s="251">
        <v>2013</v>
      </c>
      <c r="D37" s="251">
        <v>2014</v>
      </c>
      <c r="E37" s="251">
        <v>2015</v>
      </c>
      <c r="F37" s="251">
        <v>2016</v>
      </c>
      <c r="G37" s="251">
        <v>2017</v>
      </c>
      <c r="H37" s="213"/>
      <c r="I37" s="213"/>
      <c r="J37" s="213"/>
      <c r="K37" s="213"/>
      <c r="L37" s="213"/>
      <c r="M37" s="213"/>
      <c r="N37" s="213"/>
      <c r="O37" s="213"/>
      <c r="P37" s="213"/>
      <c r="Q37" s="213"/>
    </row>
    <row r="38" spans="1:28" x14ac:dyDescent="0.25">
      <c r="A38" s="95"/>
      <c r="B38" s="136" t="s">
        <v>256</v>
      </c>
      <c r="C38" s="230">
        <v>2.6916134252526311</v>
      </c>
      <c r="D38" s="230">
        <v>2.5721304528175613</v>
      </c>
      <c r="E38" s="230">
        <v>2.2537913332724941</v>
      </c>
      <c r="F38" s="230">
        <v>2.4287999999999998</v>
      </c>
      <c r="G38" s="230">
        <v>2.7448996999999999</v>
      </c>
      <c r="H38" s="213"/>
      <c r="I38" s="213"/>
      <c r="J38" s="213"/>
      <c r="K38" s="213"/>
      <c r="L38" s="213"/>
      <c r="M38" s="213"/>
      <c r="N38" s="213"/>
      <c r="O38" s="213"/>
      <c r="P38" s="213"/>
      <c r="Q38" s="213"/>
    </row>
    <row r="39" spans="1:28" ht="15" customHeight="1" x14ac:dyDescent="0.25">
      <c r="A39" s="95"/>
      <c r="B39" s="24" t="s">
        <v>263</v>
      </c>
      <c r="C39" s="259"/>
      <c r="D39" s="259"/>
      <c r="E39" s="259"/>
      <c r="F39" s="259"/>
      <c r="G39" s="259"/>
      <c r="H39" s="228"/>
      <c r="I39" s="258"/>
      <c r="J39" s="257"/>
      <c r="K39" s="256"/>
      <c r="L39" s="256"/>
      <c r="M39" s="256"/>
      <c r="N39" s="213"/>
      <c r="O39" s="213"/>
      <c r="P39" s="213"/>
      <c r="Q39" s="213"/>
      <c r="R39" s="213"/>
      <c r="S39" s="213"/>
      <c r="T39" s="213"/>
      <c r="U39" s="213"/>
      <c r="V39" s="213"/>
      <c r="W39" s="213"/>
      <c r="X39" s="213"/>
      <c r="Y39" s="213"/>
      <c r="Z39" s="213"/>
      <c r="AA39" s="213"/>
      <c r="AB39" s="213"/>
    </row>
    <row r="40" spans="1:28" ht="15" customHeight="1" x14ac:dyDescent="0.25">
      <c r="A40" s="601"/>
      <c r="B40" s="24"/>
      <c r="C40" s="259"/>
      <c r="D40" s="259"/>
      <c r="E40" s="259"/>
      <c r="F40" s="259"/>
      <c r="G40" s="259"/>
      <c r="H40" s="228"/>
      <c r="I40" s="258"/>
      <c r="J40" s="257"/>
      <c r="K40" s="256"/>
      <c r="L40" s="256"/>
      <c r="M40" s="256"/>
      <c r="N40" s="213"/>
      <c r="O40" s="213"/>
      <c r="P40" s="213"/>
      <c r="Q40" s="213"/>
      <c r="R40" s="213"/>
      <c r="S40" s="213"/>
      <c r="T40" s="213"/>
      <c r="U40" s="213"/>
      <c r="V40" s="213"/>
      <c r="W40" s="213"/>
      <c r="X40" s="213"/>
      <c r="Y40" s="213"/>
      <c r="Z40" s="213"/>
      <c r="AA40" s="213"/>
      <c r="AB40" s="213"/>
    </row>
    <row r="41" spans="1:28" ht="15.75" customHeight="1" x14ac:dyDescent="0.25">
      <c r="A41" s="95" t="s">
        <v>293</v>
      </c>
      <c r="B41" s="84" t="s">
        <v>292</v>
      </c>
      <c r="C41" s="84"/>
      <c r="D41" s="84"/>
      <c r="E41" s="84"/>
      <c r="F41" s="686"/>
      <c r="G41" s="686"/>
      <c r="I41" s="87"/>
      <c r="K41" s="213"/>
      <c r="L41" s="213"/>
      <c r="M41" s="213"/>
      <c r="N41" s="213"/>
      <c r="O41" s="213"/>
      <c r="P41" s="213"/>
      <c r="Q41" s="213"/>
      <c r="R41" s="213"/>
      <c r="S41" s="213"/>
      <c r="T41" s="213"/>
      <c r="U41" s="213"/>
      <c r="V41" s="213"/>
      <c r="W41" s="213"/>
      <c r="X41" s="213"/>
      <c r="Y41" s="213"/>
      <c r="Z41" s="213"/>
      <c r="AA41" s="213"/>
      <c r="AB41" s="213"/>
    </row>
    <row r="42" spans="1:28" x14ac:dyDescent="0.25">
      <c r="A42" s="95"/>
      <c r="B42" s="251"/>
      <c r="C42" s="251">
        <v>2013</v>
      </c>
      <c r="D42" s="251">
        <v>2014</v>
      </c>
      <c r="E42" s="251">
        <v>2015</v>
      </c>
      <c r="F42" s="251">
        <v>2016</v>
      </c>
      <c r="G42" s="251">
        <v>2017</v>
      </c>
      <c r="I42" s="255"/>
      <c r="J42" s="213"/>
      <c r="K42" s="213"/>
      <c r="L42" s="213"/>
      <c r="M42" s="213"/>
      <c r="N42" s="213"/>
      <c r="O42" s="213"/>
      <c r="P42" s="213"/>
      <c r="Q42" s="213"/>
      <c r="R42" s="213"/>
      <c r="S42" s="213"/>
      <c r="T42" s="213"/>
      <c r="U42" s="213"/>
      <c r="V42" s="213"/>
      <c r="W42" s="213"/>
      <c r="X42" s="213"/>
      <c r="Y42" s="213"/>
      <c r="Z42" s="213"/>
      <c r="AA42" s="213"/>
    </row>
    <row r="43" spans="1:28" x14ac:dyDescent="0.25">
      <c r="A43" s="95"/>
      <c r="B43" s="136" t="s">
        <v>100</v>
      </c>
      <c r="C43" s="202">
        <v>0.16138432474936196</v>
      </c>
      <c r="D43" s="202">
        <v>0.1049344716373818</v>
      </c>
      <c r="E43" s="202">
        <v>0.10565580094658947</v>
      </c>
      <c r="F43" s="202">
        <v>9.5000000000000001E-2</v>
      </c>
      <c r="G43" s="254">
        <v>0.13422035150651693</v>
      </c>
      <c r="H43" s="159"/>
      <c r="I43" s="255"/>
      <c r="J43" s="213"/>
      <c r="K43" s="213"/>
      <c r="L43" s="213"/>
      <c r="M43" s="213"/>
      <c r="N43" s="213"/>
      <c r="O43" s="213"/>
      <c r="P43" s="213"/>
      <c r="Q43" s="213"/>
      <c r="R43" s="213"/>
      <c r="S43" s="213"/>
      <c r="T43" s="213"/>
      <c r="U43" s="213"/>
      <c r="V43" s="213"/>
      <c r="W43" s="213"/>
      <c r="X43" s="213"/>
      <c r="Y43" s="213"/>
      <c r="Z43" s="213"/>
      <c r="AA43" s="213"/>
    </row>
    <row r="44" spans="1:28" x14ac:dyDescent="0.25">
      <c r="A44" s="95"/>
      <c r="B44" s="136" t="s">
        <v>101</v>
      </c>
      <c r="C44" s="202">
        <v>0.19412515964240101</v>
      </c>
      <c r="D44" s="202">
        <v>0.13879641485275288</v>
      </c>
      <c r="E44" s="202">
        <v>0.14748299319727892</v>
      </c>
      <c r="F44" s="202">
        <v>0.13900000000000001</v>
      </c>
      <c r="G44" s="254">
        <v>0.17118402282453637</v>
      </c>
      <c r="H44" s="159"/>
      <c r="I44" s="161"/>
      <c r="J44" s="213"/>
      <c r="K44" s="213"/>
      <c r="L44" s="213"/>
      <c r="M44" s="213"/>
      <c r="N44" s="213"/>
      <c r="O44" s="213"/>
      <c r="P44" s="213"/>
      <c r="Q44" s="213"/>
      <c r="R44" s="213"/>
      <c r="S44" s="213"/>
      <c r="T44" s="213"/>
      <c r="U44" s="213"/>
      <c r="V44" s="213"/>
      <c r="W44" s="213"/>
      <c r="X44" s="213"/>
      <c r="Y44" s="213"/>
      <c r="Z44" s="213"/>
      <c r="AA44" s="213"/>
    </row>
    <row r="45" spans="1:28" ht="15" customHeight="1" x14ac:dyDescent="0.25">
      <c r="A45" s="95"/>
      <c r="B45" s="684" t="s">
        <v>1043</v>
      </c>
      <c r="C45" s="87"/>
      <c r="D45" s="87"/>
      <c r="E45" s="87"/>
      <c r="F45" s="87"/>
      <c r="G45" s="152"/>
      <c r="I45" s="87"/>
      <c r="J45" s="87"/>
      <c r="K45" s="213"/>
      <c r="L45" s="213"/>
      <c r="M45" s="213"/>
      <c r="N45" s="213"/>
      <c r="O45" s="213"/>
      <c r="P45" s="213"/>
      <c r="Q45" s="213"/>
      <c r="R45" s="213"/>
      <c r="S45" s="213"/>
      <c r="T45" s="213"/>
      <c r="U45" s="213"/>
      <c r="V45" s="213"/>
      <c r="W45" s="213"/>
      <c r="X45" s="213"/>
      <c r="Y45" s="213"/>
      <c r="Z45" s="213"/>
      <c r="AA45" s="213"/>
      <c r="AB45" s="213"/>
    </row>
    <row r="46" spans="1:28" ht="15" customHeight="1" x14ac:dyDescent="0.25">
      <c r="A46" s="601"/>
      <c r="B46" s="687" t="s">
        <v>263</v>
      </c>
      <c r="C46" s="602"/>
      <c r="D46" s="602"/>
      <c r="E46" s="602"/>
      <c r="F46" s="602"/>
      <c r="G46" s="152"/>
      <c r="I46" s="602"/>
      <c r="J46" s="602"/>
      <c r="K46" s="213"/>
      <c r="L46" s="213"/>
      <c r="M46" s="213"/>
      <c r="N46" s="213"/>
      <c r="O46" s="213"/>
      <c r="P46" s="213"/>
      <c r="Q46" s="213"/>
      <c r="R46" s="213"/>
      <c r="S46" s="213"/>
      <c r="T46" s="213"/>
      <c r="U46" s="213"/>
      <c r="V46" s="213"/>
      <c r="W46" s="213"/>
      <c r="X46" s="213"/>
      <c r="Y46" s="213"/>
      <c r="Z46" s="213"/>
      <c r="AA46" s="213"/>
      <c r="AB46" s="213"/>
    </row>
    <row r="47" spans="1:28" ht="15" customHeight="1" x14ac:dyDescent="0.25">
      <c r="A47" s="95"/>
      <c r="B47" s="24"/>
      <c r="C47" s="87"/>
      <c r="D47" s="87"/>
      <c r="E47" s="87"/>
      <c r="F47" s="87"/>
      <c r="G47" s="152"/>
      <c r="I47" s="87"/>
      <c r="J47" s="87"/>
      <c r="K47" s="213"/>
      <c r="L47" s="213"/>
      <c r="M47" s="213"/>
      <c r="N47" s="213"/>
      <c r="O47" s="213"/>
      <c r="P47" s="213"/>
      <c r="Q47" s="213"/>
      <c r="R47" s="213"/>
      <c r="S47" s="213"/>
      <c r="T47" s="213"/>
      <c r="U47" s="213"/>
      <c r="V47" s="213"/>
      <c r="W47" s="213"/>
      <c r="X47" s="213"/>
      <c r="Y47" s="213"/>
      <c r="Z47" s="213"/>
      <c r="AA47" s="213"/>
      <c r="AB47" s="213"/>
    </row>
    <row r="48" spans="1:28" ht="15.75" customHeight="1" x14ac:dyDescent="0.25">
      <c r="A48" s="95" t="s">
        <v>291</v>
      </c>
      <c r="B48" s="84" t="s">
        <v>290</v>
      </c>
      <c r="C48" s="87"/>
      <c r="D48" s="87"/>
      <c r="E48" s="87"/>
      <c r="F48" s="87"/>
      <c r="G48" s="87"/>
      <c r="H48" s="87"/>
      <c r="I48" s="87"/>
      <c r="J48" s="87"/>
      <c r="K48" s="213"/>
      <c r="L48" s="213"/>
      <c r="M48" s="213"/>
      <c r="N48" s="213"/>
      <c r="O48" s="213"/>
      <c r="P48" s="213"/>
      <c r="Q48" s="213"/>
      <c r="R48" s="213"/>
      <c r="S48" s="213"/>
      <c r="T48" s="213"/>
      <c r="U48" s="213"/>
      <c r="V48" s="213"/>
      <c r="W48" s="213"/>
      <c r="X48" s="213"/>
      <c r="Y48" s="213"/>
      <c r="Z48" s="213"/>
      <c r="AA48" s="213"/>
      <c r="AB48" s="213"/>
    </row>
    <row r="49" spans="1:28" ht="45" customHeight="1" x14ac:dyDescent="0.25">
      <c r="A49" s="95"/>
      <c r="B49" s="251"/>
      <c r="C49" s="637" t="s">
        <v>123</v>
      </c>
      <c r="D49" s="637" t="s">
        <v>122</v>
      </c>
      <c r="E49" s="637" t="s">
        <v>121</v>
      </c>
      <c r="F49" s="637" t="s">
        <v>120</v>
      </c>
      <c r="G49" s="637" t="s">
        <v>119</v>
      </c>
      <c r="H49" s="642" t="s">
        <v>118</v>
      </c>
      <c r="I49" s="637" t="s">
        <v>117</v>
      </c>
      <c r="J49" s="87"/>
      <c r="K49" s="250"/>
      <c r="L49" s="252"/>
      <c r="M49" s="252"/>
      <c r="N49" s="252"/>
      <c r="O49" s="252"/>
      <c r="P49" s="252"/>
      <c r="Q49" s="253"/>
      <c r="R49" s="252"/>
      <c r="S49" s="213"/>
      <c r="T49" s="213"/>
      <c r="U49" s="213"/>
      <c r="V49" s="213"/>
      <c r="W49" s="213"/>
      <c r="X49" s="213"/>
      <c r="Y49" s="213"/>
      <c r="Z49" s="213"/>
      <c r="AA49" s="213"/>
      <c r="AB49" s="213"/>
    </row>
    <row r="50" spans="1:28" ht="15.75" customHeight="1" x14ac:dyDescent="0.25">
      <c r="A50" s="95"/>
      <c r="B50" s="136" t="s">
        <v>99</v>
      </c>
      <c r="C50" s="172">
        <v>0.1466516396841662</v>
      </c>
      <c r="D50" s="172">
        <v>8.9906607696837754E-2</v>
      </c>
      <c r="E50" s="172">
        <v>0.1766185537564309</v>
      </c>
      <c r="F50" s="172">
        <v>0.1333642857355459</v>
      </c>
      <c r="G50" s="172">
        <v>0.13993359311200207</v>
      </c>
      <c r="H50" s="172">
        <v>0</v>
      </c>
      <c r="I50" s="172">
        <v>0.13131338487171718</v>
      </c>
      <c r="J50" s="87"/>
      <c r="K50" s="87"/>
      <c r="L50" s="71"/>
      <c r="M50" s="71"/>
      <c r="N50" s="71"/>
      <c r="O50" s="71"/>
      <c r="P50" s="71"/>
      <c r="Q50" s="71"/>
      <c r="R50" s="71"/>
      <c r="S50" s="213"/>
      <c r="T50" s="213"/>
      <c r="U50" s="213"/>
      <c r="V50" s="213"/>
      <c r="W50" s="213"/>
      <c r="X50" s="213"/>
      <c r="Y50" s="213"/>
      <c r="Z50" s="213"/>
      <c r="AA50" s="213"/>
      <c r="AB50" s="213"/>
    </row>
    <row r="51" spans="1:28" ht="15.75" customHeight="1" x14ac:dyDescent="0.25">
      <c r="A51" s="95"/>
      <c r="B51" s="136" t="s">
        <v>98</v>
      </c>
      <c r="C51" s="172">
        <v>0.11793623538978132</v>
      </c>
      <c r="D51" s="172">
        <v>0.11767298906029214</v>
      </c>
      <c r="E51" s="172">
        <v>0.15402675848825448</v>
      </c>
      <c r="F51" s="172">
        <v>0.17940106837994982</v>
      </c>
      <c r="G51" s="172">
        <v>0.13002945190766771</v>
      </c>
      <c r="H51" s="172">
        <v>0.18623381322519852</v>
      </c>
      <c r="I51" s="172">
        <v>0.13540974158852848</v>
      </c>
      <c r="K51" s="87"/>
      <c r="L51" s="71"/>
      <c r="M51" s="71"/>
      <c r="N51" s="71"/>
      <c r="O51" s="71"/>
      <c r="P51" s="71"/>
      <c r="Q51" s="71"/>
      <c r="R51" s="71"/>
      <c r="S51" s="213"/>
      <c r="T51" s="213"/>
      <c r="U51" s="213"/>
      <c r="V51" s="213"/>
      <c r="W51" s="213"/>
      <c r="X51" s="213"/>
      <c r="Y51" s="213"/>
      <c r="Z51" s="213"/>
      <c r="AA51" s="213"/>
      <c r="AB51" s="213"/>
    </row>
    <row r="52" spans="1:28" ht="15" customHeight="1" x14ac:dyDescent="0.25">
      <c r="A52" s="95"/>
      <c r="B52" s="24" t="s">
        <v>263</v>
      </c>
      <c r="C52" s="225"/>
      <c r="D52" s="225"/>
      <c r="E52" s="225"/>
      <c r="F52" s="225"/>
      <c r="G52" s="225"/>
      <c r="H52" s="225"/>
      <c r="I52" s="225"/>
      <c r="J52" s="87"/>
      <c r="K52" s="213"/>
      <c r="L52" s="213"/>
      <c r="M52" s="213"/>
      <c r="N52" s="213"/>
      <c r="O52" s="213"/>
      <c r="P52" s="213"/>
      <c r="Q52" s="213"/>
      <c r="R52" s="213"/>
      <c r="S52" s="213"/>
      <c r="T52" s="213"/>
      <c r="U52" s="213"/>
      <c r="V52" s="213"/>
      <c r="W52" s="213"/>
      <c r="X52" s="213"/>
      <c r="Y52" s="213"/>
      <c r="Z52" s="213"/>
      <c r="AA52" s="213"/>
      <c r="AB52" s="213"/>
    </row>
    <row r="53" spans="1:28" ht="15" customHeight="1" x14ac:dyDescent="0.25">
      <c r="A53" s="95"/>
      <c r="C53" s="225"/>
      <c r="D53" s="225"/>
      <c r="E53" s="225"/>
      <c r="F53" s="225"/>
      <c r="G53" s="225"/>
      <c r="H53" s="225"/>
      <c r="I53" s="225"/>
      <c r="J53" s="87"/>
      <c r="K53" s="213"/>
      <c r="L53" s="213"/>
      <c r="M53" s="213"/>
      <c r="N53" s="213"/>
      <c r="O53" s="213"/>
      <c r="P53" s="213"/>
      <c r="Q53" s="213"/>
      <c r="R53" s="213"/>
      <c r="S53" s="213"/>
      <c r="T53" s="213"/>
      <c r="U53" s="213"/>
      <c r="V53" s="213"/>
      <c r="W53" s="213"/>
      <c r="X53" s="213"/>
      <c r="Y53" s="213"/>
      <c r="Z53" s="213"/>
      <c r="AA53" s="213"/>
      <c r="AB53" s="213"/>
    </row>
    <row r="54" spans="1:28" ht="15" customHeight="1" x14ac:dyDescent="0.25">
      <c r="A54" s="95"/>
      <c r="B54" s="24"/>
      <c r="C54" s="225"/>
      <c r="D54" s="225"/>
      <c r="E54" s="225"/>
      <c r="F54" s="225"/>
      <c r="G54" s="225"/>
      <c r="H54" s="225"/>
      <c r="I54" s="225"/>
      <c r="J54" s="87"/>
      <c r="K54" s="213"/>
      <c r="L54" s="213"/>
      <c r="M54" s="213"/>
      <c r="N54" s="213"/>
      <c r="O54" s="213"/>
      <c r="P54" s="213"/>
      <c r="Q54" s="213"/>
      <c r="R54" s="213"/>
      <c r="S54" s="213"/>
      <c r="T54" s="213"/>
      <c r="U54" s="213"/>
      <c r="V54" s="213"/>
      <c r="W54" s="213"/>
      <c r="X54" s="213"/>
      <c r="Y54" s="213"/>
      <c r="Z54" s="213"/>
      <c r="AA54" s="213"/>
      <c r="AB54" s="213"/>
    </row>
    <row r="55" spans="1:28" ht="15.75" customHeight="1" x14ac:dyDescent="0.25">
      <c r="A55" s="95" t="s">
        <v>289</v>
      </c>
      <c r="B55" s="84" t="s">
        <v>288</v>
      </c>
      <c r="C55" s="50"/>
      <c r="D55" s="50"/>
      <c r="E55" s="50"/>
      <c r="F55" s="50"/>
      <c r="G55" s="71"/>
      <c r="H55" s="44"/>
      <c r="I55" s="50"/>
      <c r="J55" s="87"/>
      <c r="K55" s="84"/>
      <c r="L55" s="50"/>
      <c r="M55" s="50"/>
      <c r="N55" s="50"/>
      <c r="O55" s="50"/>
      <c r="P55" s="71"/>
      <c r="Q55" s="50"/>
      <c r="R55" s="50"/>
      <c r="S55" s="213"/>
      <c r="T55" s="213"/>
      <c r="U55" s="213"/>
      <c r="V55" s="213"/>
      <c r="W55" s="213"/>
      <c r="X55" s="213"/>
      <c r="Y55" s="213"/>
      <c r="Z55" s="213"/>
      <c r="AA55" s="213"/>
      <c r="AB55" s="213"/>
    </row>
    <row r="56" spans="1:28" ht="45" customHeight="1" x14ac:dyDescent="0.25">
      <c r="A56" s="95"/>
      <c r="B56" s="251"/>
      <c r="C56" s="636" t="s">
        <v>123</v>
      </c>
      <c r="D56" s="636" t="s">
        <v>122</v>
      </c>
      <c r="E56" s="636" t="s">
        <v>121</v>
      </c>
      <c r="F56" s="636" t="s">
        <v>120</v>
      </c>
      <c r="G56" s="636" t="s">
        <v>119</v>
      </c>
      <c r="H56" s="641" t="s">
        <v>118</v>
      </c>
      <c r="I56" s="636" t="s">
        <v>117</v>
      </c>
      <c r="J56" s="87"/>
      <c r="K56" s="250"/>
      <c r="L56" s="117"/>
      <c r="M56" s="117"/>
      <c r="N56" s="117"/>
      <c r="O56" s="117"/>
      <c r="P56" s="117"/>
      <c r="Q56" s="100"/>
      <c r="R56" s="117"/>
      <c r="S56" s="213"/>
      <c r="T56" s="213"/>
      <c r="U56" s="213"/>
      <c r="V56" s="213"/>
      <c r="W56" s="213"/>
      <c r="X56" s="213"/>
      <c r="Y56" s="213"/>
      <c r="Z56" s="213"/>
      <c r="AA56" s="213"/>
      <c r="AB56" s="213"/>
    </row>
    <row r="57" spans="1:28" ht="15.75" customHeight="1" x14ac:dyDescent="0.25">
      <c r="A57" s="95"/>
      <c r="B57" s="136" t="s">
        <v>99</v>
      </c>
      <c r="C57" s="249">
        <v>0.22500000000000001</v>
      </c>
      <c r="D57" s="249">
        <v>0.109375</v>
      </c>
      <c r="E57" s="249">
        <v>0.21126760563380281</v>
      </c>
      <c r="F57" s="249">
        <v>0.19072164948453607</v>
      </c>
      <c r="G57" s="249">
        <v>0.15447154471544716</v>
      </c>
      <c r="H57" s="249">
        <v>0</v>
      </c>
      <c r="I57" s="249">
        <v>0.17445482866043613</v>
      </c>
      <c r="J57" s="87"/>
      <c r="K57" s="87"/>
      <c r="L57" s="248"/>
      <c r="M57" s="248"/>
      <c r="N57" s="248"/>
      <c r="O57" s="248"/>
      <c r="P57" s="248"/>
      <c r="Q57" s="248"/>
      <c r="R57" s="248"/>
      <c r="S57" s="213"/>
      <c r="T57" s="213"/>
      <c r="U57" s="213"/>
      <c r="V57" s="213"/>
      <c r="W57" s="213"/>
      <c r="X57" s="213"/>
      <c r="Y57" s="213"/>
      <c r="Z57" s="213"/>
      <c r="AA57" s="213"/>
      <c r="AB57" s="213"/>
    </row>
    <row r="58" spans="1:28" ht="15.75" customHeight="1" x14ac:dyDescent="0.25">
      <c r="A58" s="95"/>
      <c r="B58" s="136" t="s">
        <v>98</v>
      </c>
      <c r="C58" s="249">
        <v>0.14545454545454545</v>
      </c>
      <c r="D58" s="249">
        <v>0.13207547169811321</v>
      </c>
      <c r="E58" s="249">
        <v>0.248</v>
      </c>
      <c r="F58" s="249">
        <v>0.22375690607734808</v>
      </c>
      <c r="G58" s="249">
        <v>0.14324324324324325</v>
      </c>
      <c r="H58" s="249">
        <v>0.2</v>
      </c>
      <c r="I58" s="249">
        <v>0.16974674880219029</v>
      </c>
      <c r="J58" s="87"/>
      <c r="K58" s="87"/>
      <c r="L58" s="248"/>
      <c r="M58" s="248"/>
      <c r="N58" s="248"/>
      <c r="O58" s="248"/>
      <c r="P58" s="248"/>
      <c r="Q58" s="248"/>
      <c r="R58" s="248"/>
      <c r="S58" s="213"/>
      <c r="T58" s="213"/>
      <c r="U58" s="213"/>
      <c r="V58" s="213"/>
      <c r="W58" s="213"/>
      <c r="X58" s="213"/>
      <c r="Y58" s="213"/>
      <c r="Z58" s="213"/>
      <c r="AA58" s="213"/>
      <c r="AB58" s="213"/>
    </row>
    <row r="59" spans="1:28" ht="15" customHeight="1" x14ac:dyDescent="0.25">
      <c r="A59" s="95"/>
      <c r="B59" s="24" t="s">
        <v>263</v>
      </c>
      <c r="C59" s="87"/>
      <c r="D59" s="87"/>
      <c r="E59" s="87"/>
      <c r="F59" s="87"/>
      <c r="G59" s="152"/>
      <c r="I59" s="87"/>
      <c r="J59" s="87"/>
      <c r="K59" s="213"/>
      <c r="L59" s="213"/>
      <c r="M59" s="213"/>
      <c r="N59" s="213"/>
      <c r="O59" s="213"/>
      <c r="P59" s="213"/>
      <c r="Q59" s="213"/>
      <c r="R59" s="213"/>
      <c r="S59" s="213"/>
      <c r="T59" s="213"/>
      <c r="U59" s="213"/>
      <c r="V59" s="213"/>
      <c r="W59" s="213"/>
      <c r="X59" s="213"/>
      <c r="Y59" s="213"/>
      <c r="Z59" s="213"/>
      <c r="AA59" s="213"/>
      <c r="AB59" s="213"/>
    </row>
    <row r="60" spans="1:28" ht="15" customHeight="1" x14ac:dyDescent="0.25">
      <c r="A60" s="95"/>
      <c r="C60" s="222"/>
      <c r="D60" s="222"/>
      <c r="E60" s="222"/>
      <c r="F60" s="222"/>
      <c r="G60" s="222"/>
      <c r="H60" s="222"/>
      <c r="I60" s="222"/>
      <c r="J60" s="87"/>
      <c r="K60" s="213"/>
      <c r="L60" s="213"/>
      <c r="M60" s="213"/>
      <c r="N60" s="213"/>
      <c r="O60" s="213"/>
      <c r="P60" s="213"/>
      <c r="Q60" s="213"/>
      <c r="R60" s="213"/>
      <c r="S60" s="213"/>
      <c r="T60" s="213"/>
      <c r="U60" s="213"/>
      <c r="V60" s="213"/>
      <c r="W60" s="213"/>
      <c r="X60" s="213"/>
      <c r="Y60" s="213"/>
      <c r="Z60" s="213"/>
      <c r="AA60" s="213"/>
      <c r="AB60" s="213"/>
    </row>
    <row r="61" spans="1:28" ht="15" customHeight="1" x14ac:dyDescent="0.25">
      <c r="A61" s="95"/>
      <c r="B61" s="24"/>
      <c r="C61" s="222"/>
      <c r="D61" s="222"/>
      <c r="E61" s="222"/>
      <c r="F61" s="222"/>
      <c r="G61" s="222"/>
      <c r="H61" s="222"/>
      <c r="I61" s="222"/>
      <c r="J61" s="87"/>
      <c r="K61" s="213"/>
      <c r="L61" s="213"/>
      <c r="M61" s="213"/>
      <c r="N61" s="213"/>
      <c r="O61" s="213"/>
      <c r="P61" s="213"/>
      <c r="Q61" s="213"/>
      <c r="R61" s="213"/>
      <c r="S61" s="213"/>
      <c r="T61" s="213"/>
      <c r="U61" s="213"/>
      <c r="V61" s="213"/>
      <c r="W61" s="213"/>
      <c r="X61" s="213"/>
      <c r="Y61" s="213"/>
      <c r="Z61" s="213"/>
      <c r="AA61" s="213"/>
      <c r="AB61" s="213"/>
    </row>
    <row r="62" spans="1:28" ht="15.75" customHeight="1" x14ac:dyDescent="0.25">
      <c r="A62" s="95" t="s">
        <v>287</v>
      </c>
      <c r="B62" s="84" t="s">
        <v>286</v>
      </c>
      <c r="C62" s="247"/>
      <c r="D62" s="225"/>
      <c r="E62" s="225"/>
      <c r="F62" s="222"/>
      <c r="G62" s="222"/>
      <c r="H62" s="222"/>
      <c r="I62" s="222"/>
      <c r="J62" s="87"/>
      <c r="K62" s="213"/>
      <c r="L62" s="213"/>
      <c r="M62" s="213"/>
      <c r="N62" s="213"/>
      <c r="O62" s="213"/>
      <c r="P62" s="213"/>
      <c r="Q62" s="213"/>
      <c r="R62" s="213"/>
      <c r="S62" s="213"/>
      <c r="T62" s="213"/>
      <c r="U62" s="213"/>
      <c r="V62" s="213"/>
      <c r="W62" s="213"/>
      <c r="X62" s="213"/>
      <c r="Y62" s="213"/>
      <c r="Z62" s="213"/>
      <c r="AA62" s="213"/>
      <c r="AB62" s="213"/>
    </row>
    <row r="63" spans="1:28" ht="59.45" customHeight="1" x14ac:dyDescent="0.25">
      <c r="A63" s="95"/>
      <c r="B63" s="246" t="s">
        <v>285</v>
      </c>
      <c r="C63" s="645" t="s">
        <v>284</v>
      </c>
      <c r="D63" s="645" t="s">
        <v>283</v>
      </c>
      <c r="E63" s="645" t="s">
        <v>282</v>
      </c>
      <c r="F63" s="222"/>
      <c r="G63" s="222"/>
      <c r="H63" s="222"/>
      <c r="I63" s="222"/>
      <c r="J63" s="87"/>
      <c r="K63" s="213"/>
      <c r="L63" s="213"/>
      <c r="M63" s="213"/>
      <c r="N63" s="213"/>
      <c r="O63" s="213"/>
      <c r="P63" s="213"/>
      <c r="Q63" s="213"/>
      <c r="R63" s="213"/>
      <c r="S63" s="213"/>
      <c r="T63" s="213"/>
      <c r="U63" s="213"/>
      <c r="V63" s="213"/>
      <c r="W63" s="213"/>
      <c r="X63" s="213"/>
      <c r="Y63" s="213"/>
      <c r="Z63" s="213"/>
      <c r="AA63" s="213"/>
      <c r="AB63" s="213"/>
    </row>
    <row r="64" spans="1:28" ht="15.75" customHeight="1" x14ac:dyDescent="0.25">
      <c r="A64" s="95"/>
      <c r="B64" s="241" t="s">
        <v>115</v>
      </c>
      <c r="C64" s="240"/>
      <c r="D64" s="240"/>
      <c r="E64" s="239"/>
      <c r="F64" s="222"/>
      <c r="G64" s="222"/>
      <c r="H64" s="222"/>
      <c r="I64" s="222"/>
      <c r="J64" s="87"/>
      <c r="K64" s="213"/>
      <c r="L64" s="213"/>
      <c r="M64" s="213"/>
      <c r="N64" s="213"/>
      <c r="O64" s="213"/>
      <c r="P64" s="213"/>
      <c r="Q64" s="213"/>
      <c r="R64" s="213"/>
      <c r="S64" s="213"/>
      <c r="T64" s="213"/>
      <c r="U64" s="213"/>
      <c r="V64" s="213"/>
      <c r="W64" s="213"/>
      <c r="X64" s="213"/>
      <c r="Y64" s="213"/>
      <c r="Z64" s="213"/>
      <c r="AA64" s="213"/>
      <c r="AB64" s="213"/>
    </row>
    <row r="65" spans="1:28" ht="30" customHeight="1" x14ac:dyDescent="0.25">
      <c r="A65" s="95"/>
      <c r="B65" s="238" t="s">
        <v>281</v>
      </c>
      <c r="C65" s="685" t="s">
        <v>280</v>
      </c>
      <c r="D65" s="236">
        <v>2</v>
      </c>
      <c r="E65" s="236">
        <v>2</v>
      </c>
      <c r="F65" s="222"/>
      <c r="G65" s="222"/>
      <c r="H65" s="222"/>
      <c r="I65" s="222"/>
      <c r="J65" s="87"/>
      <c r="K65" s="213"/>
      <c r="L65" s="213"/>
      <c r="M65" s="213"/>
      <c r="N65" s="213"/>
      <c r="O65" s="213"/>
      <c r="P65" s="213"/>
      <c r="Q65" s="213"/>
      <c r="R65" s="213"/>
      <c r="S65" s="213"/>
      <c r="T65" s="213"/>
      <c r="U65" s="213"/>
      <c r="V65" s="213"/>
      <c r="W65" s="213"/>
      <c r="X65" s="213"/>
      <c r="Y65" s="213"/>
      <c r="Z65" s="213"/>
      <c r="AA65" s="213"/>
      <c r="AB65" s="213"/>
    </row>
    <row r="66" spans="1:28" ht="15.75" customHeight="1" x14ac:dyDescent="0.25">
      <c r="A66" s="95"/>
      <c r="B66" s="241" t="s">
        <v>116</v>
      </c>
      <c r="C66" s="240"/>
      <c r="D66" s="240"/>
      <c r="E66" s="239"/>
      <c r="F66" s="222"/>
      <c r="G66" s="222"/>
      <c r="H66" s="222"/>
      <c r="I66" s="222"/>
      <c r="J66" s="87"/>
      <c r="K66" s="213"/>
      <c r="L66" s="213"/>
      <c r="M66" s="213"/>
      <c r="N66" s="213"/>
      <c r="O66" s="213"/>
      <c r="P66" s="213"/>
      <c r="Q66" s="213"/>
      <c r="R66" s="213"/>
      <c r="S66" s="213"/>
      <c r="T66" s="213"/>
      <c r="U66" s="213"/>
      <c r="V66" s="213"/>
      <c r="W66" s="213"/>
      <c r="X66" s="213"/>
      <c r="Y66" s="213"/>
      <c r="Z66" s="213"/>
      <c r="AA66" s="213"/>
      <c r="AB66" s="213"/>
    </row>
    <row r="67" spans="1:28" ht="15.75" customHeight="1" x14ac:dyDescent="0.25">
      <c r="A67" s="95"/>
      <c r="B67" s="238" t="s">
        <v>1020</v>
      </c>
      <c r="C67" s="245">
        <v>1800000</v>
      </c>
      <c r="D67" s="237" t="s">
        <v>279</v>
      </c>
      <c r="E67" s="236">
        <v>3</v>
      </c>
      <c r="F67" s="222"/>
      <c r="G67" s="222"/>
      <c r="H67" s="222"/>
      <c r="I67" s="222"/>
      <c r="J67" s="87"/>
      <c r="K67" s="213"/>
      <c r="L67" s="213"/>
      <c r="M67" s="213"/>
      <c r="N67" s="213"/>
      <c r="O67" s="213"/>
      <c r="P67" s="213"/>
      <c r="Q67" s="213"/>
      <c r="R67" s="213"/>
      <c r="S67" s="213"/>
      <c r="T67" s="213"/>
      <c r="U67" s="213"/>
      <c r="V67" s="213"/>
      <c r="W67" s="213"/>
      <c r="X67" s="213"/>
      <c r="Y67" s="213"/>
      <c r="Z67" s="213"/>
      <c r="AA67" s="213"/>
      <c r="AB67" s="213"/>
    </row>
    <row r="68" spans="1:28" ht="15.75" customHeight="1" x14ac:dyDescent="0.25">
      <c r="A68" s="95"/>
      <c r="B68" s="235" t="s">
        <v>1021</v>
      </c>
      <c r="C68" s="242">
        <v>4100000</v>
      </c>
      <c r="D68" s="244" t="s">
        <v>278</v>
      </c>
      <c r="E68" s="243">
        <v>4</v>
      </c>
      <c r="F68" s="222"/>
      <c r="G68" s="222"/>
      <c r="H68" s="222"/>
      <c r="I68" s="222"/>
      <c r="J68" s="87"/>
      <c r="K68" s="213"/>
      <c r="L68" s="213"/>
      <c r="M68" s="213"/>
      <c r="N68" s="213"/>
      <c r="O68" s="213"/>
      <c r="P68" s="213"/>
      <c r="Q68" s="213"/>
      <c r="R68" s="213"/>
      <c r="S68" s="213"/>
      <c r="T68" s="213"/>
      <c r="U68" s="213"/>
      <c r="V68" s="213"/>
      <c r="W68" s="213"/>
      <c r="X68" s="213"/>
      <c r="Y68" s="213"/>
      <c r="Z68" s="213"/>
      <c r="AA68" s="213"/>
      <c r="AB68" s="213"/>
    </row>
    <row r="69" spans="1:28" ht="15.75" customHeight="1" x14ac:dyDescent="0.25">
      <c r="A69" s="95"/>
      <c r="B69" s="241" t="s">
        <v>114</v>
      </c>
      <c r="C69" s="240"/>
      <c r="D69" s="240"/>
      <c r="E69" s="239"/>
      <c r="F69" s="222"/>
      <c r="G69" s="222"/>
      <c r="H69" s="222"/>
      <c r="I69" s="222"/>
      <c r="J69" s="87"/>
      <c r="K69" s="213"/>
      <c r="L69" s="213"/>
      <c r="M69" s="213"/>
      <c r="N69" s="213"/>
      <c r="O69" s="213"/>
      <c r="P69" s="213"/>
      <c r="Q69" s="213"/>
      <c r="R69" s="213"/>
      <c r="S69" s="213"/>
      <c r="T69" s="213"/>
      <c r="U69" s="213"/>
      <c r="V69" s="213"/>
      <c r="W69" s="213"/>
      <c r="X69" s="213"/>
      <c r="Y69" s="213"/>
      <c r="Z69" s="213"/>
      <c r="AA69" s="213"/>
      <c r="AB69" s="213"/>
    </row>
    <row r="70" spans="1:28" ht="15.75" customHeight="1" x14ac:dyDescent="0.25">
      <c r="A70" s="95"/>
      <c r="B70" s="235" t="s">
        <v>277</v>
      </c>
      <c r="C70" s="242">
        <v>4100000</v>
      </c>
      <c r="D70" s="234">
        <v>4</v>
      </c>
      <c r="E70" s="234">
        <v>4</v>
      </c>
      <c r="F70" s="231"/>
      <c r="G70" s="222"/>
      <c r="H70" s="222"/>
      <c r="I70" s="222"/>
      <c r="J70" s="87"/>
      <c r="K70" s="213"/>
      <c r="L70" s="213"/>
      <c r="M70" s="213"/>
      <c r="N70" s="213"/>
      <c r="O70" s="213"/>
      <c r="P70" s="213"/>
      <c r="Q70" s="213"/>
      <c r="R70" s="213"/>
      <c r="S70" s="213"/>
      <c r="T70" s="213"/>
      <c r="U70" s="213"/>
      <c r="V70" s="213"/>
      <c r="W70" s="213"/>
      <c r="X70" s="213"/>
      <c r="Y70" s="213"/>
      <c r="Z70" s="213"/>
      <c r="AA70" s="213"/>
      <c r="AB70" s="213"/>
    </row>
    <row r="71" spans="1:28" ht="15.75" customHeight="1" x14ac:dyDescent="0.25">
      <c r="A71" s="95"/>
      <c r="B71" s="241" t="s">
        <v>113</v>
      </c>
      <c r="C71" s="240"/>
      <c r="D71" s="240"/>
      <c r="E71" s="239"/>
      <c r="F71" s="231"/>
      <c r="G71" s="222"/>
      <c r="H71" s="222"/>
      <c r="I71" s="222"/>
      <c r="J71" s="87"/>
      <c r="K71" s="213"/>
      <c r="L71" s="213"/>
      <c r="M71" s="213"/>
      <c r="N71" s="213"/>
      <c r="O71" s="213"/>
      <c r="P71" s="213"/>
      <c r="Q71" s="213"/>
      <c r="R71" s="213"/>
      <c r="S71" s="213"/>
      <c r="T71" s="213"/>
      <c r="U71" s="213"/>
      <c r="V71" s="213"/>
      <c r="W71" s="213"/>
      <c r="X71" s="213"/>
      <c r="Y71" s="213"/>
      <c r="Z71" s="213"/>
      <c r="AA71" s="213"/>
      <c r="AB71" s="213"/>
    </row>
    <row r="72" spans="1:28" ht="33" customHeight="1" x14ac:dyDescent="0.25">
      <c r="A72" s="95"/>
      <c r="B72" s="238" t="s">
        <v>276</v>
      </c>
      <c r="C72" s="881" t="s">
        <v>1019</v>
      </c>
      <c r="D72" s="237" t="s">
        <v>275</v>
      </c>
      <c r="E72" s="236">
        <v>3</v>
      </c>
      <c r="F72" s="231"/>
      <c r="G72" s="222"/>
      <c r="H72" s="222"/>
      <c r="I72" s="222"/>
      <c r="J72" s="87"/>
      <c r="K72" s="213"/>
      <c r="L72" s="213"/>
      <c r="M72" s="213"/>
      <c r="N72" s="213"/>
      <c r="O72" s="213"/>
      <c r="P72" s="213"/>
      <c r="Q72" s="213"/>
      <c r="R72" s="213"/>
      <c r="S72" s="213"/>
      <c r="T72" s="213"/>
      <c r="U72" s="213"/>
      <c r="V72" s="213"/>
      <c r="W72" s="213"/>
      <c r="X72" s="213"/>
      <c r="Y72" s="213"/>
      <c r="Z72" s="213"/>
      <c r="AA72" s="213"/>
      <c r="AB72" s="213"/>
    </row>
    <row r="73" spans="1:28" ht="30" customHeight="1" x14ac:dyDescent="0.25">
      <c r="A73" s="95"/>
      <c r="B73" s="235" t="s">
        <v>274</v>
      </c>
      <c r="C73" s="685" t="s">
        <v>280</v>
      </c>
      <c r="D73" s="234">
        <v>3</v>
      </c>
      <c r="E73" s="234">
        <v>3</v>
      </c>
      <c r="F73" s="222"/>
      <c r="G73" s="222"/>
      <c r="H73" s="222"/>
      <c r="I73" s="222"/>
      <c r="J73" s="87"/>
      <c r="K73" s="213"/>
      <c r="L73" s="213"/>
      <c r="M73" s="213"/>
      <c r="N73" s="213"/>
      <c r="O73" s="213"/>
      <c r="P73" s="213"/>
      <c r="Q73" s="213"/>
      <c r="R73" s="213"/>
      <c r="S73" s="213"/>
      <c r="T73" s="213"/>
      <c r="U73" s="213"/>
      <c r="V73" s="213"/>
      <c r="W73" s="213"/>
      <c r="X73" s="213"/>
      <c r="Y73" s="213"/>
      <c r="Z73" s="213"/>
      <c r="AA73" s="213"/>
      <c r="AB73" s="213"/>
    </row>
    <row r="74" spans="1:28" ht="15.75" customHeight="1" x14ac:dyDescent="0.25">
      <c r="A74" s="95"/>
      <c r="B74" s="906" t="s">
        <v>1044</v>
      </c>
      <c r="C74" s="906"/>
      <c r="D74" s="906"/>
      <c r="E74" s="906"/>
      <c r="F74" s="232"/>
      <c r="G74" s="225"/>
      <c r="H74" s="222"/>
      <c r="I74" s="222"/>
      <c r="J74" s="87"/>
      <c r="K74" s="213"/>
      <c r="L74" s="213"/>
      <c r="M74" s="213"/>
      <c r="N74" s="213"/>
      <c r="O74" s="213"/>
      <c r="P74" s="213"/>
      <c r="Q74" s="213"/>
      <c r="R74" s="213"/>
      <c r="S74" s="213"/>
      <c r="T74" s="213"/>
      <c r="U74" s="213"/>
      <c r="V74" s="213"/>
      <c r="W74" s="213"/>
      <c r="X74" s="213"/>
      <c r="Y74" s="213"/>
      <c r="Z74" s="213"/>
      <c r="AA74" s="213"/>
      <c r="AB74" s="213"/>
    </row>
    <row r="75" spans="1:28" ht="15.75" customHeight="1" x14ac:dyDescent="0.25">
      <c r="A75" s="95"/>
      <c r="B75" s="907"/>
      <c r="C75" s="907"/>
      <c r="D75" s="907"/>
      <c r="E75" s="907"/>
      <c r="F75" s="232"/>
      <c r="G75" s="225"/>
      <c r="H75" s="222"/>
      <c r="I75" s="222"/>
      <c r="J75" s="87"/>
      <c r="K75" s="213"/>
      <c r="L75" s="213"/>
      <c r="M75" s="213"/>
      <c r="N75" s="213"/>
      <c r="O75" s="213"/>
      <c r="P75" s="213"/>
      <c r="Q75" s="213"/>
      <c r="R75" s="213"/>
      <c r="S75" s="213"/>
      <c r="T75" s="213"/>
      <c r="U75" s="213"/>
      <c r="V75" s="213"/>
      <c r="W75" s="213"/>
      <c r="X75" s="213"/>
      <c r="Y75" s="213"/>
      <c r="Z75" s="213"/>
      <c r="AA75" s="213"/>
      <c r="AB75" s="213"/>
    </row>
    <row r="76" spans="1:28" ht="15.75" customHeight="1" x14ac:dyDescent="0.25">
      <c r="A76" s="95"/>
      <c r="B76" s="907"/>
      <c r="C76" s="907"/>
      <c r="D76" s="907"/>
      <c r="E76" s="907"/>
      <c r="F76" s="232"/>
      <c r="G76" s="225"/>
      <c r="H76" s="222"/>
      <c r="I76" s="222"/>
      <c r="J76" s="87"/>
      <c r="K76" s="213"/>
      <c r="L76" s="213"/>
      <c r="M76" s="213"/>
      <c r="N76" s="213"/>
      <c r="O76" s="213"/>
      <c r="P76" s="213"/>
      <c r="Q76" s="213"/>
      <c r="R76" s="213"/>
      <c r="S76" s="213"/>
      <c r="T76" s="213"/>
      <c r="U76" s="213"/>
      <c r="V76" s="213"/>
      <c r="W76" s="213"/>
      <c r="X76" s="213"/>
      <c r="Y76" s="213"/>
      <c r="Z76" s="213"/>
      <c r="AA76" s="213"/>
      <c r="AB76" s="213"/>
    </row>
    <row r="77" spans="1:28" ht="15.75" customHeight="1" x14ac:dyDescent="0.25">
      <c r="A77" s="95"/>
      <c r="B77" s="907"/>
      <c r="C77" s="907"/>
      <c r="D77" s="907"/>
      <c r="E77" s="907"/>
      <c r="F77" s="232"/>
      <c r="G77" s="225"/>
      <c r="H77" s="222"/>
      <c r="I77" s="222"/>
      <c r="J77" s="87"/>
      <c r="K77" s="213"/>
      <c r="L77" s="213"/>
      <c r="M77" s="213"/>
      <c r="N77" s="213"/>
      <c r="O77" s="213"/>
      <c r="P77" s="213"/>
      <c r="Q77" s="213"/>
      <c r="R77" s="213"/>
      <c r="S77" s="213"/>
      <c r="T77" s="213"/>
      <c r="U77" s="213"/>
      <c r="V77" s="213"/>
      <c r="W77" s="213"/>
      <c r="X77" s="213"/>
      <c r="Y77" s="213"/>
      <c r="Z77" s="213"/>
      <c r="AA77" s="213"/>
      <c r="AB77" s="213"/>
    </row>
    <row r="78" spans="1:28" ht="15.75" customHeight="1" x14ac:dyDescent="0.25">
      <c r="A78" s="95"/>
      <c r="B78" s="907"/>
      <c r="C78" s="907"/>
      <c r="D78" s="907"/>
      <c r="E78" s="907"/>
      <c r="F78" s="232"/>
      <c r="G78" s="225"/>
      <c r="H78" s="222"/>
      <c r="I78" s="222"/>
      <c r="J78" s="87"/>
      <c r="K78" s="213"/>
      <c r="L78" s="213"/>
      <c r="M78" s="213"/>
      <c r="N78" s="213"/>
      <c r="O78" s="213"/>
      <c r="P78" s="213"/>
      <c r="Q78" s="213"/>
      <c r="R78" s="213"/>
      <c r="S78" s="213"/>
      <c r="T78" s="213"/>
      <c r="U78" s="213"/>
      <c r="V78" s="213"/>
      <c r="W78" s="213"/>
      <c r="X78" s="213"/>
      <c r="Y78" s="213"/>
      <c r="Z78" s="213"/>
      <c r="AA78" s="213"/>
      <c r="AB78" s="213"/>
    </row>
    <row r="79" spans="1:28" ht="31.15" customHeight="1" x14ac:dyDescent="0.25">
      <c r="A79" s="95"/>
      <c r="B79" s="907"/>
      <c r="C79" s="907"/>
      <c r="D79" s="907"/>
      <c r="E79" s="907"/>
      <c r="F79" s="232"/>
      <c r="G79" s="225"/>
      <c r="H79" s="222"/>
      <c r="I79" s="222"/>
      <c r="J79" s="87"/>
      <c r="K79" s="213"/>
      <c r="L79" s="213"/>
      <c r="M79" s="213"/>
      <c r="N79" s="213"/>
      <c r="O79" s="213"/>
      <c r="P79" s="213"/>
      <c r="Q79" s="213"/>
      <c r="R79" s="213"/>
      <c r="S79" s="213"/>
      <c r="T79" s="213"/>
      <c r="U79" s="213"/>
      <c r="V79" s="213"/>
      <c r="W79" s="213"/>
      <c r="X79" s="213"/>
      <c r="Y79" s="213"/>
      <c r="Z79" s="213"/>
      <c r="AA79" s="213"/>
      <c r="AB79" s="213"/>
    </row>
    <row r="80" spans="1:28" ht="15.75" customHeight="1" x14ac:dyDescent="0.25">
      <c r="A80" s="95"/>
      <c r="B80" s="24" t="s">
        <v>263</v>
      </c>
      <c r="C80" s="233"/>
      <c r="D80" s="233"/>
      <c r="E80" s="233"/>
      <c r="F80" s="232"/>
      <c r="G80" s="225"/>
      <c r="H80" s="222"/>
      <c r="I80" s="87"/>
      <c r="J80" s="213"/>
      <c r="K80" s="213"/>
      <c r="L80" s="213"/>
      <c r="M80" s="213"/>
      <c r="N80" s="213"/>
      <c r="O80" s="213"/>
      <c r="P80" s="213"/>
      <c r="Q80" s="213"/>
      <c r="R80" s="213"/>
      <c r="S80" s="213"/>
      <c r="T80" s="213"/>
      <c r="U80" s="213"/>
      <c r="V80" s="213"/>
      <c r="W80" s="213"/>
      <c r="X80" s="213"/>
      <c r="Y80" s="213"/>
      <c r="Z80" s="213"/>
      <c r="AA80" s="213"/>
    </row>
    <row r="81" spans="1:27" ht="15" customHeight="1" x14ac:dyDescent="0.25">
      <c r="A81" s="95"/>
      <c r="B81" s="87"/>
      <c r="C81" s="222"/>
      <c r="D81" s="222"/>
      <c r="E81" s="222"/>
      <c r="F81" s="222"/>
      <c r="G81" s="222"/>
      <c r="H81" s="222"/>
      <c r="I81" s="87"/>
      <c r="J81" s="213"/>
      <c r="K81" s="213"/>
      <c r="L81" s="213"/>
      <c r="M81" s="213"/>
      <c r="N81" s="213"/>
      <c r="O81" s="213"/>
      <c r="P81" s="213"/>
      <c r="Q81" s="213"/>
      <c r="R81" s="213"/>
      <c r="S81" s="213"/>
      <c r="T81" s="213"/>
      <c r="U81" s="213"/>
      <c r="V81" s="213"/>
      <c r="W81" s="213"/>
      <c r="X81" s="213"/>
      <c r="Y81" s="213"/>
      <c r="Z81" s="213"/>
      <c r="AA81" s="213"/>
    </row>
    <row r="82" spans="1:27" ht="15.75" customHeight="1" x14ac:dyDescent="0.25">
      <c r="A82" s="95" t="s">
        <v>273</v>
      </c>
      <c r="B82" s="59" t="s">
        <v>272</v>
      </c>
      <c r="C82" s="44"/>
      <c r="D82" s="170"/>
      <c r="E82" s="170"/>
      <c r="F82" s="170"/>
      <c r="G82" s="50"/>
      <c r="H82" s="222"/>
      <c r="I82" s="87"/>
      <c r="J82" s="213"/>
      <c r="K82" s="213"/>
      <c r="L82" s="213"/>
      <c r="M82" s="213"/>
      <c r="N82" s="213"/>
      <c r="O82" s="213"/>
      <c r="P82" s="213"/>
      <c r="Q82" s="213"/>
      <c r="R82" s="213"/>
      <c r="S82" s="213"/>
      <c r="T82" s="213"/>
      <c r="U82" s="213"/>
      <c r="V82" s="213"/>
      <c r="W82" s="213"/>
      <c r="X82" s="213"/>
      <c r="Y82" s="213"/>
      <c r="Z82" s="213"/>
      <c r="AA82" s="213"/>
    </row>
    <row r="83" spans="1:27" ht="46.15" customHeight="1" x14ac:dyDescent="0.25">
      <c r="A83" s="95"/>
      <c r="B83" s="47" t="s">
        <v>124</v>
      </c>
      <c r="C83" s="641" t="s">
        <v>269</v>
      </c>
      <c r="D83" s="641" t="s">
        <v>116</v>
      </c>
      <c r="E83" s="641" t="s">
        <v>112</v>
      </c>
      <c r="F83" s="641" t="s">
        <v>113</v>
      </c>
      <c r="G83" s="641" t="s">
        <v>117</v>
      </c>
      <c r="H83" s="222"/>
      <c r="I83" s="87"/>
      <c r="J83" s="213"/>
      <c r="K83" s="213"/>
      <c r="L83" s="213"/>
      <c r="M83" s="213"/>
      <c r="N83" s="213"/>
      <c r="O83" s="213"/>
      <c r="P83" s="213"/>
      <c r="Q83" s="213"/>
      <c r="R83" s="213"/>
      <c r="S83" s="213"/>
      <c r="T83" s="213"/>
      <c r="U83" s="213"/>
      <c r="V83" s="213"/>
      <c r="W83" s="213"/>
      <c r="X83" s="213"/>
      <c r="Y83" s="213"/>
      <c r="Z83" s="213"/>
      <c r="AA83" s="213"/>
    </row>
    <row r="84" spans="1:27" ht="15.75" customHeight="1" x14ac:dyDescent="0.25">
      <c r="A84" s="911"/>
      <c r="B84" s="47" t="s">
        <v>25</v>
      </c>
      <c r="C84" s="47">
        <v>174.157634</v>
      </c>
      <c r="D84" s="47">
        <v>4820.6438889999999</v>
      </c>
      <c r="E84" s="47">
        <v>2198.1730520000001</v>
      </c>
      <c r="F84" s="47">
        <v>169.27623800000001</v>
      </c>
      <c r="G84" s="47">
        <v>7362.2508129999997</v>
      </c>
      <c r="H84" s="231"/>
      <c r="I84" s="87"/>
      <c r="J84" s="213"/>
      <c r="K84" s="213"/>
      <c r="L84" s="213"/>
      <c r="M84" s="213"/>
      <c r="N84" s="213"/>
      <c r="O84" s="213"/>
      <c r="P84" s="213"/>
      <c r="Q84" s="213"/>
      <c r="R84" s="213"/>
      <c r="S84" s="213"/>
      <c r="T84" s="213"/>
      <c r="U84" s="213"/>
      <c r="V84" s="213"/>
      <c r="W84" s="213"/>
      <c r="X84" s="213"/>
      <c r="Y84" s="213"/>
      <c r="Z84" s="213"/>
      <c r="AA84" s="213"/>
    </row>
    <row r="85" spans="1:27" ht="15.75" customHeight="1" x14ac:dyDescent="0.25">
      <c r="A85" s="911"/>
      <c r="B85" s="47" t="s">
        <v>26</v>
      </c>
      <c r="C85" s="47">
        <v>45.438758</v>
      </c>
      <c r="D85" s="47">
        <v>738.324928</v>
      </c>
      <c r="E85" s="47">
        <v>165.49498700000001</v>
      </c>
      <c r="F85" s="47">
        <v>38.905219000000002</v>
      </c>
      <c r="G85" s="47">
        <v>988.16389200000003</v>
      </c>
      <c r="H85" s="231"/>
      <c r="I85" s="87"/>
      <c r="J85" s="213"/>
      <c r="K85" s="213"/>
      <c r="L85" s="213"/>
      <c r="M85" s="213"/>
      <c r="N85" s="213"/>
      <c r="O85" s="213"/>
      <c r="P85" s="213"/>
      <c r="Q85" s="213"/>
      <c r="R85" s="213"/>
      <c r="S85" s="213"/>
      <c r="T85" s="213"/>
      <c r="U85" s="213"/>
      <c r="V85" s="213"/>
      <c r="W85" s="213"/>
      <c r="X85" s="213"/>
      <c r="Y85" s="213"/>
      <c r="Z85" s="213"/>
      <c r="AA85" s="213"/>
    </row>
    <row r="86" spans="1:27" ht="15.75" customHeight="1" x14ac:dyDescent="0.25">
      <c r="A86" s="253"/>
      <c r="B86" s="882" t="s">
        <v>1045</v>
      </c>
      <c r="C86" s="50"/>
      <c r="D86" s="50"/>
      <c r="E86" s="50"/>
      <c r="F86" s="50"/>
      <c r="G86" s="50"/>
      <c r="H86" s="231"/>
      <c r="I86" s="602"/>
      <c r="J86" s="213"/>
      <c r="K86" s="213"/>
      <c r="L86" s="213"/>
      <c r="M86" s="213"/>
      <c r="N86" s="213"/>
      <c r="O86" s="213"/>
      <c r="P86" s="213"/>
      <c r="Q86" s="213"/>
      <c r="R86" s="213"/>
      <c r="S86" s="213"/>
      <c r="T86" s="213"/>
      <c r="U86" s="213"/>
      <c r="V86" s="213"/>
      <c r="W86" s="213"/>
      <c r="X86" s="213"/>
      <c r="Y86" s="213"/>
      <c r="Z86" s="213"/>
      <c r="AA86" s="213"/>
    </row>
    <row r="87" spans="1:27" ht="15" customHeight="1" x14ac:dyDescent="0.25">
      <c r="A87" s="95"/>
      <c r="B87" s="229" t="s">
        <v>263</v>
      </c>
      <c r="C87" s="50"/>
      <c r="D87" s="50"/>
      <c r="E87" s="50"/>
      <c r="F87" s="50"/>
      <c r="G87" s="50"/>
      <c r="H87" s="222"/>
      <c r="I87" s="87"/>
      <c r="J87" s="213"/>
      <c r="K87" s="213"/>
      <c r="L87" s="213"/>
      <c r="M87" s="213"/>
      <c r="N87" s="213"/>
      <c r="O87" s="213"/>
      <c r="P87" s="213"/>
      <c r="Q87" s="213"/>
      <c r="R87" s="213"/>
      <c r="S87" s="213"/>
      <c r="T87" s="213"/>
      <c r="U87" s="213"/>
      <c r="V87" s="213"/>
      <c r="W87" s="213"/>
      <c r="X87" s="213"/>
      <c r="Y87" s="213"/>
      <c r="Z87" s="213"/>
      <c r="AA87" s="213"/>
    </row>
    <row r="88" spans="1:27" ht="15" customHeight="1" x14ac:dyDescent="0.25">
      <c r="A88" s="95"/>
      <c r="B88" s="44"/>
      <c r="C88" s="225"/>
      <c r="D88" s="225"/>
      <c r="E88" s="225"/>
      <c r="F88" s="225"/>
      <c r="G88" s="225"/>
      <c r="H88" s="222"/>
      <c r="I88" s="87"/>
      <c r="J88" s="213"/>
      <c r="K88" s="213"/>
      <c r="L88" s="213"/>
      <c r="M88" s="213"/>
      <c r="N88" s="213"/>
      <c r="O88" s="213"/>
      <c r="P88" s="213"/>
      <c r="Q88" s="213"/>
      <c r="R88" s="213"/>
      <c r="S88" s="213"/>
      <c r="T88" s="213"/>
      <c r="U88" s="213"/>
      <c r="V88" s="213"/>
      <c r="W88" s="213"/>
      <c r="X88" s="213"/>
      <c r="Y88" s="213"/>
      <c r="Z88" s="213"/>
      <c r="AA88" s="213"/>
    </row>
    <row r="89" spans="1:27" ht="15" customHeight="1" x14ac:dyDescent="0.25">
      <c r="A89" s="95"/>
      <c r="B89" s="229"/>
      <c r="C89" s="225"/>
      <c r="D89" s="225"/>
      <c r="E89" s="225"/>
      <c r="F89" s="225"/>
      <c r="G89" s="225"/>
      <c r="H89" s="222"/>
      <c r="I89" s="87"/>
      <c r="J89" s="213"/>
      <c r="K89" s="213"/>
      <c r="L89" s="213"/>
      <c r="M89" s="213"/>
      <c r="N89" s="213"/>
      <c r="O89" s="213"/>
      <c r="P89" s="213"/>
      <c r="Q89" s="213"/>
      <c r="R89" s="213"/>
      <c r="S89" s="213"/>
      <c r="T89" s="213"/>
      <c r="U89" s="213"/>
      <c r="V89" s="213"/>
      <c r="W89" s="213"/>
      <c r="X89" s="213"/>
      <c r="Y89" s="213"/>
      <c r="Z89" s="213"/>
      <c r="AA89" s="213"/>
    </row>
    <row r="90" spans="1:27" ht="15.75" customHeight="1" x14ac:dyDescent="0.25">
      <c r="A90" s="95" t="s">
        <v>271</v>
      </c>
      <c r="B90" s="59" t="s">
        <v>270</v>
      </c>
      <c r="C90" s="44"/>
      <c r="D90" s="170"/>
      <c r="E90" s="170"/>
      <c r="F90" s="170"/>
      <c r="G90" s="50"/>
      <c r="H90" s="222"/>
      <c r="I90" s="87"/>
      <c r="J90" s="213"/>
      <c r="K90" s="213"/>
      <c r="L90" s="213"/>
      <c r="M90" s="213"/>
      <c r="N90" s="213"/>
      <c r="O90" s="213"/>
      <c r="P90" s="213"/>
      <c r="Q90" s="213"/>
      <c r="R90" s="213"/>
      <c r="S90" s="213"/>
      <c r="T90" s="213"/>
      <c r="U90" s="213"/>
      <c r="V90" s="213"/>
      <c r="W90" s="213"/>
      <c r="X90" s="213"/>
      <c r="Y90" s="213"/>
      <c r="Z90" s="213"/>
      <c r="AA90" s="213"/>
    </row>
    <row r="91" spans="1:27" ht="45" customHeight="1" x14ac:dyDescent="0.25">
      <c r="B91" s="47" t="s">
        <v>124</v>
      </c>
      <c r="C91" s="636" t="s">
        <v>868</v>
      </c>
      <c r="D91" s="636" t="s">
        <v>116</v>
      </c>
      <c r="E91" s="636" t="s">
        <v>112</v>
      </c>
      <c r="F91" s="636" t="s">
        <v>113</v>
      </c>
      <c r="G91" s="636" t="s">
        <v>117</v>
      </c>
      <c r="H91" s="222"/>
      <c r="I91" s="87"/>
      <c r="J91" s="213"/>
      <c r="K91" s="213"/>
      <c r="L91" s="213"/>
      <c r="M91" s="213"/>
      <c r="N91" s="213"/>
      <c r="O91" s="213"/>
      <c r="P91" s="213"/>
      <c r="Q91" s="213"/>
      <c r="R91" s="213"/>
      <c r="S91" s="213"/>
      <c r="T91" s="213"/>
      <c r="U91" s="213"/>
      <c r="V91" s="213"/>
      <c r="W91" s="213"/>
      <c r="X91" s="213"/>
      <c r="Y91" s="213"/>
      <c r="Z91" s="213"/>
      <c r="AA91" s="213"/>
    </row>
    <row r="92" spans="1:27" ht="15.75" customHeight="1" x14ac:dyDescent="0.25">
      <c r="B92" s="47" t="s">
        <v>33</v>
      </c>
      <c r="C92" s="47">
        <v>118</v>
      </c>
      <c r="D92" s="47">
        <v>1405</v>
      </c>
      <c r="E92" s="47">
        <v>389</v>
      </c>
      <c r="F92" s="47">
        <v>191</v>
      </c>
      <c r="G92" s="47">
        <v>2103</v>
      </c>
      <c r="H92" s="231"/>
      <c r="I92" s="87"/>
      <c r="J92" s="213"/>
      <c r="K92" s="213"/>
      <c r="L92" s="213"/>
      <c r="M92" s="213"/>
      <c r="N92" s="213"/>
      <c r="O92" s="213"/>
      <c r="P92" s="213"/>
      <c r="Q92" s="213"/>
      <c r="R92" s="213"/>
      <c r="S92" s="213"/>
      <c r="T92" s="213"/>
      <c r="U92" s="213"/>
      <c r="V92" s="213"/>
      <c r="W92" s="213"/>
      <c r="X92" s="213"/>
      <c r="Y92" s="213"/>
      <c r="Z92" s="213"/>
      <c r="AA92" s="213"/>
    </row>
    <row r="93" spans="1:27" ht="15.75" customHeight="1" x14ac:dyDescent="0.25">
      <c r="B93" s="47" t="s">
        <v>34</v>
      </c>
      <c r="C93" s="47">
        <v>30</v>
      </c>
      <c r="D93" s="47">
        <v>230</v>
      </c>
      <c r="E93" s="47">
        <v>29</v>
      </c>
      <c r="F93" s="47">
        <v>71</v>
      </c>
      <c r="G93" s="47">
        <v>360</v>
      </c>
      <c r="H93" s="231"/>
      <c r="I93" s="87"/>
      <c r="J93" s="213"/>
      <c r="K93" s="213"/>
      <c r="L93" s="213"/>
      <c r="M93" s="213"/>
      <c r="N93" s="213"/>
      <c r="O93" s="213"/>
      <c r="P93" s="213"/>
      <c r="Q93" s="213"/>
      <c r="R93" s="213"/>
      <c r="S93" s="213"/>
      <c r="T93" s="213"/>
      <c r="U93" s="213"/>
      <c r="V93" s="213"/>
      <c r="W93" s="213"/>
      <c r="X93" s="213"/>
      <c r="Y93" s="213"/>
      <c r="Z93" s="213"/>
      <c r="AA93" s="213"/>
    </row>
    <row r="94" spans="1:27" ht="15.75" customHeight="1" x14ac:dyDescent="0.25">
      <c r="B94" s="882" t="s">
        <v>1046</v>
      </c>
      <c r="C94" s="50"/>
      <c r="D94" s="50"/>
      <c r="E94" s="50"/>
      <c r="F94" s="50"/>
      <c r="G94" s="50"/>
      <c r="H94" s="231"/>
      <c r="I94" s="602"/>
      <c r="J94" s="213"/>
      <c r="K94" s="213"/>
      <c r="L94" s="213"/>
      <c r="M94" s="213"/>
      <c r="N94" s="213"/>
      <c r="O94" s="213"/>
      <c r="P94" s="213"/>
      <c r="Q94" s="213"/>
      <c r="R94" s="213"/>
      <c r="S94" s="213"/>
      <c r="T94" s="213"/>
      <c r="U94" s="213"/>
      <c r="V94" s="213"/>
      <c r="W94" s="213"/>
      <c r="X94" s="213"/>
      <c r="Y94" s="213"/>
      <c r="Z94" s="213"/>
      <c r="AA94" s="213"/>
    </row>
    <row r="95" spans="1:27" ht="15" customHeight="1" x14ac:dyDescent="0.25">
      <c r="A95" s="95"/>
      <c r="B95" s="229" t="s">
        <v>263</v>
      </c>
      <c r="C95" s="225"/>
      <c r="D95" s="225"/>
      <c r="E95" s="225"/>
      <c r="F95" s="225"/>
      <c r="G95" s="87"/>
      <c r="H95" s="222"/>
      <c r="I95" s="87"/>
      <c r="J95" s="213"/>
      <c r="K95" s="213"/>
      <c r="L95" s="213"/>
      <c r="M95" s="213"/>
      <c r="N95" s="213"/>
      <c r="O95" s="213"/>
      <c r="P95" s="213"/>
      <c r="Q95" s="213"/>
      <c r="R95" s="213"/>
      <c r="S95" s="213"/>
      <c r="T95" s="213"/>
      <c r="U95" s="213"/>
      <c r="V95" s="213"/>
      <c r="W95" s="213"/>
      <c r="X95" s="213"/>
      <c r="Y95" s="213"/>
      <c r="Z95" s="213"/>
      <c r="AA95" s="213"/>
    </row>
    <row r="96" spans="1:27" ht="15" customHeight="1" x14ac:dyDescent="0.25">
      <c r="A96" s="95"/>
      <c r="B96" s="44"/>
      <c r="C96" s="225"/>
      <c r="D96" s="225"/>
      <c r="E96" s="225"/>
      <c r="F96" s="225"/>
      <c r="G96" s="225"/>
      <c r="H96" s="222"/>
      <c r="I96" s="87"/>
      <c r="J96" s="213"/>
      <c r="K96" s="213"/>
      <c r="L96" s="213"/>
      <c r="M96" s="213"/>
      <c r="N96" s="213"/>
      <c r="O96" s="213"/>
      <c r="P96" s="213"/>
      <c r="Q96" s="213"/>
      <c r="R96" s="213"/>
      <c r="S96" s="213"/>
      <c r="T96" s="213"/>
      <c r="U96" s="213"/>
      <c r="V96" s="213"/>
      <c r="W96" s="213"/>
      <c r="X96" s="213"/>
      <c r="Y96" s="213"/>
      <c r="Z96" s="213"/>
      <c r="AA96" s="213"/>
    </row>
    <row r="97" spans="1:28" ht="15" customHeight="1" x14ac:dyDescent="0.25">
      <c r="A97" s="95"/>
      <c r="B97" s="229"/>
      <c r="C97" s="225"/>
      <c r="D97" s="225"/>
      <c r="E97" s="225"/>
      <c r="F97" s="225"/>
      <c r="G97" s="225"/>
      <c r="H97" s="222"/>
      <c r="I97" s="87"/>
      <c r="J97" s="213"/>
      <c r="K97" s="213"/>
      <c r="L97" s="213"/>
      <c r="M97" s="213"/>
      <c r="N97" s="213"/>
      <c r="O97" s="213"/>
      <c r="P97" s="213"/>
      <c r="Q97" s="213"/>
      <c r="R97" s="213"/>
      <c r="S97" s="213"/>
      <c r="T97" s="213"/>
      <c r="U97" s="213"/>
      <c r="V97" s="213"/>
      <c r="W97" s="213"/>
      <c r="X97" s="213"/>
      <c r="Y97" s="213"/>
      <c r="Z97" s="213"/>
      <c r="AA97" s="213"/>
    </row>
    <row r="98" spans="1:28" ht="15.75" customHeight="1" x14ac:dyDescent="0.25">
      <c r="A98" s="95" t="s">
        <v>268</v>
      </c>
      <c r="B98" s="59" t="s">
        <v>267</v>
      </c>
      <c r="C98" s="44"/>
      <c r="D98" s="44"/>
      <c r="E98" s="44"/>
      <c r="F98" s="44"/>
      <c r="G98" s="44"/>
      <c r="I98" s="222"/>
      <c r="J98" s="87"/>
      <c r="K98" s="213"/>
      <c r="L98" s="213"/>
      <c r="M98" s="213"/>
      <c r="N98" s="213"/>
      <c r="O98" s="213"/>
      <c r="P98" s="213"/>
      <c r="Q98" s="213"/>
      <c r="R98" s="213"/>
      <c r="S98" s="213"/>
      <c r="T98" s="213"/>
      <c r="U98" s="213"/>
      <c r="V98" s="213"/>
      <c r="W98" s="213"/>
      <c r="X98" s="213"/>
      <c r="Y98" s="213"/>
      <c r="Z98" s="213"/>
      <c r="AA98" s="213"/>
      <c r="AB98" s="213"/>
    </row>
    <row r="99" spans="1:28" ht="45" customHeight="1" x14ac:dyDescent="0.25">
      <c r="A99" s="95"/>
      <c r="B99" s="47" t="s">
        <v>124</v>
      </c>
      <c r="C99" s="636" t="s">
        <v>115</v>
      </c>
      <c r="D99" s="636" t="s">
        <v>116</v>
      </c>
      <c r="E99" s="636" t="s">
        <v>112</v>
      </c>
      <c r="F99" s="636" t="s">
        <v>113</v>
      </c>
      <c r="G99" s="636" t="s">
        <v>117</v>
      </c>
      <c r="I99" s="222"/>
      <c r="J99" s="87"/>
      <c r="K99" s="213"/>
      <c r="L99" s="213"/>
      <c r="M99" s="213"/>
      <c r="N99" s="213"/>
      <c r="O99" s="213"/>
      <c r="P99" s="213"/>
      <c r="Q99" s="213"/>
      <c r="R99" s="213"/>
      <c r="S99" s="213"/>
      <c r="T99" s="213"/>
      <c r="U99" s="213"/>
      <c r="V99" s="213"/>
      <c r="W99" s="213"/>
      <c r="X99" s="213"/>
      <c r="Y99" s="213"/>
      <c r="Z99" s="213"/>
      <c r="AA99" s="213"/>
      <c r="AB99" s="213"/>
    </row>
    <row r="100" spans="1:28" ht="15.75" customHeight="1" x14ac:dyDescent="0.25">
      <c r="A100" s="96"/>
      <c r="B100" s="47" t="s">
        <v>256</v>
      </c>
      <c r="C100" s="178">
        <v>1.5146252666666666</v>
      </c>
      <c r="D100" s="178">
        <v>3.2101083826086958</v>
      </c>
      <c r="E100" s="178">
        <v>5.7067236896551723</v>
      </c>
      <c r="F100" s="178">
        <v>0.54796083098591553</v>
      </c>
      <c r="G100" s="230">
        <v>2.7448999999999999</v>
      </c>
      <c r="H100" s="93"/>
      <c r="I100" s="222"/>
      <c r="J100" s="87"/>
      <c r="K100" s="213"/>
      <c r="L100" s="213"/>
      <c r="M100" s="213"/>
      <c r="N100" s="213"/>
      <c r="O100" s="213"/>
      <c r="P100" s="213"/>
      <c r="Q100" s="213"/>
      <c r="R100" s="213"/>
      <c r="S100" s="213"/>
      <c r="T100" s="213"/>
      <c r="U100" s="213"/>
      <c r="V100" s="213"/>
      <c r="W100" s="213"/>
      <c r="X100" s="213"/>
      <c r="Y100" s="213"/>
      <c r="Z100" s="213"/>
      <c r="AA100" s="213"/>
      <c r="AB100" s="213"/>
    </row>
    <row r="101" spans="1:28" ht="15" customHeight="1" x14ac:dyDescent="0.25">
      <c r="B101" s="229" t="s">
        <v>263</v>
      </c>
      <c r="C101" s="44"/>
      <c r="D101" s="44"/>
      <c r="E101" s="44"/>
      <c r="F101" s="44"/>
      <c r="G101" s="44"/>
      <c r="H101" s="159"/>
      <c r="I101" s="225"/>
      <c r="J101" s="50"/>
      <c r="K101" s="224"/>
      <c r="L101" s="224"/>
      <c r="M101" s="224"/>
      <c r="N101" s="224"/>
      <c r="O101" s="224"/>
      <c r="P101" s="213"/>
      <c r="Q101" s="213"/>
      <c r="R101" s="213"/>
      <c r="S101" s="213"/>
      <c r="T101" s="213"/>
      <c r="U101" s="213"/>
      <c r="V101" s="213"/>
      <c r="W101" s="213"/>
      <c r="X101" s="213"/>
      <c r="Y101" s="213"/>
      <c r="Z101" s="213"/>
      <c r="AA101" s="213"/>
      <c r="AB101" s="213"/>
    </row>
    <row r="102" spans="1:28" ht="15" customHeight="1" x14ac:dyDescent="0.25">
      <c r="B102" s="44"/>
      <c r="C102" s="44"/>
      <c r="D102" s="44"/>
      <c r="E102" s="44"/>
      <c r="F102" s="44"/>
      <c r="G102" s="44"/>
      <c r="H102" s="228"/>
      <c r="I102" s="225"/>
      <c r="J102" s="50"/>
      <c r="K102" s="224"/>
      <c r="L102" s="224"/>
      <c r="M102" s="224"/>
      <c r="N102" s="224"/>
      <c r="O102" s="224"/>
      <c r="P102" s="213"/>
      <c r="Q102" s="213"/>
      <c r="R102" s="213"/>
      <c r="S102" s="213"/>
      <c r="T102" s="213"/>
      <c r="U102" s="213"/>
      <c r="V102" s="213"/>
      <c r="W102" s="213"/>
      <c r="X102" s="213"/>
      <c r="Y102" s="213"/>
      <c r="Z102" s="213"/>
      <c r="AA102" s="213"/>
      <c r="AB102" s="213"/>
    </row>
    <row r="103" spans="1:28" ht="15.75" customHeight="1" x14ac:dyDescent="0.25">
      <c r="A103" s="95" t="s">
        <v>266</v>
      </c>
      <c r="B103" s="59" t="s">
        <v>265</v>
      </c>
      <c r="C103" s="44"/>
      <c r="D103" s="44"/>
      <c r="E103" s="44"/>
      <c r="F103" s="44"/>
      <c r="G103" s="44"/>
      <c r="I103" s="50"/>
      <c r="J103" s="54"/>
      <c r="K103" s="54"/>
      <c r="L103" s="54"/>
      <c r="M103" s="54"/>
      <c r="N103" s="54"/>
      <c r="O103" s="224"/>
      <c r="P103" s="213"/>
      <c r="Q103" s="213"/>
      <c r="R103" s="213"/>
      <c r="S103" s="213"/>
      <c r="T103" s="213"/>
      <c r="U103" s="213"/>
      <c r="V103" s="213"/>
      <c r="W103" s="213"/>
      <c r="X103" s="213"/>
      <c r="Y103" s="213"/>
      <c r="Z103" s="213"/>
      <c r="AA103" s="213"/>
      <c r="AB103" s="213"/>
    </row>
    <row r="104" spans="1:28" ht="46.15" customHeight="1" x14ac:dyDescent="0.25">
      <c r="B104" s="47" t="s">
        <v>124</v>
      </c>
      <c r="C104" s="636" t="s">
        <v>115</v>
      </c>
      <c r="D104" s="636" t="s">
        <v>116</v>
      </c>
      <c r="E104" s="636" t="s">
        <v>112</v>
      </c>
      <c r="F104" s="636" t="s">
        <v>113</v>
      </c>
      <c r="G104" s="636" t="s">
        <v>117</v>
      </c>
      <c r="I104" s="50"/>
      <c r="J104" s="71"/>
      <c r="K104" s="71"/>
      <c r="L104" s="71"/>
      <c r="M104" s="71"/>
      <c r="N104" s="71"/>
      <c r="O104" s="224"/>
      <c r="P104" s="213"/>
      <c r="Q104" s="213"/>
      <c r="R104" s="213"/>
      <c r="S104" s="213"/>
      <c r="T104" s="213"/>
      <c r="U104" s="213"/>
      <c r="V104" s="213"/>
      <c r="W104" s="213"/>
      <c r="X104" s="213"/>
      <c r="Y104" s="213"/>
      <c r="Z104" s="213"/>
      <c r="AA104" s="213"/>
      <c r="AB104" s="213"/>
    </row>
    <row r="105" spans="1:28" ht="15.75" customHeight="1" x14ac:dyDescent="0.25">
      <c r="B105" s="47" t="s">
        <v>100</v>
      </c>
      <c r="C105" s="172">
        <v>0.26090592158595816</v>
      </c>
      <c r="D105" s="172">
        <v>0.15315898560454733</v>
      </c>
      <c r="E105" s="172">
        <v>7.5287515170575386E-2</v>
      </c>
      <c r="F105" s="172">
        <v>0.22983272466156768</v>
      </c>
      <c r="G105" s="172">
        <v>0.13422035150651693</v>
      </c>
      <c r="H105" s="227" t="s">
        <v>264</v>
      </c>
      <c r="I105" s="50"/>
      <c r="J105" s="71"/>
      <c r="K105" s="71"/>
      <c r="L105" s="71"/>
      <c r="M105" s="71"/>
      <c r="N105" s="71"/>
      <c r="O105" s="224"/>
      <c r="P105" s="213"/>
      <c r="Q105" s="213"/>
      <c r="R105" s="213"/>
      <c r="S105" s="213"/>
      <c r="T105" s="213"/>
      <c r="U105" s="213"/>
      <c r="V105" s="213"/>
      <c r="W105" s="213"/>
      <c r="X105" s="213"/>
      <c r="Y105" s="213"/>
      <c r="Z105" s="213"/>
      <c r="AA105" s="213"/>
      <c r="AB105" s="213"/>
    </row>
    <row r="106" spans="1:28" ht="15.75" customHeight="1" x14ac:dyDescent="0.25">
      <c r="B106" s="47" t="s">
        <v>101</v>
      </c>
      <c r="C106" s="172">
        <v>0.25423728813559321</v>
      </c>
      <c r="D106" s="172">
        <v>0.16370106761565836</v>
      </c>
      <c r="E106" s="46">
        <v>7.4550128534704371E-2</v>
      </c>
      <c r="F106" s="172">
        <v>0.37172774869109948</v>
      </c>
      <c r="G106" s="172">
        <v>0.17118402282453637</v>
      </c>
      <c r="H106" s="227" t="s">
        <v>264</v>
      </c>
      <c r="I106" s="226"/>
      <c r="J106" s="50"/>
      <c r="K106" s="224"/>
      <c r="L106" s="224"/>
      <c r="M106" s="224"/>
      <c r="N106" s="224"/>
      <c r="O106" s="224"/>
      <c r="P106" s="213"/>
      <c r="Q106" s="213"/>
      <c r="R106" s="213"/>
      <c r="S106" s="213"/>
      <c r="T106" s="213"/>
      <c r="U106" s="213"/>
      <c r="V106" s="213"/>
      <c r="W106" s="213"/>
      <c r="X106" s="213"/>
      <c r="Y106" s="213"/>
      <c r="Z106" s="213"/>
      <c r="AA106" s="213"/>
      <c r="AB106" s="213"/>
    </row>
    <row r="107" spans="1:28" ht="15" customHeight="1" x14ac:dyDescent="0.25">
      <c r="B107" s="24" t="s">
        <v>263</v>
      </c>
      <c r="C107" s="152"/>
      <c r="D107" s="152"/>
      <c r="E107" s="152"/>
      <c r="F107" s="152"/>
      <c r="G107" s="152"/>
      <c r="I107" s="226"/>
      <c r="J107" s="50"/>
      <c r="K107" s="224"/>
      <c r="L107" s="224"/>
      <c r="M107" s="224"/>
      <c r="N107" s="224"/>
      <c r="O107" s="224"/>
      <c r="P107" s="213"/>
      <c r="Q107" s="213"/>
      <c r="R107" s="213"/>
      <c r="S107" s="213"/>
      <c r="T107" s="213"/>
      <c r="U107" s="213"/>
      <c r="V107" s="213"/>
      <c r="W107" s="213"/>
      <c r="X107" s="213"/>
      <c r="Y107" s="213"/>
      <c r="Z107" s="213"/>
      <c r="AA107" s="213"/>
      <c r="AB107" s="213"/>
    </row>
    <row r="108" spans="1:28" ht="15" customHeight="1" x14ac:dyDescent="0.25">
      <c r="C108" s="87"/>
      <c r="D108" s="87"/>
      <c r="E108" s="87"/>
      <c r="F108" s="87"/>
      <c r="G108" s="87"/>
      <c r="I108" s="225"/>
      <c r="J108" s="50"/>
      <c r="K108" s="224"/>
      <c r="L108" s="224"/>
      <c r="M108" s="224"/>
      <c r="N108" s="224"/>
      <c r="O108" s="224"/>
      <c r="P108" s="213"/>
      <c r="Q108" s="213"/>
      <c r="R108" s="213"/>
      <c r="S108" s="213"/>
      <c r="T108" s="213"/>
      <c r="U108" s="213"/>
      <c r="V108" s="213"/>
      <c r="W108" s="213"/>
      <c r="X108" s="213"/>
      <c r="Y108" s="213"/>
      <c r="Z108" s="213"/>
      <c r="AA108" s="213"/>
      <c r="AB108" s="213"/>
    </row>
    <row r="109" spans="1:28" ht="15" customHeight="1" x14ac:dyDescent="0.25">
      <c r="B109" s="24"/>
      <c r="C109" s="87"/>
      <c r="D109" s="87"/>
      <c r="E109" s="87"/>
      <c r="F109" s="87"/>
      <c r="G109" s="87"/>
      <c r="I109" s="222"/>
      <c r="J109" s="87"/>
      <c r="K109" s="213"/>
      <c r="L109" s="213"/>
      <c r="M109" s="213"/>
      <c r="N109" s="213"/>
      <c r="O109" s="213"/>
      <c r="P109" s="213"/>
      <c r="Q109" s="213"/>
      <c r="R109" s="213"/>
      <c r="S109" s="213"/>
      <c r="T109" s="213"/>
      <c r="U109" s="213"/>
      <c r="V109" s="213"/>
      <c r="W109" s="213"/>
      <c r="X109" s="213"/>
      <c r="Y109" s="213"/>
      <c r="Z109" s="213"/>
      <c r="AA109" s="213"/>
      <c r="AB109" s="213"/>
    </row>
    <row r="110" spans="1:28" ht="15" customHeight="1" x14ac:dyDescent="0.3">
      <c r="A110" s="223" t="s">
        <v>262</v>
      </c>
      <c r="B110" s="50"/>
      <c r="C110" s="87"/>
      <c r="D110" s="87"/>
      <c r="E110" s="87"/>
      <c r="F110" s="87"/>
      <c r="G110" s="87"/>
      <c r="I110" s="222"/>
      <c r="J110" s="87"/>
      <c r="K110" s="213"/>
      <c r="L110" s="213"/>
      <c r="M110" s="213"/>
      <c r="N110" s="213"/>
      <c r="O110" s="213"/>
      <c r="P110" s="213"/>
      <c r="Q110" s="213"/>
      <c r="R110" s="213"/>
      <c r="S110" s="213"/>
      <c r="T110" s="213"/>
      <c r="U110" s="213"/>
      <c r="V110" s="213"/>
      <c r="W110" s="213"/>
      <c r="X110" s="213"/>
      <c r="Y110" s="213"/>
      <c r="Z110" s="213"/>
      <c r="AA110" s="213"/>
      <c r="AB110" s="213"/>
    </row>
    <row r="111" spans="1:28" ht="15" customHeight="1" x14ac:dyDescent="0.25">
      <c r="A111" s="221"/>
      <c r="B111" s="221"/>
      <c r="C111" s="221"/>
      <c r="K111" s="213"/>
      <c r="L111" s="213"/>
      <c r="M111" s="213"/>
      <c r="N111" s="213"/>
      <c r="O111" s="213"/>
      <c r="P111" s="213"/>
      <c r="Q111" s="213"/>
      <c r="R111" s="213"/>
      <c r="S111" s="213"/>
      <c r="T111" s="213"/>
      <c r="U111" s="213"/>
      <c r="V111" s="213"/>
      <c r="W111" s="213"/>
      <c r="X111" s="213"/>
      <c r="Y111" s="213"/>
      <c r="Z111" s="213"/>
      <c r="AA111" s="213"/>
      <c r="AB111" s="213"/>
    </row>
    <row r="112" spans="1:28" ht="15.75" customHeight="1" x14ac:dyDescent="0.25">
      <c r="A112" s="44"/>
      <c r="B112" s="44"/>
      <c r="C112" s="44"/>
      <c r="D112" s="44"/>
      <c r="E112" s="44"/>
      <c r="F112" s="44"/>
      <c r="G112" s="44"/>
      <c r="H112" s="44"/>
      <c r="I112" s="44"/>
      <c r="J112" s="44"/>
      <c r="K112" s="213"/>
      <c r="L112" s="213"/>
      <c r="M112" s="213"/>
      <c r="N112" s="213"/>
      <c r="O112" s="213"/>
      <c r="P112" s="213"/>
      <c r="Q112" s="213"/>
      <c r="R112" s="213"/>
      <c r="S112" s="213"/>
      <c r="T112" s="213"/>
      <c r="U112" s="213"/>
      <c r="V112" s="213"/>
      <c r="W112" s="213"/>
      <c r="X112" s="213"/>
      <c r="Y112" s="213"/>
      <c r="Z112" s="213"/>
      <c r="AA112" s="213"/>
      <c r="AB112" s="213"/>
    </row>
    <row r="113" spans="1:28" x14ac:dyDescent="0.25">
      <c r="A113" s="48"/>
      <c r="B113" s="59" t="s">
        <v>261</v>
      </c>
      <c r="C113" s="218"/>
      <c r="D113" s="218"/>
      <c r="E113" s="218"/>
      <c r="F113" s="218"/>
      <c r="G113" s="218"/>
      <c r="H113" s="218"/>
      <c r="I113" s="218"/>
      <c r="J113" s="218"/>
      <c r="K113" s="213"/>
      <c r="L113" s="87"/>
      <c r="M113" s="87"/>
      <c r="N113" s="87"/>
      <c r="O113" s="87"/>
      <c r="P113" s="87"/>
      <c r="Q113" s="87"/>
      <c r="S113" s="213"/>
      <c r="T113" s="213"/>
      <c r="U113" s="213"/>
      <c r="V113" s="213"/>
      <c r="W113" s="213"/>
      <c r="X113" s="213"/>
      <c r="Y113" s="213"/>
      <c r="Z113" s="213"/>
      <c r="AA113" s="213"/>
      <c r="AB113" s="213"/>
    </row>
    <row r="114" spans="1:28" ht="45.6" customHeight="1" x14ac:dyDescent="0.25">
      <c r="A114" s="48" t="s">
        <v>260</v>
      </c>
      <c r="B114" s="119"/>
      <c r="C114" s="636" t="s">
        <v>259</v>
      </c>
      <c r="D114" s="636" t="s">
        <v>122</v>
      </c>
      <c r="E114" s="636" t="s">
        <v>258</v>
      </c>
      <c r="F114" s="636" t="s">
        <v>257</v>
      </c>
      <c r="G114" s="636" t="s">
        <v>119</v>
      </c>
      <c r="H114" s="636" t="s">
        <v>118</v>
      </c>
      <c r="I114" s="636" t="s">
        <v>117</v>
      </c>
      <c r="J114" s="218"/>
      <c r="K114" s="213"/>
      <c r="L114" s="87"/>
      <c r="M114" s="87"/>
      <c r="N114" s="87"/>
      <c r="O114" s="87"/>
      <c r="P114" s="87"/>
      <c r="Q114" s="87"/>
      <c r="S114" s="213"/>
      <c r="T114" s="213"/>
      <c r="U114" s="213"/>
      <c r="V114" s="213"/>
      <c r="W114" s="213"/>
      <c r="X114" s="213"/>
      <c r="Y114" s="213"/>
      <c r="Z114" s="213"/>
      <c r="AA114" s="213"/>
      <c r="AB114" s="213"/>
    </row>
    <row r="115" spans="1:28" x14ac:dyDescent="0.25">
      <c r="A115" s="48"/>
      <c r="B115" s="47" t="s">
        <v>256</v>
      </c>
      <c r="C115" s="178">
        <v>2.9455642745098043</v>
      </c>
      <c r="D115" s="178">
        <v>3.3635438142857144</v>
      </c>
      <c r="E115" s="178">
        <v>2.2604527391304345</v>
      </c>
      <c r="F115" s="178">
        <v>1.8986864237288135</v>
      </c>
      <c r="G115" s="178">
        <v>3.6770380694444444</v>
      </c>
      <c r="H115" s="178">
        <v>3.2398273333333329</v>
      </c>
      <c r="I115" s="178">
        <v>2.7448999999999999</v>
      </c>
      <c r="J115" s="218"/>
      <c r="K115" s="220"/>
      <c r="L115" s="87"/>
      <c r="M115" s="87"/>
      <c r="N115" s="87"/>
      <c r="O115" s="87"/>
      <c r="P115" s="87"/>
      <c r="Q115" s="87"/>
      <c r="S115" s="213"/>
      <c r="T115" s="213"/>
      <c r="U115" s="213"/>
      <c r="V115" s="213"/>
      <c r="W115" s="213"/>
      <c r="X115" s="213"/>
      <c r="Y115" s="213"/>
      <c r="Z115" s="213"/>
      <c r="AA115" s="213"/>
      <c r="AB115" s="213"/>
    </row>
    <row r="116" spans="1:28" x14ac:dyDescent="0.25">
      <c r="A116" s="48"/>
      <c r="B116" s="50" t="s">
        <v>255</v>
      </c>
      <c r="C116" s="86"/>
      <c r="D116" s="86"/>
      <c r="E116" s="86"/>
      <c r="F116" s="86"/>
      <c r="G116" s="86"/>
      <c r="H116" s="86"/>
      <c r="I116" s="86"/>
      <c r="J116" s="218"/>
      <c r="K116" s="220"/>
      <c r="L116" s="87"/>
      <c r="M116" s="87"/>
      <c r="N116" s="87"/>
      <c r="O116" s="87"/>
      <c r="P116" s="87"/>
      <c r="Q116" s="87"/>
      <c r="S116" s="213"/>
      <c r="T116" s="213"/>
      <c r="U116" s="213"/>
      <c r="V116" s="213"/>
      <c r="W116" s="213"/>
      <c r="X116" s="213"/>
      <c r="Y116" s="213"/>
      <c r="Z116" s="213"/>
      <c r="AA116" s="213"/>
      <c r="AB116" s="213"/>
    </row>
    <row r="117" spans="1:28" ht="15" customHeight="1" x14ac:dyDescent="0.25">
      <c r="A117" s="48"/>
      <c r="B117" s="44" t="s">
        <v>97</v>
      </c>
      <c r="C117" s="86"/>
      <c r="D117" s="86"/>
      <c r="E117" s="86"/>
      <c r="F117" s="86"/>
      <c r="G117" s="86"/>
      <c r="H117" s="86"/>
      <c r="I117" s="86"/>
      <c r="J117" s="218"/>
      <c r="K117" s="220"/>
      <c r="L117" s="87"/>
      <c r="M117" s="87"/>
      <c r="N117" s="87"/>
      <c r="O117" s="87"/>
      <c r="P117" s="87"/>
      <c r="Q117" s="87"/>
      <c r="S117" s="213"/>
      <c r="T117" s="213"/>
      <c r="U117" s="213"/>
      <c r="V117" s="213"/>
      <c r="W117" s="213"/>
      <c r="X117" s="213"/>
      <c r="Y117" s="213"/>
      <c r="Z117" s="213"/>
      <c r="AA117" s="213"/>
      <c r="AB117" s="213"/>
    </row>
    <row r="118" spans="1:28" x14ac:dyDescent="0.25">
      <c r="A118" s="48"/>
      <c r="B118" s="103"/>
      <c r="C118" s="103"/>
      <c r="D118" s="103"/>
      <c r="E118" s="103"/>
      <c r="F118" s="103"/>
      <c r="G118" s="103"/>
      <c r="H118" s="103"/>
      <c r="I118" s="103"/>
      <c r="J118" s="218"/>
      <c r="K118" s="213"/>
      <c r="L118" s="87"/>
      <c r="M118" s="87"/>
      <c r="N118" s="87"/>
      <c r="O118" s="87"/>
      <c r="P118" s="87"/>
      <c r="Q118" s="87"/>
      <c r="S118" s="213"/>
      <c r="T118" s="213"/>
      <c r="U118" s="213"/>
      <c r="V118" s="213"/>
      <c r="W118" s="213"/>
      <c r="X118" s="213"/>
      <c r="Y118" s="213"/>
      <c r="Z118" s="213"/>
      <c r="AA118" s="213"/>
      <c r="AB118" s="213"/>
    </row>
    <row r="119" spans="1:28" x14ac:dyDescent="0.25">
      <c r="A119" s="48" t="s">
        <v>254</v>
      </c>
      <c r="B119" s="59" t="s">
        <v>253</v>
      </c>
      <c r="C119" s="218"/>
      <c r="D119" s="218"/>
      <c r="E119" s="218"/>
      <c r="F119" s="218"/>
      <c r="G119" s="218"/>
      <c r="H119" s="218"/>
      <c r="I119" s="218"/>
      <c r="J119" s="218"/>
      <c r="K119" s="213"/>
      <c r="L119" s="87"/>
      <c r="M119" s="87"/>
      <c r="N119" s="87"/>
      <c r="O119" s="87"/>
      <c r="P119" s="87"/>
      <c r="Q119" s="87"/>
      <c r="S119" s="213"/>
      <c r="T119" s="213"/>
      <c r="U119" s="213"/>
      <c r="V119" s="213"/>
      <c r="W119" s="213"/>
      <c r="X119" s="213"/>
      <c r="Y119" s="213"/>
      <c r="Z119" s="213"/>
      <c r="AA119" s="213"/>
      <c r="AB119" s="213"/>
    </row>
    <row r="120" spans="1:28" ht="46.15" customHeight="1" x14ac:dyDescent="0.25">
      <c r="A120" s="48"/>
      <c r="B120" s="47"/>
      <c r="C120" s="219" t="s">
        <v>123</v>
      </c>
      <c r="D120" s="99" t="s">
        <v>122</v>
      </c>
      <c r="E120" s="99" t="s">
        <v>121</v>
      </c>
      <c r="F120" s="99" t="s">
        <v>120</v>
      </c>
      <c r="G120" s="99" t="s">
        <v>119</v>
      </c>
      <c r="H120" s="99" t="s">
        <v>118</v>
      </c>
      <c r="I120" s="97" t="s">
        <v>117</v>
      </c>
      <c r="J120" s="44"/>
      <c r="K120" s="50"/>
      <c r="L120" s="117"/>
      <c r="M120" s="54"/>
      <c r="N120" s="54"/>
      <c r="O120" s="54"/>
      <c r="P120" s="54"/>
      <c r="Q120" s="54"/>
      <c r="R120" s="54"/>
      <c r="S120" s="213"/>
      <c r="T120" s="213"/>
      <c r="U120" s="213"/>
      <c r="V120" s="213"/>
      <c r="W120" s="213"/>
      <c r="X120" s="213"/>
      <c r="Y120" s="213"/>
      <c r="Z120" s="213"/>
      <c r="AA120" s="213"/>
      <c r="AB120" s="213"/>
    </row>
    <row r="121" spans="1:28" ht="15" customHeight="1" x14ac:dyDescent="0.25">
      <c r="A121" s="48"/>
      <c r="B121" s="47" t="s">
        <v>100</v>
      </c>
      <c r="C121" s="172">
        <v>0.12873420508112954</v>
      </c>
      <c r="D121" s="172">
        <v>0.11131925411039344</v>
      </c>
      <c r="E121" s="172">
        <v>0.16233632926359584</v>
      </c>
      <c r="F121" s="172">
        <v>0.16361065195591723</v>
      </c>
      <c r="G121" s="172">
        <v>0.13245820547702902</v>
      </c>
      <c r="H121" s="172">
        <v>0.13569900200909449</v>
      </c>
      <c r="I121" s="172">
        <v>0.13422035150651693</v>
      </c>
      <c r="J121" s="218"/>
      <c r="K121" s="50"/>
      <c r="L121" s="71"/>
      <c r="M121" s="71"/>
      <c r="N121" s="71"/>
      <c r="O121" s="71"/>
      <c r="P121" s="71"/>
      <c r="Q121" s="71"/>
      <c r="R121" s="71"/>
      <c r="S121" s="213"/>
      <c r="T121" s="213"/>
      <c r="U121" s="213"/>
      <c r="V121" s="213"/>
      <c r="W121" s="213"/>
      <c r="X121" s="213"/>
      <c r="Y121" s="213"/>
      <c r="Z121" s="213"/>
      <c r="AA121" s="213"/>
      <c r="AB121" s="213"/>
    </row>
    <row r="122" spans="1:28" ht="15" customHeight="1" x14ac:dyDescent="0.25">
      <c r="A122" s="48"/>
      <c r="B122" s="47" t="s">
        <v>101</v>
      </c>
      <c r="C122" s="172">
        <v>0.17894736842105263</v>
      </c>
      <c r="D122" s="172">
        <v>0.12681159420289856</v>
      </c>
      <c r="E122" s="172">
        <v>0.23469387755102042</v>
      </c>
      <c r="F122" s="172">
        <v>0.21223021582733814</v>
      </c>
      <c r="G122" s="172">
        <v>0.1460446247464503</v>
      </c>
      <c r="H122" s="172">
        <v>0.14285714285714285</v>
      </c>
      <c r="I122" s="172">
        <v>0.17118402282453637</v>
      </c>
      <c r="J122" s="218"/>
      <c r="K122" s="50"/>
      <c r="L122" s="71"/>
      <c r="M122" s="71"/>
      <c r="N122" s="71"/>
      <c r="O122" s="71"/>
      <c r="P122" s="71"/>
      <c r="Q122" s="71"/>
      <c r="R122" s="71"/>
      <c r="S122" s="213"/>
      <c r="T122" s="213"/>
      <c r="U122" s="213"/>
      <c r="V122" s="213"/>
      <c r="W122" s="213"/>
      <c r="X122" s="213"/>
      <c r="Y122" s="213"/>
      <c r="Z122" s="213"/>
      <c r="AA122" s="213"/>
    </row>
    <row r="123" spans="1:28" ht="15.75" customHeight="1" x14ac:dyDescent="0.25">
      <c r="A123" s="48"/>
      <c r="B123" s="44" t="s">
        <v>97</v>
      </c>
      <c r="C123" s="94"/>
      <c r="D123" s="94"/>
      <c r="E123" s="94"/>
      <c r="F123" s="94"/>
      <c r="G123" s="94"/>
      <c r="H123" s="94"/>
      <c r="I123" s="94"/>
      <c r="J123" s="218"/>
      <c r="K123" s="214"/>
      <c r="L123" s="87"/>
      <c r="M123" s="87"/>
      <c r="N123" s="87"/>
      <c r="O123" s="87"/>
      <c r="P123" s="87"/>
      <c r="Q123" s="87"/>
      <c r="R123" s="87"/>
      <c r="S123" s="213"/>
      <c r="T123" s="213"/>
      <c r="U123" s="213"/>
      <c r="V123" s="213"/>
      <c r="W123" s="213"/>
      <c r="X123" s="213"/>
      <c r="Y123" s="213"/>
      <c r="Z123" s="213"/>
      <c r="AA123" s="213"/>
    </row>
    <row r="124" spans="1:28" x14ac:dyDescent="0.25">
      <c r="A124" s="48"/>
      <c r="B124" s="217"/>
      <c r="C124" s="217"/>
      <c r="D124" s="217"/>
      <c r="E124" s="217"/>
      <c r="F124" s="217"/>
      <c r="G124" s="217"/>
      <c r="H124" s="217"/>
      <c r="I124" s="217"/>
      <c r="J124" s="174"/>
      <c r="K124" s="214"/>
      <c r="L124" s="87"/>
      <c r="M124" s="87"/>
      <c r="N124" s="87"/>
      <c r="O124" s="87"/>
      <c r="P124" s="87"/>
      <c r="Q124" s="87"/>
      <c r="S124" s="213"/>
      <c r="T124" s="213"/>
      <c r="U124" s="213"/>
      <c r="V124" s="213"/>
      <c r="W124" s="213"/>
      <c r="X124" s="213"/>
      <c r="Y124" s="213"/>
      <c r="Z124" s="213"/>
      <c r="AA124" s="213"/>
    </row>
    <row r="125" spans="1:28" x14ac:dyDescent="0.25">
      <c r="A125" s="48" t="s">
        <v>252</v>
      </c>
      <c r="B125" s="59" t="s">
        <v>251</v>
      </c>
      <c r="C125" s="59"/>
      <c r="D125" s="50"/>
      <c r="E125" s="50"/>
      <c r="F125" s="50"/>
      <c r="G125" s="50"/>
      <c r="H125" s="50"/>
      <c r="I125" s="50"/>
      <c r="J125" s="50"/>
      <c r="K125" s="87"/>
      <c r="L125" s="87"/>
      <c r="M125" s="87"/>
      <c r="Q125" s="87"/>
      <c r="S125" s="213"/>
      <c r="T125" s="213"/>
      <c r="U125" s="213"/>
      <c r="V125" s="213"/>
      <c r="W125" s="213"/>
      <c r="X125" s="213"/>
      <c r="Y125" s="213"/>
      <c r="Z125" s="213"/>
      <c r="AA125" s="213"/>
    </row>
    <row r="126" spans="1:28" ht="46.15" customHeight="1" x14ac:dyDescent="0.25">
      <c r="A126" s="48"/>
      <c r="B126" s="208"/>
      <c r="C126" s="99"/>
      <c r="D126" s="99" t="s">
        <v>123</v>
      </c>
      <c r="E126" s="99" t="s">
        <v>122</v>
      </c>
      <c r="F126" s="99" t="s">
        <v>121</v>
      </c>
      <c r="G126" s="99" t="s">
        <v>120</v>
      </c>
      <c r="H126" s="99" t="s">
        <v>119</v>
      </c>
      <c r="I126" s="99" t="s">
        <v>118</v>
      </c>
      <c r="J126" s="99" t="s">
        <v>117</v>
      </c>
      <c r="K126" s="87"/>
      <c r="L126" s="87"/>
      <c r="M126" s="87"/>
      <c r="N126" s="87"/>
      <c r="O126" s="87"/>
      <c r="P126" s="87"/>
      <c r="Q126" s="87"/>
      <c r="S126" s="213"/>
      <c r="T126" s="213"/>
      <c r="U126" s="213"/>
      <c r="V126" s="213"/>
      <c r="W126" s="213"/>
      <c r="X126" s="213"/>
      <c r="Y126" s="213"/>
      <c r="Z126" s="213"/>
      <c r="AA126" s="213"/>
    </row>
    <row r="127" spans="1:28" x14ac:dyDescent="0.25">
      <c r="A127" s="48"/>
      <c r="B127" s="73" t="s">
        <v>25</v>
      </c>
      <c r="C127" s="47" t="s">
        <v>99</v>
      </c>
      <c r="D127" s="136">
        <v>438.80532899999997</v>
      </c>
      <c r="E127" s="136">
        <v>483.98806400000001</v>
      </c>
      <c r="F127" s="136">
        <v>235.59463099999999</v>
      </c>
      <c r="G127" s="136">
        <v>469.69106199999999</v>
      </c>
      <c r="H127" s="136">
        <v>490.13801100000001</v>
      </c>
      <c r="I127" s="136">
        <v>19.435628000000001</v>
      </c>
      <c r="J127" s="136">
        <v>2137.6527249999999</v>
      </c>
      <c r="K127" s="216"/>
      <c r="L127" s="216"/>
      <c r="M127" s="216"/>
      <c r="N127" s="87"/>
      <c r="O127" s="87"/>
      <c r="P127" s="87"/>
      <c r="Q127" s="87"/>
      <c r="S127" s="213"/>
      <c r="T127" s="213"/>
      <c r="U127" s="213"/>
      <c r="V127" s="213"/>
      <c r="W127" s="213"/>
      <c r="X127" s="213"/>
      <c r="Y127" s="213"/>
      <c r="Z127" s="213"/>
      <c r="AA127" s="213"/>
    </row>
    <row r="128" spans="1:28" ht="15" customHeight="1" x14ac:dyDescent="0.25">
      <c r="A128" s="48"/>
      <c r="B128" s="72"/>
      <c r="C128" s="47" t="s">
        <v>98</v>
      </c>
      <c r="D128" s="136">
        <v>728.12445400000001</v>
      </c>
      <c r="E128" s="136">
        <v>1631.0824050000001</v>
      </c>
      <c r="F128" s="136">
        <v>404.93251700000002</v>
      </c>
      <c r="G128" s="136">
        <v>899.68798100000004</v>
      </c>
      <c r="H128" s="136">
        <v>1508.5810570000001</v>
      </c>
      <c r="I128" s="136">
        <v>52.189673999999997</v>
      </c>
      <c r="J128" s="136">
        <v>5224.5980879999997</v>
      </c>
      <c r="K128" s="216"/>
      <c r="L128" s="216"/>
      <c r="M128" s="216"/>
      <c r="N128" s="87"/>
      <c r="O128" s="87"/>
      <c r="P128" s="87"/>
      <c r="Q128" s="87"/>
      <c r="S128" s="213"/>
      <c r="T128" s="213"/>
      <c r="U128" s="213"/>
      <c r="V128" s="213"/>
      <c r="W128" s="213"/>
      <c r="X128" s="213"/>
      <c r="Y128" s="213"/>
      <c r="Z128" s="213"/>
      <c r="AA128" s="213"/>
      <c r="AB128" s="213"/>
    </row>
    <row r="129" spans="1:28" x14ac:dyDescent="0.25">
      <c r="A129" s="48"/>
      <c r="B129" s="70"/>
      <c r="C129" s="62" t="s">
        <v>104</v>
      </c>
      <c r="D129" s="183">
        <v>0.37603404711455546</v>
      </c>
      <c r="E129" s="183">
        <v>0.228828339808852</v>
      </c>
      <c r="F129" s="183">
        <v>0.3678136543246095</v>
      </c>
      <c r="G129" s="183">
        <v>0.34299565514819991</v>
      </c>
      <c r="H129" s="183">
        <v>0.24522606445659825</v>
      </c>
      <c r="I129" s="183">
        <v>0.27135142829834069</v>
      </c>
      <c r="J129" s="183">
        <v>0.29035315140655205</v>
      </c>
      <c r="K129" s="198"/>
      <c r="L129" s="198"/>
      <c r="M129" s="198"/>
      <c r="N129" s="198"/>
      <c r="O129" s="198"/>
      <c r="P129" s="198"/>
      <c r="Q129" s="198"/>
      <c r="S129" s="213"/>
      <c r="T129" s="213"/>
      <c r="U129" s="213"/>
      <c r="V129" s="213"/>
      <c r="W129" s="213"/>
      <c r="X129" s="213"/>
      <c r="Y129" s="213"/>
      <c r="Z129" s="213"/>
      <c r="AA129" s="213"/>
      <c r="AB129" s="213"/>
    </row>
    <row r="130" spans="1:28" x14ac:dyDescent="0.25">
      <c r="A130" s="48"/>
      <c r="B130" s="73" t="s">
        <v>26</v>
      </c>
      <c r="C130" s="47" t="s">
        <v>99</v>
      </c>
      <c r="D130" s="136">
        <v>64.351521000000005</v>
      </c>
      <c r="E130" s="136">
        <v>43.513725000000001</v>
      </c>
      <c r="F130" s="136">
        <v>41.610382999999999</v>
      </c>
      <c r="G130" s="136">
        <v>62.640013000000003</v>
      </c>
      <c r="H130" s="136">
        <v>68.586772999999994</v>
      </c>
      <c r="I130" s="136">
        <v>0</v>
      </c>
      <c r="J130" s="136">
        <v>280.70241499999997</v>
      </c>
      <c r="K130" s="152"/>
      <c r="L130" s="87"/>
      <c r="M130" s="87"/>
      <c r="N130" s="87"/>
      <c r="O130" s="87"/>
      <c r="P130" s="87"/>
      <c r="Q130" s="87"/>
      <c r="S130" s="213"/>
      <c r="T130" s="213"/>
      <c r="U130" s="213"/>
      <c r="V130" s="213"/>
      <c r="W130" s="213"/>
      <c r="X130" s="213"/>
      <c r="Y130" s="213"/>
      <c r="Z130" s="213"/>
      <c r="AA130" s="213"/>
      <c r="AB130" s="213"/>
    </row>
    <row r="131" spans="1:28" x14ac:dyDescent="0.25">
      <c r="A131" s="48"/>
      <c r="B131" s="72"/>
      <c r="C131" s="47" t="s">
        <v>98</v>
      </c>
      <c r="D131" s="136">
        <v>85.872257000000005</v>
      </c>
      <c r="E131" s="136">
        <v>191.93434199999999</v>
      </c>
      <c r="F131" s="136">
        <v>62.370443000000002</v>
      </c>
      <c r="G131" s="136">
        <v>161.40498500000001</v>
      </c>
      <c r="H131" s="136">
        <v>196.15996799999999</v>
      </c>
      <c r="I131" s="136">
        <v>9.7194819999999993</v>
      </c>
      <c r="J131" s="136">
        <v>707.46147699999995</v>
      </c>
      <c r="K131" s="87"/>
      <c r="L131" s="87"/>
      <c r="M131" s="87"/>
      <c r="Q131" s="87"/>
      <c r="S131" s="213"/>
      <c r="T131" s="213"/>
      <c r="U131" s="213"/>
      <c r="V131" s="213"/>
      <c r="W131" s="213"/>
      <c r="X131" s="213"/>
      <c r="Y131" s="213"/>
      <c r="Z131" s="213"/>
      <c r="AA131" s="213"/>
      <c r="AB131" s="213"/>
    </row>
    <row r="132" spans="1:28" ht="15" customHeight="1" x14ac:dyDescent="0.25">
      <c r="A132" s="48"/>
      <c r="B132" s="70"/>
      <c r="C132" s="62" t="s">
        <v>104</v>
      </c>
      <c r="D132" s="183">
        <v>0.42837107318656303</v>
      </c>
      <c r="E132" s="183">
        <v>0.18481241130767068</v>
      </c>
      <c r="F132" s="183">
        <v>0.40017361470084872</v>
      </c>
      <c r="G132" s="183">
        <v>0.27958675069371552</v>
      </c>
      <c r="H132" s="183">
        <v>0.2590655988471639</v>
      </c>
      <c r="I132" s="183">
        <v>0</v>
      </c>
      <c r="J132" s="183">
        <v>0.2840646346952333</v>
      </c>
      <c r="K132" s="152"/>
      <c r="L132" s="152"/>
      <c r="M132" s="152"/>
      <c r="N132" s="152"/>
      <c r="O132" s="152"/>
      <c r="P132" s="152"/>
      <c r="Q132" s="152"/>
      <c r="R132" s="152"/>
      <c r="S132" s="152"/>
      <c r="T132" s="152"/>
      <c r="U132" s="213"/>
      <c r="V132" s="213"/>
      <c r="W132" s="213"/>
      <c r="X132" s="213"/>
      <c r="Y132" s="213"/>
      <c r="Z132" s="213"/>
      <c r="AA132" s="213"/>
      <c r="AB132" s="213"/>
    </row>
    <row r="133" spans="1:28" ht="15" customHeight="1" x14ac:dyDescent="0.25">
      <c r="A133" s="48"/>
      <c r="B133" s="44" t="s">
        <v>97</v>
      </c>
      <c r="C133" s="94"/>
      <c r="D133" s="94"/>
      <c r="E133" s="94"/>
      <c r="F133" s="94"/>
      <c r="G133" s="94"/>
      <c r="H133" s="94"/>
      <c r="I133" s="94"/>
      <c r="J133" s="60"/>
      <c r="K133" s="87"/>
      <c r="L133" s="87"/>
      <c r="M133" s="87"/>
      <c r="Q133" s="87"/>
      <c r="S133" s="213"/>
      <c r="T133" s="213"/>
      <c r="U133" s="213"/>
      <c r="V133" s="213"/>
      <c r="W133" s="213"/>
      <c r="X133" s="213"/>
      <c r="Y133" s="213"/>
      <c r="Z133" s="213"/>
      <c r="AA133" s="213"/>
      <c r="AB133" s="213"/>
    </row>
    <row r="134" spans="1:28" ht="15.75" customHeight="1" x14ac:dyDescent="0.25">
      <c r="A134" s="48"/>
      <c r="B134" s="103"/>
      <c r="C134" s="103"/>
      <c r="D134" s="103"/>
      <c r="E134" s="103"/>
      <c r="F134" s="103"/>
      <c r="G134" s="103"/>
      <c r="H134" s="103"/>
      <c r="I134" s="103"/>
      <c r="J134" s="215"/>
      <c r="K134" s="87"/>
      <c r="L134" s="87"/>
      <c r="M134" s="87"/>
      <c r="Q134" s="87"/>
      <c r="S134" s="213"/>
      <c r="T134" s="213"/>
      <c r="U134" s="213"/>
      <c r="V134" s="213"/>
      <c r="W134" s="213"/>
      <c r="X134" s="213"/>
      <c r="Y134" s="213"/>
      <c r="Z134" s="213"/>
      <c r="AA134" s="213"/>
      <c r="AB134" s="213"/>
    </row>
    <row r="135" spans="1:28" x14ac:dyDescent="0.25">
      <c r="A135" s="48" t="s">
        <v>250</v>
      </c>
      <c r="B135" s="59" t="s">
        <v>249</v>
      </c>
      <c r="C135" s="59"/>
      <c r="D135" s="174"/>
      <c r="E135" s="174"/>
      <c r="F135" s="174"/>
      <c r="G135" s="174"/>
      <c r="H135" s="174"/>
      <c r="I135" s="174"/>
      <c r="J135" s="174"/>
      <c r="K135" s="214"/>
      <c r="L135" s="87"/>
      <c r="M135" s="87"/>
      <c r="N135" s="87"/>
      <c r="O135" s="87"/>
      <c r="P135" s="87"/>
      <c r="Q135" s="87"/>
      <c r="S135" s="213"/>
      <c r="T135" s="213"/>
      <c r="U135" s="213"/>
      <c r="V135" s="213"/>
      <c r="W135" s="213"/>
      <c r="X135" s="213"/>
      <c r="Y135" s="213"/>
      <c r="Z135" s="213"/>
      <c r="AA135" s="213"/>
    </row>
    <row r="136" spans="1:28" ht="45" customHeight="1" x14ac:dyDescent="0.25">
      <c r="A136" s="48"/>
      <c r="B136" s="208"/>
      <c r="C136" s="99"/>
      <c r="D136" s="99" t="s">
        <v>123</v>
      </c>
      <c r="E136" s="99" t="s">
        <v>122</v>
      </c>
      <c r="F136" s="99" t="s">
        <v>121</v>
      </c>
      <c r="G136" s="99" t="s">
        <v>120</v>
      </c>
      <c r="H136" s="99" t="s">
        <v>119</v>
      </c>
      <c r="I136" s="99" t="s">
        <v>118</v>
      </c>
      <c r="J136" s="99" t="s">
        <v>117</v>
      </c>
      <c r="K136" s="214"/>
      <c r="L136" s="87"/>
      <c r="M136" s="87"/>
      <c r="N136" s="87"/>
      <c r="O136" s="87"/>
      <c r="P136" s="87"/>
      <c r="Q136" s="87"/>
      <c r="S136" s="213"/>
      <c r="T136" s="213"/>
      <c r="U136" s="213"/>
      <c r="V136" s="213"/>
      <c r="W136" s="213"/>
      <c r="X136" s="213"/>
      <c r="Y136" s="213"/>
      <c r="Z136" s="213"/>
      <c r="AA136" s="213"/>
    </row>
    <row r="137" spans="1:28" x14ac:dyDescent="0.25">
      <c r="A137" s="48"/>
      <c r="B137" s="73" t="s">
        <v>33</v>
      </c>
      <c r="C137" s="47" t="s">
        <v>99</v>
      </c>
      <c r="D137" s="136">
        <v>120</v>
      </c>
      <c r="E137" s="136">
        <v>128</v>
      </c>
      <c r="F137" s="136">
        <v>71</v>
      </c>
      <c r="G137" s="136">
        <v>194</v>
      </c>
      <c r="H137" s="136">
        <v>123</v>
      </c>
      <c r="I137" s="136">
        <v>6</v>
      </c>
      <c r="J137" s="136">
        <v>642</v>
      </c>
      <c r="K137" s="188"/>
      <c r="L137" s="87"/>
      <c r="M137" s="87"/>
      <c r="N137" s="87"/>
      <c r="O137" s="87"/>
      <c r="P137" s="87"/>
      <c r="Q137" s="87"/>
      <c r="S137" s="213"/>
      <c r="T137" s="213"/>
      <c r="U137" s="213"/>
      <c r="V137" s="213"/>
      <c r="W137" s="213"/>
      <c r="X137" s="213"/>
      <c r="Y137" s="213"/>
      <c r="Z137" s="213"/>
      <c r="AA137" s="213"/>
    </row>
    <row r="138" spans="1:28" ht="15" customHeight="1" x14ac:dyDescent="0.25">
      <c r="A138" s="48"/>
      <c r="B138" s="72"/>
      <c r="C138" s="47" t="s">
        <v>98</v>
      </c>
      <c r="D138" s="136">
        <v>165</v>
      </c>
      <c r="E138" s="136">
        <v>424</v>
      </c>
      <c r="F138" s="136">
        <v>125</v>
      </c>
      <c r="G138" s="136">
        <v>362</v>
      </c>
      <c r="H138" s="136">
        <v>370</v>
      </c>
      <c r="I138" s="136">
        <v>15</v>
      </c>
      <c r="J138" s="136">
        <v>1461</v>
      </c>
      <c r="K138" s="188"/>
      <c r="L138" s="87"/>
      <c r="M138" s="87"/>
      <c r="N138" s="87"/>
      <c r="O138" s="87"/>
      <c r="P138" s="87"/>
      <c r="Q138" s="87"/>
      <c r="S138" s="213"/>
      <c r="T138" s="213"/>
      <c r="U138" s="213"/>
      <c r="V138" s="213"/>
      <c r="W138" s="213"/>
      <c r="X138" s="213"/>
      <c r="Y138" s="213"/>
      <c r="Z138" s="213"/>
      <c r="AA138" s="213"/>
      <c r="AB138" s="213"/>
    </row>
    <row r="139" spans="1:28" s="95" customFormat="1" ht="15" customHeight="1" x14ac:dyDescent="0.25">
      <c r="A139" s="48"/>
      <c r="B139" s="70"/>
      <c r="C139" s="62" t="s">
        <v>104</v>
      </c>
      <c r="D139" s="183">
        <v>0.42105263157894735</v>
      </c>
      <c r="E139" s="183">
        <v>0.2318840579710145</v>
      </c>
      <c r="F139" s="183">
        <v>0.36224489795918369</v>
      </c>
      <c r="G139" s="183">
        <v>0.34892086330935251</v>
      </c>
      <c r="H139" s="183">
        <v>0.24949290060851928</v>
      </c>
      <c r="I139" s="183">
        <v>0.2857142857142857</v>
      </c>
      <c r="J139" s="183">
        <v>0.30527817403708984</v>
      </c>
      <c r="K139" s="212"/>
      <c r="L139" s="212"/>
      <c r="M139" s="212"/>
      <c r="N139" s="212"/>
      <c r="O139" s="212"/>
      <c r="P139" s="212"/>
      <c r="Q139" s="212"/>
      <c r="R139" s="43"/>
    </row>
    <row r="140" spans="1:28" ht="15.75" customHeight="1" x14ac:dyDescent="0.25">
      <c r="A140" s="48"/>
      <c r="B140" s="73" t="s">
        <v>34</v>
      </c>
      <c r="C140" s="47" t="s">
        <v>99</v>
      </c>
      <c r="D140" s="136">
        <v>27</v>
      </c>
      <c r="E140" s="136">
        <v>14</v>
      </c>
      <c r="F140" s="136">
        <v>15</v>
      </c>
      <c r="G140" s="136">
        <v>37</v>
      </c>
      <c r="H140" s="136">
        <v>19</v>
      </c>
      <c r="I140" s="136">
        <v>0</v>
      </c>
      <c r="J140" s="136">
        <v>112</v>
      </c>
      <c r="K140" s="211"/>
      <c r="L140" s="87"/>
      <c r="M140" s="87"/>
      <c r="N140" s="87"/>
      <c r="O140" s="87"/>
      <c r="P140" s="87"/>
      <c r="Q140" s="87"/>
    </row>
    <row r="141" spans="1:28" x14ac:dyDescent="0.25">
      <c r="A141" s="48"/>
      <c r="B141" s="72"/>
      <c r="C141" s="47" t="s">
        <v>98</v>
      </c>
      <c r="D141" s="136">
        <v>24</v>
      </c>
      <c r="E141" s="136">
        <v>56</v>
      </c>
      <c r="F141" s="136">
        <v>31</v>
      </c>
      <c r="G141" s="136">
        <v>81</v>
      </c>
      <c r="H141" s="136">
        <v>53</v>
      </c>
      <c r="I141" s="136">
        <v>3</v>
      </c>
      <c r="J141" s="136">
        <v>248</v>
      </c>
      <c r="K141" s="211"/>
      <c r="L141" s="87"/>
      <c r="M141" s="87"/>
      <c r="N141" s="87"/>
      <c r="O141" s="87"/>
      <c r="P141" s="87"/>
      <c r="Q141" s="87"/>
    </row>
    <row r="142" spans="1:28" x14ac:dyDescent="0.25">
      <c r="A142" s="48"/>
      <c r="B142" s="70"/>
      <c r="C142" s="62" t="s">
        <v>104</v>
      </c>
      <c r="D142" s="183">
        <v>0.52941176470588236</v>
      </c>
      <c r="E142" s="183">
        <v>0.2</v>
      </c>
      <c r="F142" s="183">
        <v>0.32608695652173914</v>
      </c>
      <c r="G142" s="183">
        <v>0.3135593220338983</v>
      </c>
      <c r="H142" s="183">
        <v>0.2638888888888889</v>
      </c>
      <c r="I142" s="183">
        <v>0</v>
      </c>
      <c r="J142" s="183">
        <v>0.31111111111111112</v>
      </c>
      <c r="K142" s="87"/>
      <c r="L142" s="87"/>
      <c r="M142" s="87"/>
      <c r="N142" s="87"/>
      <c r="O142" s="87"/>
      <c r="P142" s="87"/>
      <c r="Q142" s="87"/>
      <c r="R142" s="87"/>
    </row>
    <row r="143" spans="1:28" x14ac:dyDescent="0.25">
      <c r="A143" s="48"/>
      <c r="B143" s="44" t="s">
        <v>97</v>
      </c>
      <c r="C143" s="94"/>
      <c r="D143" s="210"/>
      <c r="E143" s="210"/>
      <c r="F143" s="210"/>
      <c r="G143" s="210"/>
      <c r="H143" s="210"/>
      <c r="I143" s="210"/>
      <c r="J143" s="209"/>
      <c r="K143" s="87"/>
      <c r="L143" s="87"/>
      <c r="M143" s="87"/>
      <c r="Q143" s="87"/>
    </row>
    <row r="144" spans="1:28" ht="15" customHeight="1" x14ac:dyDescent="0.25">
      <c r="A144" s="48"/>
      <c r="B144" s="100"/>
      <c r="C144" s="59"/>
      <c r="D144" s="209"/>
      <c r="E144" s="209"/>
      <c r="F144" s="209"/>
      <c r="G144" s="209"/>
      <c r="H144" s="209"/>
      <c r="I144" s="209"/>
      <c r="J144" s="209"/>
      <c r="K144" s="87"/>
      <c r="L144" s="87"/>
      <c r="M144" s="87"/>
      <c r="Q144" s="87"/>
    </row>
    <row r="145" spans="1:17" ht="15" customHeight="1" x14ac:dyDescent="0.25">
      <c r="A145" s="48" t="s">
        <v>248</v>
      </c>
      <c r="B145" s="59" t="s">
        <v>342</v>
      </c>
      <c r="C145" s="59"/>
      <c r="D145" s="87"/>
      <c r="E145" s="87"/>
      <c r="F145" s="87"/>
      <c r="G145" s="87"/>
      <c r="H145" s="87"/>
    </row>
    <row r="146" spans="1:17" ht="15.75" customHeight="1" x14ac:dyDescent="0.25">
      <c r="A146" s="48"/>
      <c r="B146" s="208"/>
      <c r="C146" s="119"/>
      <c r="D146" s="207">
        <v>2013</v>
      </c>
      <c r="E146" s="207">
        <v>2014</v>
      </c>
      <c r="F146" s="207">
        <v>2015</v>
      </c>
      <c r="G146" s="207">
        <v>2016</v>
      </c>
      <c r="H146" s="207">
        <v>2017</v>
      </c>
    </row>
    <row r="147" spans="1:17" x14ac:dyDescent="0.25">
      <c r="A147" s="48"/>
      <c r="B147" s="317" t="s">
        <v>247</v>
      </c>
      <c r="C147" s="47" t="s">
        <v>237</v>
      </c>
      <c r="D147" s="136">
        <v>383</v>
      </c>
      <c r="E147" s="136">
        <v>492.5</v>
      </c>
      <c r="F147" s="136">
        <v>436.41666666666674</v>
      </c>
      <c r="G147" s="136">
        <v>442</v>
      </c>
      <c r="H147" s="203">
        <v>538.16666666666663</v>
      </c>
    </row>
    <row r="148" spans="1:17" x14ac:dyDescent="0.25">
      <c r="A148" s="48"/>
      <c r="B148" s="318"/>
      <c r="C148" s="47" t="s">
        <v>236</v>
      </c>
      <c r="D148" s="136">
        <v>155</v>
      </c>
      <c r="E148" s="136">
        <v>194</v>
      </c>
      <c r="F148" s="136">
        <v>170</v>
      </c>
      <c r="G148" s="136">
        <v>161</v>
      </c>
      <c r="H148" s="203">
        <v>199</v>
      </c>
    </row>
    <row r="149" spans="1:17" x14ac:dyDescent="0.25">
      <c r="A149" s="48"/>
      <c r="B149" s="319"/>
      <c r="C149" s="47" t="s">
        <v>235</v>
      </c>
      <c r="D149" s="136">
        <v>268.16837656306484</v>
      </c>
      <c r="E149" s="136">
        <v>354.72531556070976</v>
      </c>
      <c r="F149" s="136">
        <v>315.85243309415984</v>
      </c>
      <c r="G149" s="136">
        <v>295.50400000000002</v>
      </c>
      <c r="H149" s="136">
        <v>247.72388569000003</v>
      </c>
    </row>
    <row r="150" spans="1:17" ht="15" customHeight="1" x14ac:dyDescent="0.25">
      <c r="A150" s="48"/>
      <c r="B150" s="317" t="s">
        <v>246</v>
      </c>
      <c r="C150" s="47" t="s">
        <v>237</v>
      </c>
      <c r="D150" s="136">
        <v>590</v>
      </c>
      <c r="E150" s="136">
        <v>699.75</v>
      </c>
      <c r="F150" s="136">
        <v>663.33333333333337</v>
      </c>
      <c r="G150" s="136">
        <v>445</v>
      </c>
      <c r="H150" s="136">
        <v>512.41666666666674</v>
      </c>
    </row>
    <row r="151" spans="1:17" ht="15" customHeight="1" x14ac:dyDescent="0.25">
      <c r="A151" s="48"/>
      <c r="B151" s="318"/>
      <c r="C151" s="47" t="s">
        <v>236</v>
      </c>
      <c r="D151" s="136">
        <v>289</v>
      </c>
      <c r="E151" s="136">
        <v>342</v>
      </c>
      <c r="F151" s="136">
        <v>314</v>
      </c>
      <c r="G151" s="136">
        <v>219</v>
      </c>
      <c r="H151" s="136">
        <v>252</v>
      </c>
    </row>
    <row r="152" spans="1:17" ht="15.75" customHeight="1" x14ac:dyDescent="0.25">
      <c r="A152" s="48"/>
      <c r="B152" s="319"/>
      <c r="C152" s="47" t="s">
        <v>235</v>
      </c>
      <c r="D152" s="136">
        <v>542.93657834930593</v>
      </c>
      <c r="E152" s="136">
        <v>645.25401097049712</v>
      </c>
      <c r="F152" s="136">
        <v>590.0662632803419</v>
      </c>
      <c r="G152" s="136">
        <v>389.62</v>
      </c>
      <c r="H152" s="136">
        <v>293.65810856999991</v>
      </c>
    </row>
    <row r="153" spans="1:17" ht="13.9" customHeight="1" x14ac:dyDescent="0.25">
      <c r="A153" s="48"/>
      <c r="B153" s="44" t="s">
        <v>233</v>
      </c>
      <c r="C153" s="206"/>
      <c r="D153" s="195"/>
      <c r="E153" s="195"/>
      <c r="F153" s="195"/>
      <c r="G153" s="195"/>
      <c r="H153" s="195"/>
      <c r="I153" s="205"/>
    </row>
    <row r="154" spans="1:17" x14ac:dyDescent="0.25">
      <c r="A154" s="48"/>
      <c r="B154" s="44" t="s">
        <v>245</v>
      </c>
      <c r="C154" s="76"/>
      <c r="D154" s="76"/>
      <c r="E154" s="76"/>
      <c r="F154" s="76"/>
      <c r="G154" s="76"/>
      <c r="H154" s="76"/>
      <c r="I154" s="193"/>
      <c r="J154" s="44"/>
      <c r="L154" s="87"/>
      <c r="M154" s="87"/>
      <c r="Q154" s="87"/>
    </row>
    <row r="155" spans="1:17" x14ac:dyDescent="0.25">
      <c r="A155" s="48"/>
      <c r="B155" s="44" t="s">
        <v>231</v>
      </c>
      <c r="C155" s="76"/>
      <c r="D155" s="76"/>
      <c r="E155" s="76"/>
      <c r="F155" s="76"/>
      <c r="G155" s="76"/>
      <c r="H155" s="76"/>
      <c r="I155" s="193"/>
      <c r="J155" s="44"/>
      <c r="L155" s="87"/>
      <c r="M155" s="87"/>
      <c r="Q155" s="87"/>
    </row>
    <row r="156" spans="1:17" x14ac:dyDescent="0.25">
      <c r="A156" s="48"/>
      <c r="B156" s="43" t="s">
        <v>240</v>
      </c>
      <c r="C156" s="76"/>
      <c r="D156" s="76"/>
      <c r="E156" s="76"/>
      <c r="F156" s="76"/>
      <c r="G156" s="76"/>
      <c r="H156" s="76"/>
      <c r="I156" s="193"/>
      <c r="J156" s="44"/>
      <c r="L156" s="87"/>
      <c r="M156" s="87"/>
      <c r="Q156" s="87"/>
    </row>
    <row r="157" spans="1:17" x14ac:dyDescent="0.25">
      <c r="A157" s="48"/>
      <c r="B157" s="44" t="s">
        <v>97</v>
      </c>
      <c r="C157" s="76"/>
      <c r="D157" s="76"/>
      <c r="E157" s="76"/>
      <c r="F157" s="76"/>
      <c r="G157" s="76"/>
      <c r="H157" s="76"/>
      <c r="I157" s="193"/>
      <c r="J157" s="44"/>
      <c r="L157" s="87"/>
      <c r="M157" s="87"/>
      <c r="Q157" s="87"/>
    </row>
    <row r="158" spans="1:17" x14ac:dyDescent="0.25">
      <c r="A158" s="95"/>
      <c r="C158" s="50"/>
      <c r="D158" s="50"/>
      <c r="E158" s="50"/>
      <c r="F158" s="50"/>
      <c r="G158" s="50"/>
      <c r="I158" s="204"/>
      <c r="J158" s="87"/>
      <c r="K158" s="87"/>
      <c r="L158" s="87"/>
      <c r="P158" s="87"/>
    </row>
    <row r="159" spans="1:17" x14ac:dyDescent="0.25">
      <c r="A159" s="95" t="s">
        <v>244</v>
      </c>
      <c r="B159" s="95" t="s">
        <v>243</v>
      </c>
      <c r="C159" s="50"/>
      <c r="D159" s="50"/>
      <c r="E159" s="50"/>
      <c r="F159" s="50"/>
      <c r="G159" s="50"/>
      <c r="H159" s="50"/>
      <c r="I159" s="50"/>
      <c r="J159" s="78"/>
      <c r="K159" s="87"/>
      <c r="L159" s="87"/>
      <c r="M159" s="87"/>
      <c r="Q159" s="87"/>
    </row>
    <row r="160" spans="1:17" ht="44.45" customHeight="1" x14ac:dyDescent="0.25">
      <c r="A160" s="95"/>
      <c r="B160" s="137"/>
      <c r="C160" s="99" t="s">
        <v>123</v>
      </c>
      <c r="D160" s="99" t="s">
        <v>122</v>
      </c>
      <c r="E160" s="99" t="s">
        <v>121</v>
      </c>
      <c r="F160" s="99" t="s">
        <v>120</v>
      </c>
      <c r="G160" s="99" t="s">
        <v>119</v>
      </c>
      <c r="H160" s="99" t="s">
        <v>118</v>
      </c>
      <c r="I160" s="99" t="s">
        <v>117</v>
      </c>
      <c r="J160" s="78"/>
      <c r="K160" s="87"/>
      <c r="L160" s="87"/>
      <c r="M160" s="87"/>
      <c r="Q160" s="87"/>
    </row>
    <row r="161" spans="1:18" ht="15" customHeight="1" x14ac:dyDescent="0.25">
      <c r="A161" s="95"/>
      <c r="B161" s="137" t="s">
        <v>237</v>
      </c>
      <c r="C161" s="203">
        <v>92</v>
      </c>
      <c r="D161" s="203">
        <v>144.66666666666666</v>
      </c>
      <c r="E161" s="203">
        <v>61.666666666666664</v>
      </c>
      <c r="F161" s="203">
        <v>76</v>
      </c>
      <c r="G161" s="203">
        <v>155.83333333333334</v>
      </c>
      <c r="H161" s="203">
        <v>8</v>
      </c>
      <c r="I161" s="136">
        <v>538.16666666666663</v>
      </c>
      <c r="J161" s="159"/>
      <c r="Q161" s="87"/>
    </row>
    <row r="162" spans="1:18" ht="15.75" customHeight="1" x14ac:dyDescent="0.25">
      <c r="A162" s="95"/>
      <c r="B162" s="137" t="s">
        <v>236</v>
      </c>
      <c r="C162" s="203">
        <v>33</v>
      </c>
      <c r="D162" s="203">
        <v>52</v>
      </c>
      <c r="E162" s="203">
        <v>23</v>
      </c>
      <c r="F162" s="203">
        <v>30</v>
      </c>
      <c r="G162" s="203">
        <v>57</v>
      </c>
      <c r="H162" s="203">
        <v>4</v>
      </c>
      <c r="I162" s="136">
        <v>199</v>
      </c>
      <c r="Q162" s="87"/>
    </row>
    <row r="163" spans="1:18" x14ac:dyDescent="0.25">
      <c r="A163" s="95"/>
      <c r="B163" s="137" t="s">
        <v>235</v>
      </c>
      <c r="C163" s="203">
        <v>46.156020999999996</v>
      </c>
      <c r="D163" s="203">
        <v>61.047179400000012</v>
      </c>
      <c r="E163" s="203">
        <v>30.139649320000004</v>
      </c>
      <c r="F163" s="203">
        <v>36.693810170000006</v>
      </c>
      <c r="G163" s="203">
        <v>70.001435799999996</v>
      </c>
      <c r="H163" s="203">
        <v>3.6857899999999999</v>
      </c>
      <c r="I163" s="136">
        <v>247.72388569</v>
      </c>
      <c r="Q163" s="87"/>
    </row>
    <row r="164" spans="1:18" x14ac:dyDescent="0.25">
      <c r="A164" s="95"/>
      <c r="B164" s="137" t="s">
        <v>242</v>
      </c>
      <c r="C164" s="202">
        <v>0.18632043039143723</v>
      </c>
      <c r="D164" s="202">
        <v>0.24643235039673986</v>
      </c>
      <c r="E164" s="202">
        <v>0.12166630293259875</v>
      </c>
      <c r="F164" s="202">
        <v>0.14812382773584615</v>
      </c>
      <c r="G164" s="202">
        <v>0.28257846676763065</v>
      </c>
      <c r="H164" s="202">
        <v>1.4878621775747424E-2</v>
      </c>
      <c r="I164" s="202">
        <v>1</v>
      </c>
      <c r="J164" s="151"/>
      <c r="K164" s="151"/>
      <c r="L164" s="151"/>
      <c r="M164" s="151"/>
      <c r="N164" s="151"/>
      <c r="O164" s="151"/>
      <c r="P164" s="151"/>
      <c r="Q164" s="151"/>
      <c r="R164" s="151"/>
    </row>
    <row r="165" spans="1:18" x14ac:dyDescent="0.25">
      <c r="A165" s="95"/>
      <c r="B165" s="201" t="s">
        <v>241</v>
      </c>
      <c r="C165" s="195"/>
      <c r="D165" s="195"/>
      <c r="E165" s="195"/>
      <c r="F165" s="195"/>
      <c r="G165" s="195"/>
      <c r="H165" s="195"/>
      <c r="I165" s="195"/>
      <c r="K165" s="44"/>
      <c r="L165" s="44"/>
      <c r="M165" s="44"/>
      <c r="N165" s="44"/>
      <c r="O165" s="44"/>
      <c r="P165" s="44"/>
      <c r="Q165" s="50"/>
    </row>
    <row r="166" spans="1:18" x14ac:dyDescent="0.25">
      <c r="A166" s="95"/>
      <c r="B166" s="200" t="s">
        <v>240</v>
      </c>
      <c r="C166" s="199"/>
      <c r="D166" s="199"/>
      <c r="E166" s="199"/>
      <c r="F166" s="199"/>
      <c r="G166" s="199"/>
      <c r="H166" s="199"/>
      <c r="I166" s="199"/>
      <c r="K166" s="44"/>
      <c r="L166" s="44"/>
      <c r="M166" s="44"/>
      <c r="N166" s="44"/>
      <c r="O166" s="44"/>
      <c r="P166" s="44"/>
      <c r="Q166" s="50"/>
    </row>
    <row r="167" spans="1:18" x14ac:dyDescent="0.25">
      <c r="A167" s="95"/>
      <c r="B167" s="44" t="s">
        <v>97</v>
      </c>
      <c r="C167" s="76"/>
      <c r="D167" s="76"/>
      <c r="E167" s="76"/>
      <c r="F167" s="76"/>
      <c r="G167" s="76"/>
      <c r="H167" s="76"/>
      <c r="I167" s="76"/>
      <c r="J167" s="193"/>
      <c r="K167" s="44"/>
      <c r="L167" s="44"/>
      <c r="M167" s="44"/>
      <c r="N167" s="44"/>
      <c r="O167" s="44"/>
      <c r="P167" s="44"/>
      <c r="Q167" s="50"/>
    </row>
    <row r="168" spans="1:18" x14ac:dyDescent="0.25">
      <c r="A168" s="95"/>
      <c r="C168" s="87"/>
      <c r="D168" s="87"/>
      <c r="E168" s="87"/>
      <c r="F168" s="87"/>
      <c r="G168" s="87"/>
      <c r="H168" s="198"/>
      <c r="I168" s="87"/>
      <c r="J168" s="44"/>
      <c r="K168" s="44"/>
      <c r="L168" s="44"/>
      <c r="M168" s="44"/>
      <c r="N168" s="44"/>
      <c r="O168" s="44"/>
      <c r="P168" s="44"/>
      <c r="Q168" s="50"/>
    </row>
    <row r="169" spans="1:18" x14ac:dyDescent="0.25">
      <c r="A169" s="95" t="s">
        <v>239</v>
      </c>
      <c r="B169" s="95" t="s">
        <v>238</v>
      </c>
      <c r="C169" s="87"/>
      <c r="D169" s="87"/>
      <c r="E169" s="87"/>
      <c r="F169" s="87"/>
      <c r="G169" s="87"/>
      <c r="H169" s="87"/>
      <c r="I169" s="87"/>
      <c r="J169" s="44"/>
      <c r="K169" s="44"/>
      <c r="L169" s="44"/>
      <c r="M169" s="44"/>
      <c r="N169" s="44"/>
      <c r="O169" s="44"/>
      <c r="P169" s="44"/>
      <c r="Q169" s="50"/>
    </row>
    <row r="170" spans="1:18" ht="45.6" customHeight="1" x14ac:dyDescent="0.25">
      <c r="A170" s="95"/>
      <c r="B170" s="62"/>
      <c r="C170" s="99" t="s">
        <v>123</v>
      </c>
      <c r="D170" s="99" t="s">
        <v>122</v>
      </c>
      <c r="E170" s="99" t="s">
        <v>121</v>
      </c>
      <c r="F170" s="99" t="s">
        <v>120</v>
      </c>
      <c r="G170" s="99" t="s">
        <v>119</v>
      </c>
      <c r="H170" s="99" t="s">
        <v>118</v>
      </c>
      <c r="I170" s="99" t="s">
        <v>117</v>
      </c>
      <c r="J170" s="44"/>
      <c r="K170" s="44"/>
      <c r="L170" s="44"/>
      <c r="M170" s="44"/>
      <c r="N170" s="44"/>
      <c r="O170" s="44"/>
      <c r="P170" s="44"/>
      <c r="Q170" s="50"/>
    </row>
    <row r="171" spans="1:18" ht="15" customHeight="1" x14ac:dyDescent="0.25">
      <c r="A171" s="95"/>
      <c r="B171" s="62" t="s">
        <v>237</v>
      </c>
      <c r="C171" s="136">
        <v>78.166666666666657</v>
      </c>
      <c r="D171" s="136">
        <v>130.66666666666669</v>
      </c>
      <c r="E171" s="136">
        <v>42.083333333333336</v>
      </c>
      <c r="F171" s="136">
        <v>135.83333333333331</v>
      </c>
      <c r="G171" s="136">
        <v>117.66666666666667</v>
      </c>
      <c r="H171" s="136">
        <v>8</v>
      </c>
      <c r="I171" s="136">
        <v>512.41666666666674</v>
      </c>
      <c r="J171" s="44"/>
      <c r="K171" s="51"/>
      <c r="L171" s="51"/>
      <c r="M171" s="44"/>
      <c r="N171" s="44"/>
      <c r="O171" s="44"/>
      <c r="P171" s="44"/>
      <c r="Q171" s="50"/>
    </row>
    <row r="172" spans="1:18" ht="15.75" customHeight="1" x14ac:dyDescent="0.25">
      <c r="A172" s="95"/>
      <c r="B172" s="62" t="s">
        <v>236</v>
      </c>
      <c r="C172" s="136">
        <v>43</v>
      </c>
      <c r="D172" s="136">
        <v>62</v>
      </c>
      <c r="E172" s="136">
        <v>21</v>
      </c>
      <c r="F172" s="136">
        <v>63</v>
      </c>
      <c r="G172" s="136">
        <v>60</v>
      </c>
      <c r="H172" s="136">
        <v>3</v>
      </c>
      <c r="I172" s="136">
        <v>252</v>
      </c>
      <c r="J172" s="44"/>
      <c r="K172" s="44"/>
      <c r="L172" s="44"/>
      <c r="M172" s="51"/>
      <c r="N172" s="44"/>
      <c r="O172" s="44"/>
      <c r="P172" s="44"/>
      <c r="Q172" s="50"/>
    </row>
    <row r="173" spans="1:18" x14ac:dyDescent="0.25">
      <c r="A173" s="95"/>
      <c r="B173" s="62" t="s">
        <v>235</v>
      </c>
      <c r="C173" s="136">
        <v>46.135990000000007</v>
      </c>
      <c r="D173" s="136">
        <v>72.911851659999996</v>
      </c>
      <c r="E173" s="136">
        <v>24.076722999999998</v>
      </c>
      <c r="F173" s="136">
        <v>78.77742446000002</v>
      </c>
      <c r="G173" s="136">
        <v>67.110646450000004</v>
      </c>
      <c r="H173" s="136">
        <v>4.645473</v>
      </c>
      <c r="I173" s="136">
        <v>293.65810857000002</v>
      </c>
      <c r="J173" s="44"/>
      <c r="K173" s="44"/>
      <c r="L173" s="44"/>
      <c r="M173" s="44"/>
      <c r="N173" s="44"/>
      <c r="O173" s="44"/>
      <c r="P173" s="44"/>
      <c r="Q173" s="50"/>
    </row>
    <row r="174" spans="1:18" x14ac:dyDescent="0.25">
      <c r="A174" s="95"/>
      <c r="B174" s="62" t="s">
        <v>234</v>
      </c>
      <c r="C174" s="197">
        <v>0.15710783613183443</v>
      </c>
      <c r="D174" s="197">
        <v>0.24828822883540372</v>
      </c>
      <c r="E174" s="197">
        <v>8.1988960281887693E-2</v>
      </c>
      <c r="F174" s="197">
        <v>0.26826238459280155</v>
      </c>
      <c r="G174" s="197">
        <v>0.22853326535678709</v>
      </c>
      <c r="H174" s="197">
        <v>1.581932480128553E-2</v>
      </c>
      <c r="I174" s="197">
        <v>1</v>
      </c>
      <c r="J174" s="196"/>
      <c r="K174" s="196"/>
      <c r="L174" s="196"/>
      <c r="M174" s="196"/>
      <c r="N174" s="196"/>
      <c r="O174" s="196"/>
      <c r="P174" s="196"/>
      <c r="Q174" s="196"/>
      <c r="R174" s="196"/>
    </row>
    <row r="175" spans="1:18" x14ac:dyDescent="0.25">
      <c r="A175" s="95"/>
      <c r="B175" s="44" t="s">
        <v>233</v>
      </c>
      <c r="C175" s="195"/>
      <c r="D175" s="195"/>
      <c r="E175" s="195"/>
      <c r="F175" s="195"/>
      <c r="G175" s="195"/>
      <c r="H175" s="195"/>
      <c r="I175" s="195"/>
      <c r="J175" s="194"/>
      <c r="K175" s="194"/>
      <c r="L175" s="194"/>
      <c r="M175" s="194"/>
      <c r="N175" s="194"/>
      <c r="O175" s="194"/>
      <c r="P175" s="194"/>
      <c r="Q175" s="194"/>
    </row>
    <row r="176" spans="1:18" x14ac:dyDescent="0.25">
      <c r="A176" s="48"/>
      <c r="B176" s="44" t="s">
        <v>232</v>
      </c>
      <c r="C176" s="76"/>
      <c r="D176" s="76"/>
      <c r="E176" s="76"/>
      <c r="F176" s="76"/>
      <c r="G176" s="76"/>
      <c r="H176" s="76"/>
      <c r="I176" s="76"/>
      <c r="J176" s="193"/>
      <c r="K176" s="44"/>
      <c r="L176" s="44"/>
      <c r="M176" s="44"/>
      <c r="N176" s="44"/>
      <c r="O176" s="44"/>
      <c r="P176" s="50"/>
      <c r="Q176" s="50"/>
    </row>
    <row r="177" spans="1:19" x14ac:dyDescent="0.25">
      <c r="A177" s="48"/>
      <c r="B177" s="44" t="s">
        <v>231</v>
      </c>
      <c r="C177" s="76"/>
      <c r="D177" s="76"/>
      <c r="E177" s="76"/>
      <c r="F177" s="76"/>
      <c r="G177" s="76"/>
      <c r="H177" s="76"/>
      <c r="I177" s="76"/>
      <c r="J177" s="193"/>
      <c r="K177" s="44"/>
      <c r="L177" s="44"/>
      <c r="M177" s="44"/>
      <c r="N177" s="44"/>
      <c r="O177" s="44"/>
      <c r="P177" s="50"/>
      <c r="Q177" s="50"/>
    </row>
    <row r="178" spans="1:19" x14ac:dyDescent="0.25">
      <c r="A178" s="48"/>
      <c r="B178" s="44" t="s">
        <v>97</v>
      </c>
      <c r="C178" s="76"/>
      <c r="D178" s="76"/>
      <c r="E178" s="76"/>
      <c r="F178" s="76"/>
      <c r="G178" s="76"/>
      <c r="H178" s="76"/>
      <c r="I178" s="76"/>
      <c r="J178" s="193"/>
      <c r="K178" s="44"/>
      <c r="L178" s="44"/>
      <c r="M178" s="44"/>
      <c r="N178" s="44"/>
      <c r="O178" s="44"/>
      <c r="P178" s="50"/>
      <c r="Q178" s="50"/>
    </row>
    <row r="179" spans="1:19" x14ac:dyDescent="0.25">
      <c r="A179" s="48"/>
      <c r="C179" s="192"/>
      <c r="D179" s="50"/>
      <c r="E179" s="50"/>
      <c r="F179" s="50"/>
      <c r="G179" s="50"/>
      <c r="H179" s="50"/>
      <c r="I179" s="50"/>
      <c r="J179" s="50"/>
      <c r="K179" s="87"/>
      <c r="P179" s="87"/>
      <c r="Q179" s="87"/>
    </row>
    <row r="180" spans="1:19" ht="15" customHeight="1" x14ac:dyDescent="0.25">
      <c r="A180" s="48" t="s">
        <v>230</v>
      </c>
      <c r="B180" s="48" t="s">
        <v>229</v>
      </c>
      <c r="C180" s="48"/>
      <c r="D180" s="50"/>
      <c r="E180" s="50"/>
      <c r="F180" s="50"/>
      <c r="G180" s="50"/>
      <c r="H180" s="50"/>
      <c r="I180" s="50"/>
      <c r="J180" s="50"/>
      <c r="K180" s="78"/>
      <c r="P180" s="87"/>
      <c r="Q180" s="87"/>
    </row>
    <row r="181" spans="1:19" ht="45" customHeight="1" x14ac:dyDescent="0.25">
      <c r="A181" s="48"/>
      <c r="B181" s="119"/>
      <c r="C181" s="99"/>
      <c r="D181" s="99" t="s">
        <v>123</v>
      </c>
      <c r="E181" s="99" t="s">
        <v>122</v>
      </c>
      <c r="F181" s="99" t="s">
        <v>121</v>
      </c>
      <c r="G181" s="99" t="s">
        <v>120</v>
      </c>
      <c r="H181" s="99" t="s">
        <v>119</v>
      </c>
      <c r="I181" s="99" t="s">
        <v>118</v>
      </c>
      <c r="J181" s="99" t="s">
        <v>117</v>
      </c>
      <c r="K181" s="78"/>
      <c r="L181" s="87"/>
      <c r="M181" s="87"/>
      <c r="N181" s="87"/>
      <c r="O181" s="87"/>
      <c r="P181" s="87"/>
      <c r="Q181" s="87"/>
    </row>
    <row r="182" spans="1:19" ht="45" x14ac:dyDescent="0.25">
      <c r="A182" s="191"/>
      <c r="B182" s="73" t="s">
        <v>33</v>
      </c>
      <c r="C182" s="190" t="s">
        <v>228</v>
      </c>
      <c r="D182" s="185">
        <v>146</v>
      </c>
      <c r="E182" s="185">
        <v>162</v>
      </c>
      <c r="F182" s="185">
        <v>68</v>
      </c>
      <c r="G182" s="185">
        <v>184</v>
      </c>
      <c r="H182" s="185">
        <v>86</v>
      </c>
      <c r="I182" s="185">
        <v>8</v>
      </c>
      <c r="J182" s="185">
        <v>654</v>
      </c>
      <c r="K182" s="189"/>
      <c r="L182" s="176"/>
      <c r="M182" s="176"/>
      <c r="N182" s="176"/>
      <c r="O182" s="176"/>
      <c r="P182" s="176"/>
      <c r="Q182" s="176"/>
      <c r="R182" s="175"/>
    </row>
    <row r="183" spans="1:19" x14ac:dyDescent="0.25">
      <c r="A183" s="48"/>
      <c r="B183" s="72"/>
      <c r="C183" s="47" t="s">
        <v>227</v>
      </c>
      <c r="D183" s="689">
        <v>285</v>
      </c>
      <c r="E183" s="689">
        <v>552</v>
      </c>
      <c r="F183" s="689">
        <v>196</v>
      </c>
      <c r="G183" s="689">
        <v>556</v>
      </c>
      <c r="H183" s="689">
        <v>493</v>
      </c>
      <c r="I183" s="689">
        <v>21</v>
      </c>
      <c r="J183" s="185">
        <v>2103</v>
      </c>
      <c r="K183" s="188"/>
      <c r="M183" s="87"/>
      <c r="N183" s="87"/>
      <c r="O183" s="87"/>
      <c r="P183" s="87"/>
      <c r="Q183" s="87"/>
    </row>
    <row r="184" spans="1:19" ht="45" customHeight="1" x14ac:dyDescent="0.25">
      <c r="A184" s="48"/>
      <c r="B184" s="70"/>
      <c r="C184" s="187" t="s">
        <v>226</v>
      </c>
      <c r="D184" s="183">
        <v>0.512280701754386</v>
      </c>
      <c r="E184" s="183">
        <v>0.29347826086956524</v>
      </c>
      <c r="F184" s="183">
        <v>0.34693877551020408</v>
      </c>
      <c r="G184" s="183">
        <v>0.33093525179856115</v>
      </c>
      <c r="H184" s="183">
        <v>0.17444219066937119</v>
      </c>
      <c r="I184" s="183">
        <v>0.38095238095238093</v>
      </c>
      <c r="J184" s="183">
        <v>0.31098430813124106</v>
      </c>
      <c r="K184" s="182"/>
      <c r="L184" s="182"/>
      <c r="M184" s="182"/>
      <c r="N184" s="182"/>
      <c r="O184" s="182"/>
      <c r="P184" s="182"/>
      <c r="Q184" s="182"/>
      <c r="R184" s="182"/>
      <c r="S184" s="182"/>
    </row>
    <row r="185" spans="1:19" ht="30" customHeight="1" x14ac:dyDescent="0.25">
      <c r="A185" s="129"/>
      <c r="B185" s="73" t="s">
        <v>25</v>
      </c>
      <c r="C185" s="114" t="s">
        <v>225</v>
      </c>
      <c r="D185" s="185">
        <v>808.28072299999997</v>
      </c>
      <c r="E185" s="185">
        <v>898.39613499999996</v>
      </c>
      <c r="F185" s="185">
        <v>349.908051</v>
      </c>
      <c r="G185" s="185">
        <v>515.27395799999999</v>
      </c>
      <c r="H185" s="185">
        <v>474.48022500000002</v>
      </c>
      <c r="I185" s="185">
        <v>45.217261000000001</v>
      </c>
      <c r="J185" s="185">
        <v>3091.5563529999999</v>
      </c>
      <c r="K185" s="186"/>
      <c r="L185" s="122"/>
      <c r="M185" s="122"/>
      <c r="N185" s="122"/>
      <c r="O185" s="122"/>
      <c r="P185" s="122"/>
      <c r="Q185" s="122"/>
      <c r="R185" s="102"/>
    </row>
    <row r="186" spans="1:19" ht="15.75" customHeight="1" x14ac:dyDescent="0.25">
      <c r="A186" s="48"/>
      <c r="B186" s="72"/>
      <c r="C186" s="47" t="s">
        <v>224</v>
      </c>
      <c r="D186" s="185">
        <v>1166.929783</v>
      </c>
      <c r="E186" s="185">
        <v>2115.0704689999998</v>
      </c>
      <c r="F186" s="185">
        <v>640.52714800000001</v>
      </c>
      <c r="G186" s="185">
        <v>1369.3790429999999</v>
      </c>
      <c r="H186" s="185">
        <v>1998.7190680000001</v>
      </c>
      <c r="I186" s="185">
        <v>71.625302000000005</v>
      </c>
      <c r="J186" s="185">
        <v>7362.2508130000006</v>
      </c>
      <c r="K186" s="78"/>
      <c r="L186" s="87"/>
      <c r="M186" s="87"/>
      <c r="N186" s="87"/>
      <c r="O186" s="87"/>
      <c r="P186" s="87"/>
      <c r="Q186" s="87"/>
    </row>
    <row r="187" spans="1:19" ht="45" customHeight="1" x14ac:dyDescent="0.25">
      <c r="A187" s="48"/>
      <c r="B187" s="70"/>
      <c r="C187" s="184" t="s">
        <v>223</v>
      </c>
      <c r="D187" s="183">
        <v>0.69265583480270121</v>
      </c>
      <c r="E187" s="183">
        <v>0.42475943386640896</v>
      </c>
      <c r="F187" s="183">
        <v>0.54628137479037808</v>
      </c>
      <c r="G187" s="183">
        <v>0.37628292957598597</v>
      </c>
      <c r="H187" s="183">
        <v>0.23739215410336997</v>
      </c>
      <c r="I187" s="183">
        <v>0.6313029018711851</v>
      </c>
      <c r="J187" s="183">
        <v>0.41991999885972908</v>
      </c>
      <c r="K187" s="182"/>
      <c r="L187" s="182"/>
      <c r="M187" s="182"/>
      <c r="N187" s="182"/>
      <c r="O187" s="182"/>
      <c r="P187" s="182"/>
      <c r="Q187" s="182"/>
      <c r="R187" s="182"/>
    </row>
    <row r="188" spans="1:19" x14ac:dyDescent="0.25">
      <c r="A188" s="48"/>
      <c r="B188" s="181" t="s">
        <v>222</v>
      </c>
      <c r="C188" s="181"/>
      <c r="D188" s="181"/>
      <c r="E188" s="181"/>
      <c r="F188" s="181"/>
      <c r="G188" s="181"/>
      <c r="H188" s="181"/>
      <c r="I188" s="181"/>
      <c r="J188" s="181"/>
      <c r="K188" s="179"/>
      <c r="L188" s="87"/>
      <c r="M188" s="87"/>
      <c r="N188" s="87"/>
      <c r="O188" s="87"/>
      <c r="P188" s="87"/>
      <c r="Q188" s="87"/>
    </row>
    <row r="189" spans="1:19" x14ac:dyDescent="0.25">
      <c r="A189" s="48"/>
      <c r="B189" s="44" t="s">
        <v>97</v>
      </c>
      <c r="C189" s="103"/>
      <c r="D189" s="103"/>
      <c r="E189" s="103"/>
      <c r="F189" s="103"/>
      <c r="G189" s="103"/>
      <c r="H189" s="103"/>
      <c r="I189" s="103"/>
      <c r="J189" s="180"/>
      <c r="K189" s="179"/>
      <c r="L189" s="87"/>
      <c r="M189" s="87"/>
      <c r="N189" s="87"/>
      <c r="O189" s="87"/>
      <c r="P189" s="87"/>
      <c r="Q189" s="87"/>
    </row>
    <row r="190" spans="1:19" x14ac:dyDescent="0.25">
      <c r="A190" s="48"/>
      <c r="B190" s="44"/>
      <c r="C190" s="50"/>
      <c r="D190" s="50"/>
      <c r="E190" s="50"/>
      <c r="F190" s="50"/>
      <c r="G190" s="50"/>
      <c r="H190" s="50"/>
      <c r="I190" s="50"/>
      <c r="J190" s="50"/>
      <c r="K190" s="84"/>
      <c r="L190" s="87"/>
      <c r="M190" s="87"/>
      <c r="N190" s="87"/>
      <c r="O190" s="87"/>
      <c r="P190" s="87"/>
      <c r="Q190" s="87"/>
    </row>
    <row r="191" spans="1:19" ht="15" customHeight="1" x14ac:dyDescent="0.25">
      <c r="A191" s="48" t="s">
        <v>221</v>
      </c>
      <c r="B191" s="48" t="s">
        <v>220</v>
      </c>
      <c r="C191" s="50"/>
      <c r="D191" s="50"/>
      <c r="E191" s="50"/>
      <c r="F191" s="50"/>
      <c r="G191" s="50"/>
      <c r="H191" s="50"/>
      <c r="I191" s="50"/>
      <c r="J191" s="50"/>
      <c r="K191" s="50"/>
      <c r="L191" s="117"/>
      <c r="M191" s="54"/>
      <c r="N191" s="54"/>
      <c r="O191" s="54"/>
      <c r="P191" s="54"/>
      <c r="Q191" s="54"/>
      <c r="R191" s="54"/>
    </row>
    <row r="192" spans="1:19" ht="46.15" customHeight="1" x14ac:dyDescent="0.25">
      <c r="A192" s="48"/>
      <c r="B192" s="47"/>
      <c r="C192" s="99" t="s">
        <v>123</v>
      </c>
      <c r="D192" s="99" t="s">
        <v>122</v>
      </c>
      <c r="E192" s="99" t="s">
        <v>121</v>
      </c>
      <c r="F192" s="99" t="s">
        <v>120</v>
      </c>
      <c r="G192" s="99" t="s">
        <v>119</v>
      </c>
      <c r="H192" s="99" t="s">
        <v>118</v>
      </c>
      <c r="I192" s="99" t="s">
        <v>117</v>
      </c>
      <c r="J192" s="44"/>
      <c r="K192" s="50"/>
      <c r="L192" s="50"/>
      <c r="M192" s="50"/>
      <c r="N192" s="86"/>
      <c r="O192" s="86"/>
      <c r="P192" s="50"/>
      <c r="Q192" s="50"/>
      <c r="R192" s="50"/>
    </row>
    <row r="193" spans="1:19" ht="15" customHeight="1" x14ac:dyDescent="0.25">
      <c r="A193" s="48"/>
      <c r="B193" s="47" t="s">
        <v>205</v>
      </c>
      <c r="C193" s="47">
        <v>0.89559999999999995</v>
      </c>
      <c r="D193" s="47">
        <v>0</v>
      </c>
      <c r="E193" s="178">
        <v>7.7759999999999996E-2</v>
      </c>
      <c r="F193" s="178">
        <v>0.44498900000000002</v>
      </c>
      <c r="G193" s="47">
        <v>0</v>
      </c>
      <c r="H193" s="47">
        <v>0</v>
      </c>
      <c r="I193" s="47">
        <v>1.4183490000000001</v>
      </c>
      <c r="J193" s="177"/>
      <c r="K193" s="50"/>
      <c r="L193" s="50"/>
      <c r="M193" s="86"/>
      <c r="N193" s="50"/>
      <c r="O193" s="50"/>
      <c r="P193" s="86"/>
      <c r="Q193" s="50"/>
      <c r="R193" s="50"/>
    </row>
    <row r="194" spans="1:19" ht="15" customHeight="1" x14ac:dyDescent="0.25">
      <c r="A194" s="48"/>
      <c r="B194" s="47" t="s">
        <v>204</v>
      </c>
      <c r="C194" s="47">
        <v>0</v>
      </c>
      <c r="D194" s="178">
        <v>0.39672000000000002</v>
      </c>
      <c r="E194" s="47">
        <v>5.4309620000000001</v>
      </c>
      <c r="F194" s="47">
        <v>8.694979</v>
      </c>
      <c r="G194" s="178">
        <v>0.209952</v>
      </c>
      <c r="H194" s="47">
        <v>0</v>
      </c>
      <c r="I194" s="47">
        <v>14.732612999999999</v>
      </c>
      <c r="J194" s="177"/>
      <c r="K194" s="50"/>
      <c r="L194" s="50"/>
      <c r="M194" s="50"/>
      <c r="N194" s="50"/>
      <c r="O194" s="50"/>
      <c r="P194" s="50"/>
      <c r="Q194" s="50"/>
      <c r="R194" s="50"/>
    </row>
    <row r="195" spans="1:19" ht="15.75" customHeight="1" x14ac:dyDescent="0.25">
      <c r="A195" s="48"/>
      <c r="B195" s="47" t="s">
        <v>203</v>
      </c>
      <c r="C195" s="47">
        <v>16.116119999999999</v>
      </c>
      <c r="D195" s="47">
        <v>3.186725</v>
      </c>
      <c r="E195" s="47">
        <v>4.0856380000000003</v>
      </c>
      <c r="F195" s="47">
        <v>14.916696999999999</v>
      </c>
      <c r="G195" s="47">
        <v>0.78881000000000001</v>
      </c>
      <c r="H195" s="47">
        <v>0</v>
      </c>
      <c r="I195" s="47">
        <v>39.093989999999991</v>
      </c>
      <c r="J195" s="177"/>
      <c r="K195" s="50"/>
      <c r="L195" s="50"/>
      <c r="M195" s="50"/>
      <c r="N195" s="50"/>
      <c r="O195" s="50"/>
      <c r="P195" s="50"/>
      <c r="Q195" s="50"/>
      <c r="R195" s="50"/>
    </row>
    <row r="196" spans="1:19" x14ac:dyDescent="0.25">
      <c r="A196" s="48"/>
      <c r="B196" s="47" t="s">
        <v>202</v>
      </c>
      <c r="C196" s="47">
        <v>201.11569299999999</v>
      </c>
      <c r="D196" s="47">
        <v>786.56836199999998</v>
      </c>
      <c r="E196" s="47">
        <v>260.85598599999997</v>
      </c>
      <c r="F196" s="47">
        <v>938.20891099999994</v>
      </c>
      <c r="G196" s="47">
        <v>686.52470200000005</v>
      </c>
      <c r="H196" s="47">
        <v>31.328040999999999</v>
      </c>
      <c r="I196" s="47">
        <v>2904.6016950000003</v>
      </c>
      <c r="J196" s="177"/>
      <c r="K196" s="50"/>
      <c r="L196" s="50"/>
      <c r="M196" s="50"/>
      <c r="N196" s="50"/>
      <c r="O196" s="50"/>
      <c r="P196" s="50"/>
      <c r="Q196" s="50"/>
      <c r="R196" s="50"/>
    </row>
    <row r="197" spans="1:19" x14ac:dyDescent="0.25">
      <c r="A197" s="48"/>
      <c r="B197" s="47" t="s">
        <v>201</v>
      </c>
      <c r="C197" s="47">
        <v>948.80237</v>
      </c>
      <c r="D197" s="47">
        <v>1324.918662</v>
      </c>
      <c r="E197" s="47">
        <v>370.07680199999999</v>
      </c>
      <c r="F197" s="47">
        <v>407.11346700000001</v>
      </c>
      <c r="G197" s="47">
        <v>1311.195604</v>
      </c>
      <c r="H197" s="47">
        <v>40.297260999999999</v>
      </c>
      <c r="I197" s="47">
        <v>4402.4041660000003</v>
      </c>
      <c r="J197" s="177"/>
      <c r="K197" s="50"/>
      <c r="L197" s="50"/>
      <c r="M197" s="50"/>
      <c r="N197" s="50"/>
      <c r="O197" s="50"/>
      <c r="P197" s="50"/>
      <c r="Q197" s="50"/>
      <c r="R197" s="50"/>
    </row>
    <row r="198" spans="1:19" x14ac:dyDescent="0.25">
      <c r="A198" s="48"/>
      <c r="B198" s="47" t="s">
        <v>200</v>
      </c>
      <c r="C198" s="47">
        <v>0</v>
      </c>
      <c r="D198" s="47">
        <v>0</v>
      </c>
      <c r="E198" s="47">
        <v>0</v>
      </c>
      <c r="F198" s="47">
        <v>0</v>
      </c>
      <c r="G198" s="47">
        <v>0</v>
      </c>
      <c r="H198" s="47">
        <v>0</v>
      </c>
      <c r="I198" s="47">
        <v>0</v>
      </c>
      <c r="J198" s="177"/>
      <c r="K198" s="59"/>
      <c r="L198" s="59"/>
      <c r="M198" s="59"/>
      <c r="N198" s="59"/>
      <c r="O198" s="59"/>
      <c r="P198" s="59"/>
      <c r="Q198" s="59"/>
      <c r="R198" s="59"/>
    </row>
    <row r="199" spans="1:19" x14ac:dyDescent="0.25">
      <c r="A199" s="48"/>
      <c r="B199" s="62" t="s">
        <v>24</v>
      </c>
      <c r="C199" s="62">
        <v>1166.929783</v>
      </c>
      <c r="D199" s="62">
        <v>2115.0704690000002</v>
      </c>
      <c r="E199" s="62">
        <v>640.5271479999999</v>
      </c>
      <c r="F199" s="62">
        <v>1369.3790429999999</v>
      </c>
      <c r="G199" s="62">
        <v>1998.7190680000001</v>
      </c>
      <c r="H199" s="62">
        <v>71.625302000000005</v>
      </c>
      <c r="I199" s="62">
        <v>7362.2508130000006</v>
      </c>
      <c r="J199" s="177"/>
      <c r="L199" s="87"/>
      <c r="M199" s="87"/>
      <c r="N199" s="87"/>
      <c r="O199" s="87"/>
      <c r="P199" s="87"/>
      <c r="Q199" s="87"/>
    </row>
    <row r="200" spans="1:19" x14ac:dyDescent="0.25">
      <c r="A200" s="48"/>
      <c r="B200" s="44" t="s">
        <v>97</v>
      </c>
      <c r="C200" s="103"/>
      <c r="D200" s="103"/>
      <c r="E200" s="103"/>
      <c r="F200" s="103"/>
      <c r="G200" s="103"/>
      <c r="H200" s="103"/>
      <c r="I200" s="103"/>
      <c r="J200" s="177"/>
      <c r="L200" s="87"/>
      <c r="M200" s="87"/>
      <c r="N200" s="87"/>
      <c r="O200" s="87"/>
      <c r="P200" s="87"/>
      <c r="Q200" s="87"/>
    </row>
    <row r="201" spans="1:19" ht="15" customHeight="1" x14ac:dyDescent="0.25">
      <c r="A201" s="48"/>
      <c r="B201" s="44"/>
      <c r="C201" s="44"/>
      <c r="D201" s="44"/>
      <c r="E201" s="44"/>
      <c r="F201" s="44"/>
      <c r="G201" s="44"/>
      <c r="H201" s="44"/>
      <c r="I201" s="44"/>
      <c r="J201" s="44"/>
      <c r="L201" s="87"/>
      <c r="M201" s="87"/>
      <c r="N201" s="87"/>
      <c r="O201" s="87"/>
      <c r="P201" s="87"/>
      <c r="Q201" s="87"/>
    </row>
    <row r="202" spans="1:19" x14ac:dyDescent="0.25">
      <c r="A202" s="48" t="s">
        <v>219</v>
      </c>
      <c r="B202" s="48" t="s">
        <v>218</v>
      </c>
      <c r="C202" s="44"/>
      <c r="D202" s="44"/>
      <c r="E202" s="44"/>
      <c r="F202" s="44"/>
      <c r="G202" s="44"/>
      <c r="H202" s="44"/>
      <c r="I202" s="44"/>
      <c r="J202" s="44"/>
      <c r="L202" s="87"/>
      <c r="M202" s="87"/>
      <c r="N202" s="87"/>
      <c r="O202" s="87"/>
      <c r="P202" s="87"/>
      <c r="Q202" s="87"/>
    </row>
    <row r="203" spans="1:19" ht="45" customHeight="1" x14ac:dyDescent="0.25">
      <c r="A203" s="48"/>
      <c r="B203" s="47"/>
      <c r="C203" s="99" t="s">
        <v>123</v>
      </c>
      <c r="D203" s="99" t="s">
        <v>122</v>
      </c>
      <c r="E203" s="99" t="s">
        <v>121</v>
      </c>
      <c r="F203" s="99" t="s">
        <v>120</v>
      </c>
      <c r="G203" s="99" t="s">
        <v>119</v>
      </c>
      <c r="H203" s="99" t="s">
        <v>118</v>
      </c>
      <c r="I203" s="99" t="s">
        <v>117</v>
      </c>
      <c r="J203" s="59"/>
      <c r="K203" s="50"/>
      <c r="L203" s="117"/>
      <c r="M203" s="54"/>
      <c r="N203" s="54"/>
      <c r="O203" s="54"/>
      <c r="P203" s="54"/>
      <c r="Q203" s="54"/>
      <c r="R203" s="54"/>
      <c r="S203" s="87"/>
    </row>
    <row r="204" spans="1:19" ht="15" customHeight="1" x14ac:dyDescent="0.25">
      <c r="A204" s="48"/>
      <c r="B204" s="47" t="s">
        <v>205</v>
      </c>
      <c r="C204" s="77">
        <v>7.6748405349424519E-4</v>
      </c>
      <c r="D204" s="172">
        <v>0</v>
      </c>
      <c r="E204" s="172">
        <v>1.2140000660830696E-4</v>
      </c>
      <c r="F204" s="172">
        <v>3.249567767775456E-4</v>
      </c>
      <c r="G204" s="172">
        <v>0</v>
      </c>
      <c r="H204" s="172">
        <v>0</v>
      </c>
      <c r="I204" s="172">
        <v>1.9265154584186808E-4</v>
      </c>
      <c r="J204" s="50"/>
      <c r="K204" s="50"/>
      <c r="L204" s="45"/>
      <c r="M204" s="71"/>
      <c r="N204" s="71"/>
      <c r="O204" s="71"/>
      <c r="P204" s="71"/>
      <c r="Q204" s="71"/>
      <c r="R204" s="71"/>
      <c r="S204" s="87"/>
    </row>
    <row r="205" spans="1:19" ht="15" customHeight="1" x14ac:dyDescent="0.25">
      <c r="A205" s="48"/>
      <c r="B205" s="47" t="s">
        <v>204</v>
      </c>
      <c r="C205" s="172">
        <v>0</v>
      </c>
      <c r="D205" s="172">
        <v>1.8756821856038121E-4</v>
      </c>
      <c r="E205" s="172">
        <v>8.4788943247101848E-3</v>
      </c>
      <c r="F205" s="172">
        <v>6.3495779670698525E-3</v>
      </c>
      <c r="G205" s="172">
        <v>1.0504327664722114E-4</v>
      </c>
      <c r="H205" s="172">
        <v>0</v>
      </c>
      <c r="I205" s="172">
        <v>2.001101751924245E-3</v>
      </c>
      <c r="J205" s="50"/>
      <c r="K205" s="50"/>
      <c r="L205" s="45"/>
      <c r="M205" s="71"/>
      <c r="N205" s="71"/>
      <c r="O205" s="71"/>
      <c r="P205" s="71"/>
      <c r="Q205" s="71"/>
      <c r="R205" s="71"/>
      <c r="S205" s="87"/>
    </row>
    <row r="206" spans="1:19" ht="15.75" customHeight="1" x14ac:dyDescent="0.25">
      <c r="A206" s="48"/>
      <c r="B206" s="47" t="s">
        <v>203</v>
      </c>
      <c r="C206" s="172">
        <v>1.3810702438811606E-2</v>
      </c>
      <c r="D206" s="172">
        <v>1.5066755678862442E-3</v>
      </c>
      <c r="E206" s="172">
        <v>6.3785555581166425E-3</v>
      </c>
      <c r="F206" s="172">
        <v>1.0893037304938513E-2</v>
      </c>
      <c r="G206" s="172">
        <v>3.9465776488004165E-4</v>
      </c>
      <c r="H206" s="172">
        <v>0</v>
      </c>
      <c r="I206" s="172">
        <v>5.3100595175281469E-3</v>
      </c>
      <c r="J206" s="50"/>
      <c r="K206" s="50"/>
      <c r="L206" s="45"/>
      <c r="M206" s="71"/>
      <c r="N206" s="71"/>
      <c r="O206" s="71"/>
      <c r="P206" s="71"/>
      <c r="Q206" s="71"/>
      <c r="R206" s="71"/>
      <c r="S206" s="87"/>
    </row>
    <row r="207" spans="1:19" x14ac:dyDescent="0.25">
      <c r="A207" s="48"/>
      <c r="B207" s="47" t="s">
        <v>202</v>
      </c>
      <c r="C207" s="172">
        <v>0.17234601081391715</v>
      </c>
      <c r="D207" s="172">
        <v>0.37188754395114193</v>
      </c>
      <c r="E207" s="172">
        <v>0.40725203734846227</v>
      </c>
      <c r="F207" s="172">
        <v>0.68513456211845947</v>
      </c>
      <c r="G207" s="172">
        <v>0.34348233976021686</v>
      </c>
      <c r="H207" s="172">
        <v>0.43738790797698829</v>
      </c>
      <c r="I207" s="172">
        <v>0.39452631658122239</v>
      </c>
      <c r="J207" s="50"/>
      <c r="K207" s="50"/>
      <c r="L207" s="45"/>
      <c r="M207" s="71"/>
      <c r="N207" s="71"/>
      <c r="O207" s="71"/>
      <c r="P207" s="71"/>
      <c r="Q207" s="71"/>
      <c r="R207" s="71"/>
      <c r="S207" s="87"/>
    </row>
    <row r="208" spans="1:19" s="175" customFormat="1" ht="15" customHeight="1" x14ac:dyDescent="0.25">
      <c r="A208" s="48"/>
      <c r="B208" s="47" t="s">
        <v>201</v>
      </c>
      <c r="C208" s="172">
        <v>0.81307580269377699</v>
      </c>
      <c r="D208" s="172">
        <v>0.62641821226241134</v>
      </c>
      <c r="E208" s="172">
        <v>0.57776911276210274</v>
      </c>
      <c r="F208" s="172">
        <v>0.29729786583275469</v>
      </c>
      <c r="G208" s="172">
        <v>0.65601795919825578</v>
      </c>
      <c r="H208" s="172">
        <v>0.56261209202301155</v>
      </c>
      <c r="I208" s="172">
        <v>0.59796987060348328</v>
      </c>
      <c r="J208" s="50"/>
      <c r="K208" s="50"/>
      <c r="L208" s="45"/>
      <c r="M208" s="71"/>
      <c r="N208" s="71"/>
      <c r="O208" s="71"/>
      <c r="P208" s="71"/>
      <c r="Q208" s="71"/>
      <c r="R208" s="71"/>
      <c r="S208" s="176"/>
    </row>
    <row r="209" spans="1:19" x14ac:dyDescent="0.25">
      <c r="A209" s="48"/>
      <c r="B209" s="47" t="s">
        <v>200</v>
      </c>
      <c r="C209" s="172">
        <v>0</v>
      </c>
      <c r="D209" s="172">
        <v>0</v>
      </c>
      <c r="E209" s="172">
        <v>0</v>
      </c>
      <c r="F209" s="172">
        <v>0</v>
      </c>
      <c r="G209" s="172">
        <v>0</v>
      </c>
      <c r="H209" s="172">
        <v>0</v>
      </c>
      <c r="I209" s="172">
        <v>0</v>
      </c>
      <c r="J209" s="50"/>
      <c r="K209" s="50"/>
      <c r="L209" s="45"/>
      <c r="M209" s="71"/>
      <c r="N209" s="71"/>
      <c r="O209" s="71"/>
      <c r="P209" s="71"/>
      <c r="Q209" s="71"/>
      <c r="R209" s="71"/>
      <c r="S209" s="87"/>
    </row>
    <row r="210" spans="1:19" x14ac:dyDescent="0.25">
      <c r="A210" s="48"/>
      <c r="B210" s="62" t="s">
        <v>24</v>
      </c>
      <c r="C210" s="146">
        <v>1</v>
      </c>
      <c r="D210" s="146">
        <v>1</v>
      </c>
      <c r="E210" s="146">
        <v>1</v>
      </c>
      <c r="F210" s="146">
        <v>1</v>
      </c>
      <c r="G210" s="146">
        <v>1</v>
      </c>
      <c r="H210" s="146">
        <v>1</v>
      </c>
      <c r="I210" s="146">
        <v>1</v>
      </c>
      <c r="J210" s="50"/>
      <c r="K210" s="59"/>
      <c r="L210" s="45"/>
      <c r="M210" s="71"/>
      <c r="N210" s="71"/>
      <c r="O210" s="71"/>
      <c r="P210" s="71"/>
      <c r="Q210" s="71"/>
      <c r="R210" s="71"/>
      <c r="S210" s="87"/>
    </row>
    <row r="211" spans="1:19" s="102" customFormat="1" ht="14.45" customHeight="1" x14ac:dyDescent="0.25">
      <c r="A211" s="48"/>
      <c r="B211" s="44" t="s">
        <v>97</v>
      </c>
      <c r="C211" s="94"/>
      <c r="D211" s="94"/>
      <c r="E211" s="94"/>
      <c r="F211" s="94"/>
      <c r="G211" s="94"/>
      <c r="H211" s="94"/>
      <c r="I211" s="94"/>
      <c r="J211" s="50"/>
      <c r="K211" s="160"/>
      <c r="L211" s="87"/>
      <c r="M211" s="87"/>
      <c r="N211" s="87"/>
      <c r="O211" s="87"/>
      <c r="P211" s="87"/>
      <c r="Q211" s="87"/>
      <c r="R211" s="43"/>
    </row>
    <row r="212" spans="1:19" x14ac:dyDescent="0.25">
      <c r="A212" s="48"/>
      <c r="B212" s="44"/>
      <c r="C212" s="170"/>
      <c r="D212" s="170"/>
      <c r="E212" s="170"/>
      <c r="F212" s="170"/>
      <c r="G212" s="170"/>
      <c r="H212" s="170"/>
      <c r="I212" s="170"/>
      <c r="J212" s="50"/>
      <c r="K212" s="84"/>
      <c r="L212" s="87"/>
      <c r="M212" s="87"/>
      <c r="N212" s="87"/>
      <c r="O212" s="87"/>
      <c r="P212" s="87"/>
      <c r="Q212" s="87"/>
    </row>
    <row r="213" spans="1:19" x14ac:dyDescent="0.25">
      <c r="A213" s="48" t="s">
        <v>217</v>
      </c>
      <c r="B213" s="48" t="s">
        <v>216</v>
      </c>
      <c r="C213" s="44"/>
      <c r="D213" s="44"/>
      <c r="E213" s="44"/>
      <c r="F213" s="44"/>
      <c r="G213" s="44"/>
      <c r="H213" s="44"/>
      <c r="I213" s="44"/>
      <c r="J213" s="44"/>
      <c r="L213" s="87"/>
      <c r="M213" s="87"/>
      <c r="N213" s="87"/>
      <c r="O213" s="87"/>
      <c r="P213" s="87"/>
      <c r="Q213" s="87"/>
    </row>
    <row r="214" spans="1:19" ht="44.45" customHeight="1" x14ac:dyDescent="0.25">
      <c r="A214" s="48"/>
      <c r="B214" s="47"/>
      <c r="C214" s="99" t="s">
        <v>123</v>
      </c>
      <c r="D214" s="99" t="s">
        <v>122</v>
      </c>
      <c r="E214" s="99" t="s">
        <v>121</v>
      </c>
      <c r="F214" s="99" t="s">
        <v>120</v>
      </c>
      <c r="G214" s="99" t="s">
        <v>119</v>
      </c>
      <c r="H214" s="99" t="s">
        <v>118</v>
      </c>
      <c r="I214" s="99" t="s">
        <v>117</v>
      </c>
      <c r="J214" s="59"/>
      <c r="K214" s="84"/>
      <c r="L214" s="87"/>
      <c r="M214" s="87"/>
      <c r="N214" s="87"/>
      <c r="O214" s="87"/>
      <c r="P214" s="87"/>
      <c r="Q214" s="87"/>
    </row>
    <row r="215" spans="1:19" ht="15" customHeight="1" x14ac:dyDescent="0.25">
      <c r="A215" s="48"/>
      <c r="B215" s="47" t="s">
        <v>205</v>
      </c>
      <c r="C215" s="47">
        <v>0.63</v>
      </c>
      <c r="D215" s="47">
        <v>0</v>
      </c>
      <c r="E215" s="47">
        <v>9.8790000000000003E-2</v>
      </c>
      <c r="F215" s="47">
        <v>0.35158</v>
      </c>
      <c r="G215" s="47">
        <v>0</v>
      </c>
      <c r="H215" s="47">
        <v>0</v>
      </c>
      <c r="I215" s="47">
        <v>1.0803700000000001</v>
      </c>
      <c r="J215" s="59"/>
      <c r="K215" s="87"/>
      <c r="L215" s="87"/>
      <c r="M215" s="87"/>
      <c r="N215" s="87"/>
      <c r="O215" s="87"/>
      <c r="P215" s="87"/>
      <c r="Q215" s="87"/>
    </row>
    <row r="216" spans="1:19" ht="15" customHeight="1" x14ac:dyDescent="0.25">
      <c r="A216" s="48"/>
      <c r="B216" s="47" t="s">
        <v>204</v>
      </c>
      <c r="C216" s="47">
        <v>0</v>
      </c>
      <c r="D216" s="47">
        <v>0.39672000000000002</v>
      </c>
      <c r="E216" s="47">
        <v>1.7114279999999999</v>
      </c>
      <c r="F216" s="47">
        <v>3.9590740000000002</v>
      </c>
      <c r="G216" s="47">
        <v>0.209952</v>
      </c>
      <c r="H216" s="47">
        <v>0</v>
      </c>
      <c r="I216" s="47">
        <v>6.2771740000000005</v>
      </c>
      <c r="J216" s="59"/>
      <c r="K216" s="87"/>
      <c r="L216" s="87"/>
      <c r="M216" s="87"/>
      <c r="N216" s="87"/>
      <c r="O216" s="87"/>
      <c r="P216" s="87"/>
      <c r="Q216" s="87"/>
    </row>
    <row r="217" spans="1:19" ht="15" customHeight="1" x14ac:dyDescent="0.25">
      <c r="A217" s="48"/>
      <c r="B217" s="47" t="s">
        <v>203</v>
      </c>
      <c r="C217" s="47">
        <v>8.3043410000000009</v>
      </c>
      <c r="D217" s="47">
        <v>0.50975999999999999</v>
      </c>
      <c r="E217" s="47">
        <v>0.78390899999999997</v>
      </c>
      <c r="F217" s="47">
        <v>3.7467069999999998</v>
      </c>
      <c r="G217" s="47">
        <v>0</v>
      </c>
      <c r="H217" s="47">
        <v>0</v>
      </c>
      <c r="I217" s="47">
        <v>13.344716999999999</v>
      </c>
      <c r="J217" s="59"/>
      <c r="K217" s="87"/>
      <c r="L217" s="87"/>
      <c r="M217" s="87"/>
      <c r="N217" s="87"/>
      <c r="O217" s="87"/>
      <c r="P217" s="87"/>
      <c r="Q217" s="87"/>
    </row>
    <row r="218" spans="1:19" ht="15.75" customHeight="1" x14ac:dyDescent="0.25">
      <c r="A218" s="48"/>
      <c r="B218" s="47" t="s">
        <v>202</v>
      </c>
      <c r="C218" s="47">
        <v>49.233983000000002</v>
      </c>
      <c r="D218" s="47">
        <v>102.22373</v>
      </c>
      <c r="E218" s="47">
        <v>67.869489999999999</v>
      </c>
      <c r="F218" s="47">
        <v>170.666132</v>
      </c>
      <c r="G218" s="47">
        <v>105.088742</v>
      </c>
      <c r="H218" s="47">
        <v>3.9909050000000001</v>
      </c>
      <c r="I218" s="47">
        <v>499.07298200000002</v>
      </c>
      <c r="J218" s="59"/>
      <c r="K218" s="87"/>
      <c r="L218" s="87"/>
      <c r="M218" s="87"/>
      <c r="N218" s="87"/>
      <c r="O218" s="87"/>
      <c r="P218" s="87"/>
      <c r="Q218" s="87"/>
    </row>
    <row r="219" spans="1:19" x14ac:dyDescent="0.25">
      <c r="A219" s="48"/>
      <c r="B219" s="47" t="s">
        <v>201</v>
      </c>
      <c r="C219" s="47">
        <v>92.055453999999997</v>
      </c>
      <c r="D219" s="47">
        <v>132.317857</v>
      </c>
      <c r="E219" s="47">
        <v>33.517209000000001</v>
      </c>
      <c r="F219" s="47">
        <v>45.321505000000002</v>
      </c>
      <c r="G219" s="47">
        <v>159.448047</v>
      </c>
      <c r="H219" s="47">
        <v>5.7285769999999996</v>
      </c>
      <c r="I219" s="47">
        <v>468.38864899999999</v>
      </c>
      <c r="J219" s="59"/>
      <c r="K219" s="87"/>
      <c r="L219" s="87"/>
      <c r="M219" s="87"/>
      <c r="N219" s="87"/>
      <c r="O219" s="87"/>
      <c r="P219" s="87"/>
      <c r="Q219" s="87"/>
    </row>
    <row r="220" spans="1:19" x14ac:dyDescent="0.25">
      <c r="A220" s="48"/>
      <c r="B220" s="47" t="s">
        <v>200</v>
      </c>
      <c r="C220" s="47">
        <v>0</v>
      </c>
      <c r="D220" s="47">
        <v>0</v>
      </c>
      <c r="E220" s="47">
        <v>0</v>
      </c>
      <c r="F220" s="47">
        <v>0</v>
      </c>
      <c r="G220" s="47">
        <v>0</v>
      </c>
      <c r="H220" s="47">
        <v>0</v>
      </c>
      <c r="I220" s="47">
        <v>0</v>
      </c>
      <c r="J220" s="59"/>
      <c r="K220" s="87"/>
      <c r="L220" s="87"/>
      <c r="M220" s="87"/>
      <c r="N220" s="87"/>
      <c r="O220" s="87"/>
      <c r="P220" s="87"/>
      <c r="Q220" s="87"/>
    </row>
    <row r="221" spans="1:19" x14ac:dyDescent="0.25">
      <c r="A221" s="48"/>
      <c r="B221" s="62" t="s">
        <v>24</v>
      </c>
      <c r="C221" s="62">
        <v>150.22377800000001</v>
      </c>
      <c r="D221" s="62">
        <v>235.44806700000001</v>
      </c>
      <c r="E221" s="62">
        <v>103.98082600000001</v>
      </c>
      <c r="F221" s="62">
        <v>224.04499800000002</v>
      </c>
      <c r="G221" s="62">
        <v>264.74674099999999</v>
      </c>
      <c r="H221" s="62">
        <v>9.7194819999999993</v>
      </c>
      <c r="I221" s="62">
        <v>988.16389200000003</v>
      </c>
      <c r="J221" s="59"/>
      <c r="K221" s="160"/>
      <c r="L221" s="160"/>
      <c r="M221" s="160"/>
      <c r="N221" s="160"/>
      <c r="O221" s="160"/>
      <c r="P221" s="160"/>
      <c r="Q221" s="160"/>
    </row>
    <row r="222" spans="1:19" x14ac:dyDescent="0.25">
      <c r="A222" s="48"/>
      <c r="B222" s="44" t="s">
        <v>97</v>
      </c>
      <c r="C222" s="94"/>
      <c r="D222" s="94"/>
      <c r="E222" s="94"/>
      <c r="F222" s="94"/>
      <c r="G222" s="94"/>
      <c r="H222" s="94"/>
      <c r="I222" s="94"/>
      <c r="J222" s="50"/>
      <c r="K222" s="50"/>
      <c r="L222" s="50"/>
      <c r="M222" s="50"/>
      <c r="N222" s="50"/>
      <c r="O222" s="50"/>
      <c r="P222" s="50"/>
      <c r="Q222" s="160"/>
    </row>
    <row r="223" spans="1:19" x14ac:dyDescent="0.25">
      <c r="A223" s="48"/>
      <c r="B223" s="44"/>
      <c r="C223" s="44"/>
      <c r="D223" s="44"/>
      <c r="E223" s="44"/>
      <c r="F223" s="44"/>
      <c r="G223" s="44"/>
      <c r="H223" s="44"/>
      <c r="I223" s="44"/>
      <c r="J223" s="50"/>
      <c r="K223" s="84"/>
      <c r="L223" s="84"/>
      <c r="M223" s="84"/>
      <c r="N223" s="84"/>
      <c r="O223" s="84"/>
      <c r="P223" s="84"/>
      <c r="Q223" s="84"/>
    </row>
    <row r="224" spans="1:19" x14ac:dyDescent="0.25">
      <c r="A224" s="48" t="s">
        <v>215</v>
      </c>
      <c r="B224" s="48" t="s">
        <v>214</v>
      </c>
      <c r="C224" s="59"/>
      <c r="D224" s="59"/>
      <c r="E224" s="59"/>
      <c r="F224" s="59"/>
      <c r="G224" s="59"/>
      <c r="H224" s="59"/>
      <c r="I224" s="59"/>
      <c r="J224" s="44"/>
      <c r="L224" s="87"/>
      <c r="M224" s="87"/>
      <c r="N224" s="87"/>
      <c r="O224" s="87"/>
      <c r="P224" s="87"/>
      <c r="Q224" s="87"/>
    </row>
    <row r="225" spans="1:17" ht="45" customHeight="1" x14ac:dyDescent="0.25">
      <c r="A225" s="48"/>
      <c r="B225" s="47"/>
      <c r="C225" s="99" t="s">
        <v>123</v>
      </c>
      <c r="D225" s="99" t="s">
        <v>122</v>
      </c>
      <c r="E225" s="99" t="s">
        <v>121</v>
      </c>
      <c r="F225" s="99" t="s">
        <v>120</v>
      </c>
      <c r="G225" s="99" t="s">
        <v>119</v>
      </c>
      <c r="H225" s="99" t="s">
        <v>118</v>
      </c>
      <c r="I225" s="99" t="s">
        <v>117</v>
      </c>
      <c r="J225" s="59"/>
      <c r="K225" s="84"/>
      <c r="L225" s="87"/>
      <c r="M225" s="87"/>
      <c r="N225" s="87"/>
      <c r="O225" s="87"/>
      <c r="P225" s="87"/>
      <c r="Q225" s="87"/>
    </row>
    <row r="226" spans="1:17" x14ac:dyDescent="0.25">
      <c r="A226" s="48"/>
      <c r="B226" s="47" t="s">
        <v>205</v>
      </c>
      <c r="C226" s="172">
        <v>4.1937435497062256E-3</v>
      </c>
      <c r="D226" s="172">
        <v>0</v>
      </c>
      <c r="E226" s="172">
        <v>9.5007900783554075E-4</v>
      </c>
      <c r="F226" s="172">
        <v>1.5692383366666368E-3</v>
      </c>
      <c r="G226" s="172">
        <v>0</v>
      </c>
      <c r="H226" s="172">
        <v>0</v>
      </c>
      <c r="I226" s="172">
        <v>1.0933105416484901E-3</v>
      </c>
      <c r="J226" s="50"/>
      <c r="K226" s="87"/>
      <c r="L226" s="87"/>
      <c r="M226" s="87"/>
      <c r="N226" s="87"/>
      <c r="O226" s="87"/>
      <c r="P226" s="87"/>
      <c r="Q226" s="87"/>
    </row>
    <row r="227" spans="1:17" ht="15" customHeight="1" x14ac:dyDescent="0.25">
      <c r="A227" s="48"/>
      <c r="B227" s="47" t="s">
        <v>204</v>
      </c>
      <c r="C227" s="172">
        <v>0</v>
      </c>
      <c r="D227" s="172">
        <v>1.684957557965426E-3</v>
      </c>
      <c r="E227" s="172">
        <v>1.6459072944852351E-2</v>
      </c>
      <c r="F227" s="172">
        <v>1.7670887702656946E-2</v>
      </c>
      <c r="G227" s="172">
        <v>7.9302959200544044E-4</v>
      </c>
      <c r="H227" s="172">
        <v>0</v>
      </c>
      <c r="I227" s="172">
        <v>6.3523612336160934E-3</v>
      </c>
      <c r="J227" s="50"/>
      <c r="K227" s="160"/>
      <c r="L227" s="87"/>
      <c r="M227" s="87"/>
      <c r="N227" s="87"/>
      <c r="O227" s="87"/>
      <c r="P227" s="87"/>
      <c r="Q227" s="87"/>
    </row>
    <row r="228" spans="1:17" ht="15" customHeight="1" x14ac:dyDescent="0.25">
      <c r="A228" s="48"/>
      <c r="B228" s="47" t="s">
        <v>203</v>
      </c>
      <c r="C228" s="172">
        <v>5.5279803973509442E-2</v>
      </c>
      <c r="D228" s="172">
        <v>2.1650634320136506E-3</v>
      </c>
      <c r="E228" s="172">
        <v>7.538976464757069E-3</v>
      </c>
      <c r="F228" s="172">
        <v>1.6723011151536619E-2</v>
      </c>
      <c r="G228" s="172">
        <v>0</v>
      </c>
      <c r="H228" s="172">
        <v>0</v>
      </c>
      <c r="I228" s="172">
        <v>1.3504558411855024E-2</v>
      </c>
      <c r="J228" s="50"/>
      <c r="K228" s="160"/>
      <c r="L228" s="87"/>
      <c r="M228" s="87"/>
      <c r="N228" s="87"/>
      <c r="O228" s="87"/>
      <c r="P228" s="87"/>
      <c r="Q228" s="87"/>
    </row>
    <row r="229" spans="1:17" ht="15.75" customHeight="1" x14ac:dyDescent="0.25">
      <c r="A229" s="48"/>
      <c r="B229" s="47" t="s">
        <v>202</v>
      </c>
      <c r="C229" s="172">
        <v>0.32773761687713643</v>
      </c>
      <c r="D229" s="172">
        <v>0.43416678379440676</v>
      </c>
      <c r="E229" s="172">
        <v>0.65271158742285806</v>
      </c>
      <c r="F229" s="172">
        <v>0.76174935179762415</v>
      </c>
      <c r="G229" s="172">
        <v>0.39694064449314603</v>
      </c>
      <c r="H229" s="172">
        <v>0.4106088163957709</v>
      </c>
      <c r="I229" s="172">
        <v>0.50505081802766383</v>
      </c>
      <c r="J229" s="50"/>
      <c r="K229" s="160"/>
      <c r="L229" s="87"/>
      <c r="M229" s="87"/>
      <c r="N229" s="87"/>
      <c r="O229" s="87"/>
      <c r="P229" s="87"/>
      <c r="Q229" s="87"/>
    </row>
    <row r="230" spans="1:17" x14ac:dyDescent="0.25">
      <c r="A230" s="48"/>
      <c r="B230" s="47" t="s">
        <v>201</v>
      </c>
      <c r="C230" s="172">
        <v>0.61278883559964781</v>
      </c>
      <c r="D230" s="172">
        <v>0.56198319521561413</v>
      </c>
      <c r="E230" s="172">
        <v>0.3223402841596969</v>
      </c>
      <c r="F230" s="172">
        <v>0.20228751101151562</v>
      </c>
      <c r="G230" s="172">
        <v>0.60226632591484863</v>
      </c>
      <c r="H230" s="172">
        <v>0.58939118360422915</v>
      </c>
      <c r="I230" s="172">
        <v>0.47399895178521656</v>
      </c>
      <c r="J230" s="50"/>
      <c r="K230" s="160"/>
      <c r="L230" s="87"/>
      <c r="M230" s="87"/>
      <c r="N230" s="87"/>
      <c r="O230" s="87"/>
      <c r="P230" s="87"/>
      <c r="Q230" s="87"/>
    </row>
    <row r="231" spans="1:17" x14ac:dyDescent="0.25">
      <c r="A231" s="48"/>
      <c r="B231" s="47" t="s">
        <v>200</v>
      </c>
      <c r="C231" s="172">
        <v>0</v>
      </c>
      <c r="D231" s="172">
        <v>0</v>
      </c>
      <c r="E231" s="172">
        <v>0</v>
      </c>
      <c r="F231" s="172">
        <v>0</v>
      </c>
      <c r="G231" s="172">
        <v>0</v>
      </c>
      <c r="H231" s="172">
        <v>0</v>
      </c>
      <c r="I231" s="172">
        <v>0</v>
      </c>
      <c r="J231" s="50"/>
      <c r="K231" s="160"/>
      <c r="L231" s="87"/>
      <c r="M231" s="87"/>
      <c r="N231" s="87"/>
      <c r="O231" s="87"/>
      <c r="P231" s="87"/>
      <c r="Q231" s="87"/>
    </row>
    <row r="232" spans="1:17" x14ac:dyDescent="0.25">
      <c r="A232" s="48"/>
      <c r="B232" s="62" t="s">
        <v>24</v>
      </c>
      <c r="C232" s="146">
        <v>1</v>
      </c>
      <c r="D232" s="146">
        <v>1</v>
      </c>
      <c r="E232" s="146">
        <v>1</v>
      </c>
      <c r="F232" s="146">
        <v>1</v>
      </c>
      <c r="G232" s="146">
        <v>1</v>
      </c>
      <c r="H232" s="146">
        <v>1</v>
      </c>
      <c r="I232" s="146">
        <v>1</v>
      </c>
      <c r="J232" s="50"/>
      <c r="K232" s="160"/>
      <c r="L232" s="87"/>
      <c r="M232" s="87"/>
      <c r="N232" s="87"/>
      <c r="O232" s="87"/>
      <c r="P232" s="87"/>
      <c r="Q232" s="87"/>
    </row>
    <row r="233" spans="1:17" x14ac:dyDescent="0.25">
      <c r="A233" s="48"/>
      <c r="B233" s="44" t="s">
        <v>97</v>
      </c>
      <c r="C233" s="94"/>
      <c r="D233" s="94"/>
      <c r="E233" s="94"/>
      <c r="F233" s="94"/>
      <c r="G233" s="94"/>
      <c r="H233" s="94"/>
      <c r="I233" s="94"/>
      <c r="J233" s="50"/>
      <c r="K233" s="160"/>
      <c r="L233" s="87"/>
      <c r="M233" s="87"/>
      <c r="N233" s="87"/>
      <c r="O233" s="87"/>
      <c r="P233" s="87"/>
      <c r="Q233" s="87"/>
    </row>
    <row r="234" spans="1:17" x14ac:dyDescent="0.25">
      <c r="A234" s="48"/>
      <c r="B234" s="48"/>
      <c r="C234" s="59"/>
      <c r="D234" s="54"/>
      <c r="E234" s="54"/>
      <c r="F234" s="54"/>
      <c r="G234" s="54"/>
      <c r="H234" s="54"/>
      <c r="I234" s="59"/>
      <c r="J234" s="50"/>
      <c r="K234" s="78"/>
      <c r="L234" s="87"/>
      <c r="M234" s="87"/>
      <c r="N234" s="87"/>
      <c r="O234" s="87"/>
      <c r="P234" s="87"/>
      <c r="Q234" s="87"/>
    </row>
    <row r="235" spans="1:17" x14ac:dyDescent="0.25">
      <c r="A235" s="48" t="s">
        <v>213</v>
      </c>
      <c r="B235" s="48" t="s">
        <v>212</v>
      </c>
      <c r="C235" s="50"/>
      <c r="D235" s="50"/>
      <c r="E235" s="50"/>
      <c r="F235" s="50"/>
      <c r="G235" s="50"/>
      <c r="H235" s="50"/>
      <c r="I235" s="50"/>
      <c r="J235" s="174"/>
      <c r="K235" s="87"/>
      <c r="L235" s="87"/>
      <c r="M235" s="87"/>
      <c r="N235" s="87"/>
      <c r="O235" s="87"/>
      <c r="P235" s="87"/>
      <c r="Q235" s="87"/>
    </row>
    <row r="236" spans="1:17" ht="45" customHeight="1" x14ac:dyDescent="0.25">
      <c r="A236" s="48"/>
      <c r="B236" s="47"/>
      <c r="C236" s="99" t="s">
        <v>123</v>
      </c>
      <c r="D236" s="99" t="s">
        <v>122</v>
      </c>
      <c r="E236" s="99" t="s">
        <v>121</v>
      </c>
      <c r="F236" s="99" t="s">
        <v>120</v>
      </c>
      <c r="G236" s="99" t="s">
        <v>119</v>
      </c>
      <c r="H236" s="99" t="s">
        <v>118</v>
      </c>
      <c r="I236" s="99" t="s">
        <v>117</v>
      </c>
      <c r="J236" s="50"/>
      <c r="K236" s="87"/>
      <c r="L236" s="87"/>
      <c r="M236" s="87"/>
      <c r="N236" s="87"/>
      <c r="O236" s="87"/>
      <c r="P236" s="87"/>
      <c r="Q236" s="87"/>
    </row>
    <row r="237" spans="1:17" x14ac:dyDescent="0.25">
      <c r="A237" s="48"/>
      <c r="B237" s="47" t="s">
        <v>205</v>
      </c>
      <c r="C237" s="47">
        <v>10</v>
      </c>
      <c r="D237" s="47">
        <v>0</v>
      </c>
      <c r="E237" s="47">
        <v>1</v>
      </c>
      <c r="F237" s="47">
        <v>5</v>
      </c>
      <c r="G237" s="47">
        <v>0</v>
      </c>
      <c r="H237" s="47">
        <v>0</v>
      </c>
      <c r="I237" s="47">
        <v>16</v>
      </c>
      <c r="J237" s="50"/>
      <c r="K237" s="87"/>
      <c r="L237" s="87"/>
      <c r="M237" s="87"/>
      <c r="N237" s="87"/>
      <c r="O237" s="87"/>
      <c r="P237" s="87"/>
      <c r="Q237" s="87"/>
    </row>
    <row r="238" spans="1:17" ht="15" customHeight="1" x14ac:dyDescent="0.25">
      <c r="A238" s="48"/>
      <c r="B238" s="47" t="s">
        <v>204</v>
      </c>
      <c r="C238" s="47">
        <v>0</v>
      </c>
      <c r="D238" s="47">
        <v>1</v>
      </c>
      <c r="E238" s="47">
        <v>22</v>
      </c>
      <c r="F238" s="47">
        <v>65</v>
      </c>
      <c r="G238" s="47">
        <v>1</v>
      </c>
      <c r="H238" s="47">
        <v>0</v>
      </c>
      <c r="I238" s="47">
        <v>89</v>
      </c>
      <c r="J238" s="50"/>
      <c r="K238" s="87"/>
      <c r="L238" s="87"/>
      <c r="M238" s="87"/>
      <c r="N238" s="87"/>
      <c r="O238" s="87"/>
      <c r="P238" s="87"/>
    </row>
    <row r="239" spans="1:17" ht="15" customHeight="1" x14ac:dyDescent="0.25">
      <c r="A239" s="48"/>
      <c r="B239" s="47" t="s">
        <v>203</v>
      </c>
      <c r="C239" s="47">
        <v>18</v>
      </c>
      <c r="D239" s="47">
        <v>4</v>
      </c>
      <c r="E239" s="47">
        <v>5</v>
      </c>
      <c r="F239" s="47">
        <v>20</v>
      </c>
      <c r="G239" s="47">
        <v>1</v>
      </c>
      <c r="H239" s="47">
        <v>0</v>
      </c>
      <c r="I239" s="47">
        <v>48</v>
      </c>
      <c r="J239" s="50"/>
      <c r="K239" s="87"/>
      <c r="L239" s="87"/>
      <c r="M239" s="87"/>
      <c r="N239" s="87"/>
      <c r="O239" s="87"/>
      <c r="P239" s="87"/>
    </row>
    <row r="240" spans="1:17" ht="15.75" customHeight="1" x14ac:dyDescent="0.25">
      <c r="A240" s="48"/>
      <c r="B240" s="47" t="s">
        <v>202</v>
      </c>
      <c r="C240" s="47">
        <v>92</v>
      </c>
      <c r="D240" s="47">
        <v>319</v>
      </c>
      <c r="E240" s="47">
        <v>103</v>
      </c>
      <c r="F240" s="47">
        <v>396</v>
      </c>
      <c r="G240" s="47">
        <v>264</v>
      </c>
      <c r="H240" s="47">
        <v>14</v>
      </c>
      <c r="I240" s="47">
        <v>1188</v>
      </c>
      <c r="J240" s="50"/>
      <c r="K240" s="87"/>
      <c r="L240" s="87"/>
      <c r="M240" s="87"/>
      <c r="N240" s="87"/>
      <c r="O240" s="87"/>
      <c r="P240" s="87"/>
    </row>
    <row r="241" spans="1:18" x14ac:dyDescent="0.25">
      <c r="A241" s="48"/>
      <c r="B241" s="47" t="s">
        <v>201</v>
      </c>
      <c r="C241" s="47">
        <v>165</v>
      </c>
      <c r="D241" s="47">
        <v>228</v>
      </c>
      <c r="E241" s="47">
        <v>65</v>
      </c>
      <c r="F241" s="47">
        <v>70</v>
      </c>
      <c r="G241" s="47">
        <v>227</v>
      </c>
      <c r="H241" s="47">
        <v>7</v>
      </c>
      <c r="I241" s="47">
        <v>762</v>
      </c>
      <c r="J241" s="50"/>
      <c r="K241" s="87"/>
      <c r="L241" s="87"/>
      <c r="M241" s="87"/>
      <c r="N241" s="87"/>
      <c r="O241" s="87"/>
      <c r="P241" s="87"/>
    </row>
    <row r="242" spans="1:18" x14ac:dyDescent="0.25">
      <c r="A242" s="48"/>
      <c r="B242" s="47" t="s">
        <v>200</v>
      </c>
      <c r="C242" s="47">
        <v>0</v>
      </c>
      <c r="D242" s="47">
        <v>0</v>
      </c>
      <c r="E242" s="47">
        <v>0</v>
      </c>
      <c r="F242" s="47">
        <v>0</v>
      </c>
      <c r="G242" s="47">
        <v>0</v>
      </c>
      <c r="H242" s="47">
        <v>0</v>
      </c>
      <c r="I242" s="47">
        <v>0</v>
      </c>
      <c r="J242" s="50"/>
      <c r="K242" s="87"/>
      <c r="L242" s="87"/>
      <c r="M242" s="87"/>
      <c r="N242" s="87"/>
      <c r="O242" s="87"/>
      <c r="P242" s="87"/>
    </row>
    <row r="243" spans="1:18" x14ac:dyDescent="0.25">
      <c r="A243" s="48"/>
      <c r="B243" s="62" t="s">
        <v>24</v>
      </c>
      <c r="C243" s="62">
        <v>285</v>
      </c>
      <c r="D243" s="62">
        <v>552</v>
      </c>
      <c r="E243" s="62">
        <v>196</v>
      </c>
      <c r="F243" s="62">
        <v>556</v>
      </c>
      <c r="G243" s="62">
        <v>493</v>
      </c>
      <c r="H243" s="62">
        <v>21</v>
      </c>
      <c r="I243" s="62">
        <v>2103</v>
      </c>
      <c r="J243" s="44"/>
    </row>
    <row r="244" spans="1:18" x14ac:dyDescent="0.25">
      <c r="A244" s="48"/>
      <c r="B244" s="44" t="s">
        <v>97</v>
      </c>
      <c r="C244" s="94"/>
      <c r="D244" s="94"/>
      <c r="E244" s="94"/>
      <c r="F244" s="94"/>
      <c r="G244" s="94"/>
      <c r="H244" s="94"/>
      <c r="I244" s="94"/>
      <c r="J244" s="44"/>
    </row>
    <row r="245" spans="1:18" x14ac:dyDescent="0.25">
      <c r="A245" s="48"/>
      <c r="B245" s="44"/>
      <c r="C245" s="44"/>
      <c r="D245" s="44"/>
      <c r="E245" s="44"/>
      <c r="F245" s="44"/>
      <c r="G245" s="44"/>
      <c r="H245" s="44"/>
      <c r="I245" s="44"/>
      <c r="J245" s="44"/>
    </row>
    <row r="246" spans="1:18" x14ac:dyDescent="0.25">
      <c r="A246" s="48" t="s">
        <v>211</v>
      </c>
      <c r="B246" s="48" t="s">
        <v>210</v>
      </c>
      <c r="C246" s="44"/>
      <c r="D246" s="44"/>
      <c r="E246" s="44"/>
      <c r="F246" s="44"/>
      <c r="G246" s="44"/>
      <c r="H246" s="44"/>
      <c r="I246" s="44"/>
      <c r="J246" s="44"/>
    </row>
    <row r="247" spans="1:18" ht="45" customHeight="1" x14ac:dyDescent="0.25">
      <c r="A247" s="48"/>
      <c r="B247" s="47"/>
      <c r="C247" s="99" t="s">
        <v>123</v>
      </c>
      <c r="D247" s="99" t="s">
        <v>122</v>
      </c>
      <c r="E247" s="99" t="s">
        <v>121</v>
      </c>
      <c r="F247" s="99" t="s">
        <v>120</v>
      </c>
      <c r="G247" s="99" t="s">
        <v>119</v>
      </c>
      <c r="H247" s="99" t="s">
        <v>118</v>
      </c>
      <c r="I247" s="99" t="s">
        <v>117</v>
      </c>
      <c r="J247" s="44"/>
      <c r="K247" s="50"/>
      <c r="L247" s="117"/>
      <c r="M247" s="54"/>
      <c r="N247" s="54"/>
      <c r="O247" s="54"/>
      <c r="P247" s="54"/>
      <c r="Q247" s="54"/>
      <c r="R247" s="54"/>
    </row>
    <row r="248" spans="1:18" x14ac:dyDescent="0.25">
      <c r="A248" s="48"/>
      <c r="B248" s="47" t="s">
        <v>205</v>
      </c>
      <c r="C248" s="46">
        <v>3.5087719298245612E-2</v>
      </c>
      <c r="D248" s="46">
        <v>0</v>
      </c>
      <c r="E248" s="46">
        <v>5.1020408163265302E-3</v>
      </c>
      <c r="F248" s="46">
        <v>8.9928057553956831E-3</v>
      </c>
      <c r="G248" s="46">
        <v>0</v>
      </c>
      <c r="H248" s="46">
        <v>0</v>
      </c>
      <c r="I248" s="46">
        <v>7.608178792201617E-3</v>
      </c>
      <c r="J248" s="44"/>
      <c r="K248" s="50"/>
      <c r="L248" s="173"/>
      <c r="M248" s="173"/>
      <c r="N248" s="173"/>
      <c r="O248" s="173"/>
      <c r="P248" s="173"/>
      <c r="Q248" s="173"/>
      <c r="R248" s="173"/>
    </row>
    <row r="249" spans="1:18" ht="15" customHeight="1" x14ac:dyDescent="0.25">
      <c r="A249" s="48"/>
      <c r="B249" s="47" t="s">
        <v>204</v>
      </c>
      <c r="C249" s="46">
        <v>0</v>
      </c>
      <c r="D249" s="46">
        <v>1.8115942028985507E-3</v>
      </c>
      <c r="E249" s="46">
        <v>0.11224489795918367</v>
      </c>
      <c r="F249" s="46">
        <v>0.11690647482014388</v>
      </c>
      <c r="G249" s="46">
        <v>2.0283975659229209E-3</v>
      </c>
      <c r="H249" s="46">
        <v>0</v>
      </c>
      <c r="I249" s="46">
        <v>4.232049453162149E-2</v>
      </c>
      <c r="J249" s="44"/>
      <c r="K249" s="50"/>
      <c r="L249" s="173"/>
      <c r="M249" s="173"/>
      <c r="N249" s="173"/>
      <c r="O249" s="173"/>
      <c r="P249" s="173"/>
      <c r="Q249" s="173"/>
      <c r="R249" s="173"/>
    </row>
    <row r="250" spans="1:18" ht="15" customHeight="1" x14ac:dyDescent="0.25">
      <c r="A250" s="48"/>
      <c r="B250" s="47" t="s">
        <v>203</v>
      </c>
      <c r="C250" s="46">
        <v>6.3157894736842107E-2</v>
      </c>
      <c r="D250" s="46">
        <v>7.246376811594203E-3</v>
      </c>
      <c r="E250" s="46">
        <v>2.5510204081632654E-2</v>
      </c>
      <c r="F250" s="46">
        <v>3.5971223021582732E-2</v>
      </c>
      <c r="G250" s="46">
        <v>2.0283975659229209E-3</v>
      </c>
      <c r="H250" s="46">
        <v>0</v>
      </c>
      <c r="I250" s="46">
        <v>2.2824536376604851E-2</v>
      </c>
      <c r="J250" s="44"/>
      <c r="K250" s="50"/>
      <c r="L250" s="173"/>
      <c r="M250" s="173"/>
      <c r="N250" s="173"/>
      <c r="O250" s="173"/>
      <c r="P250" s="173"/>
      <c r="Q250" s="173"/>
      <c r="R250" s="173"/>
    </row>
    <row r="251" spans="1:18" ht="15.75" customHeight="1" x14ac:dyDescent="0.25">
      <c r="A251" s="48"/>
      <c r="B251" s="47" t="s">
        <v>202</v>
      </c>
      <c r="C251" s="46">
        <v>0.32280701754385965</v>
      </c>
      <c r="D251" s="46">
        <v>0.57789855072463769</v>
      </c>
      <c r="E251" s="46">
        <v>0.52551020408163263</v>
      </c>
      <c r="F251" s="46">
        <v>0.71223021582733814</v>
      </c>
      <c r="G251" s="46">
        <v>0.53549695740365111</v>
      </c>
      <c r="H251" s="46">
        <v>0.66666666666666663</v>
      </c>
      <c r="I251" s="46">
        <v>0.56490727532097007</v>
      </c>
      <c r="J251" s="44"/>
      <c r="K251" s="50"/>
      <c r="L251" s="173"/>
      <c r="M251" s="173"/>
      <c r="N251" s="173"/>
      <c r="O251" s="173"/>
      <c r="P251" s="173"/>
      <c r="Q251" s="173"/>
      <c r="R251" s="173"/>
    </row>
    <row r="252" spans="1:18" x14ac:dyDescent="0.25">
      <c r="A252" s="48"/>
      <c r="B252" s="47" t="s">
        <v>201</v>
      </c>
      <c r="C252" s="46">
        <v>0.57894736842105265</v>
      </c>
      <c r="D252" s="46">
        <v>0.41304347826086957</v>
      </c>
      <c r="E252" s="46">
        <v>0.33163265306122447</v>
      </c>
      <c r="F252" s="46">
        <v>0.12589928057553956</v>
      </c>
      <c r="G252" s="46">
        <v>0.46044624746450302</v>
      </c>
      <c r="H252" s="46">
        <v>0.33333333333333331</v>
      </c>
      <c r="I252" s="46">
        <v>0.36233951497860201</v>
      </c>
      <c r="J252" s="44"/>
      <c r="K252" s="50"/>
      <c r="L252" s="173"/>
      <c r="M252" s="173"/>
      <c r="N252" s="173"/>
      <c r="O252" s="173"/>
      <c r="P252" s="173"/>
      <c r="Q252" s="173"/>
      <c r="R252" s="173"/>
    </row>
    <row r="253" spans="1:18" x14ac:dyDescent="0.25">
      <c r="A253" s="48"/>
      <c r="B253" s="47" t="s">
        <v>200</v>
      </c>
      <c r="C253" s="46">
        <v>0</v>
      </c>
      <c r="D253" s="46">
        <v>0</v>
      </c>
      <c r="E253" s="46">
        <v>0</v>
      </c>
      <c r="F253" s="46">
        <v>0</v>
      </c>
      <c r="G253" s="46">
        <v>0</v>
      </c>
      <c r="H253" s="46">
        <v>0</v>
      </c>
      <c r="I253" s="46">
        <v>0</v>
      </c>
      <c r="J253" s="44"/>
      <c r="K253" s="50"/>
      <c r="L253" s="173"/>
      <c r="M253" s="173"/>
      <c r="N253" s="173"/>
      <c r="O253" s="173"/>
      <c r="P253" s="173"/>
      <c r="Q253" s="173"/>
      <c r="R253" s="173"/>
    </row>
    <row r="254" spans="1:18" x14ac:dyDescent="0.25">
      <c r="A254" s="48"/>
      <c r="B254" s="62" t="s">
        <v>24</v>
      </c>
      <c r="C254" s="61">
        <v>1</v>
      </c>
      <c r="D254" s="61">
        <v>1</v>
      </c>
      <c r="E254" s="61">
        <v>1</v>
      </c>
      <c r="F254" s="61">
        <v>1</v>
      </c>
      <c r="G254" s="61">
        <v>1</v>
      </c>
      <c r="H254" s="61">
        <v>1</v>
      </c>
      <c r="I254" s="61">
        <v>1</v>
      </c>
      <c r="J254" s="44"/>
      <c r="K254" s="59"/>
      <c r="L254" s="173"/>
      <c r="M254" s="173"/>
      <c r="N254" s="173"/>
      <c r="O254" s="173"/>
      <c r="P254" s="173"/>
      <c r="Q254" s="173"/>
      <c r="R254" s="173"/>
    </row>
    <row r="255" spans="1:18" x14ac:dyDescent="0.25">
      <c r="A255" s="48"/>
      <c r="B255" s="44" t="s">
        <v>97</v>
      </c>
      <c r="C255" s="94"/>
      <c r="D255" s="94"/>
      <c r="E255" s="94"/>
      <c r="F255" s="94"/>
      <c r="G255" s="94"/>
      <c r="H255" s="94"/>
      <c r="I255" s="94"/>
      <c r="J255" s="44"/>
    </row>
    <row r="256" spans="1:18" x14ac:dyDescent="0.25">
      <c r="A256" s="48"/>
      <c r="B256" s="44"/>
      <c r="C256" s="44"/>
      <c r="D256" s="44"/>
      <c r="E256" s="44"/>
      <c r="F256" s="44"/>
      <c r="G256" s="44"/>
      <c r="H256" s="44"/>
      <c r="I256" s="44"/>
      <c r="J256" s="50"/>
      <c r="K256" s="87"/>
      <c r="L256" s="87"/>
      <c r="M256" s="87"/>
      <c r="N256" s="87"/>
      <c r="O256" s="87"/>
      <c r="P256" s="87"/>
      <c r="Q256" s="87"/>
      <c r="R256" s="87"/>
    </row>
    <row r="257" spans="1:18" x14ac:dyDescent="0.25">
      <c r="A257" s="48" t="s">
        <v>209</v>
      </c>
      <c r="B257" s="48" t="s">
        <v>208</v>
      </c>
      <c r="C257" s="44"/>
      <c r="D257" s="44"/>
      <c r="E257" s="44"/>
      <c r="F257" s="44"/>
      <c r="G257" s="44"/>
      <c r="H257" s="44"/>
      <c r="I257" s="44"/>
      <c r="J257" s="50"/>
      <c r="K257" s="87"/>
      <c r="L257" s="87"/>
      <c r="M257" s="87"/>
      <c r="N257" s="87"/>
      <c r="O257" s="87"/>
      <c r="P257" s="87"/>
      <c r="Q257" s="87"/>
      <c r="R257" s="87"/>
    </row>
    <row r="258" spans="1:18" ht="45" customHeight="1" x14ac:dyDescent="0.25">
      <c r="A258" s="48"/>
      <c r="B258" s="47"/>
      <c r="C258" s="99" t="s">
        <v>123</v>
      </c>
      <c r="D258" s="99" t="s">
        <v>122</v>
      </c>
      <c r="E258" s="99" t="s">
        <v>121</v>
      </c>
      <c r="F258" s="99" t="s">
        <v>120</v>
      </c>
      <c r="G258" s="99" t="s">
        <v>119</v>
      </c>
      <c r="H258" s="99" t="s">
        <v>118</v>
      </c>
      <c r="I258" s="99" t="s">
        <v>117</v>
      </c>
      <c r="J258" s="50"/>
      <c r="K258" s="87"/>
      <c r="L258" s="87"/>
      <c r="M258" s="87"/>
      <c r="N258" s="87"/>
      <c r="O258" s="87"/>
      <c r="P258" s="87"/>
      <c r="Q258" s="87"/>
      <c r="R258" s="87"/>
    </row>
    <row r="259" spans="1:18" x14ac:dyDescent="0.25">
      <c r="A259" s="48"/>
      <c r="B259" s="47" t="s">
        <v>205</v>
      </c>
      <c r="C259" s="47">
        <v>7</v>
      </c>
      <c r="D259" s="47">
        <v>0</v>
      </c>
      <c r="E259" s="47">
        <v>1</v>
      </c>
      <c r="F259" s="47">
        <v>4</v>
      </c>
      <c r="G259" s="47">
        <v>0</v>
      </c>
      <c r="H259" s="47">
        <v>0</v>
      </c>
      <c r="I259" s="47">
        <v>12</v>
      </c>
      <c r="J259" s="50"/>
      <c r="K259" s="87"/>
      <c r="L259" s="87"/>
      <c r="M259" s="87"/>
      <c r="N259" s="87"/>
      <c r="O259" s="87"/>
      <c r="P259" s="87"/>
      <c r="Q259" s="87"/>
      <c r="R259" s="87"/>
    </row>
    <row r="260" spans="1:18" ht="15" customHeight="1" x14ac:dyDescent="0.25">
      <c r="A260" s="48"/>
      <c r="B260" s="47" t="s">
        <v>204</v>
      </c>
      <c r="C260" s="47">
        <v>0</v>
      </c>
      <c r="D260" s="47">
        <v>1</v>
      </c>
      <c r="E260" s="47">
        <v>10</v>
      </c>
      <c r="F260" s="47">
        <v>27</v>
      </c>
      <c r="G260" s="47">
        <v>1</v>
      </c>
      <c r="H260" s="47">
        <v>0</v>
      </c>
      <c r="I260" s="47">
        <v>39</v>
      </c>
      <c r="J260" s="50"/>
      <c r="K260" s="87"/>
      <c r="L260" s="87"/>
      <c r="M260" s="87"/>
      <c r="N260" s="87"/>
      <c r="O260" s="87"/>
      <c r="P260" s="87"/>
      <c r="Q260" s="87"/>
      <c r="R260" s="87"/>
    </row>
    <row r="261" spans="1:18" ht="15" customHeight="1" x14ac:dyDescent="0.25">
      <c r="A261" s="48"/>
      <c r="B261" s="47" t="s">
        <v>203</v>
      </c>
      <c r="C261" s="47">
        <v>10</v>
      </c>
      <c r="D261" s="47">
        <v>1</v>
      </c>
      <c r="E261" s="47">
        <v>1</v>
      </c>
      <c r="F261" s="47">
        <v>5</v>
      </c>
      <c r="G261" s="47">
        <v>0</v>
      </c>
      <c r="H261" s="47">
        <v>0</v>
      </c>
      <c r="I261" s="47">
        <v>17</v>
      </c>
      <c r="J261" s="50"/>
      <c r="K261" s="87"/>
      <c r="L261" s="87"/>
      <c r="M261" s="87"/>
      <c r="N261" s="87"/>
      <c r="O261" s="87"/>
      <c r="P261" s="87"/>
      <c r="Q261" s="87"/>
      <c r="R261" s="87"/>
    </row>
    <row r="262" spans="1:18" ht="15.75" customHeight="1" x14ac:dyDescent="0.25">
      <c r="A262" s="48"/>
      <c r="B262" s="47" t="s">
        <v>202</v>
      </c>
      <c r="C262" s="47">
        <v>18</v>
      </c>
      <c r="D262" s="47">
        <v>45</v>
      </c>
      <c r="E262" s="47">
        <v>28</v>
      </c>
      <c r="F262" s="47">
        <v>74</v>
      </c>
      <c r="G262" s="47">
        <v>43</v>
      </c>
      <c r="H262" s="47">
        <v>2</v>
      </c>
      <c r="I262" s="47">
        <v>210</v>
      </c>
      <c r="J262" s="50"/>
      <c r="K262" s="87"/>
      <c r="L262" s="87"/>
      <c r="M262" s="87"/>
      <c r="N262" s="87"/>
      <c r="O262" s="87"/>
      <c r="P262" s="87"/>
      <c r="Q262" s="87"/>
      <c r="R262" s="87"/>
    </row>
    <row r="263" spans="1:18" x14ac:dyDescent="0.25">
      <c r="A263" s="48"/>
      <c r="B263" s="47" t="s">
        <v>201</v>
      </c>
      <c r="C263" s="47">
        <v>16</v>
      </c>
      <c r="D263" s="47">
        <v>23</v>
      </c>
      <c r="E263" s="47">
        <v>6</v>
      </c>
      <c r="F263" s="47">
        <v>8</v>
      </c>
      <c r="G263" s="47">
        <v>28</v>
      </c>
      <c r="H263" s="47">
        <v>1</v>
      </c>
      <c r="I263" s="47">
        <v>82</v>
      </c>
      <c r="J263" s="50"/>
      <c r="K263" s="87"/>
      <c r="L263" s="87"/>
      <c r="M263" s="87"/>
      <c r="N263" s="87"/>
      <c r="O263" s="87"/>
      <c r="P263" s="87"/>
      <c r="Q263" s="87"/>
      <c r="R263" s="87"/>
    </row>
    <row r="264" spans="1:18" x14ac:dyDescent="0.25">
      <c r="A264" s="48"/>
      <c r="B264" s="47" t="s">
        <v>200</v>
      </c>
      <c r="C264" s="47">
        <v>0</v>
      </c>
      <c r="D264" s="47">
        <v>0</v>
      </c>
      <c r="E264" s="47">
        <v>0</v>
      </c>
      <c r="F264" s="47">
        <v>0</v>
      </c>
      <c r="G264" s="47">
        <v>0</v>
      </c>
      <c r="H264" s="47">
        <v>0</v>
      </c>
      <c r="I264" s="47">
        <v>0</v>
      </c>
      <c r="J264" s="50"/>
      <c r="K264" s="87"/>
      <c r="L264" s="87"/>
      <c r="M264" s="87"/>
      <c r="N264" s="87"/>
      <c r="O264" s="87"/>
      <c r="P264" s="87"/>
      <c r="Q264" s="87"/>
      <c r="R264" s="87"/>
    </row>
    <row r="265" spans="1:18" x14ac:dyDescent="0.25">
      <c r="A265" s="48"/>
      <c r="B265" s="62" t="s">
        <v>24</v>
      </c>
      <c r="C265" s="62">
        <v>51</v>
      </c>
      <c r="D265" s="62">
        <v>70</v>
      </c>
      <c r="E265" s="62">
        <v>46</v>
      </c>
      <c r="F265" s="62">
        <v>118</v>
      </c>
      <c r="G265" s="62">
        <v>72</v>
      </c>
      <c r="H265" s="62">
        <v>3</v>
      </c>
      <c r="I265" s="62">
        <v>360</v>
      </c>
      <c r="J265" s="50"/>
      <c r="K265" s="87"/>
      <c r="L265" s="87"/>
      <c r="M265" s="87"/>
      <c r="N265" s="87"/>
      <c r="O265" s="87"/>
      <c r="P265" s="87"/>
      <c r="Q265" s="87"/>
      <c r="R265" s="87"/>
    </row>
    <row r="266" spans="1:18" x14ac:dyDescent="0.25">
      <c r="A266" s="48"/>
      <c r="B266" s="44" t="s">
        <v>97</v>
      </c>
      <c r="C266" s="94"/>
      <c r="D266" s="94"/>
      <c r="E266" s="94"/>
      <c r="F266" s="94"/>
      <c r="G266" s="94"/>
      <c r="H266" s="94"/>
      <c r="I266" s="94"/>
      <c r="J266" s="50"/>
      <c r="K266" s="87"/>
      <c r="L266" s="87"/>
      <c r="M266" s="87"/>
      <c r="N266" s="87"/>
      <c r="O266" s="87"/>
      <c r="P266" s="87"/>
      <c r="Q266" s="87"/>
      <c r="R266" s="87"/>
    </row>
    <row r="267" spans="1:18" x14ac:dyDescent="0.25">
      <c r="A267" s="48"/>
      <c r="B267" s="50"/>
      <c r="C267" s="171"/>
      <c r="D267" s="171"/>
      <c r="E267" s="171"/>
      <c r="F267" s="171"/>
      <c r="G267" s="171"/>
      <c r="H267" s="171"/>
      <c r="I267" s="171"/>
      <c r="J267" s="50"/>
      <c r="K267" s="87"/>
      <c r="L267" s="87"/>
      <c r="M267" s="87"/>
      <c r="N267" s="87"/>
      <c r="O267" s="87"/>
      <c r="P267" s="87"/>
      <c r="Q267" s="87"/>
      <c r="R267" s="87"/>
    </row>
    <row r="268" spans="1:18" x14ac:dyDescent="0.25">
      <c r="A268" s="48" t="s">
        <v>207</v>
      </c>
      <c r="B268" s="48" t="s">
        <v>206</v>
      </c>
      <c r="C268" s="171"/>
      <c r="D268" s="171"/>
      <c r="E268" s="171"/>
      <c r="F268" s="171"/>
      <c r="G268" s="171"/>
      <c r="H268" s="171"/>
      <c r="I268" s="171"/>
      <c r="J268" s="50"/>
      <c r="K268" s="87"/>
      <c r="L268" s="87"/>
      <c r="M268" s="87"/>
      <c r="N268" s="87"/>
      <c r="O268" s="87"/>
      <c r="P268" s="87"/>
      <c r="Q268" s="87"/>
      <c r="R268" s="87"/>
    </row>
    <row r="269" spans="1:18" ht="45" customHeight="1" x14ac:dyDescent="0.25">
      <c r="A269" s="48"/>
      <c r="B269" s="47"/>
      <c r="C269" s="99" t="s">
        <v>123</v>
      </c>
      <c r="D269" s="99" t="s">
        <v>122</v>
      </c>
      <c r="E269" s="99" t="s">
        <v>121</v>
      </c>
      <c r="F269" s="99" t="s">
        <v>120</v>
      </c>
      <c r="G269" s="99" t="s">
        <v>119</v>
      </c>
      <c r="H269" s="99" t="s">
        <v>118</v>
      </c>
      <c r="I269" s="99" t="s">
        <v>117</v>
      </c>
      <c r="J269" s="50"/>
      <c r="K269" s="87"/>
      <c r="L269" s="87"/>
      <c r="M269" s="87"/>
      <c r="N269" s="87"/>
      <c r="O269" s="87"/>
      <c r="P269" s="87"/>
      <c r="Q269" s="87"/>
      <c r="R269" s="87"/>
    </row>
    <row r="270" spans="1:18" x14ac:dyDescent="0.25">
      <c r="A270" s="48"/>
      <c r="B270" s="47" t="s">
        <v>205</v>
      </c>
      <c r="C270" s="172">
        <v>0.13725490196078433</v>
      </c>
      <c r="D270" s="172">
        <v>0</v>
      </c>
      <c r="E270" s="172">
        <v>2.1739130434782608E-2</v>
      </c>
      <c r="F270" s="172">
        <v>3.3898305084745763E-2</v>
      </c>
      <c r="G270" s="172">
        <v>0</v>
      </c>
      <c r="H270" s="172">
        <v>0</v>
      </c>
      <c r="I270" s="172">
        <v>3.3333333333333333E-2</v>
      </c>
      <c r="J270" s="50"/>
      <c r="K270" s="50"/>
      <c r="L270" s="117"/>
      <c r="M270" s="54"/>
      <c r="N270" s="54"/>
      <c r="O270" s="54"/>
      <c r="P270" s="54"/>
      <c r="Q270" s="54"/>
      <c r="R270" s="54"/>
    </row>
    <row r="271" spans="1:18" ht="15" customHeight="1" x14ac:dyDescent="0.25">
      <c r="A271" s="48"/>
      <c r="B271" s="47" t="s">
        <v>204</v>
      </c>
      <c r="C271" s="172">
        <v>0</v>
      </c>
      <c r="D271" s="172">
        <v>1.4285714285714285E-2</v>
      </c>
      <c r="E271" s="172">
        <v>0.21739130434782608</v>
      </c>
      <c r="F271" s="172">
        <v>0.2288135593220339</v>
      </c>
      <c r="G271" s="172">
        <v>1.3888888888888888E-2</v>
      </c>
      <c r="H271" s="172">
        <v>0</v>
      </c>
      <c r="I271" s="172">
        <v>0.10833333333333334</v>
      </c>
      <c r="J271" s="171"/>
      <c r="K271" s="50"/>
      <c r="L271" s="71"/>
      <c r="M271" s="71"/>
      <c r="N271" s="71"/>
      <c r="O271" s="71"/>
      <c r="P271" s="71"/>
      <c r="Q271" s="71"/>
      <c r="R271" s="71"/>
    </row>
    <row r="272" spans="1:18" ht="15" customHeight="1" x14ac:dyDescent="0.25">
      <c r="A272" s="48"/>
      <c r="B272" s="47" t="s">
        <v>203</v>
      </c>
      <c r="C272" s="172">
        <v>0.19607843137254902</v>
      </c>
      <c r="D272" s="172">
        <v>1.4285714285714285E-2</v>
      </c>
      <c r="E272" s="172">
        <v>2.1739130434782608E-2</v>
      </c>
      <c r="F272" s="172">
        <v>4.2372881355932202E-2</v>
      </c>
      <c r="G272" s="172">
        <v>0</v>
      </c>
      <c r="H272" s="172">
        <v>0</v>
      </c>
      <c r="I272" s="172">
        <v>4.7222222222222221E-2</v>
      </c>
      <c r="J272" s="171"/>
      <c r="K272" s="50"/>
      <c r="L272" s="71"/>
      <c r="M272" s="71"/>
      <c r="N272" s="71"/>
      <c r="O272" s="71"/>
      <c r="P272" s="71"/>
      <c r="Q272" s="71"/>
      <c r="R272" s="71"/>
    </row>
    <row r="273" spans="1:18" ht="15.75" customHeight="1" x14ac:dyDescent="0.25">
      <c r="A273" s="48"/>
      <c r="B273" s="47" t="s">
        <v>202</v>
      </c>
      <c r="C273" s="172">
        <v>0.35294117647058826</v>
      </c>
      <c r="D273" s="172">
        <v>0.6428571428571429</v>
      </c>
      <c r="E273" s="172">
        <v>0.60869565217391308</v>
      </c>
      <c r="F273" s="172">
        <v>0.6271186440677966</v>
      </c>
      <c r="G273" s="172">
        <v>0.59722222222222221</v>
      </c>
      <c r="H273" s="172">
        <v>0.66666666666666663</v>
      </c>
      <c r="I273" s="172">
        <v>0.58333333333333337</v>
      </c>
      <c r="J273" s="171"/>
      <c r="K273" s="50"/>
      <c r="L273" s="71"/>
      <c r="M273" s="71"/>
      <c r="N273" s="71"/>
      <c r="O273" s="71"/>
      <c r="P273" s="71"/>
      <c r="Q273" s="71"/>
      <c r="R273" s="71"/>
    </row>
    <row r="274" spans="1:18" x14ac:dyDescent="0.25">
      <c r="A274" s="48"/>
      <c r="B274" s="47" t="s">
        <v>201</v>
      </c>
      <c r="C274" s="172">
        <v>0.31372549019607843</v>
      </c>
      <c r="D274" s="172">
        <v>0.32857142857142857</v>
      </c>
      <c r="E274" s="172">
        <v>0.13043478260869565</v>
      </c>
      <c r="F274" s="172">
        <v>6.7796610169491525E-2</v>
      </c>
      <c r="G274" s="172">
        <v>0.3888888888888889</v>
      </c>
      <c r="H274" s="172">
        <v>0.33333333333333331</v>
      </c>
      <c r="I274" s="172">
        <v>0.22777777777777777</v>
      </c>
      <c r="J274" s="171"/>
      <c r="K274" s="50"/>
      <c r="L274" s="71"/>
      <c r="M274" s="71"/>
      <c r="N274" s="71"/>
      <c r="O274" s="71"/>
      <c r="P274" s="71"/>
      <c r="Q274" s="71"/>
      <c r="R274" s="71"/>
    </row>
    <row r="275" spans="1:18" x14ac:dyDescent="0.25">
      <c r="A275" s="48"/>
      <c r="B275" s="47" t="s">
        <v>200</v>
      </c>
      <c r="C275" s="172">
        <v>0</v>
      </c>
      <c r="D275" s="172">
        <v>0</v>
      </c>
      <c r="E275" s="172">
        <v>0</v>
      </c>
      <c r="F275" s="172">
        <v>0</v>
      </c>
      <c r="G275" s="172">
        <v>0</v>
      </c>
      <c r="H275" s="172">
        <v>0</v>
      </c>
      <c r="I275" s="172">
        <v>0</v>
      </c>
      <c r="J275" s="171"/>
      <c r="K275" s="50"/>
      <c r="L275" s="71"/>
      <c r="M275" s="71"/>
      <c r="N275" s="71"/>
      <c r="O275" s="71"/>
      <c r="P275" s="71"/>
      <c r="Q275" s="71"/>
      <c r="R275" s="71"/>
    </row>
    <row r="276" spans="1:18" x14ac:dyDescent="0.25">
      <c r="A276" s="48"/>
      <c r="B276" s="62" t="s">
        <v>24</v>
      </c>
      <c r="C276" s="146">
        <v>1</v>
      </c>
      <c r="D276" s="146">
        <v>1</v>
      </c>
      <c r="E276" s="146">
        <v>1</v>
      </c>
      <c r="F276" s="146">
        <v>1</v>
      </c>
      <c r="G276" s="146">
        <v>1</v>
      </c>
      <c r="H276" s="146">
        <v>1</v>
      </c>
      <c r="I276" s="146">
        <v>1</v>
      </c>
      <c r="J276" s="171"/>
      <c r="K276" s="50"/>
      <c r="L276" s="71"/>
      <c r="M276" s="71"/>
      <c r="N276" s="71"/>
      <c r="O276" s="71"/>
      <c r="P276" s="71"/>
      <c r="Q276" s="71"/>
      <c r="R276" s="71"/>
    </row>
    <row r="277" spans="1:18" x14ac:dyDescent="0.25">
      <c r="A277" s="48"/>
      <c r="B277" s="44" t="s">
        <v>97</v>
      </c>
      <c r="C277" s="94"/>
      <c r="D277" s="94"/>
      <c r="E277" s="94"/>
      <c r="F277" s="94"/>
      <c r="G277" s="94"/>
      <c r="H277" s="94"/>
      <c r="I277" s="94"/>
      <c r="J277" s="171"/>
      <c r="K277" s="59"/>
      <c r="L277" s="71"/>
      <c r="M277" s="71"/>
      <c r="N277" s="71"/>
      <c r="O277" s="71"/>
      <c r="P277" s="71"/>
      <c r="Q277" s="71"/>
      <c r="R277" s="71"/>
    </row>
    <row r="278" spans="1:18" x14ac:dyDescent="0.25">
      <c r="A278" s="48"/>
      <c r="B278" s="44"/>
      <c r="C278" s="44"/>
      <c r="D278" s="44"/>
      <c r="E278" s="44"/>
      <c r="F278" s="44"/>
      <c r="G278" s="44"/>
      <c r="H278" s="44"/>
      <c r="I278" s="44"/>
      <c r="J278" s="170"/>
      <c r="K278" s="160"/>
      <c r="L278" s="160"/>
      <c r="M278" s="160"/>
      <c r="N278" s="160"/>
      <c r="O278" s="160"/>
      <c r="P278" s="160"/>
      <c r="Q278" s="160"/>
      <c r="R278" s="87"/>
    </row>
    <row r="279" spans="1:18" x14ac:dyDescent="0.25">
      <c r="A279" s="95" t="s">
        <v>199</v>
      </c>
      <c r="B279" s="95" t="s">
        <v>198</v>
      </c>
      <c r="C279" s="95"/>
      <c r="D279" s="95"/>
      <c r="F279" s="84"/>
      <c r="G279" s="87"/>
      <c r="H279" s="87"/>
      <c r="J279" s="160"/>
      <c r="K279" s="160"/>
      <c r="L279" s="160"/>
      <c r="M279" s="160"/>
      <c r="N279" s="160"/>
      <c r="O279" s="160"/>
      <c r="P279" s="160"/>
      <c r="Q279" s="160"/>
    </row>
    <row r="280" spans="1:18" x14ac:dyDescent="0.25">
      <c r="A280" s="95"/>
      <c r="B280" s="143"/>
      <c r="C280" s="169" t="s">
        <v>26</v>
      </c>
      <c r="D280" s="169" t="s">
        <v>197</v>
      </c>
      <c r="E280" s="87"/>
      <c r="G280" s="78"/>
      <c r="H280" s="168"/>
      <c r="I280" s="87"/>
      <c r="J280" s="95"/>
      <c r="K280" s="160"/>
      <c r="L280" s="160"/>
      <c r="M280" s="160"/>
      <c r="N280" s="160"/>
      <c r="O280" s="160"/>
      <c r="P280" s="160"/>
      <c r="Q280" s="160"/>
    </row>
    <row r="281" spans="1:18" x14ac:dyDescent="0.25">
      <c r="B281" s="136" t="s">
        <v>172</v>
      </c>
      <c r="C281" s="47">
        <v>134.73374799999999</v>
      </c>
      <c r="D281" s="164">
        <v>0.13634757259476951</v>
      </c>
      <c r="E281" s="152"/>
      <c r="F281" s="87"/>
      <c r="G281" s="87"/>
      <c r="H281" s="87"/>
      <c r="I281" s="87"/>
      <c r="J281" s="159"/>
      <c r="K281" s="160"/>
      <c r="L281" s="160"/>
      <c r="M281" s="160"/>
      <c r="N281" s="160"/>
      <c r="O281" s="160"/>
      <c r="P281" s="160"/>
      <c r="Q281" s="160"/>
    </row>
    <row r="282" spans="1:18" ht="15" customHeight="1" x14ac:dyDescent="0.25">
      <c r="B282" s="47" t="s">
        <v>171</v>
      </c>
      <c r="C282" s="47">
        <v>12.451224</v>
      </c>
      <c r="D282" s="164">
        <v>1.2600363260389196E-2</v>
      </c>
      <c r="E282" s="152"/>
      <c r="F282" s="87"/>
      <c r="G282" s="87"/>
      <c r="H282" s="87"/>
      <c r="I282" s="87"/>
      <c r="J282" s="159"/>
      <c r="K282" s="160"/>
      <c r="L282" s="160"/>
      <c r="M282" s="160"/>
      <c r="N282" s="160"/>
      <c r="O282" s="160"/>
      <c r="P282" s="160"/>
      <c r="Q282" s="160"/>
    </row>
    <row r="283" spans="1:18" ht="15" customHeight="1" x14ac:dyDescent="0.25">
      <c r="B283" s="47" t="s">
        <v>170</v>
      </c>
      <c r="C283" s="47">
        <v>359.32943799999998</v>
      </c>
      <c r="D283" s="164">
        <v>0.36363344270021142</v>
      </c>
      <c r="E283" s="167"/>
      <c r="F283" s="87"/>
      <c r="G283" s="87"/>
      <c r="H283" s="87"/>
      <c r="I283" s="87"/>
      <c r="J283" s="159"/>
      <c r="K283" s="160"/>
      <c r="L283" s="160"/>
      <c r="M283" s="160"/>
      <c r="N283" s="160"/>
      <c r="O283" s="160"/>
      <c r="P283" s="160"/>
      <c r="Q283" s="160"/>
    </row>
    <row r="284" spans="1:18" ht="15.75" customHeight="1" x14ac:dyDescent="0.25">
      <c r="B284" s="47" t="s">
        <v>169</v>
      </c>
      <c r="C284" s="47">
        <v>44.761187999999997</v>
      </c>
      <c r="D284" s="164">
        <v>4.5297332115025297E-2</v>
      </c>
      <c r="E284" s="152"/>
      <c r="F284" s="87"/>
      <c r="G284" s="87"/>
      <c r="H284" s="87"/>
      <c r="I284" s="87"/>
      <c r="J284" s="159"/>
      <c r="K284" s="160"/>
      <c r="L284" s="160"/>
      <c r="M284" s="160"/>
      <c r="N284" s="160"/>
      <c r="O284" s="160"/>
      <c r="P284" s="160"/>
      <c r="Q284" s="160"/>
    </row>
    <row r="285" spans="1:18" x14ac:dyDescent="0.25">
      <c r="B285" s="47" t="s">
        <v>168</v>
      </c>
      <c r="C285" s="47">
        <v>195.737606</v>
      </c>
      <c r="D285" s="164">
        <v>0.19808212745340828</v>
      </c>
      <c r="E285" s="152"/>
      <c r="F285" s="87"/>
      <c r="G285" s="87"/>
      <c r="H285" s="87"/>
      <c r="I285" s="87"/>
      <c r="J285" s="159"/>
      <c r="K285" s="160"/>
      <c r="L285" s="160"/>
      <c r="M285" s="160"/>
      <c r="N285" s="160"/>
      <c r="O285" s="160"/>
      <c r="P285" s="160"/>
      <c r="Q285" s="160"/>
    </row>
    <row r="286" spans="1:18" x14ac:dyDescent="0.25">
      <c r="B286" s="47" t="s">
        <v>167</v>
      </c>
      <c r="C286" s="47">
        <v>11.401726</v>
      </c>
      <c r="D286" s="164">
        <v>1.1538294499835861E-2</v>
      </c>
      <c r="E286" s="152"/>
      <c r="F286" s="87"/>
      <c r="G286" s="87"/>
      <c r="H286" s="87"/>
      <c r="I286" s="87"/>
      <c r="J286" s="159"/>
      <c r="K286" s="160"/>
      <c r="L286" s="160"/>
      <c r="M286" s="160"/>
      <c r="N286" s="160"/>
      <c r="O286" s="160"/>
      <c r="P286" s="160"/>
      <c r="Q286" s="160"/>
    </row>
    <row r="287" spans="1:18" x14ac:dyDescent="0.25">
      <c r="B287" s="47" t="s">
        <v>166</v>
      </c>
      <c r="C287" s="47">
        <v>82.832988</v>
      </c>
      <c r="D287" s="164">
        <v>8.3825151546824572E-2</v>
      </c>
      <c r="E287" s="152"/>
      <c r="F287" s="87"/>
      <c r="G287" s="87"/>
      <c r="H287" s="87"/>
      <c r="I287" s="87"/>
      <c r="J287" s="159"/>
      <c r="K287" s="87"/>
      <c r="L287" s="87"/>
      <c r="M287" s="87"/>
      <c r="N287" s="87"/>
    </row>
    <row r="288" spans="1:18" x14ac:dyDescent="0.25">
      <c r="B288" s="47" t="s">
        <v>165</v>
      </c>
      <c r="C288" s="47">
        <v>0</v>
      </c>
      <c r="D288" s="164">
        <v>0</v>
      </c>
      <c r="E288" s="152"/>
      <c r="F288" s="87"/>
      <c r="G288" s="87"/>
      <c r="H288" s="87"/>
      <c r="I288" s="87"/>
      <c r="J288" s="159"/>
      <c r="K288" s="87"/>
      <c r="L288" s="87"/>
      <c r="M288" s="87"/>
      <c r="N288" s="87"/>
    </row>
    <row r="289" spans="1:17" x14ac:dyDescent="0.25">
      <c r="B289" s="47" t="s">
        <v>196</v>
      </c>
      <c r="C289" s="47">
        <v>0</v>
      </c>
      <c r="D289" s="164">
        <v>0</v>
      </c>
      <c r="E289" s="152"/>
      <c r="F289" s="87"/>
      <c r="G289" s="87"/>
      <c r="H289" s="87"/>
      <c r="I289" s="87"/>
      <c r="J289" s="159"/>
      <c r="K289" s="87"/>
      <c r="L289" s="87"/>
      <c r="M289" s="87"/>
      <c r="N289" s="87"/>
    </row>
    <row r="290" spans="1:17" x14ac:dyDescent="0.25">
      <c r="B290" s="47" t="s">
        <v>195</v>
      </c>
      <c r="C290" s="47">
        <v>0</v>
      </c>
      <c r="D290" s="164">
        <v>0</v>
      </c>
      <c r="E290" s="152"/>
      <c r="F290" s="87"/>
      <c r="G290" s="87"/>
      <c r="H290" s="87"/>
      <c r="I290" s="87"/>
      <c r="J290" s="159"/>
      <c r="K290" s="87"/>
      <c r="L290" s="87"/>
      <c r="M290" s="87"/>
      <c r="N290" s="87"/>
    </row>
    <row r="291" spans="1:17" x14ac:dyDescent="0.25">
      <c r="B291" s="47" t="s">
        <v>194</v>
      </c>
      <c r="C291" s="47">
        <v>2.6378680000000001</v>
      </c>
      <c r="D291" s="164">
        <v>2.6694640649751649E-3</v>
      </c>
      <c r="E291" s="152"/>
      <c r="F291" s="87"/>
      <c r="G291" s="87"/>
      <c r="H291" s="87"/>
      <c r="I291" s="159"/>
      <c r="J291" s="87"/>
      <c r="K291" s="87"/>
      <c r="L291" s="87"/>
      <c r="M291" s="87"/>
    </row>
    <row r="292" spans="1:17" x14ac:dyDescent="0.25">
      <c r="B292" s="47" t="s">
        <v>193</v>
      </c>
      <c r="C292" s="47">
        <v>6.22844</v>
      </c>
      <c r="D292" s="164">
        <v>6.2973804754242113E-3</v>
      </c>
      <c r="E292" s="152"/>
      <c r="F292" s="87"/>
      <c r="G292" s="87"/>
      <c r="H292" s="87"/>
      <c r="I292" s="159"/>
      <c r="J292" s="87"/>
      <c r="K292" s="87"/>
      <c r="L292" s="87"/>
      <c r="M292" s="87"/>
    </row>
    <row r="293" spans="1:17" ht="15" customHeight="1" x14ac:dyDescent="0.25">
      <c r="B293" s="47" t="s">
        <v>192</v>
      </c>
      <c r="C293" s="47">
        <v>5.5710360000000003</v>
      </c>
      <c r="D293" s="164">
        <v>5.6377651977593205E-3</v>
      </c>
      <c r="E293" s="152"/>
      <c r="F293" s="87"/>
      <c r="G293" s="87"/>
      <c r="H293" s="87"/>
      <c r="I293" s="159"/>
      <c r="J293" s="87"/>
      <c r="K293" s="87"/>
      <c r="L293" s="87"/>
      <c r="M293" s="87"/>
    </row>
    <row r="294" spans="1:17" ht="15" customHeight="1" x14ac:dyDescent="0.25">
      <c r="B294" s="47" t="s">
        <v>191</v>
      </c>
      <c r="C294" s="47">
        <v>0</v>
      </c>
      <c r="D294" s="164">
        <v>0</v>
      </c>
      <c r="E294" s="152"/>
      <c r="F294" s="87"/>
      <c r="G294" s="87"/>
      <c r="H294" s="87"/>
      <c r="I294" s="159"/>
      <c r="J294" s="87"/>
      <c r="K294" s="87"/>
      <c r="L294" s="87"/>
      <c r="M294" s="87"/>
    </row>
    <row r="295" spans="1:17" ht="15.75" customHeight="1" x14ac:dyDescent="0.25">
      <c r="B295" s="47" t="s">
        <v>182</v>
      </c>
      <c r="C295" s="47">
        <v>45.277971000000001</v>
      </c>
      <c r="D295" s="164">
        <v>4.5820305079514075E-2</v>
      </c>
      <c r="E295" s="152"/>
      <c r="F295" s="87"/>
      <c r="G295" s="87"/>
      <c r="H295" s="87"/>
      <c r="I295" s="159"/>
      <c r="J295" s="87"/>
      <c r="K295" s="87"/>
      <c r="L295" s="87"/>
      <c r="M295" s="87"/>
    </row>
    <row r="296" spans="1:17" x14ac:dyDescent="0.25">
      <c r="B296" s="47" t="s">
        <v>190</v>
      </c>
      <c r="C296" s="47">
        <v>5.4509179999999997</v>
      </c>
      <c r="D296" s="164">
        <v>5.5162084388325318E-3</v>
      </c>
      <c r="E296" s="152"/>
      <c r="F296" s="87"/>
      <c r="G296" s="87"/>
      <c r="H296" s="87"/>
      <c r="I296" s="159"/>
      <c r="J296" s="87"/>
      <c r="K296" s="87"/>
      <c r="L296" s="87"/>
      <c r="M296" s="87"/>
    </row>
    <row r="297" spans="1:17" x14ac:dyDescent="0.25">
      <c r="B297" s="47" t="s">
        <v>176</v>
      </c>
      <c r="C297" s="47">
        <v>70.328666999999996</v>
      </c>
      <c r="D297" s="164">
        <v>7.1171055296968877E-2</v>
      </c>
      <c r="E297" s="152"/>
      <c r="F297" s="87"/>
      <c r="G297" s="87"/>
      <c r="H297" s="166"/>
      <c r="I297" s="87"/>
      <c r="J297" s="159"/>
      <c r="K297" s="87"/>
      <c r="L297" s="87"/>
      <c r="M297" s="87"/>
      <c r="N297" s="87"/>
    </row>
    <row r="298" spans="1:17" x14ac:dyDescent="0.25">
      <c r="B298" s="165" t="s">
        <v>180</v>
      </c>
      <c r="C298" s="47">
        <v>11.33667</v>
      </c>
      <c r="D298" s="164">
        <v>1.147245926690873E-2</v>
      </c>
      <c r="E298" s="152"/>
      <c r="F298" s="87"/>
      <c r="G298" s="87"/>
      <c r="H298" s="87"/>
      <c r="I298" s="87"/>
      <c r="J298" s="159"/>
      <c r="K298" s="87"/>
      <c r="L298" s="87"/>
      <c r="M298" s="87"/>
      <c r="N298" s="87"/>
    </row>
    <row r="299" spans="1:17" x14ac:dyDescent="0.25">
      <c r="B299" s="47" t="s">
        <v>189</v>
      </c>
      <c r="C299" s="47">
        <v>0</v>
      </c>
      <c r="D299" s="164">
        <v>0</v>
      </c>
      <c r="E299" s="152"/>
      <c r="F299" s="87"/>
      <c r="G299" s="87"/>
      <c r="H299" s="87"/>
      <c r="I299" s="87"/>
      <c r="J299" s="159"/>
      <c r="K299" s="87"/>
      <c r="L299" s="87"/>
      <c r="M299" s="87"/>
      <c r="N299" s="87"/>
    </row>
    <row r="300" spans="1:17" x14ac:dyDescent="0.25">
      <c r="B300" s="47" t="s">
        <v>188</v>
      </c>
      <c r="C300" s="47">
        <v>0</v>
      </c>
      <c r="D300" s="164">
        <v>0</v>
      </c>
      <c r="E300" s="152"/>
      <c r="F300" s="87"/>
      <c r="G300" s="87"/>
      <c r="H300" s="87"/>
      <c r="I300" s="87"/>
      <c r="J300" s="159"/>
      <c r="K300" s="87"/>
      <c r="L300" s="87"/>
      <c r="M300" s="87"/>
      <c r="N300" s="87"/>
    </row>
    <row r="301" spans="1:17" x14ac:dyDescent="0.25">
      <c r="B301" s="47" t="s">
        <v>187</v>
      </c>
      <c r="C301" s="47">
        <v>0.09</v>
      </c>
      <c r="D301" s="164">
        <v>9.1078009152757001E-5</v>
      </c>
      <c r="E301" s="152"/>
      <c r="F301" s="87"/>
      <c r="G301" s="87"/>
      <c r="H301" s="87"/>
      <c r="I301" s="87"/>
      <c r="J301" s="159"/>
      <c r="K301" s="87"/>
      <c r="L301" s="87"/>
      <c r="M301" s="87"/>
      <c r="N301" s="87"/>
    </row>
    <row r="302" spans="1:17" x14ac:dyDescent="0.25">
      <c r="B302" s="47" t="s">
        <v>186</v>
      </c>
      <c r="C302" s="47">
        <v>0</v>
      </c>
      <c r="D302" s="164">
        <v>0</v>
      </c>
      <c r="E302" s="152"/>
      <c r="F302" s="87"/>
      <c r="G302" s="87"/>
      <c r="H302" s="87"/>
      <c r="I302" s="87"/>
      <c r="J302" s="159"/>
      <c r="K302" s="87"/>
      <c r="L302" s="87"/>
      <c r="M302" s="87"/>
      <c r="N302" s="87"/>
    </row>
    <row r="303" spans="1:17" x14ac:dyDescent="0.25">
      <c r="B303" s="47" t="s">
        <v>175</v>
      </c>
      <c r="C303" s="47">
        <v>0</v>
      </c>
      <c r="D303" s="164">
        <v>0</v>
      </c>
      <c r="E303" s="152"/>
      <c r="F303" s="87"/>
      <c r="G303" s="87"/>
      <c r="H303" s="87"/>
      <c r="I303" s="87"/>
      <c r="J303" s="159"/>
      <c r="K303" s="87"/>
      <c r="L303" s="87"/>
      <c r="M303" s="87"/>
      <c r="N303" s="87"/>
      <c r="O303" s="87"/>
      <c r="P303" s="87"/>
      <c r="Q303" s="87"/>
    </row>
    <row r="304" spans="1:17" ht="15" customHeight="1" x14ac:dyDescent="0.25">
      <c r="A304" s="163"/>
      <c r="B304" s="62" t="s">
        <v>24</v>
      </c>
      <c r="C304" s="62">
        <v>988.16389200000015</v>
      </c>
      <c r="D304" s="162">
        <v>1</v>
      </c>
      <c r="E304" s="152"/>
      <c r="F304" s="161"/>
      <c r="G304" s="160"/>
      <c r="H304" s="87"/>
      <c r="I304" s="87"/>
      <c r="J304" s="159"/>
      <c r="K304" s="87"/>
      <c r="L304" s="87"/>
      <c r="M304" s="87"/>
      <c r="N304" s="87"/>
      <c r="O304" s="87"/>
      <c r="P304" s="87"/>
      <c r="Q304" s="87"/>
    </row>
    <row r="305" spans="1:26" ht="15" customHeight="1" x14ac:dyDescent="0.25">
      <c r="A305" s="95"/>
      <c r="B305" s="912" t="s">
        <v>164</v>
      </c>
      <c r="C305" s="912"/>
      <c r="D305" s="912"/>
      <c r="F305" s="84"/>
      <c r="G305" s="84"/>
      <c r="H305" s="87"/>
      <c r="I305" s="87"/>
      <c r="L305" s="87"/>
      <c r="M305" s="87"/>
      <c r="N305" s="87"/>
      <c r="O305" s="87"/>
      <c r="P305" s="87"/>
      <c r="Q305" s="87"/>
    </row>
    <row r="306" spans="1:26" ht="15" customHeight="1" x14ac:dyDescent="0.25">
      <c r="A306" s="95"/>
      <c r="B306" s="913"/>
      <c r="C306" s="913"/>
      <c r="D306" s="913"/>
      <c r="F306" s="84"/>
      <c r="G306" s="84"/>
      <c r="H306" s="87"/>
      <c r="I306" s="87"/>
      <c r="L306" s="87"/>
      <c r="M306" s="87"/>
      <c r="N306" s="87"/>
      <c r="O306" s="87"/>
      <c r="P306" s="87"/>
      <c r="Q306" s="87"/>
    </row>
    <row r="307" spans="1:26" ht="15.75" customHeight="1" x14ac:dyDescent="0.25">
      <c r="A307" s="95"/>
      <c r="B307" s="44" t="s">
        <v>97</v>
      </c>
      <c r="C307" s="158"/>
      <c r="D307" s="158"/>
      <c r="F307" s="84"/>
      <c r="G307" s="84"/>
      <c r="H307" s="87"/>
      <c r="I307" s="87"/>
      <c r="L307" s="87"/>
      <c r="M307" s="87"/>
      <c r="N307" s="87"/>
      <c r="O307" s="87"/>
      <c r="P307" s="87"/>
      <c r="Q307" s="87"/>
    </row>
    <row r="308" spans="1:26" x14ac:dyDescent="0.25">
      <c r="A308" s="48"/>
      <c r="B308" s="44"/>
      <c r="C308" s="44"/>
      <c r="D308" s="44"/>
      <c r="E308" s="44"/>
      <c r="F308" s="44"/>
      <c r="G308" s="44"/>
      <c r="H308" s="44"/>
      <c r="I308" s="44"/>
      <c r="J308" s="44"/>
      <c r="L308" s="87"/>
      <c r="M308" s="87"/>
      <c r="N308" s="87"/>
      <c r="O308" s="87"/>
      <c r="P308" s="87"/>
      <c r="Q308" s="87"/>
    </row>
    <row r="309" spans="1:26" x14ac:dyDescent="0.25">
      <c r="A309" s="48" t="s">
        <v>185</v>
      </c>
      <c r="B309" s="48" t="s">
        <v>184</v>
      </c>
      <c r="C309" s="44"/>
      <c r="D309" s="44"/>
      <c r="E309" s="44"/>
      <c r="F309" s="44"/>
      <c r="G309" s="44"/>
      <c r="H309" s="44"/>
      <c r="I309" s="44"/>
      <c r="J309" s="44"/>
      <c r="L309" s="87"/>
      <c r="M309" s="87"/>
      <c r="N309" s="87"/>
      <c r="O309" s="87"/>
      <c r="P309" s="87"/>
      <c r="Q309" s="87"/>
      <c r="S309" s="87"/>
      <c r="T309" s="87"/>
      <c r="U309" s="87"/>
      <c r="V309" s="87"/>
      <c r="W309" s="87"/>
      <c r="X309" s="87"/>
      <c r="Y309" s="87"/>
      <c r="Z309" s="87"/>
    </row>
    <row r="310" spans="1:26" ht="45" customHeight="1" x14ac:dyDescent="0.25">
      <c r="A310" s="48"/>
      <c r="B310" s="47" t="s">
        <v>124</v>
      </c>
      <c r="C310" s="99" t="s">
        <v>123</v>
      </c>
      <c r="D310" s="99" t="s">
        <v>122</v>
      </c>
      <c r="E310" s="99" t="s">
        <v>121</v>
      </c>
      <c r="F310" s="99" t="s">
        <v>120</v>
      </c>
      <c r="G310" s="99" t="s">
        <v>119</v>
      </c>
      <c r="H310" s="99" t="s">
        <v>118</v>
      </c>
      <c r="I310" s="99" t="s">
        <v>117</v>
      </c>
      <c r="J310" s="44"/>
      <c r="S310" s="50"/>
      <c r="T310" s="117"/>
      <c r="U310" s="54"/>
      <c r="V310" s="54"/>
      <c r="W310" s="54"/>
      <c r="X310" s="54"/>
      <c r="Y310" s="54"/>
      <c r="Z310" s="54"/>
    </row>
    <row r="311" spans="1:26" x14ac:dyDescent="0.25">
      <c r="A311" s="155"/>
      <c r="B311" s="47" t="s">
        <v>183</v>
      </c>
      <c r="C311" s="153">
        <v>3.6285320956313601E-2</v>
      </c>
      <c r="D311" s="153">
        <v>0</v>
      </c>
      <c r="E311" s="153">
        <v>0</v>
      </c>
      <c r="F311" s="153">
        <v>0</v>
      </c>
      <c r="G311" s="153">
        <v>0</v>
      </c>
      <c r="H311" s="153">
        <v>0</v>
      </c>
      <c r="I311" s="153">
        <v>5.5162084388325336E-3</v>
      </c>
      <c r="J311" s="44"/>
      <c r="S311" s="50"/>
      <c r="T311" s="154"/>
      <c r="U311" s="154"/>
      <c r="V311" s="154"/>
      <c r="W311" s="154"/>
      <c r="X311" s="154"/>
      <c r="Y311" s="154"/>
      <c r="Z311" s="154"/>
    </row>
    <row r="312" spans="1:26" x14ac:dyDescent="0.25">
      <c r="A312" s="155"/>
      <c r="B312" s="47" t="s">
        <v>182</v>
      </c>
      <c r="C312" s="153">
        <v>0</v>
      </c>
      <c r="D312" s="153">
        <v>0</v>
      </c>
      <c r="E312" s="153">
        <v>0</v>
      </c>
      <c r="F312" s="153">
        <v>0.2020932018308215</v>
      </c>
      <c r="G312" s="153">
        <v>0</v>
      </c>
      <c r="H312" s="153">
        <v>0</v>
      </c>
      <c r="I312" s="153">
        <v>4.5820305079514075E-2</v>
      </c>
      <c r="J312" s="44"/>
      <c r="L312" s="151"/>
      <c r="M312" s="151"/>
      <c r="N312" s="151"/>
      <c r="O312" s="151"/>
      <c r="P312" s="151"/>
      <c r="Q312" s="151"/>
      <c r="R312" s="151"/>
      <c r="S312" s="50"/>
      <c r="T312" s="154"/>
      <c r="U312" s="154"/>
      <c r="V312" s="154"/>
      <c r="W312" s="154"/>
      <c r="X312" s="154"/>
      <c r="Y312" s="154"/>
      <c r="Z312" s="154"/>
    </row>
    <row r="313" spans="1:26" x14ac:dyDescent="0.25">
      <c r="A313" s="155"/>
      <c r="B313" s="47" t="s">
        <v>181</v>
      </c>
      <c r="C313" s="153">
        <v>0</v>
      </c>
      <c r="D313" s="153">
        <v>0</v>
      </c>
      <c r="E313" s="153">
        <v>0</v>
      </c>
      <c r="F313" s="153">
        <v>0</v>
      </c>
      <c r="G313" s="153">
        <v>0</v>
      </c>
      <c r="H313" s="153">
        <v>0</v>
      </c>
      <c r="I313" s="153">
        <v>0</v>
      </c>
      <c r="J313" s="44"/>
      <c r="L313" s="151"/>
      <c r="M313" s="151"/>
      <c r="N313" s="151"/>
      <c r="O313" s="151"/>
      <c r="P313" s="151"/>
      <c r="Q313" s="151"/>
      <c r="R313" s="151"/>
      <c r="S313" s="50"/>
      <c r="T313" s="154"/>
      <c r="U313" s="154"/>
      <c r="V313" s="154"/>
      <c r="W313" s="154"/>
      <c r="X313" s="154"/>
      <c r="Y313" s="154"/>
      <c r="Z313" s="154"/>
    </row>
    <row r="314" spans="1:26" x14ac:dyDescent="0.25">
      <c r="A314" s="155"/>
      <c r="B314" s="157" t="s">
        <v>180</v>
      </c>
      <c r="C314" s="153">
        <v>0</v>
      </c>
      <c r="D314" s="153">
        <v>7.4751091500785179E-3</v>
      </c>
      <c r="E314" s="153">
        <v>0</v>
      </c>
      <c r="F314" s="153">
        <v>4.2744404407546739E-2</v>
      </c>
      <c r="G314" s="153">
        <v>0</v>
      </c>
      <c r="H314" s="153">
        <v>0</v>
      </c>
      <c r="I314" s="153">
        <v>1.1472459266908732E-2</v>
      </c>
      <c r="J314" s="44"/>
      <c r="L314" s="151"/>
      <c r="M314" s="151"/>
      <c r="N314" s="151"/>
      <c r="O314" s="151"/>
      <c r="P314" s="151"/>
      <c r="Q314" s="151"/>
      <c r="R314" s="151"/>
      <c r="S314" s="156"/>
      <c r="T314" s="154"/>
      <c r="U314" s="154"/>
      <c r="V314" s="154"/>
      <c r="W314" s="154"/>
      <c r="X314" s="154"/>
      <c r="Y314" s="154"/>
      <c r="Z314" s="154"/>
    </row>
    <row r="315" spans="1:26" x14ac:dyDescent="0.25">
      <c r="A315" s="155"/>
      <c r="B315" s="47" t="s">
        <v>179</v>
      </c>
      <c r="C315" s="153">
        <v>0</v>
      </c>
      <c r="D315" s="153">
        <v>0</v>
      </c>
      <c r="E315" s="153">
        <v>5.9846072005621496E-2</v>
      </c>
      <c r="F315" s="153">
        <v>2.4865701308805832E-2</v>
      </c>
      <c r="G315" s="153">
        <v>9.9637411589516035E-3</v>
      </c>
      <c r="H315" s="153">
        <v>0</v>
      </c>
      <c r="I315" s="153">
        <v>1.4604609738158698E-2</v>
      </c>
      <c r="J315" s="44"/>
      <c r="L315" s="151"/>
      <c r="M315" s="151"/>
      <c r="N315" s="151"/>
      <c r="O315" s="151"/>
      <c r="P315" s="151"/>
      <c r="Q315" s="151"/>
      <c r="R315" s="151"/>
      <c r="S315" s="50"/>
      <c r="T315" s="154"/>
      <c r="U315" s="154"/>
      <c r="V315" s="154"/>
      <c r="W315" s="154"/>
      <c r="X315" s="154"/>
      <c r="Y315" s="154"/>
      <c r="Z315" s="154"/>
    </row>
    <row r="316" spans="1:26" x14ac:dyDescent="0.25">
      <c r="A316" s="155"/>
      <c r="B316" s="47" t="s">
        <v>178</v>
      </c>
      <c r="C316" s="153">
        <v>0</v>
      </c>
      <c r="D316" s="153">
        <v>0</v>
      </c>
      <c r="E316" s="153">
        <v>0</v>
      </c>
      <c r="F316" s="153">
        <v>0</v>
      </c>
      <c r="G316" s="153">
        <v>0</v>
      </c>
      <c r="H316" s="153">
        <v>0</v>
      </c>
      <c r="I316" s="153">
        <v>0</v>
      </c>
      <c r="J316" s="44"/>
      <c r="L316" s="151"/>
      <c r="M316" s="151"/>
      <c r="N316" s="151"/>
      <c r="O316" s="151"/>
      <c r="P316" s="151"/>
      <c r="Q316" s="151"/>
      <c r="R316" s="151"/>
      <c r="S316" s="50"/>
      <c r="T316" s="154"/>
      <c r="U316" s="154"/>
      <c r="V316" s="154"/>
      <c r="W316" s="154"/>
      <c r="X316" s="154"/>
      <c r="Y316" s="154"/>
      <c r="Z316" s="154"/>
    </row>
    <row r="317" spans="1:26" x14ac:dyDescent="0.25">
      <c r="A317" s="155"/>
      <c r="B317" s="47" t="s">
        <v>177</v>
      </c>
      <c r="C317" s="153">
        <v>0.73852454968879822</v>
      </c>
      <c r="D317" s="153">
        <v>0.96806906042681595</v>
      </c>
      <c r="E317" s="153">
        <v>0.86843168566481665</v>
      </c>
      <c r="F317" s="153">
        <v>0.68692763674197266</v>
      </c>
      <c r="G317" s="153">
        <v>0.94373384184547904</v>
      </c>
      <c r="H317" s="153">
        <v>0.85607206227656985</v>
      </c>
      <c r="I317" s="153">
        <v>0.85132428417046435</v>
      </c>
      <c r="J317" s="44"/>
      <c r="L317" s="151"/>
      <c r="M317" s="151"/>
      <c r="N317" s="151"/>
      <c r="O317" s="151"/>
      <c r="P317" s="151"/>
      <c r="Q317" s="151"/>
      <c r="R317" s="151"/>
      <c r="S317" s="50"/>
      <c r="T317" s="154"/>
      <c r="U317" s="154"/>
      <c r="V317" s="154"/>
      <c r="W317" s="154"/>
      <c r="X317" s="154"/>
      <c r="Y317" s="154"/>
      <c r="Z317" s="154"/>
    </row>
    <row r="318" spans="1:26" x14ac:dyDescent="0.25">
      <c r="A318" s="155"/>
      <c r="B318" s="47" t="s">
        <v>176</v>
      </c>
      <c r="C318" s="153">
        <v>0.22459102313350154</v>
      </c>
      <c r="D318" s="153">
        <v>2.4455830423105576E-2</v>
      </c>
      <c r="E318" s="153">
        <v>7.17222423295618E-2</v>
      </c>
      <c r="F318" s="153">
        <v>4.3369055710853227E-2</v>
      </c>
      <c r="G318" s="153">
        <v>4.6302416995569362E-2</v>
      </c>
      <c r="H318" s="153">
        <v>0.14392793772343013</v>
      </c>
      <c r="I318" s="153">
        <v>7.1171055296968891E-2</v>
      </c>
      <c r="J318" s="44"/>
      <c r="L318" s="151"/>
      <c r="M318" s="151"/>
      <c r="N318" s="151"/>
      <c r="O318" s="151"/>
      <c r="P318" s="151"/>
      <c r="Q318" s="151"/>
      <c r="R318" s="151"/>
      <c r="S318" s="50"/>
      <c r="T318" s="154"/>
      <c r="U318" s="154"/>
      <c r="V318" s="154"/>
      <c r="W318" s="154"/>
      <c r="X318" s="154"/>
      <c r="Y318" s="154"/>
      <c r="Z318" s="154"/>
    </row>
    <row r="319" spans="1:26" x14ac:dyDescent="0.25">
      <c r="A319" s="155"/>
      <c r="B319" s="47" t="s">
        <v>175</v>
      </c>
      <c r="C319" s="153">
        <v>0</v>
      </c>
      <c r="D319" s="153">
        <v>0</v>
      </c>
      <c r="E319" s="153">
        <v>0</v>
      </c>
      <c r="F319" s="153">
        <v>0</v>
      </c>
      <c r="G319" s="153">
        <v>0</v>
      </c>
      <c r="H319" s="153">
        <v>0</v>
      </c>
      <c r="I319" s="153">
        <v>0</v>
      </c>
      <c r="J319" s="44"/>
      <c r="L319" s="151"/>
      <c r="M319" s="151"/>
      <c r="N319" s="151"/>
      <c r="O319" s="151"/>
      <c r="P319" s="151"/>
      <c r="Q319" s="151"/>
      <c r="R319" s="151"/>
      <c r="S319" s="50"/>
      <c r="T319" s="154"/>
      <c r="U319" s="154"/>
      <c r="V319" s="154"/>
      <c r="W319" s="154"/>
      <c r="X319" s="154"/>
      <c r="Y319" s="154"/>
      <c r="Z319" s="154"/>
    </row>
    <row r="320" spans="1:26" x14ac:dyDescent="0.25">
      <c r="A320" s="48"/>
      <c r="B320" s="62" t="s">
        <v>24</v>
      </c>
      <c r="C320" s="146">
        <v>0.9994008937786133</v>
      </c>
      <c r="D320" s="146">
        <v>1</v>
      </c>
      <c r="E320" s="146">
        <v>1</v>
      </c>
      <c r="F320" s="146">
        <v>1</v>
      </c>
      <c r="G320" s="146">
        <v>1</v>
      </c>
      <c r="H320" s="146">
        <v>1</v>
      </c>
      <c r="I320" s="146">
        <v>0.99990892199084724</v>
      </c>
      <c r="J320" s="44"/>
      <c r="L320" s="151"/>
      <c r="M320" s="151"/>
      <c r="N320" s="151"/>
      <c r="O320" s="151"/>
      <c r="P320" s="151"/>
      <c r="Q320" s="151"/>
      <c r="R320" s="151"/>
      <c r="S320" s="59"/>
      <c r="T320" s="69"/>
      <c r="U320" s="69"/>
      <c r="V320" s="69"/>
      <c r="W320" s="69"/>
      <c r="X320" s="69"/>
      <c r="Y320" s="69"/>
      <c r="Z320" s="69"/>
    </row>
    <row r="321" spans="1:18" x14ac:dyDescent="0.25">
      <c r="A321" s="48"/>
      <c r="B321" s="144" t="s">
        <v>164</v>
      </c>
      <c r="C321" s="144"/>
      <c r="D321" s="144"/>
      <c r="E321" s="144"/>
      <c r="F321" s="144"/>
      <c r="G321" s="144"/>
      <c r="H321" s="144"/>
      <c r="I321" s="144"/>
      <c r="J321" s="44"/>
      <c r="L321" s="151"/>
      <c r="M321" s="151"/>
      <c r="N321" s="151"/>
      <c r="O321" s="151"/>
      <c r="P321" s="151"/>
      <c r="Q321" s="151"/>
      <c r="R321" s="151"/>
    </row>
    <row r="322" spans="1:18" x14ac:dyDescent="0.25">
      <c r="A322" s="48"/>
      <c r="B322" s="44" t="s">
        <v>97</v>
      </c>
      <c r="C322" s="103"/>
      <c r="D322" s="103"/>
      <c r="E322" s="103"/>
      <c r="F322" s="103"/>
      <c r="G322" s="103"/>
      <c r="H322" s="103"/>
      <c r="I322" s="103"/>
      <c r="J322" s="44"/>
    </row>
    <row r="323" spans="1:18" x14ac:dyDescent="0.25">
      <c r="A323" s="48"/>
      <c r="B323" s="44"/>
      <c r="C323" s="44"/>
      <c r="D323" s="44"/>
      <c r="E323" s="44"/>
      <c r="F323" s="44"/>
      <c r="G323" s="44"/>
      <c r="H323" s="44"/>
      <c r="I323" s="44"/>
      <c r="J323" s="44"/>
    </row>
    <row r="324" spans="1:18" x14ac:dyDescent="0.25">
      <c r="A324" s="48" t="s">
        <v>174</v>
      </c>
      <c r="B324" s="48" t="s">
        <v>173</v>
      </c>
      <c r="C324" s="44"/>
      <c r="D324" s="44"/>
      <c r="E324" s="44"/>
      <c r="F324" s="44"/>
      <c r="G324" s="44"/>
      <c r="H324" s="44"/>
      <c r="I324" s="44"/>
      <c r="J324" s="44"/>
    </row>
    <row r="325" spans="1:18" ht="45" customHeight="1" x14ac:dyDescent="0.25">
      <c r="A325" s="48"/>
      <c r="B325" s="47" t="s">
        <v>124</v>
      </c>
      <c r="C325" s="99" t="s">
        <v>123</v>
      </c>
      <c r="D325" s="99" t="s">
        <v>122</v>
      </c>
      <c r="E325" s="99" t="s">
        <v>121</v>
      </c>
      <c r="F325" s="99" t="s">
        <v>120</v>
      </c>
      <c r="G325" s="99" t="s">
        <v>119</v>
      </c>
      <c r="H325" s="99" t="s">
        <v>118</v>
      </c>
      <c r="I325" s="99" t="s">
        <v>117</v>
      </c>
      <c r="J325" s="44"/>
      <c r="L325" s="87"/>
      <c r="M325" s="87"/>
      <c r="N325" s="87"/>
      <c r="O325" s="87"/>
      <c r="P325" s="87"/>
      <c r="Q325" s="87"/>
    </row>
    <row r="326" spans="1:18" x14ac:dyDescent="0.25">
      <c r="A326" s="44"/>
      <c r="B326" s="47" t="s">
        <v>172</v>
      </c>
      <c r="C326" s="153">
        <v>0</v>
      </c>
      <c r="D326" s="153">
        <v>0.12352412740212083</v>
      </c>
      <c r="E326" s="153">
        <v>2.3737588128776264E-3</v>
      </c>
      <c r="F326" s="153">
        <v>1.6841809683379109E-2</v>
      </c>
      <c r="G326" s="153">
        <v>0.41533861660826488</v>
      </c>
      <c r="H326" s="153">
        <v>0</v>
      </c>
      <c r="I326" s="153">
        <v>0.16015938359802276</v>
      </c>
      <c r="J326" s="50"/>
      <c r="K326" s="151"/>
      <c r="L326" s="152"/>
      <c r="M326" s="152"/>
      <c r="N326" s="152"/>
      <c r="O326" s="152"/>
      <c r="P326" s="152"/>
      <c r="Q326" s="152"/>
      <c r="R326" s="151"/>
    </row>
    <row r="327" spans="1:18" x14ac:dyDescent="0.25">
      <c r="A327" s="44"/>
      <c r="B327" s="47" t="s">
        <v>171</v>
      </c>
      <c r="C327" s="153">
        <v>0</v>
      </c>
      <c r="D327" s="153">
        <v>0</v>
      </c>
      <c r="E327" s="153">
        <v>0.13788693638524388</v>
      </c>
      <c r="F327" s="153">
        <v>0</v>
      </c>
      <c r="G327" s="153">
        <v>0</v>
      </c>
      <c r="H327" s="153">
        <v>0</v>
      </c>
      <c r="I327" s="153">
        <v>1.4800897254642596E-2</v>
      </c>
      <c r="J327" s="44"/>
      <c r="K327" s="151"/>
      <c r="L327" s="152"/>
      <c r="M327" s="152"/>
      <c r="N327" s="152"/>
      <c r="O327" s="152"/>
      <c r="P327" s="152"/>
      <c r="Q327" s="152"/>
      <c r="R327" s="151"/>
    </row>
    <row r="328" spans="1:18" x14ac:dyDescent="0.25">
      <c r="A328" s="44"/>
      <c r="B328" s="47" t="s">
        <v>170</v>
      </c>
      <c r="C328" s="153">
        <v>0.6448988186358755</v>
      </c>
      <c r="D328" s="153">
        <v>0.40164005799166691</v>
      </c>
      <c r="E328" s="153">
        <v>0.36937175939413852</v>
      </c>
      <c r="F328" s="153">
        <v>0.43689130576077412</v>
      </c>
      <c r="G328" s="153">
        <v>0.35987251878532672</v>
      </c>
      <c r="H328" s="153">
        <v>0.68848314245514464</v>
      </c>
      <c r="I328" s="153">
        <v>0.42713857628828034</v>
      </c>
      <c r="J328" s="44"/>
      <c r="K328" s="151"/>
      <c r="L328" s="152"/>
      <c r="M328" s="152"/>
      <c r="N328" s="152"/>
      <c r="O328" s="152"/>
      <c r="P328" s="152"/>
      <c r="Q328" s="152"/>
      <c r="R328" s="151"/>
    </row>
    <row r="329" spans="1:18" x14ac:dyDescent="0.25">
      <c r="A329" s="44"/>
      <c r="B329" s="47" t="s">
        <v>169</v>
      </c>
      <c r="C329" s="153">
        <v>5.8682822428493348E-2</v>
      </c>
      <c r="D329" s="153">
        <v>1.1125521530209875E-2</v>
      </c>
      <c r="E329" s="153">
        <v>7.7748472086077644E-2</v>
      </c>
      <c r="F329" s="153">
        <v>1.5934223272663681E-2</v>
      </c>
      <c r="G329" s="153">
        <v>0.10503009722307534</v>
      </c>
      <c r="H329" s="153">
        <v>0</v>
      </c>
      <c r="I329" s="153">
        <v>5.3208081758366978E-2</v>
      </c>
      <c r="J329" s="44"/>
      <c r="K329" s="151"/>
      <c r="L329" s="152"/>
      <c r="M329" s="152"/>
      <c r="N329" s="152"/>
      <c r="O329" s="152"/>
      <c r="P329" s="152"/>
      <c r="Q329" s="152"/>
      <c r="R329" s="151"/>
    </row>
    <row r="330" spans="1:18" x14ac:dyDescent="0.25">
      <c r="A330" s="44"/>
      <c r="B330" s="47" t="s">
        <v>168</v>
      </c>
      <c r="C330" s="153">
        <v>0.22179621731146615</v>
      </c>
      <c r="D330" s="153">
        <v>0.31447834624341597</v>
      </c>
      <c r="E330" s="153">
        <v>0.1630916301842994</v>
      </c>
      <c r="F330" s="153">
        <v>0.38960131700352679</v>
      </c>
      <c r="G330" s="153">
        <v>9.9114098485606539E-2</v>
      </c>
      <c r="H330" s="153">
        <v>0</v>
      </c>
      <c r="I330" s="153">
        <v>0.23267529323026509</v>
      </c>
      <c r="J330" s="44"/>
      <c r="K330" s="151"/>
      <c r="L330" s="152"/>
      <c r="M330" s="152"/>
      <c r="N330" s="152"/>
      <c r="O330" s="152"/>
      <c r="P330" s="152"/>
      <c r="Q330" s="152"/>
      <c r="R330" s="151"/>
    </row>
    <row r="331" spans="1:18" x14ac:dyDescent="0.25">
      <c r="A331" s="44"/>
      <c r="B331" s="47" t="s">
        <v>167</v>
      </c>
      <c r="C331" s="153">
        <v>9.1469162427859525E-3</v>
      </c>
      <c r="D331" s="153">
        <v>1.136917090800193E-2</v>
      </c>
      <c r="E331" s="153">
        <v>8.632929053879411E-2</v>
      </c>
      <c r="F331" s="153">
        <v>0</v>
      </c>
      <c r="G331" s="153">
        <v>0</v>
      </c>
      <c r="H331" s="153">
        <v>0</v>
      </c>
      <c r="I331" s="153">
        <v>1.3553348253279125E-2</v>
      </c>
      <c r="J331" s="44"/>
      <c r="K331" s="151"/>
      <c r="L331" s="152"/>
      <c r="M331" s="152"/>
      <c r="N331" s="152"/>
      <c r="O331" s="152"/>
      <c r="P331" s="152"/>
      <c r="Q331" s="152"/>
      <c r="R331" s="151"/>
    </row>
    <row r="332" spans="1:18" ht="15" customHeight="1" x14ac:dyDescent="0.25">
      <c r="A332" s="44"/>
      <c r="B332" s="47" t="s">
        <v>166</v>
      </c>
      <c r="C332" s="153">
        <v>6.5475225381379079E-2</v>
      </c>
      <c r="D332" s="153">
        <v>0.13786277592458446</v>
      </c>
      <c r="E332" s="153">
        <v>0.16319815259856885</v>
      </c>
      <c r="F332" s="153">
        <v>0.14073134427965628</v>
      </c>
      <c r="G332" s="153">
        <v>2.064466889772654E-2</v>
      </c>
      <c r="H332" s="153">
        <v>0.31151685754485536</v>
      </c>
      <c r="I332" s="153">
        <v>9.8464419617143112E-2</v>
      </c>
      <c r="J332" s="44"/>
      <c r="K332" s="151"/>
      <c r="L332" s="152"/>
      <c r="M332" s="152"/>
      <c r="N332" s="152"/>
      <c r="O332" s="152"/>
      <c r="P332" s="152"/>
      <c r="Q332" s="152"/>
      <c r="R332" s="151"/>
    </row>
    <row r="333" spans="1:18" x14ac:dyDescent="0.25">
      <c r="A333" s="44"/>
      <c r="B333" s="47" t="s">
        <v>165</v>
      </c>
      <c r="C333" s="153">
        <v>0</v>
      </c>
      <c r="D333" s="153">
        <v>0</v>
      </c>
      <c r="E333" s="153">
        <v>0</v>
      </c>
      <c r="F333" s="153">
        <v>0</v>
      </c>
      <c r="G333" s="153">
        <v>0</v>
      </c>
      <c r="H333" s="153">
        <v>0</v>
      </c>
      <c r="I333" s="153">
        <v>0</v>
      </c>
      <c r="J333" s="44"/>
      <c r="K333" s="151"/>
      <c r="L333" s="152"/>
      <c r="M333" s="152"/>
      <c r="N333" s="152"/>
      <c r="O333" s="152"/>
      <c r="P333" s="152"/>
      <c r="Q333" s="152"/>
      <c r="R333" s="151"/>
    </row>
    <row r="334" spans="1:18" ht="15" customHeight="1" x14ac:dyDescent="0.25">
      <c r="A334" s="48"/>
      <c r="B334" s="62" t="s">
        <v>24</v>
      </c>
      <c r="C334" s="146">
        <v>1</v>
      </c>
      <c r="D334" s="146">
        <v>1</v>
      </c>
      <c r="E334" s="146">
        <v>1</v>
      </c>
      <c r="F334" s="146">
        <v>1</v>
      </c>
      <c r="G334" s="146">
        <v>0.99999999999999989</v>
      </c>
      <c r="H334" s="146">
        <v>1</v>
      </c>
      <c r="I334" s="146">
        <v>1</v>
      </c>
      <c r="J334" s="53"/>
      <c r="K334" s="151"/>
      <c r="L334" s="152"/>
      <c r="M334" s="152"/>
      <c r="N334" s="152"/>
      <c r="O334" s="152"/>
      <c r="P334" s="152"/>
      <c r="Q334" s="152"/>
      <c r="R334" s="151"/>
    </row>
    <row r="335" spans="1:18" ht="15" customHeight="1" x14ac:dyDescent="0.25">
      <c r="A335" s="48"/>
      <c r="B335" s="144" t="s">
        <v>164</v>
      </c>
      <c r="C335" s="144"/>
      <c r="D335" s="144"/>
      <c r="E335" s="144"/>
      <c r="F335" s="144"/>
      <c r="G335" s="144"/>
      <c r="H335" s="144"/>
      <c r="I335" s="144"/>
      <c r="J335" s="44"/>
      <c r="K335" s="151"/>
      <c r="L335" s="152"/>
      <c r="M335" s="152"/>
      <c r="N335" s="152"/>
      <c r="O335" s="152"/>
      <c r="P335" s="152"/>
      <c r="Q335" s="152"/>
      <c r="R335" s="151"/>
    </row>
    <row r="336" spans="1:18" ht="15.75" customHeight="1" x14ac:dyDescent="0.25">
      <c r="A336" s="48"/>
      <c r="B336" s="44" t="s">
        <v>97</v>
      </c>
      <c r="C336" s="103"/>
      <c r="D336" s="103"/>
      <c r="E336" s="103"/>
      <c r="F336" s="103"/>
      <c r="G336" s="103"/>
      <c r="H336" s="103"/>
      <c r="I336" s="103"/>
      <c r="J336" s="44"/>
      <c r="L336" s="87"/>
      <c r="M336" s="87"/>
      <c r="N336" s="87"/>
      <c r="O336" s="87"/>
      <c r="P336" s="87"/>
      <c r="Q336" s="87"/>
    </row>
    <row r="337" spans="1:17" x14ac:dyDescent="0.25">
      <c r="A337" s="48"/>
      <c r="B337" s="44"/>
      <c r="C337" s="44"/>
      <c r="D337" s="44"/>
      <c r="E337" s="44"/>
      <c r="F337" s="44"/>
      <c r="G337" s="44"/>
      <c r="H337" s="44"/>
      <c r="I337" s="44"/>
      <c r="J337" s="44"/>
      <c r="L337" s="87"/>
      <c r="M337" s="87"/>
      <c r="N337" s="87"/>
      <c r="O337" s="87"/>
      <c r="P337" s="87"/>
      <c r="Q337" s="87"/>
    </row>
    <row r="338" spans="1:17" ht="14.25" customHeight="1" x14ac:dyDescent="0.25">
      <c r="A338" s="48" t="s">
        <v>163</v>
      </c>
      <c r="B338" s="48" t="s">
        <v>162</v>
      </c>
      <c r="C338" s="48"/>
      <c r="D338" s="48"/>
      <c r="E338" s="48"/>
      <c r="F338" s="48"/>
      <c r="G338" s="48"/>
      <c r="H338" s="48"/>
      <c r="I338" s="48"/>
      <c r="J338" s="50"/>
      <c r="L338" s="87"/>
      <c r="M338" s="87"/>
      <c r="N338" s="87"/>
      <c r="O338" s="87"/>
      <c r="P338" s="87"/>
      <c r="Q338" s="87"/>
    </row>
    <row r="339" spans="1:17" ht="44.45" customHeight="1" x14ac:dyDescent="0.25">
      <c r="A339" s="48"/>
      <c r="B339" s="47"/>
      <c r="C339" s="99" t="s">
        <v>123</v>
      </c>
      <c r="D339" s="99" t="s">
        <v>122</v>
      </c>
      <c r="E339" s="99" t="s">
        <v>121</v>
      </c>
      <c r="F339" s="99" t="s">
        <v>120</v>
      </c>
      <c r="G339" s="99" t="s">
        <v>119</v>
      </c>
      <c r="H339" s="99" t="s">
        <v>118</v>
      </c>
      <c r="I339" s="99" t="s">
        <v>117</v>
      </c>
      <c r="J339" s="150"/>
      <c r="L339" s="87"/>
      <c r="M339" s="87"/>
      <c r="N339" s="87"/>
      <c r="O339" s="87"/>
      <c r="P339" s="87"/>
      <c r="Q339" s="87"/>
    </row>
    <row r="340" spans="1:17" ht="14.25" customHeight="1" x14ac:dyDescent="0.25">
      <c r="A340" s="48"/>
      <c r="B340" s="47" t="s">
        <v>158</v>
      </c>
      <c r="C340" s="47">
        <v>102.231165</v>
      </c>
      <c r="D340" s="47">
        <v>127.218745</v>
      </c>
      <c r="E340" s="47">
        <v>57.294325000000001</v>
      </c>
      <c r="F340" s="47">
        <v>131.058909</v>
      </c>
      <c r="G340" s="47">
        <v>208.58313999999999</v>
      </c>
      <c r="H340" s="47">
        <v>7.1274819999999997</v>
      </c>
      <c r="I340" s="47">
        <v>633.51376600000003</v>
      </c>
      <c r="J340" s="44"/>
      <c r="L340" s="87"/>
      <c r="M340" s="87"/>
      <c r="N340" s="87"/>
      <c r="O340" s="87"/>
      <c r="P340" s="87"/>
      <c r="Q340" s="87"/>
    </row>
    <row r="341" spans="1:17" ht="14.25" customHeight="1" x14ac:dyDescent="0.25">
      <c r="A341" s="48"/>
      <c r="B341" s="47" t="s">
        <v>157</v>
      </c>
      <c r="C341" s="47">
        <v>33.113233999999999</v>
      </c>
      <c r="D341" s="47">
        <v>71.679046</v>
      </c>
      <c r="E341" s="47">
        <v>14.727214</v>
      </c>
      <c r="F341" s="47">
        <v>65.984336999999996</v>
      </c>
      <c r="G341" s="47">
        <v>24.763703</v>
      </c>
      <c r="H341" s="47">
        <v>0</v>
      </c>
      <c r="I341" s="47">
        <v>210.26753400000001</v>
      </c>
      <c r="J341" s="44"/>
      <c r="L341" s="87"/>
      <c r="M341" s="87"/>
      <c r="N341" s="87"/>
      <c r="O341" s="87"/>
      <c r="P341" s="87"/>
      <c r="Q341" s="87"/>
    </row>
    <row r="342" spans="1:17" ht="14.25" customHeight="1" x14ac:dyDescent="0.25">
      <c r="A342" s="48"/>
      <c r="B342" s="47" t="s">
        <v>156</v>
      </c>
      <c r="C342" s="47">
        <v>6.5105040000000001</v>
      </c>
      <c r="D342" s="47">
        <v>2.5358399999999999</v>
      </c>
      <c r="E342" s="47">
        <v>7.0207059999999997</v>
      </c>
      <c r="F342" s="47">
        <v>4.2544219999999999</v>
      </c>
      <c r="G342" s="47">
        <v>26.241817999999999</v>
      </c>
      <c r="H342" s="47">
        <v>0</v>
      </c>
      <c r="I342" s="47">
        <v>46.563290000000002</v>
      </c>
      <c r="J342" s="44"/>
      <c r="L342" s="87"/>
      <c r="M342" s="87"/>
      <c r="N342" s="87"/>
      <c r="O342" s="87"/>
      <c r="P342" s="87"/>
      <c r="Q342" s="87"/>
    </row>
    <row r="343" spans="1:17" ht="14.25" customHeight="1" x14ac:dyDescent="0.25">
      <c r="A343" s="48"/>
      <c r="B343" s="47" t="s">
        <v>155</v>
      </c>
      <c r="C343" s="47">
        <v>1.0147949999999999</v>
      </c>
      <c r="D343" s="47">
        <v>2.5913750000000002</v>
      </c>
      <c r="E343" s="47">
        <v>10.201748</v>
      </c>
      <c r="F343" s="47">
        <v>0.14399999999999999</v>
      </c>
      <c r="G343" s="47">
        <v>0</v>
      </c>
      <c r="H343" s="47">
        <v>0</v>
      </c>
      <c r="I343" s="47">
        <v>13.951917999999999</v>
      </c>
      <c r="J343" s="44"/>
    </row>
    <row r="344" spans="1:17" ht="14.25" customHeight="1" x14ac:dyDescent="0.25">
      <c r="A344" s="48"/>
      <c r="B344" s="47" t="s">
        <v>154</v>
      </c>
      <c r="C344" s="47">
        <v>7.2640799999999999</v>
      </c>
      <c r="D344" s="47">
        <v>31.423061000000001</v>
      </c>
      <c r="E344" s="47">
        <v>14.736833000000001</v>
      </c>
      <c r="F344" s="47">
        <v>22.60333</v>
      </c>
      <c r="G344" s="47">
        <v>5.15808</v>
      </c>
      <c r="H344" s="47">
        <v>2.5920000000000001</v>
      </c>
      <c r="I344" s="47">
        <v>83.777383999999998</v>
      </c>
      <c r="J344" s="44"/>
    </row>
    <row r="345" spans="1:17" ht="14.25" customHeight="1" x14ac:dyDescent="0.25">
      <c r="A345" s="48"/>
      <c r="B345" s="47" t="s">
        <v>153</v>
      </c>
      <c r="C345" s="47">
        <v>0.09</v>
      </c>
      <c r="D345" s="47">
        <v>0</v>
      </c>
      <c r="E345" s="47">
        <v>0</v>
      </c>
      <c r="F345" s="47">
        <v>0</v>
      </c>
      <c r="G345" s="47">
        <v>0</v>
      </c>
      <c r="H345" s="47">
        <v>0</v>
      </c>
      <c r="I345" s="47">
        <v>0.09</v>
      </c>
      <c r="J345" s="44"/>
    </row>
    <row r="346" spans="1:17" ht="14.25" customHeight="1" x14ac:dyDescent="0.25">
      <c r="A346" s="48"/>
      <c r="B346" s="62" t="s">
        <v>24</v>
      </c>
      <c r="C346" s="62">
        <v>150.22377800000001</v>
      </c>
      <c r="D346" s="62">
        <v>235.44806699999998</v>
      </c>
      <c r="E346" s="62">
        <v>103.98082600000001</v>
      </c>
      <c r="F346" s="62">
        <v>224.04499800000002</v>
      </c>
      <c r="G346" s="62">
        <v>264.74674099999999</v>
      </c>
      <c r="H346" s="62">
        <v>9.7194819999999993</v>
      </c>
      <c r="I346" s="62">
        <v>988.16389200000015</v>
      </c>
      <c r="J346" s="53"/>
    </row>
    <row r="347" spans="1:17" x14ac:dyDescent="0.25">
      <c r="A347" s="48"/>
      <c r="B347" s="144" t="s">
        <v>161</v>
      </c>
      <c r="C347" s="144"/>
      <c r="D347" s="144"/>
      <c r="E347" s="144"/>
      <c r="F347" s="144"/>
      <c r="G347" s="144"/>
      <c r="H347" s="144"/>
      <c r="I347" s="144"/>
      <c r="J347" s="149"/>
    </row>
    <row r="348" spans="1:17" x14ac:dyDescent="0.25">
      <c r="A348" s="48"/>
      <c r="B348" s="44" t="s">
        <v>97</v>
      </c>
      <c r="C348" s="103"/>
      <c r="D348" s="103"/>
      <c r="E348" s="103"/>
      <c r="F348" s="103"/>
      <c r="G348" s="103"/>
      <c r="H348" s="103"/>
      <c r="I348" s="103"/>
      <c r="J348" s="149"/>
    </row>
    <row r="349" spans="1:17" ht="15" customHeight="1" x14ac:dyDescent="0.25">
      <c r="A349" s="48"/>
      <c r="B349" s="44"/>
      <c r="C349" s="50"/>
      <c r="D349" s="50"/>
      <c r="E349" s="50"/>
      <c r="F349" s="50"/>
      <c r="G349" s="50"/>
      <c r="H349" s="44"/>
      <c r="I349" s="50"/>
      <c r="J349" s="149"/>
    </row>
    <row r="350" spans="1:17" ht="15" customHeight="1" x14ac:dyDescent="0.25">
      <c r="A350" s="48" t="s">
        <v>160</v>
      </c>
      <c r="B350" s="48" t="s">
        <v>159</v>
      </c>
      <c r="C350" s="48"/>
      <c r="D350" s="48"/>
      <c r="E350" s="48"/>
      <c r="F350" s="48"/>
      <c r="G350" s="48"/>
      <c r="H350" s="48"/>
      <c r="I350" s="48"/>
      <c r="J350" s="149"/>
    </row>
    <row r="351" spans="1:17" ht="45" customHeight="1" x14ac:dyDescent="0.25">
      <c r="A351" s="48" t="s">
        <v>124</v>
      </c>
      <c r="B351" s="47"/>
      <c r="C351" s="99" t="s">
        <v>123</v>
      </c>
      <c r="D351" s="99" t="s">
        <v>122</v>
      </c>
      <c r="E351" s="99" t="s">
        <v>121</v>
      </c>
      <c r="F351" s="99" t="s">
        <v>120</v>
      </c>
      <c r="G351" s="99" t="s">
        <v>119</v>
      </c>
      <c r="H351" s="99" t="s">
        <v>118</v>
      </c>
      <c r="I351" s="99" t="s">
        <v>117</v>
      </c>
      <c r="J351" s="148"/>
    </row>
    <row r="352" spans="1:17" x14ac:dyDescent="0.25">
      <c r="A352" s="48"/>
      <c r="B352" s="47" t="s">
        <v>158</v>
      </c>
      <c r="C352" s="147">
        <v>0.68052585523444897</v>
      </c>
      <c r="D352" s="46">
        <v>0.54032613909716243</v>
      </c>
      <c r="E352" s="46">
        <v>0.55100855805857896</v>
      </c>
      <c r="F352" s="46">
        <v>0.58496690472866519</v>
      </c>
      <c r="G352" s="46">
        <v>0.78785914120091094</v>
      </c>
      <c r="H352" s="46">
        <v>0.7333191213276592</v>
      </c>
      <c r="I352" s="46">
        <v>0.64110191753495072</v>
      </c>
      <c r="J352" s="145"/>
      <c r="K352" s="145"/>
      <c r="L352" s="145"/>
      <c r="M352" s="145"/>
      <c r="N352" s="145"/>
      <c r="O352" s="145"/>
      <c r="P352" s="145"/>
    </row>
    <row r="353" spans="1:26" x14ac:dyDescent="0.25">
      <c r="A353" s="48"/>
      <c r="B353" s="47" t="s">
        <v>157</v>
      </c>
      <c r="C353" s="46">
        <v>0.22042604999589344</v>
      </c>
      <c r="D353" s="46">
        <v>0.30443675717244262</v>
      </c>
      <c r="E353" s="46">
        <v>0.14163393931877402</v>
      </c>
      <c r="F353" s="46">
        <v>0.29451376995258777</v>
      </c>
      <c r="G353" s="46">
        <v>9.3537328944872641E-2</v>
      </c>
      <c r="H353" s="46">
        <v>0</v>
      </c>
      <c r="I353" s="46">
        <v>0.21278609317977384</v>
      </c>
      <c r="J353" s="145"/>
      <c r="K353" s="145"/>
      <c r="L353" s="145"/>
      <c r="M353" s="145"/>
      <c r="N353" s="145"/>
      <c r="O353" s="145"/>
      <c r="P353" s="145"/>
    </row>
    <row r="354" spans="1:26" x14ac:dyDescent="0.25">
      <c r="A354" s="48"/>
      <c r="B354" s="47" t="s">
        <v>156</v>
      </c>
      <c r="C354" s="46">
        <v>4.3338705008470757E-2</v>
      </c>
      <c r="D354" s="46">
        <v>1.0770273174508585E-2</v>
      </c>
      <c r="E354" s="46">
        <v>6.7519236671576346E-2</v>
      </c>
      <c r="F354" s="46">
        <v>1.8989140743950014E-2</v>
      </c>
      <c r="G354" s="46">
        <v>9.9120457161737077E-2</v>
      </c>
      <c r="H354" s="46">
        <v>0</v>
      </c>
      <c r="I354" s="46">
        <v>4.7121019475583101E-2</v>
      </c>
      <c r="J354" s="145"/>
      <c r="K354" s="145"/>
      <c r="L354" s="145"/>
      <c r="M354" s="145"/>
      <c r="N354" s="145"/>
      <c r="O354" s="145"/>
      <c r="P354" s="145"/>
    </row>
    <row r="355" spans="1:26" x14ac:dyDescent="0.25">
      <c r="A355" s="48"/>
      <c r="B355" s="47" t="s">
        <v>155</v>
      </c>
      <c r="C355" s="46">
        <v>6.7552221992446485E-3</v>
      </c>
      <c r="D355" s="46">
        <v>1.100614259874132E-2</v>
      </c>
      <c r="E355" s="46">
        <v>9.811181919251151E-2</v>
      </c>
      <c r="F355" s="46">
        <v>6.4272802912564901E-4</v>
      </c>
      <c r="G355" s="46">
        <v>0</v>
      </c>
      <c r="H355" s="46">
        <v>0</v>
      </c>
      <c r="I355" s="46">
        <v>1.4119032392250168E-2</v>
      </c>
      <c r="J355" s="145"/>
      <c r="K355" s="145"/>
      <c r="L355" s="145"/>
      <c r="M355" s="145"/>
      <c r="N355" s="145"/>
      <c r="O355" s="145"/>
      <c r="P355" s="145"/>
    </row>
    <row r="356" spans="1:26" x14ac:dyDescent="0.25">
      <c r="A356" s="48"/>
      <c r="B356" s="47" t="s">
        <v>154</v>
      </c>
      <c r="C356" s="46">
        <v>4.8355061340555547E-2</v>
      </c>
      <c r="D356" s="46">
        <v>0.13346068795714514</v>
      </c>
      <c r="E356" s="46">
        <v>0.14172644675855911</v>
      </c>
      <c r="F356" s="46">
        <v>0.10088745654567123</v>
      </c>
      <c r="G356" s="46">
        <v>1.9483072692479338E-2</v>
      </c>
      <c r="H356" s="46">
        <v>0.2666808786723408</v>
      </c>
      <c r="I356" s="46">
        <v>8.4780859408289319E-2</v>
      </c>
      <c r="J356" s="145"/>
      <c r="K356" s="145"/>
      <c r="L356" s="145"/>
      <c r="M356" s="145"/>
      <c r="N356" s="145"/>
      <c r="O356" s="145"/>
      <c r="P356" s="145"/>
    </row>
    <row r="357" spans="1:26" x14ac:dyDescent="0.25">
      <c r="A357" s="48"/>
      <c r="B357" s="47" t="s">
        <v>153</v>
      </c>
      <c r="C357" s="46">
        <v>5.9910622138660357E-4</v>
      </c>
      <c r="D357" s="46">
        <v>0</v>
      </c>
      <c r="E357" s="46">
        <v>0</v>
      </c>
      <c r="F357" s="46">
        <v>0</v>
      </c>
      <c r="G357" s="46">
        <v>0</v>
      </c>
      <c r="H357" s="46">
        <v>0</v>
      </c>
      <c r="I357" s="46">
        <v>9.1078009152757001E-5</v>
      </c>
      <c r="J357" s="145"/>
      <c r="K357" s="145"/>
      <c r="L357" s="145"/>
      <c r="M357" s="145"/>
      <c r="N357" s="145"/>
      <c r="O357" s="145"/>
      <c r="P357" s="145"/>
    </row>
    <row r="358" spans="1:26" x14ac:dyDescent="0.25">
      <c r="A358" s="48"/>
      <c r="B358" s="62" t="s">
        <v>24</v>
      </c>
      <c r="C358" s="146">
        <v>0.99999999999999989</v>
      </c>
      <c r="D358" s="146">
        <v>1</v>
      </c>
      <c r="E358" s="146">
        <v>1</v>
      </c>
      <c r="F358" s="146">
        <v>0.99999999999999978</v>
      </c>
      <c r="G358" s="146">
        <v>1</v>
      </c>
      <c r="H358" s="146">
        <v>1</v>
      </c>
      <c r="I358" s="146">
        <v>0.99999999999999989</v>
      </c>
      <c r="J358" s="145"/>
      <c r="K358" s="145"/>
      <c r="L358" s="145"/>
      <c r="M358" s="145"/>
      <c r="N358" s="145"/>
      <c r="O358" s="145"/>
      <c r="P358" s="145"/>
    </row>
    <row r="359" spans="1:26" x14ac:dyDescent="0.25">
      <c r="A359" s="48"/>
      <c r="B359" s="144" t="s">
        <v>152</v>
      </c>
      <c r="C359" s="144"/>
      <c r="D359" s="144"/>
      <c r="E359" s="144"/>
      <c r="F359" s="144"/>
      <c r="G359" s="144"/>
      <c r="H359" s="144"/>
      <c r="I359" s="144"/>
      <c r="J359" s="44"/>
    </row>
    <row r="360" spans="1:26" x14ac:dyDescent="0.25">
      <c r="A360" s="48"/>
      <c r="B360" s="44" t="s">
        <v>97</v>
      </c>
      <c r="C360" s="103"/>
      <c r="D360" s="103"/>
      <c r="E360" s="103"/>
      <c r="F360" s="103"/>
      <c r="G360" s="103"/>
      <c r="H360" s="103"/>
      <c r="I360" s="103"/>
      <c r="J360" s="44"/>
    </row>
    <row r="361" spans="1:26" x14ac:dyDescent="0.25">
      <c r="A361" s="95"/>
      <c r="D361" s="84"/>
      <c r="E361" s="84"/>
      <c r="F361" s="84"/>
      <c r="G361" s="84"/>
      <c r="H361" s="84"/>
      <c r="I361" s="84"/>
      <c r="J361" s="84"/>
      <c r="K361" s="84"/>
      <c r="L361" s="84"/>
    </row>
    <row r="362" spans="1:26" x14ac:dyDescent="0.25">
      <c r="A362" s="95" t="s">
        <v>151</v>
      </c>
      <c r="B362" s="95" t="s">
        <v>150</v>
      </c>
      <c r="C362" s="95"/>
      <c r="D362" s="84"/>
      <c r="E362" s="84"/>
      <c r="F362" s="84"/>
      <c r="G362" s="84"/>
      <c r="H362" s="84"/>
      <c r="I362" s="84"/>
      <c r="J362" s="84"/>
      <c r="K362" s="84"/>
      <c r="L362" s="84"/>
    </row>
    <row r="363" spans="1:26" ht="45.6" customHeight="1" x14ac:dyDescent="0.25">
      <c r="A363" s="95"/>
      <c r="B363" s="136" t="s">
        <v>138</v>
      </c>
      <c r="C363" s="143"/>
      <c r="D363" s="99" t="s">
        <v>123</v>
      </c>
      <c r="E363" s="99" t="s">
        <v>122</v>
      </c>
      <c r="F363" s="99" t="s">
        <v>121</v>
      </c>
      <c r="G363" s="99" t="s">
        <v>120</v>
      </c>
      <c r="H363" s="99" t="s">
        <v>119</v>
      </c>
      <c r="I363" s="99" t="s">
        <v>118</v>
      </c>
      <c r="J363" s="99" t="s">
        <v>117</v>
      </c>
    </row>
    <row r="364" spans="1:26" ht="15" customHeight="1" x14ac:dyDescent="0.25">
      <c r="A364" s="95"/>
      <c r="B364" s="136" t="s">
        <v>149</v>
      </c>
      <c r="C364" s="136" t="s">
        <v>25</v>
      </c>
      <c r="D364" s="47">
        <v>11.634808</v>
      </c>
      <c r="E364" s="47">
        <v>20.010562</v>
      </c>
      <c r="F364" s="47">
        <v>9.5653919999999992</v>
      </c>
      <c r="G364" s="47">
        <v>8.0523959999999999</v>
      </c>
      <c r="H364" s="47">
        <v>7.0950040000000003</v>
      </c>
      <c r="I364" s="47">
        <v>1.193716</v>
      </c>
      <c r="J364" s="47">
        <v>57.551878000000009</v>
      </c>
      <c r="L364"/>
      <c r="M364"/>
      <c r="N364"/>
      <c r="O364"/>
      <c r="P364"/>
      <c r="Q364"/>
      <c r="R364"/>
      <c r="S364"/>
      <c r="T364"/>
      <c r="U364"/>
      <c r="V364"/>
      <c r="W364"/>
      <c r="X364"/>
      <c r="Y364"/>
      <c r="Z364"/>
    </row>
    <row r="365" spans="1:26" ht="15.75" customHeight="1" x14ac:dyDescent="0.25">
      <c r="A365" s="95"/>
      <c r="B365" s="136"/>
      <c r="C365" s="136" t="s">
        <v>26</v>
      </c>
      <c r="D365" s="47">
        <v>2.2071019999999999</v>
      </c>
      <c r="E365" s="47">
        <v>2.6645989999999999</v>
      </c>
      <c r="F365" s="47">
        <v>0</v>
      </c>
      <c r="G365" s="47">
        <v>2.9670939999999999</v>
      </c>
      <c r="H365" s="47">
        <v>2.6378680000000001</v>
      </c>
      <c r="I365" s="47">
        <v>0</v>
      </c>
      <c r="J365" s="47">
        <v>10.476662999999999</v>
      </c>
      <c r="L365"/>
      <c r="M365"/>
      <c r="N365"/>
      <c r="O365"/>
      <c r="P365"/>
      <c r="Q365"/>
      <c r="R365"/>
      <c r="S365"/>
      <c r="T365"/>
      <c r="U365"/>
      <c r="V365"/>
      <c r="W365"/>
      <c r="X365"/>
      <c r="Y365"/>
      <c r="Z365"/>
    </row>
    <row r="366" spans="1:26" x14ac:dyDescent="0.25">
      <c r="A366" s="95"/>
      <c r="B366" s="136" t="s">
        <v>148</v>
      </c>
      <c r="C366" s="136" t="s">
        <v>25</v>
      </c>
      <c r="D366" s="47">
        <v>285.637925</v>
      </c>
      <c r="E366" s="139">
        <v>795.00815799999998</v>
      </c>
      <c r="F366" s="47">
        <v>247.80337299999999</v>
      </c>
      <c r="G366" s="47">
        <v>334.42557799999997</v>
      </c>
      <c r="H366" s="47">
        <v>873.47538599999996</v>
      </c>
      <c r="I366" s="47">
        <v>23.064308</v>
      </c>
      <c r="J366" s="47">
        <v>2559.4147280000002</v>
      </c>
      <c r="L366"/>
      <c r="M366"/>
      <c r="N366"/>
      <c r="O366"/>
      <c r="P366"/>
      <c r="Q366"/>
      <c r="R366"/>
      <c r="S366"/>
      <c r="T366"/>
      <c r="U366"/>
      <c r="V366"/>
      <c r="W366"/>
      <c r="X366"/>
      <c r="Y366"/>
      <c r="Z366"/>
    </row>
    <row r="367" spans="1:26" x14ac:dyDescent="0.25">
      <c r="A367" s="95"/>
      <c r="B367" s="136"/>
      <c r="C367" s="136" t="s">
        <v>26</v>
      </c>
      <c r="D367" s="47">
        <v>33.833238000000001</v>
      </c>
      <c r="E367" s="47">
        <v>61.777926999999998</v>
      </c>
      <c r="F367" s="47">
        <v>42.796858999999998</v>
      </c>
      <c r="G367" s="47">
        <v>34.148699999999998</v>
      </c>
      <c r="H367" s="47">
        <v>112.77975000000001</v>
      </c>
      <c r="I367" s="47">
        <v>1.3989050000000001</v>
      </c>
      <c r="J367" s="47">
        <v>286.73537900000002</v>
      </c>
      <c r="L367" s="141"/>
      <c r="M367" s="140"/>
      <c r="N367" s="140"/>
      <c r="O367" s="140"/>
      <c r="P367" s="140"/>
      <c r="Q367" s="140"/>
      <c r="R367" s="140"/>
      <c r="S367" s="140"/>
      <c r="T367" s="140"/>
      <c r="U367" s="140"/>
      <c r="V367" s="140"/>
      <c r="W367" s="140"/>
      <c r="X367" s="140"/>
      <c r="Y367" s="140"/>
      <c r="Z367" s="140"/>
    </row>
    <row r="368" spans="1:26" x14ac:dyDescent="0.25">
      <c r="A368" s="95"/>
      <c r="B368" s="136" t="s">
        <v>147</v>
      </c>
      <c r="C368" s="136" t="s">
        <v>25</v>
      </c>
      <c r="D368" s="47">
        <v>568.59087</v>
      </c>
      <c r="E368" s="47">
        <v>702.60377000000005</v>
      </c>
      <c r="F368" s="47">
        <v>259.85201899999998</v>
      </c>
      <c r="G368" s="47">
        <v>542.59928300000001</v>
      </c>
      <c r="H368" s="47">
        <v>601.30948999999998</v>
      </c>
      <c r="I368" s="47">
        <v>20.184756</v>
      </c>
      <c r="J368" s="47">
        <v>2695.1401880000003</v>
      </c>
      <c r="L368" s="141"/>
      <c r="M368" s="140"/>
      <c r="N368" s="140"/>
      <c r="O368" s="140"/>
      <c r="P368" s="140"/>
      <c r="Q368" s="140"/>
      <c r="R368" s="140"/>
      <c r="S368" s="140"/>
      <c r="T368" s="140"/>
      <c r="U368" s="140"/>
      <c r="V368" s="140"/>
      <c r="W368" s="140"/>
      <c r="X368" s="140"/>
      <c r="Y368" s="140"/>
      <c r="Z368" s="140"/>
    </row>
    <row r="369" spans="1:28" x14ac:dyDescent="0.25">
      <c r="A369" s="95"/>
      <c r="B369" s="136"/>
      <c r="C369" s="136" t="s">
        <v>26</v>
      </c>
      <c r="D369" s="47">
        <v>61.674551999999998</v>
      </c>
      <c r="E369" s="47">
        <v>83.869410000000002</v>
      </c>
      <c r="F369" s="47">
        <v>48.533897000000003</v>
      </c>
      <c r="G369" s="47">
        <v>96.522407000000001</v>
      </c>
      <c r="H369" s="47">
        <v>91.510993999999997</v>
      </c>
      <c r="I369" s="47">
        <v>5.7285769999999996</v>
      </c>
      <c r="J369" s="47">
        <v>387.83983699999993</v>
      </c>
      <c r="L369" s="141"/>
      <c r="M369" s="140"/>
      <c r="N369" s="140"/>
      <c r="O369" s="140"/>
      <c r="P369" s="140"/>
      <c r="Q369" s="140"/>
      <c r="R369" s="140"/>
      <c r="S369" s="140"/>
      <c r="T369" s="140"/>
      <c r="U369" s="140"/>
      <c r="V369" s="140"/>
      <c r="W369" s="140"/>
      <c r="X369" s="140"/>
      <c r="Y369" s="140"/>
      <c r="Z369" s="140"/>
    </row>
    <row r="370" spans="1:28" x14ac:dyDescent="0.25">
      <c r="A370" s="95"/>
      <c r="B370" s="136" t="s">
        <v>134</v>
      </c>
      <c r="C370" s="136" t="s">
        <v>25</v>
      </c>
      <c r="D370" s="47">
        <v>201.74842000000001</v>
      </c>
      <c r="E370" s="47">
        <v>324.28861000000001</v>
      </c>
      <c r="F370" s="47">
        <v>82.051427000000004</v>
      </c>
      <c r="G370" s="47">
        <v>276.56030500000003</v>
      </c>
      <c r="H370" s="142">
        <v>392.17456099999998</v>
      </c>
      <c r="I370" s="47">
        <v>20.534521999999999</v>
      </c>
      <c r="J370" s="142">
        <v>1297.357845</v>
      </c>
      <c r="L370" s="141"/>
      <c r="M370" s="140"/>
      <c r="N370" s="140"/>
      <c r="O370" s="140"/>
      <c r="P370" s="140"/>
      <c r="Q370" s="140"/>
      <c r="R370" s="140"/>
      <c r="S370" s="140"/>
      <c r="T370" s="140"/>
      <c r="U370" s="140"/>
      <c r="V370" s="140"/>
      <c r="W370" s="140"/>
      <c r="X370" s="140"/>
      <c r="Y370" s="140"/>
      <c r="Z370" s="140"/>
    </row>
    <row r="371" spans="1:28" x14ac:dyDescent="0.25">
      <c r="A371" s="95"/>
      <c r="B371" s="136"/>
      <c r="C371" s="136" t="s">
        <v>26</v>
      </c>
      <c r="D371" s="47">
        <v>40.236445000000003</v>
      </c>
      <c r="E371" s="47">
        <v>61.484819999999999</v>
      </c>
      <c r="F371" s="47">
        <v>12.538758</v>
      </c>
      <c r="G371" s="47">
        <v>42.318429999999999</v>
      </c>
      <c r="H371" s="142">
        <v>57.818128999999999</v>
      </c>
      <c r="I371" s="47">
        <v>2.5920000000000001</v>
      </c>
      <c r="J371" s="142">
        <v>216.92224400000001</v>
      </c>
      <c r="L371" s="141"/>
      <c r="M371" s="140"/>
      <c r="N371" s="140"/>
      <c r="O371" s="140"/>
      <c r="P371" s="140"/>
      <c r="Q371" s="140"/>
      <c r="R371" s="140"/>
      <c r="S371" s="140"/>
      <c r="T371" s="140"/>
      <c r="U371" s="140"/>
      <c r="V371" s="140"/>
      <c r="W371" s="140"/>
      <c r="X371" s="140"/>
      <c r="Y371" s="140"/>
      <c r="Z371" s="140"/>
    </row>
    <row r="372" spans="1:28" x14ac:dyDescent="0.25">
      <c r="A372" s="95"/>
      <c r="B372" s="136" t="s">
        <v>133</v>
      </c>
      <c r="C372" s="136" t="s">
        <v>25</v>
      </c>
      <c r="D372" s="47">
        <v>68.135233999999997</v>
      </c>
      <c r="E372" s="47">
        <v>172.654099</v>
      </c>
      <c r="F372" s="47">
        <v>24.807310999999999</v>
      </c>
      <c r="G372" s="142">
        <v>157.437693</v>
      </c>
      <c r="H372" s="139">
        <v>93.165924000000004</v>
      </c>
      <c r="I372" s="47">
        <v>6.6479999999999997</v>
      </c>
      <c r="J372" s="138">
        <v>522.84826099999998</v>
      </c>
      <c r="L372" s="141"/>
      <c r="M372" s="140"/>
      <c r="N372" s="140"/>
      <c r="O372" s="140"/>
      <c r="P372" s="140"/>
      <c r="Q372" s="140"/>
      <c r="R372" s="140"/>
      <c r="S372" s="140"/>
      <c r="T372" s="140"/>
      <c r="U372" s="140"/>
      <c r="V372" s="140"/>
      <c r="W372" s="140"/>
      <c r="X372" s="140"/>
      <c r="Y372" s="140"/>
      <c r="Z372" s="140"/>
    </row>
    <row r="373" spans="1:28" x14ac:dyDescent="0.25">
      <c r="A373" s="95"/>
      <c r="B373" s="136"/>
      <c r="C373" s="136" t="s">
        <v>26</v>
      </c>
      <c r="D373" s="47">
        <v>12.272441000000001</v>
      </c>
      <c r="E373" s="47">
        <v>25.717649000000002</v>
      </c>
      <c r="F373" s="47">
        <v>0.11131199999999999</v>
      </c>
      <c r="G373" s="139">
        <v>48.088366999999998</v>
      </c>
      <c r="H373" s="47">
        <v>0</v>
      </c>
      <c r="I373" s="47">
        <v>0</v>
      </c>
      <c r="J373" s="138">
        <v>86.189768999999998</v>
      </c>
      <c r="L373" s="84"/>
    </row>
    <row r="374" spans="1:28" x14ac:dyDescent="0.25">
      <c r="A374" s="95"/>
      <c r="B374" s="137" t="s">
        <v>146</v>
      </c>
      <c r="C374" s="136"/>
      <c r="D374" s="62">
        <v>1135.7472570000002</v>
      </c>
      <c r="E374" s="62">
        <v>2014.5651990000003</v>
      </c>
      <c r="F374" s="62">
        <v>624.079522</v>
      </c>
      <c r="G374" s="62">
        <v>1319.075255</v>
      </c>
      <c r="H374" s="62">
        <v>1967.2203649999999</v>
      </c>
      <c r="I374" s="62">
        <v>71.625301999999991</v>
      </c>
      <c r="J374" s="62">
        <v>7132.3129000000008</v>
      </c>
      <c r="L374" s="84"/>
    </row>
    <row r="375" spans="1:28" ht="15" customHeight="1" x14ac:dyDescent="0.25">
      <c r="A375" s="95"/>
      <c r="B375" s="137" t="s">
        <v>145</v>
      </c>
      <c r="C375" s="136"/>
      <c r="D375" s="62">
        <v>150.22377799999998</v>
      </c>
      <c r="E375" s="62">
        <v>235.44806699999998</v>
      </c>
      <c r="F375" s="62">
        <v>103.98082600000001</v>
      </c>
      <c r="G375" s="62">
        <v>224.04499800000002</v>
      </c>
      <c r="H375" s="62">
        <v>264.74674099999999</v>
      </c>
      <c r="I375" s="62">
        <v>9.7194819999999993</v>
      </c>
      <c r="J375" s="62">
        <v>988.16389199999981</v>
      </c>
      <c r="L375" s="84"/>
    </row>
    <row r="376" spans="1:28" ht="15" customHeight="1" x14ac:dyDescent="0.25">
      <c r="A376" s="48"/>
      <c r="B376" s="104" t="s">
        <v>132</v>
      </c>
      <c r="C376" s="104"/>
      <c r="D376" s="120"/>
      <c r="E376" s="120"/>
      <c r="F376" s="120"/>
      <c r="G376" s="120"/>
      <c r="H376" s="120"/>
      <c r="I376" s="120"/>
      <c r="J376" s="120"/>
      <c r="K376" s="84"/>
      <c r="L376" s="59"/>
      <c r="M376" s="50"/>
      <c r="N376" s="50"/>
      <c r="O376" s="50"/>
      <c r="P376" s="50"/>
      <c r="Q376" s="50"/>
      <c r="R376" s="50"/>
      <c r="S376" s="50"/>
      <c r="T376" s="50"/>
      <c r="U376" s="50"/>
      <c r="V376" s="50"/>
      <c r="W376" s="50"/>
      <c r="X376" s="50"/>
      <c r="Y376" s="50"/>
      <c r="Z376" s="50"/>
      <c r="AA376" s="50"/>
      <c r="AB376" s="87"/>
    </row>
    <row r="377" spans="1:28" ht="15.75" customHeight="1" x14ac:dyDescent="0.25">
      <c r="A377" s="48"/>
      <c r="B377" s="44" t="s">
        <v>97</v>
      </c>
      <c r="C377" s="103"/>
      <c r="D377" s="120"/>
      <c r="E377" s="120"/>
      <c r="F377" s="120"/>
      <c r="G377" s="120"/>
      <c r="H377" s="120"/>
      <c r="I377" s="120"/>
      <c r="J377" s="120"/>
      <c r="K377" s="118"/>
      <c r="L377" s="50"/>
      <c r="M377" s="135"/>
      <c r="N377" s="50"/>
      <c r="O377" s="50"/>
      <c r="P377" s="50"/>
      <c r="Q377" s="50"/>
      <c r="R377" s="50"/>
      <c r="S377" s="50"/>
      <c r="T377" s="50"/>
      <c r="U377" s="50"/>
      <c r="V377" s="50"/>
      <c r="W377" s="50"/>
      <c r="X377" s="50"/>
      <c r="Y377" s="50"/>
      <c r="Z377" s="50"/>
      <c r="AA377" s="50"/>
      <c r="AB377" s="87"/>
    </row>
    <row r="378" spans="1:28" x14ac:dyDescent="0.25">
      <c r="A378" s="48"/>
      <c r="B378" s="44"/>
      <c r="C378" s="44"/>
      <c r="D378" s="59"/>
      <c r="E378" s="59"/>
      <c r="F378" s="59"/>
      <c r="G378" s="59"/>
      <c r="H378" s="59"/>
      <c r="I378" s="59"/>
      <c r="J378" s="59"/>
      <c r="L378" s="50"/>
      <c r="M378" s="50"/>
      <c r="N378" s="50"/>
      <c r="O378" s="50"/>
      <c r="P378" s="50"/>
      <c r="Q378" s="50"/>
      <c r="R378" s="50"/>
      <c r="S378" s="50"/>
      <c r="T378" s="50"/>
      <c r="U378" s="50"/>
      <c r="V378" s="50"/>
      <c r="W378" s="50"/>
      <c r="X378" s="50"/>
      <c r="Y378" s="50"/>
      <c r="Z378" s="50"/>
      <c r="AA378" s="50"/>
      <c r="AB378" s="87"/>
    </row>
    <row r="379" spans="1:28" x14ac:dyDescent="0.25">
      <c r="A379" s="48" t="s">
        <v>144</v>
      </c>
      <c r="B379" s="48" t="s">
        <v>143</v>
      </c>
      <c r="C379" s="48"/>
      <c r="D379" s="59"/>
      <c r="E379" s="59"/>
      <c r="F379" s="59"/>
      <c r="G379" s="59"/>
      <c r="H379" s="59"/>
      <c r="I379" s="59"/>
      <c r="J379" s="59"/>
      <c r="K379" s="87"/>
      <c r="L379" s="50"/>
      <c r="M379" s="50"/>
      <c r="N379" s="50"/>
      <c r="O379" s="50"/>
      <c r="P379" s="50"/>
      <c r="Q379" s="50"/>
      <c r="R379" s="50"/>
      <c r="S379" s="50"/>
      <c r="T379" s="50"/>
      <c r="U379" s="50"/>
      <c r="V379" s="50"/>
      <c r="W379" s="50"/>
      <c r="X379" s="50"/>
      <c r="Y379" s="50"/>
      <c r="Z379" s="50"/>
      <c r="AA379" s="50"/>
      <c r="AB379" s="87"/>
    </row>
    <row r="380" spans="1:28" ht="46.15" customHeight="1" x14ac:dyDescent="0.25">
      <c r="A380" s="48"/>
      <c r="B380" s="47" t="s">
        <v>138</v>
      </c>
      <c r="C380" s="119"/>
      <c r="D380" s="99" t="s">
        <v>123</v>
      </c>
      <c r="E380" s="99" t="s">
        <v>122</v>
      </c>
      <c r="F380" s="99" t="s">
        <v>121</v>
      </c>
      <c r="G380" s="99" t="s">
        <v>120</v>
      </c>
      <c r="H380" s="99" t="s">
        <v>119</v>
      </c>
      <c r="I380" s="99" t="s">
        <v>118</v>
      </c>
      <c r="J380" s="99" t="s">
        <v>117</v>
      </c>
      <c r="K380" s="87"/>
      <c r="L380" s="134"/>
      <c r="M380" s="134"/>
      <c r="N380" s="134"/>
      <c r="O380" s="134"/>
      <c r="P380" s="134"/>
      <c r="Q380" s="134"/>
      <c r="R380" s="134"/>
      <c r="S380" s="134"/>
      <c r="T380" s="134"/>
      <c r="U380" s="134"/>
      <c r="V380" s="134"/>
      <c r="W380" s="134"/>
      <c r="X380" s="134"/>
      <c r="Y380" s="134"/>
      <c r="Z380" s="134"/>
      <c r="AA380" s="50"/>
      <c r="AB380" s="87"/>
    </row>
    <row r="381" spans="1:28" x14ac:dyDescent="0.25">
      <c r="A381" s="48"/>
      <c r="B381" s="47" t="s">
        <v>137</v>
      </c>
      <c r="C381" s="47" t="s">
        <v>33</v>
      </c>
      <c r="D381" s="47">
        <v>5</v>
      </c>
      <c r="E381" s="47">
        <v>10</v>
      </c>
      <c r="F381" s="47">
        <v>5</v>
      </c>
      <c r="G381" s="47">
        <v>3</v>
      </c>
      <c r="H381" s="47">
        <v>4</v>
      </c>
      <c r="I381" s="47">
        <v>1</v>
      </c>
      <c r="J381" s="47">
        <v>28</v>
      </c>
      <c r="K381" s="84"/>
      <c r="L381" s="134"/>
      <c r="M381" s="134"/>
      <c r="N381" s="134"/>
      <c r="O381" s="134"/>
      <c r="P381" s="134"/>
      <c r="Q381" s="134"/>
      <c r="R381" s="134"/>
      <c r="S381" s="134"/>
      <c r="T381" s="134"/>
      <c r="U381" s="134"/>
      <c r="V381" s="134"/>
      <c r="W381" s="134"/>
      <c r="X381" s="134"/>
      <c r="Y381" s="134"/>
      <c r="Z381" s="134"/>
      <c r="AA381" s="50"/>
      <c r="AB381" s="87"/>
    </row>
    <row r="382" spans="1:28" x14ac:dyDescent="0.25">
      <c r="A382" s="48"/>
      <c r="B382" s="47"/>
      <c r="C382" s="47" t="s">
        <v>34</v>
      </c>
      <c r="D382" s="47">
        <v>1</v>
      </c>
      <c r="E382" s="47">
        <v>2</v>
      </c>
      <c r="F382" s="47">
        <v>0</v>
      </c>
      <c r="G382" s="47">
        <v>1</v>
      </c>
      <c r="H382" s="47">
        <v>1</v>
      </c>
      <c r="I382" s="47">
        <v>0</v>
      </c>
      <c r="J382" s="47">
        <v>5</v>
      </c>
      <c r="K382" s="84"/>
      <c r="L382" s="133"/>
      <c r="M382" s="132"/>
      <c r="N382" s="132"/>
      <c r="O382" s="132"/>
      <c r="P382" s="132"/>
      <c r="Q382" s="132"/>
      <c r="R382" s="132"/>
      <c r="S382" s="132"/>
      <c r="T382" s="132"/>
      <c r="U382" s="132"/>
      <c r="V382" s="132"/>
      <c r="W382" s="132"/>
      <c r="X382" s="132"/>
      <c r="Y382" s="132"/>
      <c r="Z382" s="132"/>
      <c r="AA382" s="50"/>
      <c r="AB382" s="87"/>
    </row>
    <row r="383" spans="1:28" x14ac:dyDescent="0.25">
      <c r="A383" s="48"/>
      <c r="B383" s="47" t="s">
        <v>136</v>
      </c>
      <c r="C383" s="47" t="s">
        <v>33</v>
      </c>
      <c r="D383" s="47">
        <v>79</v>
      </c>
      <c r="E383" s="47">
        <v>178</v>
      </c>
      <c r="F383" s="47">
        <v>79</v>
      </c>
      <c r="G383" s="47">
        <v>115</v>
      </c>
      <c r="H383" s="47">
        <v>215</v>
      </c>
      <c r="I383" s="47">
        <v>6</v>
      </c>
      <c r="J383" s="47">
        <v>672</v>
      </c>
      <c r="K383" s="84"/>
      <c r="L383" s="133"/>
      <c r="M383" s="132"/>
      <c r="N383" s="132"/>
      <c r="O383" s="132"/>
      <c r="P383" s="132"/>
      <c r="Q383" s="132"/>
      <c r="R383" s="132"/>
      <c r="S383" s="132"/>
      <c r="T383" s="132"/>
      <c r="U383" s="132"/>
      <c r="V383" s="132"/>
      <c r="W383" s="132"/>
      <c r="X383" s="132"/>
      <c r="Y383" s="132"/>
      <c r="Z383" s="132"/>
      <c r="AA383" s="50"/>
      <c r="AB383" s="87"/>
    </row>
    <row r="384" spans="1:28" x14ac:dyDescent="0.25">
      <c r="A384" s="48"/>
      <c r="B384" s="47"/>
      <c r="C384" s="47" t="s">
        <v>34</v>
      </c>
      <c r="D384" s="47">
        <v>14</v>
      </c>
      <c r="E384" s="47">
        <v>15</v>
      </c>
      <c r="F384" s="47">
        <v>22</v>
      </c>
      <c r="G384" s="47">
        <v>18</v>
      </c>
      <c r="H384" s="47">
        <v>34</v>
      </c>
      <c r="I384" s="47">
        <v>1</v>
      </c>
      <c r="J384" s="47">
        <v>104</v>
      </c>
      <c r="K384" s="84"/>
      <c r="L384" s="133"/>
      <c r="M384" s="132"/>
      <c r="N384" s="132"/>
      <c r="O384" s="132"/>
      <c r="P384" s="132"/>
      <c r="Q384" s="132"/>
      <c r="R384" s="132"/>
      <c r="S384" s="132"/>
      <c r="T384" s="132"/>
      <c r="U384" s="132"/>
      <c r="V384" s="132"/>
      <c r="W384" s="132"/>
      <c r="X384" s="132"/>
      <c r="Y384" s="132"/>
      <c r="Z384" s="132"/>
      <c r="AA384" s="50"/>
      <c r="AB384" s="87"/>
    </row>
    <row r="385" spans="1:28" x14ac:dyDescent="0.25">
      <c r="A385" s="48"/>
      <c r="B385" s="47" t="s">
        <v>135</v>
      </c>
      <c r="C385" s="47" t="s">
        <v>33</v>
      </c>
      <c r="D385" s="47">
        <v>130</v>
      </c>
      <c r="E385" s="47">
        <v>197</v>
      </c>
      <c r="F385" s="47">
        <v>74</v>
      </c>
      <c r="G385" s="47">
        <v>219</v>
      </c>
      <c r="H385" s="47">
        <v>154</v>
      </c>
      <c r="I385" s="47">
        <v>6</v>
      </c>
      <c r="J385" s="47">
        <v>780</v>
      </c>
      <c r="K385" s="84"/>
      <c r="L385" s="133"/>
      <c r="M385" s="132"/>
      <c r="N385" s="132"/>
      <c r="O385" s="132"/>
      <c r="P385" s="132"/>
      <c r="Q385" s="132"/>
      <c r="R385" s="132"/>
      <c r="S385" s="132"/>
      <c r="T385" s="132"/>
      <c r="U385" s="132"/>
      <c r="V385" s="132"/>
      <c r="W385" s="132"/>
      <c r="X385" s="132"/>
      <c r="Y385" s="132"/>
      <c r="Z385" s="132"/>
      <c r="AA385" s="50"/>
      <c r="AB385" s="87"/>
    </row>
    <row r="386" spans="1:28" x14ac:dyDescent="0.25">
      <c r="A386" s="48"/>
      <c r="B386" s="47"/>
      <c r="C386" s="47" t="s">
        <v>34</v>
      </c>
      <c r="D386" s="47">
        <v>20</v>
      </c>
      <c r="E386" s="47">
        <v>26</v>
      </c>
      <c r="F386" s="47">
        <v>19</v>
      </c>
      <c r="G386" s="47">
        <v>48</v>
      </c>
      <c r="H386" s="47">
        <v>25</v>
      </c>
      <c r="I386" s="47">
        <v>1</v>
      </c>
      <c r="J386" s="47">
        <v>139</v>
      </c>
      <c r="K386" s="84"/>
      <c r="L386" s="133"/>
      <c r="M386" s="132"/>
      <c r="N386" s="132"/>
      <c r="O386" s="132"/>
      <c r="P386" s="132"/>
      <c r="Q386" s="132"/>
      <c r="R386" s="132"/>
      <c r="S386" s="132"/>
      <c r="T386" s="132"/>
      <c r="U386" s="132"/>
      <c r="V386" s="132"/>
      <c r="W386" s="132"/>
      <c r="X386" s="132"/>
      <c r="Y386" s="132"/>
      <c r="Z386" s="132"/>
      <c r="AA386" s="50"/>
      <c r="AB386" s="87"/>
    </row>
    <row r="387" spans="1:28" ht="15" customHeight="1" x14ac:dyDescent="0.25">
      <c r="A387" s="48"/>
      <c r="B387" s="47" t="s">
        <v>134</v>
      </c>
      <c r="C387" s="47" t="s">
        <v>33</v>
      </c>
      <c r="D387" s="47">
        <v>44</v>
      </c>
      <c r="E387" s="47">
        <v>96</v>
      </c>
      <c r="F387" s="47">
        <v>24</v>
      </c>
      <c r="G387" s="47">
        <v>122</v>
      </c>
      <c r="H387" s="47">
        <v>92</v>
      </c>
      <c r="I387" s="47">
        <v>6</v>
      </c>
      <c r="J387" s="47">
        <v>404</v>
      </c>
      <c r="K387" s="84"/>
      <c r="L387" s="131"/>
      <c r="M387" s="130"/>
      <c r="N387" s="130"/>
      <c r="O387" s="130"/>
      <c r="P387" s="130"/>
      <c r="Q387" s="130"/>
      <c r="R387" s="130"/>
      <c r="S387" s="130"/>
      <c r="T387" s="130"/>
      <c r="U387" s="130"/>
      <c r="V387" s="130"/>
      <c r="W387" s="130"/>
      <c r="X387" s="130"/>
      <c r="Y387" s="130"/>
      <c r="Z387" s="130"/>
      <c r="AA387" s="50"/>
      <c r="AB387" s="87"/>
    </row>
    <row r="388" spans="1:28" ht="15" customHeight="1" x14ac:dyDescent="0.25">
      <c r="A388" s="48"/>
      <c r="B388" s="47"/>
      <c r="C388" s="47" t="s">
        <v>34</v>
      </c>
      <c r="D388" s="47">
        <v>11</v>
      </c>
      <c r="E388" s="47">
        <v>18</v>
      </c>
      <c r="F388" s="47">
        <v>4</v>
      </c>
      <c r="G388" s="47">
        <v>25</v>
      </c>
      <c r="H388" s="47">
        <v>12</v>
      </c>
      <c r="I388" s="47">
        <v>1</v>
      </c>
      <c r="J388" s="47">
        <v>77</v>
      </c>
      <c r="K388" s="84"/>
      <c r="L388" s="50"/>
      <c r="M388" s="50"/>
      <c r="N388" s="50"/>
      <c r="O388" s="50"/>
      <c r="P388" s="50"/>
      <c r="Q388" s="50"/>
      <c r="R388" s="50"/>
      <c r="S388" s="50"/>
      <c r="T388" s="50"/>
      <c r="U388" s="87"/>
    </row>
    <row r="389" spans="1:28" ht="15.75" customHeight="1" x14ac:dyDescent="0.25">
      <c r="A389" s="48"/>
      <c r="B389" s="47" t="s">
        <v>133</v>
      </c>
      <c r="C389" s="47" t="s">
        <v>33</v>
      </c>
      <c r="D389" s="47">
        <v>18</v>
      </c>
      <c r="E389" s="47">
        <v>50</v>
      </c>
      <c r="F389" s="47">
        <v>6</v>
      </c>
      <c r="G389" s="47">
        <v>75</v>
      </c>
      <c r="H389" s="47">
        <v>21</v>
      </c>
      <c r="I389" s="47">
        <v>2</v>
      </c>
      <c r="J389" s="47">
        <v>152</v>
      </c>
      <c r="K389" s="84"/>
      <c r="L389" s="50"/>
      <c r="M389" s="50"/>
      <c r="N389" s="50"/>
      <c r="O389" s="50"/>
      <c r="P389" s="50"/>
      <c r="Q389" s="50"/>
      <c r="R389" s="50"/>
      <c r="S389" s="50"/>
      <c r="T389" s="50"/>
      <c r="U389" s="87"/>
    </row>
    <row r="390" spans="1:28" x14ac:dyDescent="0.25">
      <c r="A390" s="48"/>
      <c r="B390" s="47"/>
      <c r="C390" s="47" t="s">
        <v>34</v>
      </c>
      <c r="D390" s="47">
        <v>5</v>
      </c>
      <c r="E390" s="47">
        <v>9</v>
      </c>
      <c r="F390" s="47">
        <v>1</v>
      </c>
      <c r="G390" s="47">
        <v>26</v>
      </c>
      <c r="H390" s="47">
        <v>0</v>
      </c>
      <c r="I390" s="47">
        <v>0</v>
      </c>
      <c r="J390" s="47">
        <v>35</v>
      </c>
      <c r="K390" s="84"/>
      <c r="L390" s="50"/>
      <c r="M390" s="50"/>
      <c r="N390" s="50"/>
      <c r="O390" s="50"/>
      <c r="P390" s="50"/>
      <c r="Q390" s="50"/>
      <c r="R390" s="50"/>
      <c r="S390" s="50"/>
      <c r="T390" s="50"/>
      <c r="U390" s="87"/>
    </row>
    <row r="391" spans="1:28" x14ac:dyDescent="0.25">
      <c r="A391" s="129"/>
      <c r="B391" s="124" t="s">
        <v>142</v>
      </c>
      <c r="C391" s="128"/>
      <c r="D391" s="124">
        <v>276</v>
      </c>
      <c r="E391" s="124">
        <v>531</v>
      </c>
      <c r="F391" s="124">
        <v>188</v>
      </c>
      <c r="G391" s="124">
        <v>534</v>
      </c>
      <c r="H391" s="124">
        <v>486</v>
      </c>
      <c r="I391" s="124">
        <v>21</v>
      </c>
      <c r="J391" s="124">
        <v>2036</v>
      </c>
      <c r="K391" s="84"/>
      <c r="L391" s="50"/>
      <c r="M391" s="50"/>
      <c r="N391" s="50"/>
      <c r="O391" s="50"/>
      <c r="P391" s="50"/>
      <c r="Q391" s="50"/>
      <c r="R391" s="50"/>
      <c r="S391" s="50"/>
      <c r="T391" s="50"/>
      <c r="U391" s="87"/>
    </row>
    <row r="392" spans="1:28" x14ac:dyDescent="0.25">
      <c r="A392" s="127"/>
      <c r="B392" s="126" t="s">
        <v>141</v>
      </c>
      <c r="C392" s="125"/>
      <c r="D392" s="124">
        <v>51</v>
      </c>
      <c r="E392" s="124">
        <v>70</v>
      </c>
      <c r="F392" s="124">
        <v>46</v>
      </c>
      <c r="G392" s="124">
        <v>118</v>
      </c>
      <c r="H392" s="124">
        <v>72</v>
      </c>
      <c r="I392" s="124">
        <v>3</v>
      </c>
      <c r="J392" s="124">
        <v>360</v>
      </c>
      <c r="K392" s="84"/>
      <c r="L392" s="123"/>
      <c r="M392" s="120"/>
      <c r="N392" s="123"/>
      <c r="O392" s="123"/>
      <c r="P392" s="123"/>
      <c r="Q392" s="123"/>
      <c r="R392" s="123"/>
      <c r="S392" s="123"/>
      <c r="T392" s="123"/>
      <c r="U392" s="87"/>
    </row>
    <row r="393" spans="1:28" x14ac:dyDescent="0.25">
      <c r="A393" s="48"/>
      <c r="B393" s="104" t="s">
        <v>132</v>
      </c>
      <c r="C393" s="104"/>
      <c r="D393" s="104"/>
      <c r="E393" s="104"/>
      <c r="F393" s="104"/>
      <c r="G393" s="120"/>
      <c r="H393" s="104"/>
      <c r="I393" s="104"/>
      <c r="J393" s="104"/>
      <c r="K393" s="84"/>
      <c r="L393" s="121"/>
      <c r="M393" s="122"/>
      <c r="N393" s="121"/>
      <c r="O393" s="121"/>
      <c r="P393" s="121"/>
      <c r="Q393" s="121"/>
      <c r="R393" s="121"/>
      <c r="S393" s="121"/>
      <c r="T393" s="121"/>
      <c r="U393" s="87"/>
    </row>
    <row r="394" spans="1:28" x14ac:dyDescent="0.25">
      <c r="A394" s="48"/>
      <c r="B394" s="44" t="s">
        <v>97</v>
      </c>
      <c r="C394" s="103"/>
      <c r="D394" s="103"/>
      <c r="E394" s="103"/>
      <c r="F394" s="103"/>
      <c r="G394" s="120"/>
      <c r="H394" s="120"/>
      <c r="I394" s="120"/>
      <c r="J394" s="84"/>
      <c r="K394" s="84"/>
      <c r="L394" s="84"/>
      <c r="M394" s="87"/>
      <c r="N394" s="87"/>
      <c r="O394" s="87"/>
      <c r="P394" s="87"/>
      <c r="Q394" s="87"/>
      <c r="R394" s="87"/>
      <c r="S394" s="87"/>
      <c r="T394" s="87"/>
      <c r="U394" s="87"/>
    </row>
    <row r="395" spans="1:28" x14ac:dyDescent="0.25">
      <c r="A395" s="95"/>
      <c r="D395" s="84"/>
      <c r="E395" s="84"/>
      <c r="F395" s="84"/>
      <c r="G395" s="84"/>
      <c r="H395" s="84"/>
      <c r="I395" s="84"/>
      <c r="J395" s="84"/>
      <c r="K395" s="118"/>
    </row>
    <row r="396" spans="1:28" x14ac:dyDescent="0.25">
      <c r="A396" s="95" t="s">
        <v>140</v>
      </c>
      <c r="B396" s="48" t="s">
        <v>139</v>
      </c>
      <c r="C396" s="48"/>
      <c r="D396" s="59"/>
      <c r="E396" s="59"/>
      <c r="F396" s="59"/>
      <c r="G396" s="59"/>
      <c r="H396" s="59"/>
      <c r="I396" s="59"/>
      <c r="J396" s="59"/>
      <c r="K396" s="118"/>
      <c r="L396" s="87"/>
      <c r="M396" s="87"/>
      <c r="N396" s="87"/>
      <c r="O396" s="87"/>
      <c r="P396" s="87"/>
      <c r="Q396" s="87"/>
      <c r="R396" s="87"/>
      <c r="S396" s="87"/>
      <c r="T396" s="87"/>
      <c r="U396" s="87"/>
      <c r="V396" s="87"/>
    </row>
    <row r="397" spans="1:28" ht="46.15" customHeight="1" x14ac:dyDescent="0.25">
      <c r="A397" s="95"/>
      <c r="B397" s="47" t="s">
        <v>138</v>
      </c>
      <c r="C397" s="119"/>
      <c r="D397" s="99" t="s">
        <v>123</v>
      </c>
      <c r="E397" s="99" t="s">
        <v>122</v>
      </c>
      <c r="F397" s="99" t="s">
        <v>121</v>
      </c>
      <c r="G397" s="99" t="s">
        <v>120</v>
      </c>
      <c r="H397" s="99" t="s">
        <v>119</v>
      </c>
      <c r="I397" s="99" t="s">
        <v>118</v>
      </c>
      <c r="J397" s="99" t="s">
        <v>117</v>
      </c>
      <c r="K397" s="118"/>
      <c r="L397" s="50"/>
      <c r="M397" s="59"/>
      <c r="N397" s="117"/>
      <c r="O397" s="54"/>
      <c r="P397" s="54"/>
      <c r="Q397" s="54"/>
      <c r="R397" s="54"/>
      <c r="S397" s="54"/>
      <c r="T397" s="54"/>
      <c r="U397" s="87"/>
      <c r="V397" s="87"/>
    </row>
    <row r="398" spans="1:28" ht="60.6" customHeight="1" x14ac:dyDescent="0.25">
      <c r="A398" s="115"/>
      <c r="B398" s="114" t="s">
        <v>137</v>
      </c>
      <c r="C398" s="114" t="s">
        <v>101</v>
      </c>
      <c r="D398" s="108">
        <v>0.2</v>
      </c>
      <c r="E398" s="108">
        <v>0.2</v>
      </c>
      <c r="F398" s="108">
        <v>0</v>
      </c>
      <c r="G398" s="108">
        <v>0.33333333333333331</v>
      </c>
      <c r="H398" s="108">
        <v>0.25</v>
      </c>
      <c r="I398" s="108">
        <v>0</v>
      </c>
      <c r="J398" s="108">
        <v>0.17857142857142858</v>
      </c>
      <c r="K398" s="116"/>
      <c r="L398" s="112"/>
      <c r="M398" s="112"/>
      <c r="N398" s="105"/>
      <c r="O398" s="105"/>
      <c r="P398" s="105"/>
      <c r="Q398" s="105"/>
      <c r="R398" s="105"/>
      <c r="S398" s="105"/>
      <c r="T398" s="105"/>
      <c r="U398" s="87"/>
      <c r="V398" s="87"/>
    </row>
    <row r="399" spans="1:28" ht="60.6" customHeight="1" x14ac:dyDescent="0.25">
      <c r="A399" s="115"/>
      <c r="B399" s="114"/>
      <c r="C399" s="114" t="s">
        <v>100</v>
      </c>
      <c r="D399" s="108">
        <v>0.18969818840156194</v>
      </c>
      <c r="E399" s="108">
        <v>0.13315962840024184</v>
      </c>
      <c r="F399" s="108">
        <v>0</v>
      </c>
      <c r="G399" s="108">
        <v>0.36847343324893611</v>
      </c>
      <c r="H399" s="108">
        <v>0.37179232034259602</v>
      </c>
      <c r="I399" s="108">
        <v>0</v>
      </c>
      <c r="J399" s="108">
        <v>0.18203859481353496</v>
      </c>
      <c r="K399" s="116"/>
      <c r="L399" s="112"/>
      <c r="M399" s="112"/>
      <c r="N399" s="105"/>
      <c r="O399" s="105"/>
      <c r="P399" s="105"/>
      <c r="Q399" s="105"/>
      <c r="R399" s="105"/>
      <c r="S399" s="105"/>
      <c r="T399" s="105"/>
      <c r="U399" s="87"/>
      <c r="V399" s="87"/>
    </row>
    <row r="400" spans="1:28" ht="60.6" customHeight="1" x14ac:dyDescent="0.25">
      <c r="A400" s="115"/>
      <c r="B400" s="114" t="s">
        <v>136</v>
      </c>
      <c r="C400" s="114" t="s">
        <v>101</v>
      </c>
      <c r="D400" s="108">
        <v>0.17721518987341772</v>
      </c>
      <c r="E400" s="108">
        <v>8.4269662921348312E-2</v>
      </c>
      <c r="F400" s="108">
        <v>0.27848101265822783</v>
      </c>
      <c r="G400" s="108">
        <v>0.15652173913043479</v>
      </c>
      <c r="H400" s="108">
        <v>0.15813953488372093</v>
      </c>
      <c r="I400" s="108">
        <v>0.16666666666666666</v>
      </c>
      <c r="J400" s="108">
        <v>0.15476190476190477</v>
      </c>
      <c r="K400" s="116"/>
      <c r="L400" s="112"/>
      <c r="M400" s="112"/>
      <c r="N400" s="105"/>
      <c r="O400" s="105"/>
      <c r="P400" s="105"/>
      <c r="Q400" s="105"/>
      <c r="R400" s="105"/>
      <c r="S400" s="105"/>
      <c r="T400" s="105"/>
      <c r="U400" s="87"/>
      <c r="V400" s="87"/>
    </row>
    <row r="401" spans="1:22" ht="60.6" customHeight="1" x14ac:dyDescent="0.25">
      <c r="A401" s="115"/>
      <c r="B401" s="114"/>
      <c r="C401" s="114" t="s">
        <v>100</v>
      </c>
      <c r="D401" s="108">
        <v>0.11844798970584877</v>
      </c>
      <c r="E401" s="108">
        <v>7.7707286872897727E-2</v>
      </c>
      <c r="F401" s="108">
        <v>0.17270490906514013</v>
      </c>
      <c r="G401" s="108">
        <v>0.10211150775076182</v>
      </c>
      <c r="H401" s="108">
        <v>0.12911611684499144</v>
      </c>
      <c r="I401" s="108">
        <v>6.0652372488261955E-2</v>
      </c>
      <c r="J401" s="108">
        <v>0.1120316203009675</v>
      </c>
      <c r="K401" s="113"/>
      <c r="L401" s="112"/>
      <c r="M401" s="112"/>
      <c r="N401" s="105"/>
      <c r="O401" s="105"/>
      <c r="P401" s="105"/>
      <c r="Q401" s="105"/>
      <c r="R401" s="105"/>
      <c r="S401" s="105"/>
      <c r="T401" s="105"/>
      <c r="U401" s="87"/>
      <c r="V401" s="87"/>
    </row>
    <row r="402" spans="1:22" ht="60.6" customHeight="1" x14ac:dyDescent="0.25">
      <c r="A402" s="115"/>
      <c r="B402" s="114" t="s">
        <v>135</v>
      </c>
      <c r="C402" s="114" t="s">
        <v>101</v>
      </c>
      <c r="D402" s="108">
        <v>0.15384615384615385</v>
      </c>
      <c r="E402" s="108">
        <v>0.13197969543147209</v>
      </c>
      <c r="F402" s="108">
        <v>0.25675675675675674</v>
      </c>
      <c r="G402" s="108">
        <v>0.21917808219178081</v>
      </c>
      <c r="H402" s="108">
        <v>0.16233766233766234</v>
      </c>
      <c r="I402" s="108">
        <v>0.16666666666666666</v>
      </c>
      <c r="J402" s="108">
        <v>0.17820512820512821</v>
      </c>
      <c r="K402" s="113"/>
      <c r="L402" s="112"/>
      <c r="M402" s="112"/>
      <c r="N402" s="105"/>
      <c r="O402" s="105"/>
      <c r="P402" s="105"/>
      <c r="Q402" s="105"/>
      <c r="R402" s="105"/>
      <c r="S402" s="105"/>
      <c r="T402" s="105"/>
      <c r="U402" s="87"/>
      <c r="V402" s="87"/>
    </row>
    <row r="403" spans="1:22" ht="60.6" customHeight="1" x14ac:dyDescent="0.25">
      <c r="A403" s="115"/>
      <c r="B403" s="114"/>
      <c r="C403" s="114" t="s">
        <v>100</v>
      </c>
      <c r="D403" s="108">
        <v>0.10846912121540045</v>
      </c>
      <c r="E403" s="108">
        <v>0.11936942780708393</v>
      </c>
      <c r="F403" s="108">
        <v>0.18677513912254809</v>
      </c>
      <c r="G403" s="108">
        <v>0.17788893207955087</v>
      </c>
      <c r="H403" s="108">
        <v>0.15218617953293903</v>
      </c>
      <c r="I403" s="108">
        <v>0.28380709680117011</v>
      </c>
      <c r="J403" s="108">
        <v>0.14390340017444758</v>
      </c>
      <c r="K403" s="113"/>
      <c r="L403" s="112"/>
      <c r="M403" s="112"/>
      <c r="N403" s="105"/>
      <c r="O403" s="105"/>
      <c r="P403" s="105"/>
      <c r="Q403" s="105"/>
      <c r="R403" s="105"/>
      <c r="S403" s="105"/>
      <c r="T403" s="105"/>
      <c r="U403" s="87"/>
      <c r="V403" s="87"/>
    </row>
    <row r="404" spans="1:22" ht="60.6" customHeight="1" x14ac:dyDescent="0.25">
      <c r="A404" s="115"/>
      <c r="B404" s="114" t="s">
        <v>134</v>
      </c>
      <c r="C404" s="114" t="s">
        <v>101</v>
      </c>
      <c r="D404" s="108">
        <v>0.25</v>
      </c>
      <c r="E404" s="108">
        <v>0.18627450980392157</v>
      </c>
      <c r="F404" s="108">
        <v>0.16666666666666666</v>
      </c>
      <c r="G404" s="108">
        <v>0.20491803278688525</v>
      </c>
      <c r="H404" s="108">
        <v>0.1276595744680851</v>
      </c>
      <c r="I404" s="108">
        <v>0.16666666666666666</v>
      </c>
      <c r="J404" s="108">
        <v>0.1905940594059406</v>
      </c>
      <c r="K404" s="113"/>
      <c r="L404" s="112"/>
      <c r="M404" s="112"/>
      <c r="N404" s="105"/>
      <c r="O404" s="105"/>
      <c r="P404" s="105"/>
      <c r="Q404" s="105"/>
      <c r="R404" s="105"/>
      <c r="S404" s="105"/>
      <c r="T404" s="105"/>
      <c r="U404" s="87"/>
      <c r="V404" s="87"/>
    </row>
    <row r="405" spans="1:22" ht="60.6" customHeight="1" x14ac:dyDescent="0.25">
      <c r="A405" s="115"/>
      <c r="B405" s="114"/>
      <c r="C405" s="114" t="s">
        <v>100</v>
      </c>
      <c r="D405" s="108">
        <v>0.1994387118372476</v>
      </c>
      <c r="E405" s="108">
        <v>0.18711879298505901</v>
      </c>
      <c r="F405" s="108">
        <v>0.15281584316626204</v>
      </c>
      <c r="G405" s="108">
        <v>0.15301700654401576</v>
      </c>
      <c r="H405" s="108">
        <v>0.14742957537217719</v>
      </c>
      <c r="I405" s="108">
        <v>0.12622645903323196</v>
      </c>
      <c r="J405" s="108">
        <v>0.16883941264030441</v>
      </c>
      <c r="K405" s="113"/>
      <c r="L405" s="112"/>
      <c r="M405" s="112"/>
      <c r="N405" s="105"/>
      <c r="O405" s="105"/>
      <c r="P405" s="105"/>
      <c r="Q405" s="105"/>
      <c r="R405" s="105"/>
      <c r="S405" s="105"/>
      <c r="T405" s="105"/>
      <c r="U405" s="87"/>
      <c r="V405" s="87"/>
    </row>
    <row r="406" spans="1:22" ht="60.6" customHeight="1" x14ac:dyDescent="0.25">
      <c r="A406" s="115"/>
      <c r="B406" s="114" t="s">
        <v>133</v>
      </c>
      <c r="C406" s="114" t="s">
        <v>101</v>
      </c>
      <c r="D406" s="108">
        <v>0.27777777777777779</v>
      </c>
      <c r="E406" s="108">
        <v>0.18181818181818182</v>
      </c>
      <c r="F406" s="108">
        <v>0.16666666666666666</v>
      </c>
      <c r="G406" s="108">
        <v>0.34666666666666668</v>
      </c>
      <c r="H406" s="108">
        <v>0</v>
      </c>
      <c r="I406" s="108">
        <v>0</v>
      </c>
      <c r="J406" s="108">
        <v>0.23026315789473684</v>
      </c>
      <c r="K406" s="113"/>
      <c r="L406" s="112"/>
      <c r="M406" s="112"/>
      <c r="N406" s="105"/>
      <c r="O406" s="105"/>
      <c r="P406" s="105"/>
      <c r="Q406" s="105"/>
      <c r="R406" s="105"/>
      <c r="S406" s="105"/>
      <c r="T406" s="105"/>
      <c r="U406" s="87"/>
      <c r="V406" s="87"/>
    </row>
    <row r="407" spans="1:22" ht="60.6" customHeight="1" x14ac:dyDescent="0.25">
      <c r="A407" s="115"/>
      <c r="B407" s="114"/>
      <c r="C407" s="114" t="s">
        <v>100</v>
      </c>
      <c r="D407" s="108">
        <v>0.18011886478587572</v>
      </c>
      <c r="E407" s="108">
        <v>0.14940765454551688</v>
      </c>
      <c r="F407" s="108">
        <v>4.4870643174506099E-3</v>
      </c>
      <c r="G407" s="108">
        <v>0.30544379864610949</v>
      </c>
      <c r="H407" s="108">
        <v>0</v>
      </c>
      <c r="I407" s="108">
        <v>0</v>
      </c>
      <c r="J407" s="108">
        <v>0.15985544466003346</v>
      </c>
      <c r="K407" s="113"/>
      <c r="L407" s="112"/>
      <c r="M407" s="112"/>
      <c r="N407" s="105"/>
      <c r="O407" s="105"/>
      <c r="P407" s="105"/>
      <c r="Q407" s="105"/>
      <c r="R407" s="105"/>
      <c r="S407" s="105"/>
      <c r="T407" s="105"/>
      <c r="U407" s="87"/>
      <c r="V407" s="87"/>
    </row>
    <row r="408" spans="1:22" x14ac:dyDescent="0.25">
      <c r="A408" s="111"/>
      <c r="B408" s="110" t="s">
        <v>101</v>
      </c>
      <c r="C408" s="109"/>
      <c r="D408" s="108">
        <v>0.18478260869565216</v>
      </c>
      <c r="E408" s="108">
        <v>0.13182674199623351</v>
      </c>
      <c r="F408" s="108">
        <v>0.24468085106382978</v>
      </c>
      <c r="G408" s="108">
        <v>0.22097378277153559</v>
      </c>
      <c r="H408" s="108">
        <v>0.14814814814814814</v>
      </c>
      <c r="I408" s="108">
        <v>0.14285714285714285</v>
      </c>
      <c r="J408" s="108">
        <v>0.17681728880157171</v>
      </c>
      <c r="K408" s="93"/>
      <c r="L408" s="107"/>
      <c r="M408" s="106"/>
      <c r="N408" s="105"/>
      <c r="O408" s="105"/>
      <c r="P408" s="105"/>
      <c r="Q408" s="105"/>
      <c r="R408" s="105"/>
      <c r="S408" s="105"/>
      <c r="T408" s="105"/>
      <c r="U408" s="87"/>
      <c r="V408" s="87"/>
    </row>
    <row r="409" spans="1:22" x14ac:dyDescent="0.25">
      <c r="A409" s="111"/>
      <c r="B409" s="110" t="s">
        <v>100</v>
      </c>
      <c r="C409" s="109"/>
      <c r="D409" s="108">
        <v>0.13226866899666212</v>
      </c>
      <c r="E409" s="108">
        <v>0.11687289501321318</v>
      </c>
      <c r="F409" s="108">
        <v>0.16661470587397356</v>
      </c>
      <c r="G409" s="108">
        <v>0.16985004998823969</v>
      </c>
      <c r="H409" s="108">
        <v>0.13457909734479595</v>
      </c>
      <c r="I409" s="108">
        <v>0.13569900200909452</v>
      </c>
      <c r="J409" s="108">
        <v>0.13854746782071209</v>
      </c>
      <c r="K409" s="93"/>
      <c r="L409" s="107"/>
      <c r="M409" s="106"/>
      <c r="N409" s="105"/>
      <c r="O409" s="105"/>
      <c r="P409" s="105"/>
      <c r="Q409" s="105"/>
      <c r="R409" s="105"/>
      <c r="S409" s="105"/>
      <c r="T409" s="105"/>
      <c r="U409" s="87"/>
      <c r="V409" s="87"/>
    </row>
    <row r="410" spans="1:22" x14ac:dyDescent="0.25">
      <c r="A410" s="48"/>
      <c r="B410" s="104" t="s">
        <v>132</v>
      </c>
      <c r="C410" s="104"/>
      <c r="D410" s="104"/>
      <c r="E410" s="104"/>
      <c r="F410" s="104"/>
      <c r="G410" s="104"/>
      <c r="H410" s="104"/>
      <c r="I410" s="104"/>
      <c r="J410" s="104"/>
      <c r="K410" s="84"/>
      <c r="L410" s="84"/>
      <c r="M410" s="87"/>
      <c r="N410" s="87"/>
      <c r="O410" s="87"/>
      <c r="P410" s="87"/>
      <c r="Q410" s="87"/>
      <c r="R410" s="87"/>
      <c r="S410" s="87"/>
      <c r="T410" s="87"/>
      <c r="U410" s="87"/>
      <c r="V410" s="87"/>
    </row>
    <row r="411" spans="1:22" x14ac:dyDescent="0.25">
      <c r="A411" s="48"/>
      <c r="B411" s="44" t="s">
        <v>97</v>
      </c>
      <c r="C411" s="103"/>
      <c r="D411" s="103"/>
      <c r="E411" s="103"/>
      <c r="F411" s="103"/>
      <c r="G411" s="103"/>
      <c r="H411" s="103"/>
      <c r="I411" s="103"/>
      <c r="J411" s="44"/>
      <c r="L411" s="87"/>
      <c r="M411" s="87"/>
      <c r="N411" s="87"/>
      <c r="O411" s="87"/>
      <c r="P411" s="87"/>
      <c r="Q411" s="87"/>
      <c r="R411" s="87"/>
      <c r="S411" s="87"/>
      <c r="T411" s="87"/>
      <c r="U411" s="87"/>
      <c r="V411" s="87"/>
    </row>
    <row r="412" spans="1:22" x14ac:dyDescent="0.25">
      <c r="A412" s="84"/>
      <c r="B412" s="100"/>
      <c r="C412" s="59"/>
      <c r="D412" s="51"/>
      <c r="E412" s="59"/>
      <c r="F412" s="59"/>
      <c r="G412" s="50"/>
      <c r="H412" s="44"/>
      <c r="I412" s="44"/>
      <c r="J412" s="44"/>
      <c r="L412" s="87"/>
      <c r="M412" s="87"/>
      <c r="N412" s="87"/>
      <c r="O412" s="87"/>
      <c r="P412" s="87"/>
      <c r="Q412" s="87"/>
      <c r="R412" s="87"/>
      <c r="S412" s="87"/>
      <c r="T412" s="87"/>
      <c r="U412" s="87"/>
      <c r="V412" s="87"/>
    </row>
    <row r="413" spans="1:22" x14ac:dyDescent="0.25">
      <c r="A413" s="95" t="s">
        <v>131</v>
      </c>
      <c r="B413" s="59" t="s">
        <v>130</v>
      </c>
      <c r="C413" s="44"/>
      <c r="D413" s="44"/>
      <c r="E413" s="44"/>
      <c r="F413" s="44"/>
      <c r="G413" s="44"/>
      <c r="H413" s="44"/>
      <c r="I413" s="44"/>
      <c r="J413" s="51"/>
      <c r="L413" s="87"/>
      <c r="M413" s="87"/>
      <c r="N413" s="87"/>
      <c r="O413" s="87"/>
      <c r="P413" s="87"/>
      <c r="Q413" s="87"/>
      <c r="R413" s="87"/>
      <c r="S413" s="87"/>
      <c r="T413" s="87"/>
      <c r="U413" s="87"/>
      <c r="V413" s="87"/>
    </row>
    <row r="414" spans="1:22" ht="45" customHeight="1" x14ac:dyDescent="0.25">
      <c r="A414" s="95"/>
      <c r="B414" s="47" t="s">
        <v>124</v>
      </c>
      <c r="C414" s="99" t="s">
        <v>123</v>
      </c>
      <c r="D414" s="99" t="s">
        <v>122</v>
      </c>
      <c r="E414" s="99" t="s">
        <v>121</v>
      </c>
      <c r="F414" s="99" t="s">
        <v>120</v>
      </c>
      <c r="G414" s="99" t="s">
        <v>119</v>
      </c>
      <c r="H414" s="99" t="s">
        <v>118</v>
      </c>
      <c r="I414" s="99" t="s">
        <v>117</v>
      </c>
      <c r="J414" s="44"/>
      <c r="L414" s="87"/>
      <c r="M414" s="87"/>
      <c r="N414" s="87"/>
      <c r="O414" s="87"/>
      <c r="P414" s="87"/>
      <c r="Q414" s="87"/>
      <c r="R414" s="87"/>
      <c r="S414" s="87"/>
      <c r="T414" s="87"/>
      <c r="U414" s="87"/>
      <c r="V414" s="87"/>
    </row>
    <row r="415" spans="1:22" x14ac:dyDescent="0.25">
      <c r="A415" s="96"/>
      <c r="B415" s="47" t="s">
        <v>116</v>
      </c>
      <c r="C415" s="47">
        <v>705.81658900000002</v>
      </c>
      <c r="D415" s="47">
        <v>1370.9198179999999</v>
      </c>
      <c r="E415" s="47">
        <v>410.22457699999995</v>
      </c>
      <c r="F415" s="47">
        <v>897.89819299999999</v>
      </c>
      <c r="G415" s="47">
        <v>1375.3646610000001</v>
      </c>
      <c r="H415" s="47">
        <v>60.420051000000001</v>
      </c>
      <c r="I415" s="47">
        <v>4820.6438889999999</v>
      </c>
      <c r="J415" s="44"/>
      <c r="L415" s="87"/>
      <c r="M415" s="87"/>
      <c r="N415" s="87"/>
      <c r="O415" s="87"/>
      <c r="P415" s="87"/>
      <c r="Q415" s="87"/>
      <c r="R415" s="87"/>
      <c r="S415" s="87"/>
      <c r="T415" s="87"/>
      <c r="U415" s="87"/>
      <c r="V415" s="87"/>
    </row>
    <row r="416" spans="1:22" x14ac:dyDescent="0.25">
      <c r="A416" s="96"/>
      <c r="B416" s="653" t="s">
        <v>115</v>
      </c>
      <c r="C416" s="47">
        <v>52.339894000000001</v>
      </c>
      <c r="D416" s="47">
        <v>35.814177000000001</v>
      </c>
      <c r="E416" s="47">
        <v>21.944392000000001</v>
      </c>
      <c r="F416" s="47">
        <v>25.240625999999999</v>
      </c>
      <c r="G416" s="47">
        <v>33.501711</v>
      </c>
      <c r="H416" s="47">
        <v>5.3168340000000001</v>
      </c>
      <c r="I416" s="47">
        <v>174.157634</v>
      </c>
      <c r="J416" s="44"/>
    </row>
    <row r="417" spans="1:18" x14ac:dyDescent="0.25">
      <c r="A417" s="96"/>
      <c r="B417" s="47" t="s">
        <v>114</v>
      </c>
      <c r="C417" s="47">
        <v>325.155756</v>
      </c>
      <c r="D417" s="47">
        <v>705.34168999999997</v>
      </c>
      <c r="E417" s="47">
        <v>175.69585499999999</v>
      </c>
      <c r="F417" s="47">
        <v>405.30560800000001</v>
      </c>
      <c r="G417" s="47">
        <v>580.78572599999995</v>
      </c>
      <c r="H417" s="47">
        <v>5.8884169999999996</v>
      </c>
      <c r="I417" s="47">
        <v>2198.1730520000001</v>
      </c>
      <c r="J417" s="44"/>
      <c r="K417" s="44"/>
      <c r="L417" s="44"/>
      <c r="M417" s="44"/>
      <c r="N417" s="44"/>
      <c r="O417" s="44"/>
    </row>
    <row r="418" spans="1:18" s="102" customFormat="1" ht="30" customHeight="1" x14ac:dyDescent="0.25">
      <c r="A418" s="96"/>
      <c r="B418" s="47" t="s">
        <v>113</v>
      </c>
      <c r="C418" s="47">
        <v>83.617543999999995</v>
      </c>
      <c r="D418" s="47">
        <v>2.9947840000000001</v>
      </c>
      <c r="E418" s="47">
        <v>32.662323999999998</v>
      </c>
      <c r="F418" s="47">
        <v>40.934615999999998</v>
      </c>
      <c r="G418" s="47">
        <v>9.0669699999999995</v>
      </c>
      <c r="H418" s="47">
        <v>0</v>
      </c>
      <c r="I418" s="47">
        <v>169.27623799999998</v>
      </c>
      <c r="J418" s="44"/>
      <c r="K418" s="43"/>
      <c r="L418" s="43"/>
      <c r="M418" s="43"/>
      <c r="N418" s="43"/>
      <c r="O418" s="43"/>
      <c r="P418" s="43"/>
      <c r="Q418" s="43"/>
    </row>
    <row r="419" spans="1:18" s="102" customFormat="1" ht="30" customHeight="1" x14ac:dyDescent="0.25">
      <c r="A419" s="95"/>
      <c r="B419" s="62" t="s">
        <v>24</v>
      </c>
      <c r="C419" s="62">
        <v>1166.9297829999998</v>
      </c>
      <c r="D419" s="62">
        <v>2115.0704689999998</v>
      </c>
      <c r="E419" s="62">
        <v>640.52714800000001</v>
      </c>
      <c r="F419" s="62">
        <v>1369.3790429999999</v>
      </c>
      <c r="G419" s="62">
        <v>1998.7190680000001</v>
      </c>
      <c r="H419" s="62">
        <v>71.625302000000005</v>
      </c>
      <c r="I419" s="62">
        <v>7362.2508130000006</v>
      </c>
      <c r="J419" s="44"/>
      <c r="K419" s="43"/>
      <c r="L419" s="43"/>
      <c r="M419" s="43"/>
      <c r="N419" s="43"/>
      <c r="O419" s="43"/>
      <c r="P419" s="43"/>
      <c r="Q419" s="43"/>
    </row>
    <row r="420" spans="1:18" x14ac:dyDescent="0.25">
      <c r="A420" s="48"/>
      <c r="B420" s="44" t="s">
        <v>97</v>
      </c>
      <c r="C420" s="94"/>
      <c r="D420" s="94"/>
      <c r="E420" s="94"/>
      <c r="F420" s="94"/>
      <c r="G420" s="94"/>
      <c r="H420" s="94"/>
      <c r="I420" s="94"/>
      <c r="J420" s="44"/>
    </row>
    <row r="421" spans="1:18" ht="15" customHeight="1" x14ac:dyDescent="0.25">
      <c r="A421" s="84"/>
      <c r="B421" s="100"/>
      <c r="C421" s="59"/>
      <c r="D421" s="51"/>
      <c r="E421" s="59"/>
      <c r="F421" s="59"/>
      <c r="G421" s="50"/>
      <c r="H421" s="44"/>
      <c r="I421" s="44"/>
      <c r="J421" s="44"/>
    </row>
    <row r="422" spans="1:18" ht="15" customHeight="1" x14ac:dyDescent="0.25">
      <c r="A422" s="95">
        <v>0</v>
      </c>
      <c r="B422" s="59" t="s">
        <v>129</v>
      </c>
      <c r="C422" s="44"/>
      <c r="D422" s="44"/>
      <c r="E422" s="44"/>
      <c r="F422" s="44"/>
      <c r="G422" s="44"/>
      <c r="H422" s="44"/>
      <c r="I422" s="44"/>
      <c r="J422" s="44"/>
    </row>
    <row r="423" spans="1:18" ht="46.15" customHeight="1" x14ac:dyDescent="0.25">
      <c r="A423" s="95"/>
      <c r="B423" s="47" t="s">
        <v>124</v>
      </c>
      <c r="C423" s="99" t="s">
        <v>123</v>
      </c>
      <c r="D423" s="99" t="s">
        <v>122</v>
      </c>
      <c r="E423" s="99" t="s">
        <v>121</v>
      </c>
      <c r="F423" s="99" t="s">
        <v>120</v>
      </c>
      <c r="G423" s="99" t="s">
        <v>119</v>
      </c>
      <c r="H423" s="99" t="s">
        <v>118</v>
      </c>
      <c r="I423" s="99" t="s">
        <v>117</v>
      </c>
      <c r="J423" s="44"/>
    </row>
    <row r="424" spans="1:18" x14ac:dyDescent="0.25">
      <c r="A424" s="96"/>
      <c r="B424" s="47" t="s">
        <v>116</v>
      </c>
      <c r="C424" s="47">
        <v>95.471785999999994</v>
      </c>
      <c r="D424" s="47">
        <v>182.55527499999999</v>
      </c>
      <c r="E424" s="47">
        <v>75.950028000000003</v>
      </c>
      <c r="F424" s="47">
        <v>172.10872499999999</v>
      </c>
      <c r="G424" s="47">
        <v>209.64711399999999</v>
      </c>
      <c r="H424" s="47">
        <v>2.5920000000000001</v>
      </c>
      <c r="I424" s="47">
        <v>738.324928</v>
      </c>
      <c r="J424" s="44"/>
    </row>
    <row r="425" spans="1:18" s="101" customFormat="1" ht="13.9" customHeight="1" x14ac:dyDescent="0.25">
      <c r="A425" s="96"/>
      <c r="B425" s="653" t="s">
        <v>115</v>
      </c>
      <c r="C425" s="47">
        <v>12.387404</v>
      </c>
      <c r="D425" s="47">
        <v>5.7580780000000003</v>
      </c>
      <c r="E425" s="47">
        <v>3.9193370000000001</v>
      </c>
      <c r="F425" s="47">
        <v>9.7166200000000007</v>
      </c>
      <c r="G425" s="47">
        <v>12.258414</v>
      </c>
      <c r="H425" s="47">
        <v>1.3989050000000001</v>
      </c>
      <c r="I425" s="47">
        <v>45.438758</v>
      </c>
      <c r="J425" s="44"/>
      <c r="K425" s="43"/>
      <c r="L425" s="43"/>
      <c r="M425" s="43"/>
      <c r="N425" s="43"/>
      <c r="O425" s="43"/>
      <c r="P425" s="43"/>
      <c r="Q425" s="43"/>
    </row>
    <row r="426" spans="1:18" s="101" customFormat="1" ht="13.9" customHeight="1" x14ac:dyDescent="0.25">
      <c r="A426" s="96"/>
      <c r="B426" s="47" t="s">
        <v>114</v>
      </c>
      <c r="C426" s="47">
        <v>23.599478000000001</v>
      </c>
      <c r="D426" s="47">
        <v>47.134714000000002</v>
      </c>
      <c r="E426" s="47">
        <v>17.272058000000001</v>
      </c>
      <c r="F426" s="47">
        <v>31.766767000000002</v>
      </c>
      <c r="G426" s="47">
        <v>39.993392999999998</v>
      </c>
      <c r="H426" s="47">
        <v>5.7285769999999996</v>
      </c>
      <c r="I426" s="47">
        <v>165.49498700000001</v>
      </c>
      <c r="J426" s="44"/>
      <c r="K426" s="43"/>
      <c r="L426" s="43"/>
      <c r="M426" s="43"/>
      <c r="N426" s="43"/>
      <c r="O426" s="43"/>
      <c r="P426" s="43"/>
      <c r="Q426" s="43"/>
    </row>
    <row r="427" spans="1:18" s="101" customFormat="1" ht="13.9" customHeight="1" x14ac:dyDescent="0.25">
      <c r="A427" s="96"/>
      <c r="B427" s="47" t="s">
        <v>113</v>
      </c>
      <c r="C427" s="47">
        <v>18.76511</v>
      </c>
      <c r="D427" s="47">
        <v>0</v>
      </c>
      <c r="E427" s="47">
        <v>6.8394029999999999</v>
      </c>
      <c r="F427" s="47">
        <v>10.452885999999999</v>
      </c>
      <c r="G427" s="47">
        <v>2.84782</v>
      </c>
      <c r="H427" s="47">
        <v>0</v>
      </c>
      <c r="I427" s="47">
        <v>38.905219000000002</v>
      </c>
      <c r="J427" s="44"/>
      <c r="K427" s="43"/>
      <c r="L427" s="43"/>
      <c r="M427" s="43"/>
      <c r="N427" s="43"/>
      <c r="O427" s="43"/>
      <c r="P427" s="43"/>
      <c r="Q427" s="43"/>
    </row>
    <row r="428" spans="1:18" s="101" customFormat="1" ht="13.9" customHeight="1" x14ac:dyDescent="0.25">
      <c r="A428" s="95"/>
      <c r="B428" s="62" t="s">
        <v>24</v>
      </c>
      <c r="C428" s="62">
        <v>150.22377799999998</v>
      </c>
      <c r="D428" s="62">
        <v>235.44806700000001</v>
      </c>
      <c r="E428" s="62">
        <v>103.98082600000001</v>
      </c>
      <c r="F428" s="62">
        <v>224.04499799999999</v>
      </c>
      <c r="G428" s="62">
        <v>264.74674099999999</v>
      </c>
      <c r="H428" s="62">
        <v>9.7194819999999993</v>
      </c>
      <c r="I428" s="62">
        <v>988.16389200000003</v>
      </c>
      <c r="J428" s="44"/>
      <c r="K428" s="43"/>
      <c r="L428" s="43"/>
      <c r="M428" s="43"/>
      <c r="N428" s="43"/>
      <c r="O428" s="43"/>
      <c r="P428" s="43"/>
      <c r="Q428" s="43"/>
    </row>
    <row r="429" spans="1:18" s="101" customFormat="1" ht="13.9" customHeight="1" x14ac:dyDescent="0.25">
      <c r="A429" s="48"/>
      <c r="B429" s="44" t="s">
        <v>97</v>
      </c>
      <c r="C429" s="94"/>
      <c r="D429" s="94"/>
      <c r="E429" s="94"/>
      <c r="F429" s="94"/>
      <c r="G429" s="94"/>
      <c r="H429" s="94"/>
      <c r="I429" s="94"/>
      <c r="J429" s="44"/>
      <c r="K429" s="43"/>
      <c r="L429" s="43"/>
      <c r="M429" s="43"/>
      <c r="N429" s="43"/>
      <c r="O429" s="43"/>
      <c r="P429" s="43"/>
      <c r="Q429" s="43"/>
      <c r="R429" s="43"/>
    </row>
    <row r="430" spans="1:18" s="101" customFormat="1" ht="13.9" customHeight="1" x14ac:dyDescent="0.25">
      <c r="A430" s="43"/>
      <c r="B430" s="44"/>
      <c r="C430" s="44"/>
      <c r="D430" s="44"/>
      <c r="E430" s="44"/>
      <c r="F430" s="44"/>
      <c r="G430" s="44"/>
      <c r="H430" s="44"/>
      <c r="I430" s="44"/>
      <c r="J430" s="44"/>
      <c r="K430" s="43"/>
      <c r="L430" s="43"/>
      <c r="M430" s="43"/>
      <c r="N430" s="43"/>
      <c r="O430" s="43"/>
      <c r="P430" s="43"/>
      <c r="Q430" s="43"/>
      <c r="R430" s="43"/>
    </row>
    <row r="431" spans="1:18" s="101" customFormat="1" ht="13.9" customHeight="1" x14ac:dyDescent="0.25">
      <c r="A431" s="95" t="s">
        <v>128</v>
      </c>
      <c r="B431" s="59" t="s">
        <v>127</v>
      </c>
      <c r="C431" s="44"/>
      <c r="D431" s="44"/>
      <c r="E431" s="44"/>
      <c r="F431" s="44"/>
      <c r="G431" s="44"/>
      <c r="H431" s="44"/>
      <c r="I431" s="44"/>
      <c r="J431" s="44"/>
      <c r="K431" s="43"/>
      <c r="L431" s="43"/>
      <c r="M431" s="43"/>
      <c r="N431" s="43"/>
      <c r="O431" s="43"/>
      <c r="P431" s="43"/>
      <c r="Q431" s="43"/>
      <c r="R431" s="43"/>
    </row>
    <row r="432" spans="1:18" s="101" customFormat="1" ht="44.45" customHeight="1" x14ac:dyDescent="0.25">
      <c r="A432" s="95"/>
      <c r="B432" s="47" t="s">
        <v>124</v>
      </c>
      <c r="C432" s="99" t="s">
        <v>123</v>
      </c>
      <c r="D432" s="99" t="s">
        <v>122</v>
      </c>
      <c r="E432" s="99" t="s">
        <v>121</v>
      </c>
      <c r="F432" s="99" t="s">
        <v>120</v>
      </c>
      <c r="G432" s="99" t="s">
        <v>119</v>
      </c>
      <c r="H432" s="99" t="s">
        <v>118</v>
      </c>
      <c r="I432" s="99" t="s">
        <v>117</v>
      </c>
      <c r="J432" s="44"/>
      <c r="K432" s="43"/>
      <c r="L432" s="43"/>
      <c r="M432" s="43"/>
      <c r="N432" s="43"/>
      <c r="O432" s="43"/>
      <c r="P432" s="43"/>
      <c r="Q432" s="43"/>
      <c r="R432" s="43"/>
    </row>
    <row r="433" spans="1:18" s="101" customFormat="1" ht="13.9" customHeight="1" x14ac:dyDescent="0.25">
      <c r="A433" s="96"/>
      <c r="B433" s="47" t="s">
        <v>116</v>
      </c>
      <c r="C433" s="47">
        <v>128</v>
      </c>
      <c r="D433" s="47">
        <v>405</v>
      </c>
      <c r="E433" s="47">
        <v>116</v>
      </c>
      <c r="F433" s="47">
        <v>374</v>
      </c>
      <c r="G433" s="47">
        <v>366</v>
      </c>
      <c r="H433" s="47">
        <v>16</v>
      </c>
      <c r="I433" s="47">
        <v>1405</v>
      </c>
      <c r="J433" s="44"/>
      <c r="K433" s="43"/>
      <c r="L433" s="43"/>
      <c r="M433" s="43"/>
      <c r="N433" s="43"/>
      <c r="O433" s="43"/>
      <c r="P433" s="43"/>
      <c r="Q433" s="43"/>
      <c r="R433" s="43"/>
    </row>
    <row r="434" spans="1:18" s="101" customFormat="1" ht="13.9" customHeight="1" x14ac:dyDescent="0.25">
      <c r="A434" s="96"/>
      <c r="B434" s="653" t="s">
        <v>115</v>
      </c>
      <c r="C434" s="47">
        <v>36</v>
      </c>
      <c r="D434" s="47">
        <v>24</v>
      </c>
      <c r="E434" s="47">
        <v>16</v>
      </c>
      <c r="F434" s="47">
        <v>16</v>
      </c>
      <c r="G434" s="47">
        <v>22</v>
      </c>
      <c r="H434" s="47">
        <v>4</v>
      </c>
      <c r="I434" s="47">
        <v>118</v>
      </c>
      <c r="J434" s="44"/>
      <c r="K434" s="43"/>
      <c r="L434" s="43"/>
      <c r="M434" s="43"/>
      <c r="N434" s="43"/>
      <c r="O434" s="43"/>
      <c r="P434" s="43"/>
      <c r="Q434" s="43"/>
      <c r="R434" s="43"/>
    </row>
    <row r="435" spans="1:18" ht="13.9" customHeight="1" x14ac:dyDescent="0.25">
      <c r="A435" s="96"/>
      <c r="B435" s="47" t="s">
        <v>114</v>
      </c>
      <c r="C435" s="47">
        <v>57</v>
      </c>
      <c r="D435" s="47">
        <v>122</v>
      </c>
      <c r="E435" s="47">
        <v>31</v>
      </c>
      <c r="F435" s="47">
        <v>77</v>
      </c>
      <c r="G435" s="47">
        <v>101</v>
      </c>
      <c r="H435" s="47">
        <v>1</v>
      </c>
      <c r="I435" s="47">
        <v>389</v>
      </c>
      <c r="J435" s="44"/>
    </row>
    <row r="436" spans="1:18" ht="13.9" customHeight="1" x14ac:dyDescent="0.25">
      <c r="A436" s="96"/>
      <c r="B436" s="47" t="s">
        <v>113</v>
      </c>
      <c r="C436" s="47">
        <v>64</v>
      </c>
      <c r="D436" s="47">
        <v>1</v>
      </c>
      <c r="E436" s="47">
        <v>33</v>
      </c>
      <c r="F436" s="47">
        <v>89</v>
      </c>
      <c r="G436" s="47">
        <v>4</v>
      </c>
      <c r="H436" s="47">
        <v>0</v>
      </c>
      <c r="I436" s="47">
        <v>191</v>
      </c>
      <c r="J436" s="44"/>
    </row>
    <row r="437" spans="1:18" x14ac:dyDescent="0.25">
      <c r="A437" s="95"/>
      <c r="B437" s="62" t="s">
        <v>24</v>
      </c>
      <c r="C437" s="62">
        <v>285</v>
      </c>
      <c r="D437" s="62">
        <v>552</v>
      </c>
      <c r="E437" s="62">
        <v>196</v>
      </c>
      <c r="F437" s="62">
        <v>556</v>
      </c>
      <c r="G437" s="62">
        <v>493</v>
      </c>
      <c r="H437" s="62">
        <v>21</v>
      </c>
      <c r="I437" s="62">
        <v>2103</v>
      </c>
      <c r="J437" s="44"/>
    </row>
    <row r="438" spans="1:18" ht="15" customHeight="1" x14ac:dyDescent="0.25">
      <c r="A438" s="48"/>
      <c r="B438" s="44" t="s">
        <v>97</v>
      </c>
      <c r="C438" s="94"/>
      <c r="D438" s="94"/>
      <c r="E438" s="94"/>
      <c r="F438" s="94"/>
      <c r="G438" s="94"/>
      <c r="H438" s="94"/>
      <c r="I438" s="94"/>
      <c r="J438" s="44"/>
    </row>
    <row r="439" spans="1:18" ht="15" customHeight="1" x14ac:dyDescent="0.25">
      <c r="A439" s="84"/>
      <c r="B439" s="100"/>
      <c r="C439" s="59"/>
      <c r="D439" s="51"/>
      <c r="E439" s="59"/>
      <c r="F439" s="59"/>
      <c r="G439" s="50"/>
      <c r="H439" s="44"/>
      <c r="I439" s="44"/>
      <c r="J439" s="44"/>
    </row>
    <row r="440" spans="1:18" ht="15.75" customHeight="1" x14ac:dyDescent="0.25">
      <c r="A440" s="95" t="s">
        <v>126</v>
      </c>
      <c r="B440" s="59" t="s">
        <v>125</v>
      </c>
      <c r="C440" s="44"/>
      <c r="D440" s="44"/>
      <c r="E440" s="44"/>
      <c r="F440" s="44"/>
      <c r="G440" s="44"/>
      <c r="H440" s="44"/>
      <c r="I440" s="44"/>
      <c r="J440" s="44"/>
    </row>
    <row r="441" spans="1:18" ht="45" customHeight="1" x14ac:dyDescent="0.25">
      <c r="A441" s="95"/>
      <c r="B441" s="47" t="s">
        <v>124</v>
      </c>
      <c r="C441" s="99" t="s">
        <v>123</v>
      </c>
      <c r="D441" s="99" t="s">
        <v>122</v>
      </c>
      <c r="E441" s="99" t="s">
        <v>121</v>
      </c>
      <c r="F441" s="99" t="s">
        <v>120</v>
      </c>
      <c r="G441" s="99" t="s">
        <v>119</v>
      </c>
      <c r="H441" s="99" t="s">
        <v>118</v>
      </c>
      <c r="I441" s="99" t="s">
        <v>117</v>
      </c>
      <c r="J441" s="44"/>
    </row>
    <row r="442" spans="1:18" ht="14.25" customHeight="1" x14ac:dyDescent="0.25">
      <c r="A442" s="95"/>
      <c r="B442" s="47" t="s">
        <v>116</v>
      </c>
      <c r="C442" s="47">
        <v>18</v>
      </c>
      <c r="D442" s="47">
        <v>58</v>
      </c>
      <c r="E442" s="47">
        <v>27</v>
      </c>
      <c r="F442" s="47">
        <v>71</v>
      </c>
      <c r="G442" s="47">
        <v>55</v>
      </c>
      <c r="H442" s="47">
        <v>1</v>
      </c>
      <c r="I442" s="47">
        <v>230</v>
      </c>
      <c r="J442" s="44"/>
      <c r="K442" s="44"/>
      <c r="L442" s="44"/>
      <c r="M442" s="44"/>
      <c r="N442" s="44"/>
      <c r="O442" s="44"/>
      <c r="P442" s="44"/>
    </row>
    <row r="443" spans="1:18" ht="14.25" customHeight="1" x14ac:dyDescent="0.25">
      <c r="A443" s="96"/>
      <c r="B443" s="653" t="s">
        <v>115</v>
      </c>
      <c r="C443" s="47">
        <v>8</v>
      </c>
      <c r="D443" s="47">
        <v>4</v>
      </c>
      <c r="E443" s="47">
        <v>3</v>
      </c>
      <c r="F443" s="47">
        <v>6</v>
      </c>
      <c r="G443" s="47">
        <v>8</v>
      </c>
      <c r="H443" s="47">
        <v>1</v>
      </c>
      <c r="I443" s="47">
        <v>30</v>
      </c>
      <c r="J443" s="44"/>
    </row>
    <row r="444" spans="1:18" ht="14.25" customHeight="1" x14ac:dyDescent="0.25">
      <c r="A444" s="96"/>
      <c r="B444" s="47" t="s">
        <v>114</v>
      </c>
      <c r="C444" s="47">
        <v>4</v>
      </c>
      <c r="D444" s="47">
        <v>8</v>
      </c>
      <c r="E444" s="47">
        <v>3</v>
      </c>
      <c r="F444" s="47">
        <v>6</v>
      </c>
      <c r="G444" s="47">
        <v>7</v>
      </c>
      <c r="H444" s="47">
        <v>1</v>
      </c>
      <c r="I444" s="47">
        <v>29</v>
      </c>
      <c r="J444" s="44"/>
    </row>
    <row r="445" spans="1:18" ht="14.25" customHeight="1" x14ac:dyDescent="0.25">
      <c r="A445" s="96"/>
      <c r="B445" s="47" t="s">
        <v>113</v>
      </c>
      <c r="C445" s="47">
        <v>21</v>
      </c>
      <c r="D445" s="47">
        <v>0</v>
      </c>
      <c r="E445" s="47">
        <v>13</v>
      </c>
      <c r="F445" s="47">
        <v>35</v>
      </c>
      <c r="G445" s="47">
        <v>2</v>
      </c>
      <c r="H445" s="47">
        <v>0</v>
      </c>
      <c r="I445" s="47">
        <v>71</v>
      </c>
      <c r="J445" s="44"/>
    </row>
    <row r="446" spans="1:18" x14ac:dyDescent="0.25">
      <c r="A446" s="96"/>
      <c r="B446" s="62" t="s">
        <v>24</v>
      </c>
      <c r="C446" s="62">
        <v>51</v>
      </c>
      <c r="D446" s="62">
        <v>70</v>
      </c>
      <c r="E446" s="62">
        <v>46</v>
      </c>
      <c r="F446" s="62">
        <v>118</v>
      </c>
      <c r="G446" s="62">
        <v>72</v>
      </c>
      <c r="H446" s="62">
        <v>3</v>
      </c>
      <c r="I446" s="62">
        <v>360</v>
      </c>
      <c r="J446" s="44"/>
    </row>
    <row r="447" spans="1:18" ht="15" customHeight="1" x14ac:dyDescent="0.25">
      <c r="A447" s="95"/>
      <c r="B447" s="44" t="s">
        <v>97</v>
      </c>
      <c r="C447" s="94"/>
      <c r="D447" s="94"/>
      <c r="E447" s="94"/>
      <c r="F447" s="94"/>
      <c r="G447" s="94"/>
      <c r="H447" s="94"/>
      <c r="I447" s="94"/>
      <c r="J447" s="44"/>
    </row>
    <row r="448" spans="1:18" ht="15" customHeight="1" x14ac:dyDescent="0.25">
      <c r="A448" s="601"/>
      <c r="B448" s="44"/>
      <c r="C448" s="103"/>
      <c r="D448" s="103"/>
      <c r="E448" s="103"/>
      <c r="F448" s="103"/>
      <c r="G448" s="103"/>
      <c r="H448" s="103"/>
      <c r="I448" s="103"/>
      <c r="J448" s="44"/>
    </row>
    <row r="449" spans="1:11" ht="15" customHeight="1" x14ac:dyDescent="0.25">
      <c r="D449" s="84"/>
      <c r="G449" s="84"/>
      <c r="H449" s="84"/>
      <c r="I449" s="84"/>
    </row>
    <row r="450" spans="1:11" s="102" customFormat="1" ht="15.75" customHeight="1" x14ac:dyDescent="0.25">
      <c r="A450" s="682"/>
      <c r="B450" s="908" t="s">
        <v>111</v>
      </c>
      <c r="C450" s="908"/>
      <c r="D450" s="908"/>
      <c r="E450" s="908"/>
      <c r="F450" s="908"/>
      <c r="G450" s="908"/>
      <c r="H450" s="909"/>
      <c r="I450" s="909"/>
      <c r="J450" s="910"/>
    </row>
    <row r="451" spans="1:11" ht="14.25" customHeight="1" x14ac:dyDescent="0.25">
      <c r="A451" s="48"/>
      <c r="B451" s="57"/>
      <c r="C451" s="57"/>
      <c r="D451" s="44"/>
      <c r="E451" s="44"/>
      <c r="F451" s="44"/>
      <c r="G451" s="56"/>
      <c r="H451" s="1"/>
      <c r="I451" s="1"/>
      <c r="J451" s="1"/>
      <c r="K451" s="1"/>
    </row>
    <row r="452" spans="1:11" ht="14.25" customHeight="1" x14ac:dyDescent="0.25">
      <c r="A452" s="48" t="s">
        <v>110</v>
      </c>
      <c r="B452" s="48" t="s">
        <v>109</v>
      </c>
      <c r="C452" s="44"/>
      <c r="D452" s="44"/>
      <c r="E452" s="44"/>
      <c r="F452" s="44"/>
      <c r="G452" s="44"/>
      <c r="H452" s="1"/>
      <c r="I452" s="1"/>
      <c r="J452" s="1"/>
      <c r="K452" s="1"/>
    </row>
    <row r="453" spans="1:11" ht="30" customHeight="1" x14ac:dyDescent="0.25">
      <c r="A453" s="48"/>
      <c r="B453" s="47"/>
      <c r="C453" s="98" t="s">
        <v>102</v>
      </c>
      <c r="D453" s="54"/>
      <c r="E453" s="92"/>
      <c r="F453" s="44"/>
      <c r="G453" s="44"/>
      <c r="H453" s="1"/>
      <c r="I453" s="1"/>
      <c r="J453" s="1"/>
    </row>
    <row r="454" spans="1:11" x14ac:dyDescent="0.25">
      <c r="A454" s="48"/>
      <c r="B454" s="47" t="s">
        <v>25</v>
      </c>
      <c r="C454" s="47">
        <v>2198.1730520000001</v>
      </c>
      <c r="D454" s="50"/>
      <c r="E454" s="50"/>
      <c r="F454" s="53"/>
      <c r="G454" s="44"/>
      <c r="H454" s="1"/>
      <c r="I454" s="1"/>
      <c r="J454" s="1"/>
    </row>
    <row r="455" spans="1:11" ht="15" customHeight="1" x14ac:dyDescent="0.25">
      <c r="A455" s="48"/>
      <c r="B455" s="47" t="s">
        <v>26</v>
      </c>
      <c r="C455" s="47">
        <v>165.49498700000001</v>
      </c>
      <c r="D455" s="71"/>
      <c r="E455" s="50"/>
      <c r="F455" s="53"/>
      <c r="G455" s="44"/>
      <c r="H455" s="1"/>
      <c r="I455" s="1"/>
      <c r="J455" s="1"/>
    </row>
    <row r="456" spans="1:11" ht="15" customHeight="1" x14ac:dyDescent="0.25">
      <c r="A456" s="48"/>
      <c r="B456" s="47" t="s">
        <v>100</v>
      </c>
      <c r="C456" s="79">
        <v>7.5287515170575386E-2</v>
      </c>
      <c r="D456" s="86"/>
      <c r="E456" s="50"/>
      <c r="F456" s="53"/>
      <c r="G456" s="44"/>
      <c r="I456" s="1"/>
      <c r="J456" s="1"/>
    </row>
    <row r="457" spans="1:11" x14ac:dyDescent="0.25">
      <c r="A457" s="48"/>
      <c r="B457" s="44" t="s">
        <v>97</v>
      </c>
      <c r="C457" s="91"/>
      <c r="D457" s="91"/>
      <c r="E457" s="91"/>
      <c r="F457" s="91"/>
      <c r="G457" s="91"/>
      <c r="I457" s="1"/>
      <c r="J457" s="1"/>
    </row>
    <row r="458" spans="1:11" ht="14.25" customHeight="1" x14ac:dyDescent="0.25">
      <c r="A458" s="48"/>
      <c r="B458" s="90"/>
      <c r="C458" s="89"/>
      <c r="D458" s="44"/>
      <c r="E458" s="44"/>
      <c r="F458" s="44"/>
      <c r="G458" s="44"/>
      <c r="H458" s="87"/>
      <c r="I458" s="87"/>
      <c r="J458" s="87"/>
      <c r="K458" s="1"/>
    </row>
    <row r="459" spans="1:11" x14ac:dyDescent="0.25">
      <c r="A459" s="48" t="s">
        <v>108</v>
      </c>
      <c r="B459" s="48" t="s">
        <v>879</v>
      </c>
      <c r="C459" s="80"/>
      <c r="D459" s="81"/>
      <c r="E459" s="44"/>
      <c r="F459" s="44"/>
      <c r="G459" s="44"/>
      <c r="H459" s="87"/>
      <c r="I459" s="1"/>
      <c r="J459" s="1"/>
    </row>
    <row r="460" spans="1:11" ht="30" customHeight="1" x14ac:dyDescent="0.25">
      <c r="A460" s="48"/>
      <c r="B460" s="47"/>
      <c r="C460" s="98" t="s">
        <v>102</v>
      </c>
      <c r="D460" s="54"/>
      <c r="E460" s="44"/>
      <c r="F460" s="44"/>
      <c r="G460" s="44"/>
      <c r="H460" s="87"/>
      <c r="I460" s="83"/>
      <c r="J460" s="82"/>
      <c r="K460" s="87"/>
    </row>
    <row r="461" spans="1:11" ht="15" customHeight="1" x14ac:dyDescent="0.25">
      <c r="A461" s="48"/>
      <c r="B461" s="47" t="s">
        <v>33</v>
      </c>
      <c r="C461" s="47">
        <v>389</v>
      </c>
      <c r="D461" s="50"/>
      <c r="E461" s="50"/>
      <c r="F461" s="53"/>
      <c r="G461" s="44"/>
      <c r="H461" s="87"/>
      <c r="I461" s="88"/>
      <c r="J461" s="82"/>
      <c r="K461" s="87"/>
    </row>
    <row r="462" spans="1:11" ht="15.75" customHeight="1" x14ac:dyDescent="0.25">
      <c r="A462" s="48"/>
      <c r="B462" s="47" t="s">
        <v>34</v>
      </c>
      <c r="C462" s="47">
        <v>29</v>
      </c>
      <c r="D462" s="71"/>
      <c r="E462" s="50"/>
      <c r="F462" s="44"/>
      <c r="G462" s="44"/>
      <c r="H462" s="87"/>
      <c r="I462" s="88"/>
      <c r="J462" s="82"/>
      <c r="K462" s="87"/>
    </row>
    <row r="463" spans="1:11" x14ac:dyDescent="0.25">
      <c r="A463" s="48"/>
      <c r="B463" s="47" t="s">
        <v>101</v>
      </c>
      <c r="C463" s="79">
        <v>7.4550128534704371E-2</v>
      </c>
      <c r="D463" s="86"/>
      <c r="E463" s="50"/>
      <c r="F463" s="53"/>
      <c r="G463" s="44"/>
      <c r="H463" s="84"/>
      <c r="I463" s="83"/>
      <c r="J463" s="82"/>
      <c r="K463" s="1"/>
    </row>
    <row r="464" spans="1:11" ht="14.25" customHeight="1" x14ac:dyDescent="0.25">
      <c r="A464" s="48"/>
      <c r="B464" s="44" t="s">
        <v>97</v>
      </c>
      <c r="C464" s="85"/>
      <c r="D464" s="85"/>
      <c r="E464" s="85"/>
      <c r="F464" s="85"/>
      <c r="G464" s="85"/>
      <c r="H464" s="84"/>
      <c r="I464" s="83"/>
      <c r="J464" s="82"/>
      <c r="K464" s="1"/>
    </row>
    <row r="465" spans="1:11" ht="15" customHeight="1" x14ac:dyDescent="0.25">
      <c r="A465" s="48"/>
      <c r="B465" s="66"/>
      <c r="C465" s="66"/>
      <c r="D465" s="66"/>
      <c r="E465" s="66"/>
      <c r="F465" s="44"/>
      <c r="G465" s="44"/>
      <c r="H465" s="78"/>
      <c r="I465" s="1"/>
      <c r="J465" s="1"/>
      <c r="K465" s="1"/>
    </row>
    <row r="466" spans="1:11" x14ac:dyDescent="0.25">
      <c r="A466" s="48" t="s">
        <v>881</v>
      </c>
      <c r="B466" s="48" t="s">
        <v>880</v>
      </c>
      <c r="C466" s="48"/>
      <c r="D466" s="44"/>
      <c r="E466" s="44"/>
      <c r="F466" s="44"/>
      <c r="G466" s="56"/>
    </row>
    <row r="467" spans="1:11" ht="27.6" customHeight="1" x14ac:dyDescent="0.25">
      <c r="A467" s="48"/>
      <c r="B467" s="47"/>
      <c r="C467" s="47"/>
      <c r="D467" s="98" t="s">
        <v>102</v>
      </c>
      <c r="E467" s="54"/>
      <c r="F467" s="50"/>
      <c r="G467" s="56"/>
    </row>
    <row r="468" spans="1:11" ht="29.45" customHeight="1" x14ac:dyDescent="0.25">
      <c r="A468" s="48"/>
      <c r="B468" s="73" t="s">
        <v>25</v>
      </c>
      <c r="C468" s="640" t="s">
        <v>99</v>
      </c>
      <c r="D468" s="128">
        <v>629.99637499999994</v>
      </c>
      <c r="E468" s="50"/>
      <c r="F468" s="50"/>
      <c r="G468" s="56"/>
    </row>
    <row r="469" spans="1:11" x14ac:dyDescent="0.25">
      <c r="A469" s="48"/>
      <c r="B469" s="72"/>
      <c r="C469" s="47" t="s">
        <v>98</v>
      </c>
      <c r="D469" s="128">
        <v>1568.1766769999999</v>
      </c>
      <c r="E469" s="50"/>
      <c r="F469" s="75"/>
      <c r="G469" s="44"/>
    </row>
    <row r="470" spans="1:11" ht="29.45" customHeight="1" x14ac:dyDescent="0.25">
      <c r="A470" s="48"/>
      <c r="B470" s="70"/>
      <c r="C470" s="639" t="s">
        <v>104</v>
      </c>
      <c r="D470" s="638">
        <v>0.28659999012670995</v>
      </c>
      <c r="E470" s="60"/>
      <c r="F470" s="74"/>
      <c r="G470" s="63"/>
    </row>
    <row r="471" spans="1:11" ht="29.45" customHeight="1" x14ac:dyDescent="0.25">
      <c r="A471" s="48"/>
      <c r="B471" s="73" t="s">
        <v>26</v>
      </c>
      <c r="C471" s="640" t="s">
        <v>99</v>
      </c>
      <c r="D471" s="128">
        <v>39.560386000000001</v>
      </c>
      <c r="E471" s="50"/>
      <c r="F471" s="50"/>
      <c r="G471" s="53"/>
    </row>
    <row r="472" spans="1:11" ht="15" customHeight="1" x14ac:dyDescent="0.25">
      <c r="A472" s="48"/>
      <c r="B472" s="72"/>
      <c r="C472" s="47" t="s">
        <v>98</v>
      </c>
      <c r="D472" s="47">
        <v>125.934601</v>
      </c>
      <c r="E472" s="71"/>
      <c r="F472" s="50"/>
      <c r="G472" s="50"/>
    </row>
    <row r="473" spans="1:11" ht="30" x14ac:dyDescent="0.25">
      <c r="A473" s="48"/>
      <c r="B473" s="70"/>
      <c r="C473" s="187" t="s">
        <v>104</v>
      </c>
      <c r="D473" s="638">
        <v>0.23904280556848528</v>
      </c>
      <c r="E473" s="69"/>
      <c r="F473" s="50"/>
      <c r="G473" s="50"/>
    </row>
    <row r="474" spans="1:11" x14ac:dyDescent="0.25">
      <c r="A474" s="48"/>
      <c r="B474" s="44" t="s">
        <v>97</v>
      </c>
      <c r="C474" s="68"/>
      <c r="D474" s="68"/>
      <c r="E474" s="68"/>
      <c r="F474" s="68"/>
      <c r="G474" s="44"/>
    </row>
    <row r="475" spans="1:11" x14ac:dyDescent="0.25">
      <c r="A475" s="67"/>
      <c r="B475" s="66"/>
      <c r="C475" s="66"/>
      <c r="D475" s="66"/>
      <c r="E475" s="66"/>
      <c r="F475" s="53"/>
      <c r="G475" s="44"/>
    </row>
    <row r="476" spans="1:11" x14ac:dyDescent="0.25">
      <c r="A476" s="48" t="s">
        <v>107</v>
      </c>
      <c r="B476" s="48" t="s">
        <v>105</v>
      </c>
      <c r="C476" s="48"/>
      <c r="D476" s="44"/>
      <c r="E476" s="44"/>
      <c r="F476" s="44"/>
      <c r="G476" s="65"/>
    </row>
    <row r="477" spans="1:11" x14ac:dyDescent="0.25">
      <c r="A477" s="48"/>
      <c r="B477" s="47"/>
      <c r="C477" s="47"/>
      <c r="D477" s="64" t="s">
        <v>102</v>
      </c>
      <c r="E477" s="54"/>
      <c r="F477" s="54"/>
      <c r="G477" s="44"/>
    </row>
    <row r="478" spans="1:11" ht="30.6" customHeight="1" x14ac:dyDescent="0.25">
      <c r="A478" s="48"/>
      <c r="B478" s="916" t="s">
        <v>33</v>
      </c>
      <c r="C478" s="640" t="s">
        <v>99</v>
      </c>
      <c r="D478" s="128">
        <v>111</v>
      </c>
      <c r="E478" s="50"/>
      <c r="F478" s="50"/>
      <c r="G478" s="44"/>
    </row>
    <row r="479" spans="1:11" x14ac:dyDescent="0.25">
      <c r="A479" s="48"/>
      <c r="B479" s="917"/>
      <c r="C479" s="47" t="s">
        <v>98</v>
      </c>
      <c r="D479" s="128">
        <v>278</v>
      </c>
      <c r="E479" s="50"/>
      <c r="F479" s="50"/>
      <c r="G479" s="50"/>
    </row>
    <row r="480" spans="1:11" ht="30" x14ac:dyDescent="0.25">
      <c r="A480" s="48"/>
      <c r="B480" s="918"/>
      <c r="C480" s="187" t="s">
        <v>104</v>
      </c>
      <c r="D480" s="638">
        <v>0.28534704370179947</v>
      </c>
      <c r="E480" s="60"/>
      <c r="F480" s="60"/>
      <c r="G480" s="63"/>
    </row>
    <row r="481" spans="1:7" ht="29.45" customHeight="1" x14ac:dyDescent="0.25">
      <c r="A481" s="48"/>
      <c r="B481" s="916" t="s">
        <v>34</v>
      </c>
      <c r="C481" s="640" t="s">
        <v>99</v>
      </c>
      <c r="D481" s="128">
        <v>7</v>
      </c>
      <c r="E481" s="50"/>
      <c r="F481" s="50"/>
      <c r="G481" s="53"/>
    </row>
    <row r="482" spans="1:7" ht="15" customHeight="1" x14ac:dyDescent="0.25">
      <c r="A482" s="48"/>
      <c r="B482" s="917"/>
      <c r="C482" s="47" t="s">
        <v>98</v>
      </c>
      <c r="D482" s="128">
        <v>22</v>
      </c>
      <c r="E482" s="50"/>
      <c r="F482" s="50"/>
      <c r="G482" s="50"/>
    </row>
    <row r="483" spans="1:7" ht="30" x14ac:dyDescent="0.25">
      <c r="A483" s="48"/>
      <c r="B483" s="918"/>
      <c r="C483" s="187" t="s">
        <v>104</v>
      </c>
      <c r="D483" s="638">
        <v>0.2413793103448276</v>
      </c>
      <c r="E483" s="60"/>
      <c r="F483" s="59"/>
      <c r="G483" s="50"/>
    </row>
    <row r="484" spans="1:7" ht="15.75" customHeight="1" x14ac:dyDescent="0.25">
      <c r="A484" s="48"/>
      <c r="B484" s="44" t="s">
        <v>97</v>
      </c>
      <c r="C484" s="58"/>
      <c r="D484" s="58"/>
      <c r="E484" s="58"/>
      <c r="F484" s="58"/>
      <c r="G484" s="51"/>
    </row>
    <row r="485" spans="1:7" x14ac:dyDescent="0.25">
      <c r="A485" s="48"/>
      <c r="B485" s="57"/>
      <c r="C485" s="57"/>
      <c r="D485" s="56"/>
      <c r="E485" s="56"/>
      <c r="F485" s="56"/>
      <c r="G485" s="52"/>
    </row>
    <row r="486" spans="1:7" ht="15" customHeight="1" x14ac:dyDescent="0.25">
      <c r="A486" s="48" t="s">
        <v>106</v>
      </c>
      <c r="B486" s="48" t="s">
        <v>103</v>
      </c>
      <c r="C486" s="48"/>
      <c r="D486" s="56"/>
      <c r="E486" s="56"/>
      <c r="F486" s="44"/>
      <c r="G486" s="52"/>
    </row>
    <row r="487" spans="1:7" x14ac:dyDescent="0.25">
      <c r="A487" s="48"/>
      <c r="B487" s="47"/>
      <c r="C487" s="47"/>
      <c r="D487" s="55" t="s">
        <v>102</v>
      </c>
      <c r="E487" s="54"/>
      <c r="F487" s="53"/>
      <c r="G487" s="52"/>
    </row>
    <row r="488" spans="1:7" ht="29.45" customHeight="1" x14ac:dyDescent="0.25">
      <c r="A488" s="48"/>
      <c r="B488" s="914" t="s">
        <v>101</v>
      </c>
      <c r="C488" s="640" t="s">
        <v>99</v>
      </c>
      <c r="D488" s="644">
        <v>6.3063063063063057E-2</v>
      </c>
      <c r="E488" s="49"/>
      <c r="F488" s="50"/>
      <c r="G488" s="51"/>
    </row>
    <row r="489" spans="1:7" ht="14.45" customHeight="1" x14ac:dyDescent="0.25">
      <c r="A489" s="48"/>
      <c r="B489" s="915"/>
      <c r="C489" s="47" t="s">
        <v>98</v>
      </c>
      <c r="D489" s="46">
        <v>7.9136690647482008E-2</v>
      </c>
      <c r="E489" s="49"/>
      <c r="F489" s="50"/>
      <c r="G489" s="50"/>
    </row>
    <row r="490" spans="1:7" ht="31.15" customHeight="1" x14ac:dyDescent="0.25">
      <c r="A490" s="48"/>
      <c r="B490" s="914" t="s">
        <v>100</v>
      </c>
      <c r="C490" s="640" t="s">
        <v>99</v>
      </c>
      <c r="D490" s="644">
        <v>6.2794624810341176E-2</v>
      </c>
      <c r="E490" s="49"/>
      <c r="F490" s="44"/>
      <c r="G490" s="44"/>
    </row>
    <row r="491" spans="1:7" ht="15" customHeight="1" x14ac:dyDescent="0.25">
      <c r="A491" s="48"/>
      <c r="B491" s="915"/>
      <c r="C491" s="47" t="s">
        <v>98</v>
      </c>
      <c r="D491" s="46">
        <v>8.0306385656059603E-2</v>
      </c>
      <c r="E491" s="45"/>
      <c r="F491" s="44"/>
      <c r="G491" s="44"/>
    </row>
    <row r="492" spans="1:7" ht="15" customHeight="1" x14ac:dyDescent="0.25">
      <c r="A492" s="44"/>
      <c r="B492" s="44" t="s">
        <v>97</v>
      </c>
      <c r="C492" s="44"/>
      <c r="D492" s="44"/>
      <c r="E492" s="44"/>
      <c r="F492" s="44"/>
      <c r="G492" s="44"/>
    </row>
    <row r="493" spans="1:7" ht="15" customHeight="1" x14ac:dyDescent="0.25">
      <c r="A493" s="44"/>
      <c r="B493" s="44"/>
      <c r="C493" s="44"/>
      <c r="D493" s="44"/>
      <c r="E493" s="44"/>
      <c r="F493" s="44"/>
      <c r="G493" s="44"/>
    </row>
    <row r="494" spans="1:7" ht="15" customHeight="1" x14ac:dyDescent="0.25">
      <c r="A494" s="44"/>
      <c r="B494" s="44"/>
      <c r="C494" s="44"/>
      <c r="D494" s="44"/>
      <c r="E494" s="44"/>
      <c r="F494" s="44"/>
      <c r="G494" s="44"/>
    </row>
    <row r="495" spans="1:7" ht="15" customHeight="1" x14ac:dyDescent="0.25"/>
    <row r="496" spans="1:7" ht="15" customHeight="1" x14ac:dyDescent="0.25"/>
    <row r="497" ht="14.45" customHeight="1" x14ac:dyDescent="0.25"/>
    <row r="508" ht="14.45" customHeight="1" x14ac:dyDescent="0.25"/>
  </sheetData>
  <mergeCells count="8">
    <mergeCell ref="B74:E79"/>
    <mergeCell ref="B450:J450"/>
    <mergeCell ref="A84:A85"/>
    <mergeCell ref="B305:D306"/>
    <mergeCell ref="B490:B491"/>
    <mergeCell ref="B478:B480"/>
    <mergeCell ref="B481:B483"/>
    <mergeCell ref="B488:B48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tabColor rgb="FF00B050"/>
  </sheetPr>
  <dimension ref="A1:H49"/>
  <sheetViews>
    <sheetView zoomScale="70" zoomScaleNormal="70" workbookViewId="0"/>
  </sheetViews>
  <sheetFormatPr defaultColWidth="19.7109375" defaultRowHeight="15" x14ac:dyDescent="0.25"/>
  <cols>
    <col min="1" max="1" width="19.7109375" style="43"/>
    <col min="2" max="2" width="94.5703125" style="43" customWidth="1"/>
    <col min="3" max="16384" width="19.7109375" style="43"/>
  </cols>
  <sheetData>
    <row r="1" spans="1:8" ht="37.5" customHeight="1" x14ac:dyDescent="0.45">
      <c r="A1" s="663" t="s">
        <v>999</v>
      </c>
    </row>
    <row r="2" spans="1:8" ht="15" customHeight="1" x14ac:dyDescent="0.25"/>
    <row r="3" spans="1:8" ht="15" customHeight="1" x14ac:dyDescent="0.25">
      <c r="A3" s="919" t="s">
        <v>1014</v>
      </c>
      <c r="B3" s="920"/>
      <c r="C3" s="920"/>
      <c r="D3" s="920"/>
      <c r="E3" s="920"/>
      <c r="F3" s="851"/>
    </row>
    <row r="4" spans="1:8" ht="15" customHeight="1" x14ac:dyDescent="0.25">
      <c r="A4" s="920"/>
      <c r="B4" s="920"/>
      <c r="C4" s="920"/>
      <c r="D4" s="920"/>
      <c r="E4" s="920"/>
    </row>
    <row r="5" spans="1:8" x14ac:dyDescent="0.25">
      <c r="A5" s="920"/>
      <c r="B5" s="920"/>
      <c r="C5" s="920"/>
      <c r="D5" s="920"/>
      <c r="E5" s="920"/>
    </row>
    <row r="7" spans="1:8" x14ac:dyDescent="0.25">
      <c r="A7" s="690" t="s">
        <v>1002</v>
      </c>
      <c r="B7" s="690" t="s">
        <v>1009</v>
      </c>
      <c r="C7" s="690"/>
      <c r="D7" s="690"/>
      <c r="E7" s="690"/>
      <c r="F7" s="690"/>
      <c r="G7" s="690"/>
      <c r="H7" s="690"/>
    </row>
    <row r="8" spans="1:8" x14ac:dyDescent="0.25">
      <c r="B8" s="689"/>
      <c r="C8" s="251" t="s">
        <v>960</v>
      </c>
      <c r="D8" s="251" t="s">
        <v>959</v>
      </c>
      <c r="E8" s="251" t="s">
        <v>341</v>
      </c>
      <c r="F8" s="690"/>
      <c r="G8" s="690"/>
      <c r="H8" s="690"/>
    </row>
    <row r="9" spans="1:8" x14ac:dyDescent="0.25">
      <c r="B9" s="689" t="s">
        <v>33</v>
      </c>
      <c r="C9" s="689">
        <v>12</v>
      </c>
      <c r="D9" s="689">
        <v>27</v>
      </c>
      <c r="E9" s="689">
        <v>39</v>
      </c>
    </row>
    <row r="10" spans="1:8" ht="15.75" thickBot="1" x14ac:dyDescent="0.3">
      <c r="B10" s="847" t="s">
        <v>1000</v>
      </c>
      <c r="C10" s="847">
        <v>0.30769230769230771</v>
      </c>
      <c r="D10" s="847">
        <v>0.69230769230769229</v>
      </c>
      <c r="E10" s="847">
        <v>1</v>
      </c>
    </row>
    <row r="11" spans="1:8" x14ac:dyDescent="0.25">
      <c r="B11" s="846" t="s">
        <v>34</v>
      </c>
      <c r="C11" s="846">
        <v>1</v>
      </c>
      <c r="D11" s="846">
        <v>4</v>
      </c>
      <c r="E11" s="846">
        <v>5</v>
      </c>
    </row>
    <row r="12" spans="1:8" ht="15.75" thickBot="1" x14ac:dyDescent="0.3">
      <c r="B12" s="847" t="s">
        <v>1000</v>
      </c>
      <c r="C12" s="847">
        <v>0.2</v>
      </c>
      <c r="D12" s="847">
        <v>0.8</v>
      </c>
      <c r="E12" s="847">
        <v>1</v>
      </c>
    </row>
    <row r="13" spans="1:8" x14ac:dyDescent="0.25">
      <c r="B13" s="848" t="s">
        <v>1001</v>
      </c>
      <c r="C13" s="848">
        <v>8.3333333333333329E-2</v>
      </c>
      <c r="D13" s="848">
        <v>0.14814814814814814</v>
      </c>
      <c r="E13" s="848">
        <v>0.12820512820512819</v>
      </c>
    </row>
    <row r="14" spans="1:8" x14ac:dyDescent="0.25">
      <c r="B14" s="834" t="s">
        <v>1011</v>
      </c>
    </row>
    <row r="15" spans="1:8" x14ac:dyDescent="0.25">
      <c r="B15" s="43" t="s">
        <v>1003</v>
      </c>
      <c r="E15" s="690"/>
    </row>
    <row r="16" spans="1:8" x14ac:dyDescent="0.25">
      <c r="B16" s="684" t="s">
        <v>97</v>
      </c>
    </row>
    <row r="19" spans="1:5" x14ac:dyDescent="0.25">
      <c r="A19" s="690" t="s">
        <v>1004</v>
      </c>
      <c r="B19" s="690" t="s">
        <v>1010</v>
      </c>
    </row>
    <row r="20" spans="1:5" x14ac:dyDescent="0.25">
      <c r="B20" s="689"/>
      <c r="C20" s="251" t="s">
        <v>960</v>
      </c>
      <c r="D20" s="251" t="s">
        <v>959</v>
      </c>
      <c r="E20" s="251" t="s">
        <v>341</v>
      </c>
    </row>
    <row r="21" spans="1:5" x14ac:dyDescent="0.25">
      <c r="B21" s="689" t="s">
        <v>33</v>
      </c>
      <c r="C21" s="689">
        <v>14</v>
      </c>
      <c r="D21" s="689">
        <v>23</v>
      </c>
      <c r="E21" s="689">
        <v>37</v>
      </c>
    </row>
    <row r="22" spans="1:5" ht="15.75" thickBot="1" x14ac:dyDescent="0.3">
      <c r="B22" s="847" t="s">
        <v>1000</v>
      </c>
      <c r="C22" s="847">
        <v>0.3783783783783784</v>
      </c>
      <c r="D22" s="847">
        <v>0.6216216216216216</v>
      </c>
      <c r="E22" s="847">
        <v>1</v>
      </c>
    </row>
    <row r="23" spans="1:5" x14ac:dyDescent="0.25">
      <c r="B23" s="846" t="s">
        <v>34</v>
      </c>
      <c r="C23" s="846">
        <v>6</v>
      </c>
      <c r="D23" s="846">
        <v>14</v>
      </c>
      <c r="E23" s="846">
        <v>20</v>
      </c>
    </row>
    <row r="24" spans="1:5" ht="15.75" thickBot="1" x14ac:dyDescent="0.3">
      <c r="B24" s="847" t="s">
        <v>1000</v>
      </c>
      <c r="C24" s="847">
        <v>0.3</v>
      </c>
      <c r="D24" s="847">
        <v>0.7</v>
      </c>
      <c r="E24" s="847">
        <v>1</v>
      </c>
    </row>
    <row r="25" spans="1:5" x14ac:dyDescent="0.25">
      <c r="B25" s="848" t="s">
        <v>1001</v>
      </c>
      <c r="C25" s="848">
        <v>0.42857142857142855</v>
      </c>
      <c r="D25" s="848">
        <v>0.60869565217391308</v>
      </c>
      <c r="E25" s="848">
        <v>0.54054054054054057</v>
      </c>
    </row>
    <row r="26" spans="1:5" x14ac:dyDescent="0.25">
      <c r="B26" s="43" t="s">
        <v>1003</v>
      </c>
    </row>
    <row r="30" spans="1:5" x14ac:dyDescent="0.25">
      <c r="A30" s="690" t="s">
        <v>1005</v>
      </c>
      <c r="B30" s="690" t="s">
        <v>1015</v>
      </c>
    </row>
    <row r="31" spans="1:5" x14ac:dyDescent="0.25">
      <c r="B31" s="689"/>
      <c r="C31" s="251" t="s">
        <v>960</v>
      </c>
      <c r="D31" s="251" t="s">
        <v>959</v>
      </c>
      <c r="E31" s="251" t="s">
        <v>341</v>
      </c>
    </row>
    <row r="32" spans="1:5" x14ac:dyDescent="0.25">
      <c r="B32" s="689" t="s">
        <v>33</v>
      </c>
      <c r="C32" s="689">
        <v>3</v>
      </c>
      <c r="D32" s="689">
        <v>4</v>
      </c>
      <c r="E32" s="689">
        <v>7</v>
      </c>
    </row>
    <row r="33" spans="1:5" ht="15.75" thickBot="1" x14ac:dyDescent="0.3">
      <c r="B33" s="847" t="s">
        <v>1000</v>
      </c>
      <c r="C33" s="847">
        <v>0.42857142857142855</v>
      </c>
      <c r="D33" s="847">
        <v>0.5714285714285714</v>
      </c>
      <c r="E33" s="847">
        <v>1</v>
      </c>
    </row>
    <row r="34" spans="1:5" x14ac:dyDescent="0.25">
      <c r="B34" s="846" t="s">
        <v>34</v>
      </c>
      <c r="C34" s="846">
        <v>0</v>
      </c>
      <c r="D34" s="846">
        <v>1</v>
      </c>
      <c r="E34" s="846">
        <v>1</v>
      </c>
    </row>
    <row r="35" spans="1:5" ht="15.75" thickBot="1" x14ac:dyDescent="0.3">
      <c r="B35" s="847" t="s">
        <v>1000</v>
      </c>
      <c r="C35" s="847">
        <v>0</v>
      </c>
      <c r="D35" s="847">
        <v>1</v>
      </c>
      <c r="E35" s="847">
        <v>1</v>
      </c>
    </row>
    <row r="36" spans="1:5" x14ac:dyDescent="0.25">
      <c r="B36" s="848" t="s">
        <v>1001</v>
      </c>
      <c r="C36" s="848">
        <v>0</v>
      </c>
      <c r="D36" s="848">
        <v>0.25</v>
      </c>
      <c r="E36" s="848">
        <v>0.14285714285714285</v>
      </c>
    </row>
    <row r="37" spans="1:5" x14ac:dyDescent="0.25">
      <c r="B37" s="43" t="s">
        <v>1012</v>
      </c>
    </row>
    <row r="41" spans="1:5" x14ac:dyDescent="0.25">
      <c r="A41" s="690" t="s">
        <v>1007</v>
      </c>
      <c r="B41" s="690" t="s">
        <v>1006</v>
      </c>
    </row>
    <row r="42" spans="1:5" x14ac:dyDescent="0.25">
      <c r="B42" s="689"/>
      <c r="C42" s="251" t="s">
        <v>960</v>
      </c>
      <c r="D42" s="251" t="s">
        <v>959</v>
      </c>
      <c r="E42" s="251" t="s">
        <v>341</v>
      </c>
    </row>
    <row r="43" spans="1:5" x14ac:dyDescent="0.25">
      <c r="B43" s="689" t="s">
        <v>33</v>
      </c>
      <c r="C43" s="689">
        <v>3</v>
      </c>
      <c r="D43" s="689">
        <v>17</v>
      </c>
      <c r="E43" s="689">
        <v>20</v>
      </c>
    </row>
    <row r="44" spans="1:5" ht="15.75" thickBot="1" x14ac:dyDescent="0.3">
      <c r="B44" s="847" t="s">
        <v>1000</v>
      </c>
      <c r="C44" s="847">
        <v>0.17647058823529413</v>
      </c>
      <c r="D44" s="847">
        <v>1</v>
      </c>
      <c r="E44" s="847">
        <v>1</v>
      </c>
    </row>
    <row r="45" spans="1:5" x14ac:dyDescent="0.25">
      <c r="B45" s="846" t="s">
        <v>34</v>
      </c>
      <c r="C45" s="846">
        <v>0</v>
      </c>
      <c r="D45" s="846">
        <v>1</v>
      </c>
      <c r="E45" s="846">
        <v>1</v>
      </c>
    </row>
    <row r="46" spans="1:5" ht="15.75" thickBot="1" x14ac:dyDescent="0.3">
      <c r="B46" s="847" t="s">
        <v>1000</v>
      </c>
      <c r="C46" s="847">
        <v>0</v>
      </c>
      <c r="D46" s="847">
        <v>1</v>
      </c>
      <c r="E46" s="847">
        <v>1</v>
      </c>
    </row>
    <row r="47" spans="1:5" x14ac:dyDescent="0.25">
      <c r="B47" s="848" t="s">
        <v>1001</v>
      </c>
      <c r="C47" s="848">
        <v>0</v>
      </c>
      <c r="D47" s="848">
        <v>5.8823529411764705E-2</v>
      </c>
      <c r="E47" s="848">
        <v>5.8823529411764705E-2</v>
      </c>
    </row>
    <row r="48" spans="1:5" x14ac:dyDescent="0.25">
      <c r="B48" s="43" t="s">
        <v>1013</v>
      </c>
    </row>
    <row r="49" spans="2:2" x14ac:dyDescent="0.25">
      <c r="B49" s="43" t="s">
        <v>1003</v>
      </c>
    </row>
  </sheetData>
  <mergeCells count="1">
    <mergeCell ref="A3:E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rgb="FF00B050"/>
  </sheetPr>
  <dimension ref="A1:XFD264"/>
  <sheetViews>
    <sheetView zoomScale="70" zoomScaleNormal="70" workbookViewId="0"/>
  </sheetViews>
  <sheetFormatPr defaultColWidth="19.42578125" defaultRowHeight="15" x14ac:dyDescent="0.25"/>
  <cols>
    <col min="1" max="1" width="19.42578125" style="650"/>
    <col min="2" max="2" width="94.5703125" style="650" customWidth="1"/>
    <col min="3" max="16384" width="19.42578125" style="650"/>
  </cols>
  <sheetData>
    <row r="1" spans="1:8" ht="34.5" x14ac:dyDescent="0.25">
      <c r="A1" s="626" t="s">
        <v>803</v>
      </c>
    </row>
    <row r="4" spans="1:8" x14ac:dyDescent="0.25">
      <c r="A4" s="601" t="s">
        <v>804</v>
      </c>
      <c r="B4" s="690" t="s">
        <v>896</v>
      </c>
      <c r="C4" s="690"/>
      <c r="D4" s="690"/>
    </row>
    <row r="5" spans="1:8" x14ac:dyDescent="0.25">
      <c r="B5" s="688"/>
      <c r="C5" s="691">
        <v>2014</v>
      </c>
      <c r="D5" s="691">
        <v>2015</v>
      </c>
      <c r="E5" s="691">
        <v>2016</v>
      </c>
      <c r="F5" s="691">
        <v>2017</v>
      </c>
    </row>
    <row r="6" spans="1:8" x14ac:dyDescent="0.25">
      <c r="B6" s="689" t="s">
        <v>25</v>
      </c>
      <c r="C6" s="692">
        <v>7853.1423398999987</v>
      </c>
      <c r="D6" s="692">
        <v>9151.8398296168798</v>
      </c>
      <c r="E6" s="692">
        <v>7913.7838938699206</v>
      </c>
      <c r="F6" s="692">
        <v>6209.0846851699998</v>
      </c>
    </row>
    <row r="7" spans="1:8" x14ac:dyDescent="0.25">
      <c r="B7" s="689" t="s">
        <v>26</v>
      </c>
      <c r="C7" s="692">
        <v>1655.8753859999997</v>
      </c>
      <c r="D7" s="692">
        <v>1431.3922715327399</v>
      </c>
      <c r="E7" s="692">
        <v>1525.1203814</v>
      </c>
      <c r="F7" s="692">
        <f>'5.1. Grand Solutions (LP)'!F7+'5.2. InnoBooster (LP)'!F7+'5.3. Talent (LP)'!F25+'5.3. Talent (LP)'!F290+'5.3. Talent (LP)'!F564+'5.3. Talent (LP)'!F812+'5.4. LanddistriktsVP (LP)'!D7+'5.5. Int. samarbejdsprog (LP)'!C81</f>
        <v>1250.3167409299999</v>
      </c>
    </row>
    <row r="8" spans="1:8" x14ac:dyDescent="0.25">
      <c r="B8" s="650" t="s">
        <v>347</v>
      </c>
    </row>
    <row r="9" spans="1:8" x14ac:dyDescent="0.25">
      <c r="H9" s="568"/>
    </row>
    <row r="10" spans="1:8" x14ac:dyDescent="0.25">
      <c r="A10" s="601" t="s">
        <v>806</v>
      </c>
      <c r="B10" s="690" t="s">
        <v>807</v>
      </c>
      <c r="C10" s="690"/>
      <c r="D10" s="690"/>
      <c r="E10" s="690"/>
    </row>
    <row r="11" spans="1:8" x14ac:dyDescent="0.25">
      <c r="B11" s="688" t="s">
        <v>264</v>
      </c>
      <c r="C11" s="691">
        <v>2014</v>
      </c>
      <c r="D11" s="691">
        <v>2015</v>
      </c>
      <c r="E11" s="691">
        <v>2016</v>
      </c>
      <c r="F11" s="691">
        <v>2017</v>
      </c>
    </row>
    <row r="12" spans="1:8" x14ac:dyDescent="0.25">
      <c r="B12" s="689" t="s">
        <v>33</v>
      </c>
      <c r="C12" s="692">
        <v>2041</v>
      </c>
      <c r="D12" s="692">
        <v>2090</v>
      </c>
      <c r="E12" s="692">
        <v>3091</v>
      </c>
      <c r="F12" s="692">
        <v>3019</v>
      </c>
      <c r="G12" s="498"/>
      <c r="H12" s="660"/>
    </row>
    <row r="13" spans="1:8" x14ac:dyDescent="0.25">
      <c r="B13" s="689" t="s">
        <v>34</v>
      </c>
      <c r="C13" s="651">
        <v>907</v>
      </c>
      <c r="D13" s="410">
        <v>590</v>
      </c>
      <c r="E13" s="888">
        <v>831</v>
      </c>
      <c r="F13" s="692">
        <f>'5.1. Grand Solutions (LP)'!F14+'5.2. InnoBooster (LP)'!F13+'5.5. Int. samarbejdsprog (LP)'!C80+'5.3. Talent (LP)'!J31+'5.3. Talent (LP)'!F297+'5.3. Talent (LP)'!F571+'5.3. Talent (LP)'!F818+'5.4. LanddistriktsVP (LP)'!D10</f>
        <v>828</v>
      </c>
    </row>
    <row r="14" spans="1:8" x14ac:dyDescent="0.25">
      <c r="B14" s="650" t="s">
        <v>347</v>
      </c>
      <c r="E14" s="852"/>
      <c r="F14" s="852"/>
      <c r="G14" s="591"/>
      <c r="H14" s="852"/>
    </row>
    <row r="16" spans="1:8" x14ac:dyDescent="0.25">
      <c r="A16" s="601" t="s">
        <v>808</v>
      </c>
      <c r="B16" s="690" t="s">
        <v>809</v>
      </c>
      <c r="C16" s="690"/>
      <c r="D16" s="690"/>
    </row>
    <row r="17" spans="1:9" ht="45" customHeight="1" x14ac:dyDescent="0.25">
      <c r="B17" s="688"/>
      <c r="C17" s="665" t="s">
        <v>316</v>
      </c>
      <c r="D17" s="665" t="s">
        <v>315</v>
      </c>
      <c r="E17" s="665" t="s">
        <v>314</v>
      </c>
      <c r="F17" s="625" t="s">
        <v>810</v>
      </c>
      <c r="G17" s="592"/>
      <c r="H17" s="568"/>
    </row>
    <row r="18" spans="1:9" x14ac:dyDescent="0.25">
      <c r="B18" s="689" t="s">
        <v>25</v>
      </c>
      <c r="C18" s="692">
        <f>'5.1. Grand Solutions (LP)'!F6</f>
        <v>4361.27883604</v>
      </c>
      <c r="D18" s="692">
        <f>'5.2. InnoBooster (LP)'!F6</f>
        <v>1129.0867761300001</v>
      </c>
      <c r="E18" s="692">
        <f>'5.3. Talent (LP)'!F24+'5.3. Talent (LP)'!F289+'5.3. Talent (LP)'!F563+'5.3. Talent (LP)'!F811+'5.4. LanddistriktsVP (LP)'!D6</f>
        <v>466.71907300000004</v>
      </c>
      <c r="F18" s="628">
        <v>252</v>
      </c>
      <c r="G18" s="498"/>
      <c r="H18" s="568"/>
    </row>
    <row r="19" spans="1:9" x14ac:dyDescent="0.25">
      <c r="B19" s="689" t="s">
        <v>26</v>
      </c>
      <c r="C19" s="692">
        <f>'5.1. Grand Solutions (LP)'!F7</f>
        <v>639.59687785999995</v>
      </c>
      <c r="D19" s="692">
        <f>'5.2. InnoBooster (LP)'!F7</f>
        <v>267.34198407000002</v>
      </c>
      <c r="E19" s="692">
        <f>'5.3. Talent (LP)'!F25+'5.3. Talent (LP)'!F290+'5.3. Talent (LP)'!F564+'5.3. Talent (LP)'!F812+'5.4. LanddistriktsVP (LP)'!D7</f>
        <v>175.17787899999999</v>
      </c>
      <c r="F19" s="692">
        <f>'5.5. Int. samarbejdsprog (LP)'!C81</f>
        <v>168.2</v>
      </c>
      <c r="G19" s="498"/>
      <c r="H19" s="568"/>
      <c r="I19" s="660"/>
    </row>
    <row r="20" spans="1:9" x14ac:dyDescent="0.25">
      <c r="B20" s="680" t="s">
        <v>1048</v>
      </c>
    </row>
    <row r="21" spans="1:9" x14ac:dyDescent="0.25">
      <c r="B21" s="650" t="s">
        <v>347</v>
      </c>
    </row>
    <row r="23" spans="1:9" x14ac:dyDescent="0.25">
      <c r="A23" s="601" t="s">
        <v>811</v>
      </c>
      <c r="B23" s="690" t="s">
        <v>812</v>
      </c>
      <c r="C23" s="690"/>
      <c r="D23" s="690"/>
    </row>
    <row r="24" spans="1:9" ht="46.15" customHeight="1" x14ac:dyDescent="0.25">
      <c r="B24" s="688"/>
      <c r="C24" s="665" t="s">
        <v>316</v>
      </c>
      <c r="D24" s="665" t="s">
        <v>315</v>
      </c>
      <c r="E24" s="665" t="s">
        <v>314</v>
      </c>
      <c r="F24" s="625" t="s">
        <v>810</v>
      </c>
      <c r="G24" s="592"/>
    </row>
    <row r="25" spans="1:9" x14ac:dyDescent="0.25">
      <c r="B25" s="689" t="s">
        <v>33</v>
      </c>
      <c r="C25" s="692">
        <f>'5.1. Grand Solutions (LP)'!F13</f>
        <v>295</v>
      </c>
      <c r="D25" s="692">
        <f>'5.2. InnoBooster (LP)'!F12</f>
        <v>1813</v>
      </c>
      <c r="E25" s="692">
        <f>'5.3. Talent (LP)'!F817+'5.3. Talent (LP)'!F570+'5.3. Talent (LP)'!F296+'5.3. Talent (LP)'!J30+'5.4. LanddistriktsVP (LP)'!J23</f>
        <v>636</v>
      </c>
      <c r="F25" s="628">
        <v>275</v>
      </c>
      <c r="G25" s="498"/>
      <c r="H25" s="568"/>
    </row>
    <row r="26" spans="1:9" x14ac:dyDescent="0.25">
      <c r="B26" s="689" t="s">
        <v>34</v>
      </c>
      <c r="C26" s="692">
        <f>'5.1. Grand Solutions (LP)'!F14</f>
        <v>48</v>
      </c>
      <c r="D26" s="692">
        <f>'5.2. InnoBooster (LP)'!F13</f>
        <v>483</v>
      </c>
      <c r="E26" s="692">
        <f>'5.3. Talent (LP)'!F818+'5.3. Talent (LP)'!F571+'5.3. Talent (LP)'!F297+'5.3. Talent (LP)'!J31+'5.4. LanddistriktsVP (LP)'!D10</f>
        <v>211</v>
      </c>
      <c r="F26" s="692">
        <f>'5.5. Int. samarbejdsprog (LP)'!C80</f>
        <v>86</v>
      </c>
      <c r="G26" s="498"/>
      <c r="H26" s="660"/>
    </row>
    <row r="27" spans="1:9" x14ac:dyDescent="0.25">
      <c r="B27" s="680" t="s">
        <v>1049</v>
      </c>
    </row>
    <row r="28" spans="1:9" x14ac:dyDescent="0.25">
      <c r="B28" s="650" t="s">
        <v>347</v>
      </c>
    </row>
    <row r="30" spans="1:9" x14ac:dyDescent="0.25">
      <c r="A30" s="601" t="s">
        <v>813</v>
      </c>
      <c r="B30" s="690" t="s">
        <v>867</v>
      </c>
      <c r="C30" s="690"/>
      <c r="D30" s="690"/>
    </row>
    <row r="31" spans="1:9" x14ac:dyDescent="0.25">
      <c r="B31" s="688"/>
      <c r="C31" s="691">
        <v>2014</v>
      </c>
      <c r="D31" s="691">
        <v>2015</v>
      </c>
      <c r="E31" s="691">
        <v>2016</v>
      </c>
      <c r="F31" s="691">
        <v>2017</v>
      </c>
    </row>
    <row r="32" spans="1:9" x14ac:dyDescent="0.25">
      <c r="B32" s="689" t="s">
        <v>316</v>
      </c>
      <c r="C32" s="411">
        <v>16.288634391438485</v>
      </c>
      <c r="D32" s="411">
        <v>17.120821231475407</v>
      </c>
      <c r="E32" s="411">
        <v>13.3584</v>
      </c>
      <c r="F32" s="411">
        <v>13.286704650000001</v>
      </c>
    </row>
    <row r="33" spans="1:7" x14ac:dyDescent="0.25">
      <c r="B33" s="689" t="s">
        <v>315</v>
      </c>
      <c r="C33" s="411">
        <v>0.13847878057399454</v>
      </c>
      <c r="D33" s="411">
        <v>0.38852686650203383</v>
      </c>
      <c r="E33" s="411">
        <v>0.60347894683999992</v>
      </c>
      <c r="F33" s="411">
        <v>0.55350306999999999</v>
      </c>
    </row>
    <row r="34" spans="1:7" x14ac:dyDescent="0.25">
      <c r="B34" s="689" t="s">
        <v>314</v>
      </c>
      <c r="C34" s="411">
        <v>0.95517542352972762</v>
      </c>
      <c r="D34" s="411">
        <v>0.93969280785947362</v>
      </c>
      <c r="E34" s="411">
        <v>0.86284188595260658</v>
      </c>
      <c r="F34" s="411">
        <v>0.83022691000000004</v>
      </c>
    </row>
    <row r="35" spans="1:7" x14ac:dyDescent="0.25">
      <c r="B35" s="689" t="s">
        <v>815</v>
      </c>
      <c r="C35" s="411">
        <v>1.8256619470782796</v>
      </c>
      <c r="D35" s="411">
        <v>2.4260885958182032</v>
      </c>
      <c r="E35" s="411">
        <v>1.8508742492718446</v>
      </c>
      <c r="F35" s="411">
        <v>1.5100443731038646</v>
      </c>
    </row>
    <row r="36" spans="1:7" x14ac:dyDescent="0.25">
      <c r="B36" s="650" t="s">
        <v>347</v>
      </c>
    </row>
    <row r="37" spans="1:7" x14ac:dyDescent="0.25">
      <c r="C37" s="42"/>
      <c r="D37" s="42"/>
      <c r="E37" s="42"/>
      <c r="F37" s="42"/>
    </row>
    <row r="38" spans="1:7" x14ac:dyDescent="0.25">
      <c r="A38" s="601" t="s">
        <v>816</v>
      </c>
      <c r="B38" s="690" t="s">
        <v>817</v>
      </c>
      <c r="C38" s="690"/>
      <c r="D38" s="690"/>
    </row>
    <row r="39" spans="1:7" x14ac:dyDescent="0.25">
      <c r="B39" s="688"/>
      <c r="C39" s="691">
        <v>2014</v>
      </c>
      <c r="D39" s="691">
        <v>2015</v>
      </c>
      <c r="E39" s="691">
        <v>2016</v>
      </c>
      <c r="F39" s="691">
        <v>2017</v>
      </c>
    </row>
    <row r="40" spans="1:7" x14ac:dyDescent="0.25">
      <c r="B40" s="689" t="s">
        <v>101</v>
      </c>
      <c r="C40" s="597">
        <v>0.44439000489955904</v>
      </c>
      <c r="D40" s="597">
        <v>0.28229665071770332</v>
      </c>
      <c r="E40" s="42">
        <v>0.26884503396958914</v>
      </c>
      <c r="F40" s="669">
        <v>0.27426300099370654</v>
      </c>
      <c r="G40" s="15"/>
    </row>
    <row r="41" spans="1:7" x14ac:dyDescent="0.25">
      <c r="B41" s="689" t="s">
        <v>100</v>
      </c>
      <c r="C41" s="597">
        <v>0.21085513471300274</v>
      </c>
      <c r="D41" s="597">
        <v>0.15640486483390104</v>
      </c>
      <c r="E41" s="669">
        <v>0.19271696091946233</v>
      </c>
      <c r="F41" s="669">
        <f>F7/F6</f>
        <v>0.20136893025735358</v>
      </c>
    </row>
    <row r="42" spans="1:7" x14ac:dyDescent="0.25">
      <c r="B42" s="650" t="s">
        <v>347</v>
      </c>
    </row>
    <row r="44" spans="1:7" x14ac:dyDescent="0.25">
      <c r="A44" s="601" t="s">
        <v>818</v>
      </c>
      <c r="B44" s="690" t="s">
        <v>819</v>
      </c>
      <c r="C44" s="690"/>
      <c r="D44" s="690"/>
    </row>
    <row r="45" spans="1:7" x14ac:dyDescent="0.25">
      <c r="B45" s="688"/>
      <c r="C45" s="665" t="s">
        <v>316</v>
      </c>
      <c r="D45" s="665" t="s">
        <v>315</v>
      </c>
      <c r="E45" s="665" t="s">
        <v>314</v>
      </c>
    </row>
    <row r="46" spans="1:7" x14ac:dyDescent="0.25">
      <c r="B46" s="689" t="s">
        <v>101</v>
      </c>
      <c r="C46" s="597">
        <f>C26/C25</f>
        <v>0.16271186440677965</v>
      </c>
      <c r="D46" s="597">
        <f>D26/D25</f>
        <v>0.26640926640926643</v>
      </c>
      <c r="E46" s="597">
        <f>E26/E25</f>
        <v>0.33176100628930816</v>
      </c>
    </row>
    <row r="47" spans="1:7" x14ac:dyDescent="0.25">
      <c r="B47" s="689" t="s">
        <v>100</v>
      </c>
      <c r="C47" s="597">
        <f>C19/C18</f>
        <v>0.1466535165269891</v>
      </c>
      <c r="D47" s="597">
        <f>D19/D18</f>
        <v>0.2367771811005773</v>
      </c>
      <c r="E47" s="597">
        <f>E19/E18</f>
        <v>0.37533901898198185</v>
      </c>
    </row>
    <row r="48" spans="1:7" x14ac:dyDescent="0.25">
      <c r="B48" s="680" t="s">
        <v>820</v>
      </c>
    </row>
    <row r="49" spans="1:12" x14ac:dyDescent="0.25">
      <c r="B49" s="650" t="s">
        <v>347</v>
      </c>
    </row>
    <row r="51" spans="1:12" x14ac:dyDescent="0.25">
      <c r="A51" s="601" t="s">
        <v>821</v>
      </c>
      <c r="B51" s="619" t="s">
        <v>822</v>
      </c>
      <c r="C51" s="605"/>
      <c r="D51" s="605"/>
      <c r="E51" s="605"/>
      <c r="F51" s="605"/>
      <c r="G51" s="605"/>
      <c r="H51" s="605"/>
      <c r="I51" s="605"/>
      <c r="J51" s="605"/>
    </row>
    <row r="52" spans="1:12" ht="29.45" customHeight="1" x14ac:dyDescent="0.25">
      <c r="B52" s="622"/>
      <c r="C52" s="921" t="s">
        <v>823</v>
      </c>
      <c r="D52" s="921" t="s">
        <v>315</v>
      </c>
      <c r="E52" s="923" t="s">
        <v>314</v>
      </c>
      <c r="F52" s="924"/>
      <c r="G52" s="924"/>
      <c r="H52" s="925"/>
      <c r="I52" s="923" t="s">
        <v>824</v>
      </c>
      <c r="J52" s="925"/>
    </row>
    <row r="53" spans="1:12" ht="30" x14ac:dyDescent="0.25">
      <c r="B53" s="621"/>
      <c r="C53" s="922"/>
      <c r="D53" s="922"/>
      <c r="E53" s="664" t="s">
        <v>825</v>
      </c>
      <c r="F53" s="664" t="s">
        <v>826</v>
      </c>
      <c r="G53" s="664" t="s">
        <v>617</v>
      </c>
      <c r="H53" s="726" t="s">
        <v>827</v>
      </c>
      <c r="I53" s="664" t="s">
        <v>828</v>
      </c>
      <c r="J53" s="664" t="s">
        <v>829</v>
      </c>
    </row>
    <row r="54" spans="1:12" x14ac:dyDescent="0.25">
      <c r="B54" s="616" t="s">
        <v>830</v>
      </c>
      <c r="C54" s="835">
        <v>4361.27883604</v>
      </c>
      <c r="D54" s="835">
        <f>D18</f>
        <v>1129.0867761300001</v>
      </c>
      <c r="E54" s="835">
        <f>'5.3. Talent (LP)'!F24+'5.3. Talent (LP)'!F811</f>
        <v>299.02999999999997</v>
      </c>
      <c r="F54" s="835">
        <f>'5.3. Talent (LP)'!F289</f>
        <v>85.124072999999996</v>
      </c>
      <c r="G54" s="835">
        <f>'5.3. Talent (LP)'!F563</f>
        <v>64.715000000000003</v>
      </c>
      <c r="H54" s="835">
        <f>'5.4. LanddistriktsVP (LP)'!D6</f>
        <v>17.850000000000001</v>
      </c>
      <c r="I54" s="835" t="s">
        <v>546</v>
      </c>
      <c r="J54" s="708">
        <v>49</v>
      </c>
      <c r="K54" s="568"/>
      <c r="L54" s="568"/>
    </row>
    <row r="55" spans="1:12" x14ac:dyDescent="0.25">
      <c r="B55" s="616" t="s">
        <v>26</v>
      </c>
      <c r="C55" s="835">
        <v>639.59687785999995</v>
      </c>
      <c r="D55" s="835">
        <f>D19</f>
        <v>267.34198407000002</v>
      </c>
      <c r="E55" s="835">
        <f>'5.3. Talent (LP)'!F812+'5.3. Talent (LP)'!F25</f>
        <v>125.24</v>
      </c>
      <c r="F55" s="835">
        <f>'5.3. Talent (LP)'!F290</f>
        <v>30.837879000000001</v>
      </c>
      <c r="G55" s="835">
        <f>'5.3. Talent (LP)'!F564</f>
        <v>8.6</v>
      </c>
      <c r="H55" s="835">
        <f>'5.4. LanddistriktsVP (LP)'!D7</f>
        <v>10.5</v>
      </c>
      <c r="I55" s="835">
        <f>183-25.2</f>
        <v>157.80000000000001</v>
      </c>
      <c r="J55" s="709">
        <v>10.3</v>
      </c>
      <c r="K55" s="568"/>
      <c r="L55" s="568"/>
    </row>
    <row r="56" spans="1:12" x14ac:dyDescent="0.25">
      <c r="B56" s="616" t="s">
        <v>831</v>
      </c>
      <c r="C56" s="835">
        <v>4361.27883604</v>
      </c>
      <c r="D56" s="835">
        <v>1129.0867761300001</v>
      </c>
      <c r="E56" s="926">
        <f>SUM(E54:H54)</f>
        <v>466.71907299999998</v>
      </c>
      <c r="F56" s="927"/>
      <c r="G56" s="927"/>
      <c r="H56" s="928"/>
      <c r="I56" s="929" t="s">
        <v>546</v>
      </c>
      <c r="J56" s="929"/>
      <c r="K56" s="568"/>
    </row>
    <row r="57" spans="1:12" x14ac:dyDescent="0.25">
      <c r="B57" s="616" t="s">
        <v>832</v>
      </c>
      <c r="C57" s="835">
        <v>639.59687785999995</v>
      </c>
      <c r="D57" s="835">
        <v>267.34198407000002</v>
      </c>
      <c r="E57" s="926">
        <f>SUM(E55:H55)</f>
        <v>175.17787899999999</v>
      </c>
      <c r="F57" s="927"/>
      <c r="G57" s="927"/>
      <c r="H57" s="928"/>
      <c r="I57" s="929">
        <f>SUM(I55:J55)</f>
        <v>168.10000000000002</v>
      </c>
      <c r="J57" s="929"/>
    </row>
    <row r="58" spans="1:12" x14ac:dyDescent="0.25">
      <c r="B58" s="629" t="s">
        <v>833</v>
      </c>
      <c r="C58" s="630"/>
      <c r="D58" s="630"/>
      <c r="E58" s="630"/>
      <c r="F58" s="630"/>
      <c r="G58" s="630"/>
      <c r="H58" s="630"/>
      <c r="I58" s="630"/>
      <c r="J58" s="630"/>
    </row>
    <row r="59" spans="1:12" x14ac:dyDescent="0.25">
      <c r="B59" s="650" t="s">
        <v>347</v>
      </c>
      <c r="C59" s="605"/>
      <c r="D59" s="605"/>
      <c r="E59" s="605"/>
      <c r="F59" s="605"/>
      <c r="G59" s="605"/>
      <c r="H59" s="605"/>
      <c r="I59" s="605"/>
      <c r="J59" s="605"/>
    </row>
    <row r="60" spans="1:12" x14ac:dyDescent="0.25">
      <c r="B60" s="620"/>
      <c r="C60" s="605"/>
      <c r="D60" s="605"/>
      <c r="E60" s="605"/>
      <c r="F60" s="605"/>
      <c r="G60" s="605"/>
      <c r="H60" s="605"/>
      <c r="I60" s="605"/>
      <c r="J60" s="605"/>
    </row>
    <row r="61" spans="1:12" x14ac:dyDescent="0.25">
      <c r="A61" s="601" t="s">
        <v>834</v>
      </c>
      <c r="B61" s="619" t="s">
        <v>835</v>
      </c>
      <c r="C61" s="605"/>
      <c r="D61" s="605"/>
      <c r="E61" s="605"/>
      <c r="F61" s="605"/>
      <c r="G61" s="605"/>
      <c r="H61" s="605"/>
      <c r="I61" s="605"/>
      <c r="J61" s="605"/>
    </row>
    <row r="62" spans="1:12" ht="29.45" customHeight="1" x14ac:dyDescent="0.25">
      <c r="B62" s="624"/>
      <c r="C62" s="921" t="s">
        <v>823</v>
      </c>
      <c r="D62" s="921" t="s">
        <v>315</v>
      </c>
      <c r="E62" s="923" t="s">
        <v>314</v>
      </c>
      <c r="F62" s="924"/>
      <c r="G62" s="924"/>
      <c r="H62" s="925"/>
      <c r="I62" s="923" t="s">
        <v>824</v>
      </c>
      <c r="J62" s="925"/>
    </row>
    <row r="63" spans="1:12" ht="30" x14ac:dyDescent="0.25">
      <c r="B63" s="623"/>
      <c r="C63" s="922"/>
      <c r="D63" s="922"/>
      <c r="E63" s="664" t="s">
        <v>825</v>
      </c>
      <c r="F63" s="664" t="s">
        <v>826</v>
      </c>
      <c r="G63" s="664" t="s">
        <v>836</v>
      </c>
      <c r="H63" s="726" t="s">
        <v>827</v>
      </c>
      <c r="I63" s="664" t="s">
        <v>828</v>
      </c>
      <c r="J63" s="664" t="s">
        <v>829</v>
      </c>
    </row>
    <row r="64" spans="1:12" x14ac:dyDescent="0.25">
      <c r="B64" s="616" t="s">
        <v>837</v>
      </c>
      <c r="C64" s="835">
        <f>C25</f>
        <v>295</v>
      </c>
      <c r="D64" s="835">
        <f>D25</f>
        <v>1813</v>
      </c>
      <c r="E64" s="835">
        <f>'5.3. Talent (LP)'!J30+'5.3. Talent (LP)'!F817</f>
        <v>285</v>
      </c>
      <c r="F64" s="835">
        <f>'5.3. Talent (LP)'!F296</f>
        <v>79</v>
      </c>
      <c r="G64" s="835">
        <f>'5.3. Talent (LP)'!F570</f>
        <v>209</v>
      </c>
      <c r="H64" s="835">
        <f>'5.4. LanddistriktsVP (LP)'!D9</f>
        <v>63</v>
      </c>
      <c r="I64" s="836">
        <v>259</v>
      </c>
      <c r="J64" s="836">
        <v>16</v>
      </c>
    </row>
    <row r="65" spans="1:11" x14ac:dyDescent="0.25">
      <c r="B65" s="616" t="s">
        <v>34</v>
      </c>
      <c r="C65" s="835">
        <f>C26</f>
        <v>48</v>
      </c>
      <c r="D65" s="835">
        <f>D26</f>
        <v>483</v>
      </c>
      <c r="E65" s="835">
        <f>'5.3. Talent (LP)'!J31+'5.3. Talent (LP)'!F818</f>
        <v>120</v>
      </c>
      <c r="F65" s="835">
        <f>'5.3. Talent (LP)'!F297</f>
        <v>29</v>
      </c>
      <c r="G65" s="835">
        <f>'5.3. Talent (LP)'!F571</f>
        <v>25</v>
      </c>
      <c r="H65" s="835">
        <f>'5.4. LanddistriktsVP (LP)'!D10</f>
        <v>37</v>
      </c>
      <c r="I65" s="836">
        <f>85-2</f>
        <v>83</v>
      </c>
      <c r="J65" s="836">
        <v>3</v>
      </c>
    </row>
    <row r="66" spans="1:11" x14ac:dyDescent="0.25">
      <c r="B66" s="616" t="s">
        <v>838</v>
      </c>
      <c r="C66" s="836">
        <v>295</v>
      </c>
      <c r="D66" s="836">
        <v>1813</v>
      </c>
      <c r="E66" s="926">
        <f>SUM(E64:H64)</f>
        <v>636</v>
      </c>
      <c r="F66" s="930"/>
      <c r="G66" s="930"/>
      <c r="H66" s="931"/>
      <c r="I66" s="932">
        <f>SUM(I64:J64)</f>
        <v>275</v>
      </c>
      <c r="J66" s="932"/>
    </row>
    <row r="67" spans="1:11" x14ac:dyDescent="0.25">
      <c r="B67" s="616" t="s">
        <v>839</v>
      </c>
      <c r="C67" s="836">
        <v>48</v>
      </c>
      <c r="D67" s="836">
        <v>483</v>
      </c>
      <c r="E67" s="926">
        <f>SUM(E65:H65)</f>
        <v>211</v>
      </c>
      <c r="F67" s="930"/>
      <c r="G67" s="930"/>
      <c r="H67" s="931"/>
      <c r="I67" s="932">
        <f>+I65+J65</f>
        <v>86</v>
      </c>
      <c r="J67" s="932"/>
    </row>
    <row r="68" spans="1:11" x14ac:dyDescent="0.25">
      <c r="B68" s="650" t="s">
        <v>347</v>
      </c>
      <c r="C68" s="605"/>
      <c r="D68" s="605"/>
      <c r="E68" s="605"/>
      <c r="F68" s="605"/>
      <c r="G68" s="605"/>
      <c r="H68" s="605"/>
      <c r="I68" s="605"/>
      <c r="J68" s="605"/>
    </row>
    <row r="69" spans="1:11" x14ac:dyDescent="0.25">
      <c r="B69" s="620"/>
      <c r="C69" s="605"/>
      <c r="D69" s="605"/>
      <c r="E69" s="605"/>
      <c r="F69" s="605"/>
      <c r="G69" s="605"/>
      <c r="H69" s="605"/>
      <c r="I69" s="605"/>
      <c r="J69" s="605"/>
    </row>
    <row r="70" spans="1:11" x14ac:dyDescent="0.25">
      <c r="A70" s="601" t="s">
        <v>840</v>
      </c>
      <c r="B70" s="619" t="s">
        <v>841</v>
      </c>
      <c r="C70" s="605"/>
      <c r="D70" s="605"/>
      <c r="E70" s="605"/>
      <c r="F70" s="605"/>
      <c r="G70" s="605"/>
      <c r="H70" s="605"/>
      <c r="I70" s="605"/>
      <c r="J70" s="605"/>
    </row>
    <row r="71" spans="1:11" ht="31.9" customHeight="1" x14ac:dyDescent="0.25">
      <c r="B71" s="622"/>
      <c r="C71" s="921" t="s">
        <v>823</v>
      </c>
      <c r="D71" s="933" t="s">
        <v>315</v>
      </c>
      <c r="E71" s="935" t="s">
        <v>314</v>
      </c>
      <c r="F71" s="936"/>
      <c r="G71" s="936"/>
      <c r="H71" s="937"/>
      <c r="I71" s="923" t="s">
        <v>824</v>
      </c>
      <c r="J71" s="925"/>
      <c r="K71" s="655"/>
    </row>
    <row r="72" spans="1:11" ht="31.9" customHeight="1" x14ac:dyDescent="0.25">
      <c r="B72" s="621"/>
      <c r="C72" s="922"/>
      <c r="D72" s="934"/>
      <c r="E72" s="664" t="s">
        <v>825</v>
      </c>
      <c r="F72" s="664" t="s">
        <v>826</v>
      </c>
      <c r="G72" s="664" t="s">
        <v>836</v>
      </c>
      <c r="H72" s="726" t="s">
        <v>827</v>
      </c>
      <c r="I72" s="664" t="s">
        <v>828</v>
      </c>
      <c r="J72" s="664" t="s">
        <v>829</v>
      </c>
      <c r="K72" s="655"/>
    </row>
    <row r="73" spans="1:11" x14ac:dyDescent="0.25">
      <c r="B73" s="616" t="s">
        <v>256</v>
      </c>
      <c r="C73" s="938">
        <f>F32</f>
        <v>13.286704650000001</v>
      </c>
      <c r="D73" s="938">
        <f>F33</f>
        <v>0.55350306999999999</v>
      </c>
      <c r="E73" s="700">
        <v>1.0436666699999999</v>
      </c>
      <c r="F73" s="700">
        <v>1.06337514</v>
      </c>
      <c r="G73" s="700">
        <v>0.34399999999999997</v>
      </c>
      <c r="H73" s="700">
        <v>0.28378377999999999</v>
      </c>
      <c r="I73" s="838">
        <f>I55/I65</f>
        <v>1.9012048192771085</v>
      </c>
      <c r="J73" s="700">
        <f>10/3</f>
        <v>3.3333333333333335</v>
      </c>
      <c r="K73" s="655"/>
    </row>
    <row r="74" spans="1:11" x14ac:dyDescent="0.25">
      <c r="B74" s="616" t="s">
        <v>842</v>
      </c>
      <c r="C74" s="939"/>
      <c r="D74" s="939"/>
      <c r="E74" s="940">
        <f>F34</f>
        <v>0.83022691000000004</v>
      </c>
      <c r="F74" s="941"/>
      <c r="G74" s="941"/>
      <c r="H74" s="942"/>
      <c r="I74" s="940">
        <f>I57/I67</f>
        <v>1.9546511627906979</v>
      </c>
      <c r="J74" s="942"/>
      <c r="K74" s="655"/>
    </row>
    <row r="75" spans="1:11" x14ac:dyDescent="0.25">
      <c r="B75" s="650" t="s">
        <v>347</v>
      </c>
      <c r="C75" s="605"/>
      <c r="D75" s="605"/>
      <c r="E75" s="605"/>
      <c r="F75" s="605"/>
      <c r="G75" s="605"/>
      <c r="H75" s="605"/>
      <c r="I75" s="605"/>
      <c r="J75" s="605"/>
      <c r="K75" s="655"/>
    </row>
    <row r="76" spans="1:11" x14ac:dyDescent="0.25">
      <c r="B76" s="620"/>
      <c r="C76" s="605"/>
      <c r="D76" s="605"/>
      <c r="E76" s="605"/>
      <c r="F76" s="605"/>
      <c r="G76" s="605"/>
      <c r="H76" s="605"/>
      <c r="I76" s="605"/>
      <c r="J76" s="605"/>
      <c r="K76" s="655"/>
    </row>
    <row r="77" spans="1:11" x14ac:dyDescent="0.25">
      <c r="A77" s="601" t="s">
        <v>843</v>
      </c>
      <c r="B77" s="619" t="s">
        <v>844</v>
      </c>
      <c r="C77" s="605"/>
      <c r="D77" s="605"/>
      <c r="E77" s="605"/>
      <c r="F77" s="605"/>
      <c r="G77" s="605"/>
      <c r="H77" s="605"/>
      <c r="I77" s="605"/>
      <c r="J77" s="605"/>
    </row>
    <row r="78" spans="1:11" ht="31.9" customHeight="1" x14ac:dyDescent="0.25">
      <c r="B78" s="618"/>
      <c r="C78" s="921" t="s">
        <v>823</v>
      </c>
      <c r="D78" s="933" t="s">
        <v>315</v>
      </c>
      <c r="E78" s="935" t="s">
        <v>314</v>
      </c>
      <c r="F78" s="936"/>
      <c r="G78" s="936"/>
      <c r="H78" s="937"/>
      <c r="I78" s="923" t="s">
        <v>824</v>
      </c>
      <c r="J78" s="925"/>
    </row>
    <row r="79" spans="1:11" ht="31.9" customHeight="1" x14ac:dyDescent="0.25">
      <c r="B79" s="617"/>
      <c r="C79" s="922"/>
      <c r="D79" s="934"/>
      <c r="E79" s="664" t="s">
        <v>825</v>
      </c>
      <c r="F79" s="664" t="s">
        <v>826</v>
      </c>
      <c r="G79" s="664" t="s">
        <v>836</v>
      </c>
      <c r="H79" s="726" t="s">
        <v>827</v>
      </c>
      <c r="I79" s="664" t="s">
        <v>828</v>
      </c>
      <c r="J79" s="664" t="s">
        <v>829</v>
      </c>
    </row>
    <row r="80" spans="1:11" x14ac:dyDescent="0.25">
      <c r="B80" s="607" t="s">
        <v>845</v>
      </c>
      <c r="C80" s="711">
        <f t="shared" ref="C80:H80" si="0">C65/C64</f>
        <v>0.16271186440677965</v>
      </c>
      <c r="D80" s="711">
        <f t="shared" si="0"/>
        <v>0.26640926640926643</v>
      </c>
      <c r="E80" s="711">
        <f t="shared" si="0"/>
        <v>0.42105263157894735</v>
      </c>
      <c r="F80" s="711">
        <f t="shared" si="0"/>
        <v>0.36708860759493672</v>
      </c>
      <c r="G80" s="711">
        <f t="shared" si="0"/>
        <v>0.11961722488038277</v>
      </c>
      <c r="H80" s="711">
        <f t="shared" si="0"/>
        <v>0.58730158730158732</v>
      </c>
      <c r="I80" s="711">
        <f>I65/I64</f>
        <v>0.32046332046332049</v>
      </c>
      <c r="J80" s="711">
        <f>J65/J64</f>
        <v>0.1875</v>
      </c>
    </row>
    <row r="81" spans="1:10" x14ac:dyDescent="0.25">
      <c r="B81" s="607" t="s">
        <v>846</v>
      </c>
      <c r="C81" s="711">
        <f t="shared" ref="C81:H81" si="1">C55/C54</f>
        <v>0.1466535165269891</v>
      </c>
      <c r="D81" s="711">
        <f t="shared" si="1"/>
        <v>0.2367771811005773</v>
      </c>
      <c r="E81" s="711">
        <f t="shared" si="1"/>
        <v>0.41882085409490688</v>
      </c>
      <c r="F81" s="711">
        <f t="shared" si="1"/>
        <v>0.36226977766912072</v>
      </c>
      <c r="G81" s="711">
        <f t="shared" si="1"/>
        <v>0.13289036544850497</v>
      </c>
      <c r="H81" s="711">
        <f t="shared" si="1"/>
        <v>0.58823529411764697</v>
      </c>
      <c r="I81" s="700" t="s">
        <v>546</v>
      </c>
      <c r="J81" s="711">
        <f>J55/J54</f>
        <v>0.21020408163265308</v>
      </c>
    </row>
    <row r="82" spans="1:10" x14ac:dyDescent="0.25">
      <c r="B82" s="616" t="s">
        <v>847</v>
      </c>
      <c r="C82" s="837">
        <v>0.26640926640926643</v>
      </c>
      <c r="D82" s="711">
        <f>D67/D66</f>
        <v>0.26640926640926643</v>
      </c>
      <c r="E82" s="943">
        <f>E67/E66</f>
        <v>0.33176100628930816</v>
      </c>
      <c r="F82" s="944"/>
      <c r="G82" s="944"/>
      <c r="H82" s="945"/>
      <c r="I82" s="943">
        <f>I67/I66</f>
        <v>0.31272727272727274</v>
      </c>
      <c r="J82" s="945"/>
    </row>
    <row r="83" spans="1:10" x14ac:dyDescent="0.25">
      <c r="B83" s="616" t="s">
        <v>848</v>
      </c>
      <c r="C83" s="837">
        <v>0.1466535165269891</v>
      </c>
      <c r="D83" s="711">
        <f>D57/D56</f>
        <v>0.2367771811005773</v>
      </c>
      <c r="E83" s="943">
        <f>E57/E56</f>
        <v>0.37533901898198191</v>
      </c>
      <c r="F83" s="944"/>
      <c r="G83" s="944"/>
      <c r="H83" s="945"/>
      <c r="I83" s="946" t="s">
        <v>546</v>
      </c>
      <c r="J83" s="947"/>
    </row>
    <row r="84" spans="1:10" x14ac:dyDescent="0.25">
      <c r="B84" s="629" t="s">
        <v>849</v>
      </c>
      <c r="C84" s="631"/>
      <c r="D84" s="631"/>
      <c r="E84" s="631"/>
      <c r="F84" s="631"/>
      <c r="G84" s="631"/>
      <c r="H84" s="631"/>
      <c r="I84" s="613"/>
      <c r="J84" s="613"/>
    </row>
    <row r="85" spans="1:10" x14ac:dyDescent="0.25">
      <c r="B85" s="650" t="s">
        <v>347</v>
      </c>
      <c r="C85" s="615"/>
      <c r="D85" s="615"/>
      <c r="E85" s="614"/>
      <c r="F85" s="614"/>
      <c r="G85" s="614"/>
      <c r="H85" s="614"/>
      <c r="I85" s="613"/>
      <c r="J85" s="613"/>
    </row>
    <row r="87" spans="1:10" x14ac:dyDescent="0.25">
      <c r="A87" s="658" t="s">
        <v>850</v>
      </c>
      <c r="B87" s="608" t="s">
        <v>851</v>
      </c>
    </row>
    <row r="88" spans="1:10" x14ac:dyDescent="0.25">
      <c r="B88" s="948" t="s">
        <v>370</v>
      </c>
      <c r="C88" s="950" t="s">
        <v>26</v>
      </c>
      <c r="D88" s="950" t="s">
        <v>197</v>
      </c>
    </row>
    <row r="89" spans="1:10" ht="15" customHeight="1" x14ac:dyDescent="0.25">
      <c r="B89" s="949"/>
      <c r="C89" s="951"/>
      <c r="D89" s="951"/>
    </row>
    <row r="90" spans="1:10" x14ac:dyDescent="0.25">
      <c r="B90" s="612" t="s">
        <v>172</v>
      </c>
      <c r="C90" s="713">
        <v>137</v>
      </c>
      <c r="D90" s="609">
        <f>+C90/$C$115</f>
        <v>0.12665929700009329</v>
      </c>
    </row>
    <row r="91" spans="1:10" x14ac:dyDescent="0.25">
      <c r="B91" s="612" t="s">
        <v>171</v>
      </c>
      <c r="C91" s="713">
        <v>0</v>
      </c>
      <c r="D91" s="609">
        <f t="shared" ref="D91:D115" si="2">+C91/$C$115</f>
        <v>0</v>
      </c>
    </row>
    <row r="92" spans="1:10" x14ac:dyDescent="0.25">
      <c r="B92" s="612" t="s">
        <v>170</v>
      </c>
      <c r="C92" s="713">
        <v>53</v>
      </c>
      <c r="D92" s="609">
        <f t="shared" si="2"/>
        <v>4.8999582051130981E-2</v>
      </c>
    </row>
    <row r="93" spans="1:10" x14ac:dyDescent="0.25">
      <c r="B93" s="612" t="s">
        <v>169</v>
      </c>
      <c r="C93" s="713">
        <v>68</v>
      </c>
      <c r="D93" s="609">
        <f t="shared" si="2"/>
        <v>6.2867388292017101E-2</v>
      </c>
    </row>
    <row r="94" spans="1:10" x14ac:dyDescent="0.25">
      <c r="B94" s="612" t="s">
        <v>168</v>
      </c>
      <c r="C94" s="713">
        <v>41</v>
      </c>
      <c r="D94" s="609">
        <f t="shared" si="2"/>
        <v>3.7905337058422077E-2</v>
      </c>
    </row>
    <row r="95" spans="1:10" x14ac:dyDescent="0.25">
      <c r="B95" s="612" t="s">
        <v>369</v>
      </c>
      <c r="C95" s="713">
        <v>6</v>
      </c>
      <c r="D95" s="609">
        <f t="shared" si="2"/>
        <v>5.5471224963544504E-3</v>
      </c>
    </row>
    <row r="96" spans="1:10" x14ac:dyDescent="0.25">
      <c r="B96" s="612" t="s">
        <v>166</v>
      </c>
      <c r="C96" s="713">
        <v>14</v>
      </c>
      <c r="D96" s="609">
        <f t="shared" si="2"/>
        <v>1.2943285824827051E-2</v>
      </c>
    </row>
    <row r="97" spans="2:8" x14ac:dyDescent="0.25">
      <c r="B97" s="612" t="s">
        <v>368</v>
      </c>
      <c r="C97" s="713">
        <v>0</v>
      </c>
      <c r="D97" s="609">
        <f t="shared" si="2"/>
        <v>0</v>
      </c>
    </row>
    <row r="98" spans="2:8" x14ac:dyDescent="0.25">
      <c r="B98" s="612" t="s">
        <v>367</v>
      </c>
      <c r="C98" s="713">
        <v>16</v>
      </c>
      <c r="D98" s="609">
        <f t="shared" si="2"/>
        <v>1.4792326656945201E-2</v>
      </c>
    </row>
    <row r="99" spans="2:8" x14ac:dyDescent="0.25">
      <c r="B99" s="612" t="s">
        <v>196</v>
      </c>
      <c r="C99" s="713">
        <v>0</v>
      </c>
      <c r="D99" s="609">
        <f t="shared" si="2"/>
        <v>0</v>
      </c>
    </row>
    <row r="100" spans="2:8" x14ac:dyDescent="0.25">
      <c r="B100" s="612" t="s">
        <v>366</v>
      </c>
      <c r="C100" s="713">
        <v>0.96399999999999997</v>
      </c>
      <c r="D100" s="609">
        <f t="shared" si="2"/>
        <v>8.9123768108094839E-4</v>
      </c>
    </row>
    <row r="101" spans="2:8" x14ac:dyDescent="0.25">
      <c r="B101" s="612" t="s">
        <v>365</v>
      </c>
      <c r="C101" s="713">
        <v>0</v>
      </c>
      <c r="D101" s="609">
        <f t="shared" si="2"/>
        <v>0</v>
      </c>
    </row>
    <row r="102" spans="2:8" x14ac:dyDescent="0.25">
      <c r="B102" s="612" t="s">
        <v>194</v>
      </c>
      <c r="C102" s="713">
        <v>0</v>
      </c>
      <c r="D102" s="609">
        <f t="shared" si="2"/>
        <v>0</v>
      </c>
    </row>
    <row r="103" spans="2:8" x14ac:dyDescent="0.25">
      <c r="B103" s="612" t="s">
        <v>193</v>
      </c>
      <c r="C103" s="713">
        <v>0</v>
      </c>
      <c r="D103" s="609">
        <f t="shared" si="2"/>
        <v>0</v>
      </c>
    </row>
    <row r="104" spans="2:8" x14ac:dyDescent="0.25">
      <c r="B104" s="612" t="s">
        <v>192</v>
      </c>
      <c r="C104" s="713">
        <v>19</v>
      </c>
      <c r="D104" s="609">
        <f t="shared" si="2"/>
        <v>1.7565887905122427E-2</v>
      </c>
    </row>
    <row r="105" spans="2:8" x14ac:dyDescent="0.25">
      <c r="B105" s="612" t="s">
        <v>364</v>
      </c>
      <c r="C105" s="713">
        <v>108.44200000000001</v>
      </c>
      <c r="D105" s="609">
        <f t="shared" si="2"/>
        <v>0.10025684295827823</v>
      </c>
    </row>
    <row r="106" spans="2:8" x14ac:dyDescent="0.25">
      <c r="B106" s="612" t="s">
        <v>363</v>
      </c>
      <c r="C106" s="713">
        <v>26</v>
      </c>
      <c r="D106" s="609">
        <f t="shared" si="2"/>
        <v>2.4037530817535954E-2</v>
      </c>
    </row>
    <row r="107" spans="2:8" x14ac:dyDescent="0.25">
      <c r="B107" s="612" t="s">
        <v>362</v>
      </c>
      <c r="C107" s="713">
        <v>0</v>
      </c>
      <c r="D107" s="609">
        <f t="shared" si="2"/>
        <v>0</v>
      </c>
      <c r="H107" s="38"/>
    </row>
    <row r="108" spans="2:8" x14ac:dyDescent="0.25">
      <c r="B108" s="612" t="s">
        <v>361</v>
      </c>
      <c r="C108" s="713">
        <v>57.403471000000003</v>
      </c>
      <c r="D108" s="609">
        <f t="shared" si="2"/>
        <v>5.3070680892155053E-2</v>
      </c>
    </row>
    <row r="109" spans="2:8" x14ac:dyDescent="0.25">
      <c r="B109" s="612" t="s">
        <v>360</v>
      </c>
      <c r="C109" s="713">
        <v>523.93640800000003</v>
      </c>
      <c r="D109" s="609">
        <f t="shared" si="2"/>
        <v>0.48438990591265735</v>
      </c>
    </row>
    <row r="110" spans="2:8" x14ac:dyDescent="0.25">
      <c r="B110" s="612" t="s">
        <v>181</v>
      </c>
      <c r="C110" s="713">
        <v>1.3320000000000001</v>
      </c>
      <c r="D110" s="609">
        <f t="shared" si="2"/>
        <v>1.2314611941906882E-3</v>
      </c>
    </row>
    <row r="111" spans="2:8" x14ac:dyDescent="0.25">
      <c r="B111" s="612" t="s">
        <v>359</v>
      </c>
      <c r="C111" s="713">
        <v>0</v>
      </c>
      <c r="D111" s="609">
        <f t="shared" si="2"/>
        <v>0</v>
      </c>
    </row>
    <row r="112" spans="2:8" x14ac:dyDescent="0.25">
      <c r="B112" s="612" t="s">
        <v>187</v>
      </c>
      <c r="C112" s="713">
        <v>0</v>
      </c>
      <c r="D112" s="609">
        <f t="shared" si="2"/>
        <v>0</v>
      </c>
    </row>
    <row r="113" spans="1:6" x14ac:dyDescent="0.25">
      <c r="B113" s="612" t="s">
        <v>186</v>
      </c>
      <c r="C113" s="713">
        <v>0</v>
      </c>
      <c r="D113" s="609">
        <f t="shared" si="2"/>
        <v>0</v>
      </c>
      <c r="F113" s="594"/>
    </row>
    <row r="114" spans="1:6" x14ac:dyDescent="0.25">
      <c r="B114" s="611" t="s">
        <v>175</v>
      </c>
      <c r="C114" s="713">
        <v>9.5640000000000001</v>
      </c>
      <c r="D114" s="609">
        <f t="shared" si="2"/>
        <v>8.8421132591889936E-3</v>
      </c>
      <c r="F114" s="594"/>
    </row>
    <row r="115" spans="1:6" x14ac:dyDescent="0.25">
      <c r="B115" s="610" t="s">
        <v>24</v>
      </c>
      <c r="C115" s="714">
        <f>SUM(C90:C114)</f>
        <v>1081.6418790000002</v>
      </c>
      <c r="D115" s="671">
        <f t="shared" si="2"/>
        <v>1</v>
      </c>
    </row>
    <row r="116" spans="1:6" x14ac:dyDescent="0.25">
      <c r="B116" s="650" t="s">
        <v>852</v>
      </c>
    </row>
    <row r="117" spans="1:6" x14ac:dyDescent="0.25">
      <c r="B117" s="650" t="s">
        <v>347</v>
      </c>
    </row>
    <row r="119" spans="1:6" x14ac:dyDescent="0.25">
      <c r="A119" s="658" t="s">
        <v>853</v>
      </c>
      <c r="B119" s="608" t="s">
        <v>854</v>
      </c>
    </row>
    <row r="120" spans="1:6" x14ac:dyDescent="0.25">
      <c r="B120" s="948" t="s">
        <v>370</v>
      </c>
      <c r="C120" s="950" t="s">
        <v>26</v>
      </c>
      <c r="D120" s="950" t="s">
        <v>197</v>
      </c>
    </row>
    <row r="121" spans="1:6" x14ac:dyDescent="0.25">
      <c r="B121" s="949"/>
      <c r="C121" s="951"/>
      <c r="D121" s="951"/>
    </row>
    <row r="122" spans="1:6" x14ac:dyDescent="0.25">
      <c r="B122" s="612" t="s">
        <v>172</v>
      </c>
      <c r="C122" s="713">
        <v>137.05774056999999</v>
      </c>
      <c r="D122" s="609">
        <f>C122/$C$147</f>
        <v>0.12665707452124436</v>
      </c>
    </row>
    <row r="123" spans="1:6" x14ac:dyDescent="0.25">
      <c r="B123" s="612" t="s">
        <v>171</v>
      </c>
      <c r="C123" s="713">
        <v>0</v>
      </c>
      <c r="D123" s="609">
        <f t="shared" ref="D123:D147" si="3">C123/$C$147</f>
        <v>0</v>
      </c>
    </row>
    <row r="124" spans="1:6" x14ac:dyDescent="0.25">
      <c r="B124" s="612" t="s">
        <v>170</v>
      </c>
      <c r="C124" s="713">
        <v>53.481350999999997</v>
      </c>
      <c r="D124" s="609">
        <f t="shared" si="3"/>
        <v>4.9422903302890973E-2</v>
      </c>
    </row>
    <row r="125" spans="1:6" x14ac:dyDescent="0.25">
      <c r="B125" s="612" t="s">
        <v>169</v>
      </c>
      <c r="C125" s="713">
        <v>68.468165479999996</v>
      </c>
      <c r="D125" s="609">
        <f t="shared" si="3"/>
        <v>6.3272439057202909E-2</v>
      </c>
    </row>
    <row r="126" spans="1:6" x14ac:dyDescent="0.25">
      <c r="B126" s="612" t="s">
        <v>168</v>
      </c>
      <c r="C126" s="713">
        <v>41.485261999999999</v>
      </c>
      <c r="D126" s="609">
        <f t="shared" si="3"/>
        <v>3.8337140965662916E-2</v>
      </c>
    </row>
    <row r="127" spans="1:6" x14ac:dyDescent="0.25">
      <c r="B127" s="612" t="s">
        <v>369</v>
      </c>
      <c r="C127" s="713">
        <v>5.9428511000000004</v>
      </c>
      <c r="D127" s="609">
        <f t="shared" si="3"/>
        <v>5.4918761356417363E-3</v>
      </c>
    </row>
    <row r="128" spans="1:6" x14ac:dyDescent="0.25">
      <c r="B128" s="612" t="s">
        <v>166</v>
      </c>
      <c r="C128" s="713">
        <v>14.008558000000001</v>
      </c>
      <c r="D128" s="609">
        <f t="shared" si="3"/>
        <v>1.2945514548556185E-2</v>
      </c>
    </row>
    <row r="129" spans="2:7" x14ac:dyDescent="0.25">
      <c r="B129" s="612" t="s">
        <v>368</v>
      </c>
      <c r="C129" s="713">
        <v>0</v>
      </c>
      <c r="D129" s="609">
        <f t="shared" si="3"/>
        <v>0</v>
      </c>
    </row>
    <row r="130" spans="2:7" x14ac:dyDescent="0.25">
      <c r="B130" s="612" t="s">
        <v>367</v>
      </c>
      <c r="C130" s="713">
        <v>16.265936830000001</v>
      </c>
      <c r="D130" s="609">
        <f t="shared" si="3"/>
        <v>1.5031591537020503E-2</v>
      </c>
    </row>
    <row r="131" spans="2:7" x14ac:dyDescent="0.25">
      <c r="B131" s="612" t="s">
        <v>196</v>
      </c>
      <c r="C131" s="713">
        <v>0</v>
      </c>
      <c r="D131" s="609">
        <f t="shared" si="3"/>
        <v>0</v>
      </c>
    </row>
    <row r="132" spans="2:7" x14ac:dyDescent="0.25">
      <c r="B132" s="612" t="s">
        <v>366</v>
      </c>
      <c r="C132" s="713">
        <v>0</v>
      </c>
      <c r="D132" s="609">
        <f t="shared" si="3"/>
        <v>0</v>
      </c>
    </row>
    <row r="133" spans="2:7" x14ac:dyDescent="0.25">
      <c r="B133" s="612" t="s">
        <v>365</v>
      </c>
      <c r="C133" s="713">
        <v>0</v>
      </c>
      <c r="D133" s="609">
        <f t="shared" si="3"/>
        <v>0</v>
      </c>
    </row>
    <row r="134" spans="2:7" x14ac:dyDescent="0.25">
      <c r="B134" s="612" t="s">
        <v>194</v>
      </c>
      <c r="C134" s="713">
        <v>0</v>
      </c>
      <c r="D134" s="609">
        <f t="shared" si="3"/>
        <v>0</v>
      </c>
    </row>
    <row r="135" spans="2:7" x14ac:dyDescent="0.25">
      <c r="B135" s="612" t="s">
        <v>193</v>
      </c>
      <c r="C135" s="713">
        <v>0</v>
      </c>
      <c r="D135" s="609">
        <f t="shared" si="3"/>
        <v>0</v>
      </c>
    </row>
    <row r="136" spans="2:7" x14ac:dyDescent="0.25">
      <c r="B136" s="612" t="s">
        <v>192</v>
      </c>
      <c r="C136" s="713">
        <v>18.998376289999999</v>
      </c>
      <c r="D136" s="609">
        <f t="shared" si="3"/>
        <v>1.7556679042992136E-2</v>
      </c>
    </row>
    <row r="137" spans="2:7" x14ac:dyDescent="0.25">
      <c r="B137" s="612" t="s">
        <v>364</v>
      </c>
      <c r="C137" s="713">
        <v>108.40206778000001</v>
      </c>
      <c r="D137" s="609">
        <f t="shared" si="3"/>
        <v>0.10017594569973323</v>
      </c>
      <c r="F137" s="38"/>
    </row>
    <row r="138" spans="2:7" x14ac:dyDescent="0.25">
      <c r="B138" s="612" t="s">
        <v>363</v>
      </c>
      <c r="C138" s="713">
        <v>25.702228810000001</v>
      </c>
      <c r="D138" s="609">
        <f t="shared" si="3"/>
        <v>2.3751807787080931E-2</v>
      </c>
    </row>
    <row r="139" spans="2:7" x14ac:dyDescent="0.25">
      <c r="B139" s="612" t="s">
        <v>362</v>
      </c>
      <c r="C139" s="713">
        <v>0</v>
      </c>
      <c r="D139" s="609">
        <f t="shared" si="3"/>
        <v>0</v>
      </c>
    </row>
    <row r="140" spans="2:7" x14ac:dyDescent="0.25">
      <c r="B140" s="612" t="s">
        <v>361</v>
      </c>
      <c r="C140" s="713">
        <v>56.228942760000002</v>
      </c>
      <c r="D140" s="609">
        <f t="shared" si="3"/>
        <v>5.1961993272220661E-2</v>
      </c>
      <c r="E140" s="650" t="s">
        <v>124</v>
      </c>
    </row>
    <row r="141" spans="2:7" x14ac:dyDescent="0.25">
      <c r="B141" s="612" t="s">
        <v>360</v>
      </c>
      <c r="C141" s="713">
        <v>527.47525930999996</v>
      </c>
      <c r="D141" s="609">
        <f t="shared" si="3"/>
        <v>0.48744764760234777</v>
      </c>
    </row>
    <row r="142" spans="2:7" x14ac:dyDescent="0.25">
      <c r="B142" s="612" t="s">
        <v>181</v>
      </c>
      <c r="C142" s="713">
        <v>0</v>
      </c>
      <c r="D142" s="609">
        <f t="shared" si="3"/>
        <v>0</v>
      </c>
      <c r="G142" s="38"/>
    </row>
    <row r="143" spans="2:7" x14ac:dyDescent="0.25">
      <c r="B143" s="612" t="s">
        <v>359</v>
      </c>
      <c r="C143" s="713">
        <v>0</v>
      </c>
      <c r="D143" s="609">
        <f t="shared" si="3"/>
        <v>0</v>
      </c>
    </row>
    <row r="144" spans="2:7" x14ac:dyDescent="0.25">
      <c r="B144" s="612" t="s">
        <v>187</v>
      </c>
      <c r="C144" s="713">
        <v>0</v>
      </c>
      <c r="D144" s="609">
        <f t="shared" si="3"/>
        <v>0</v>
      </c>
    </row>
    <row r="145" spans="1:16384" x14ac:dyDescent="0.25">
      <c r="B145" s="612" t="s">
        <v>186</v>
      </c>
      <c r="C145" s="713">
        <v>0</v>
      </c>
      <c r="D145" s="609">
        <f t="shared" si="3"/>
        <v>0</v>
      </c>
    </row>
    <row r="146" spans="1:16384" x14ac:dyDescent="0.25">
      <c r="B146" s="611" t="s">
        <v>175</v>
      </c>
      <c r="C146" s="713">
        <v>8.6</v>
      </c>
      <c r="D146" s="609">
        <f t="shared" si="3"/>
        <v>7.9473865274058315E-3</v>
      </c>
      <c r="E146" s="601"/>
      <c r="F146" s="601"/>
      <c r="G146" s="601"/>
      <c r="H146" s="601"/>
      <c r="I146" s="601"/>
      <c r="J146" s="601"/>
      <c r="K146" s="601"/>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c r="AK146" s="601"/>
      <c r="AL146" s="601"/>
      <c r="AM146" s="601"/>
      <c r="AN146" s="601"/>
      <c r="AO146" s="601"/>
      <c r="AP146" s="601"/>
      <c r="AQ146" s="601"/>
      <c r="AR146" s="601"/>
      <c r="AS146" s="601"/>
      <c r="AT146" s="601"/>
      <c r="AU146" s="601"/>
      <c r="AV146" s="601"/>
      <c r="AW146" s="601"/>
      <c r="AX146" s="601"/>
      <c r="AY146" s="601"/>
      <c r="AZ146" s="601"/>
      <c r="BA146" s="601"/>
      <c r="BB146" s="601"/>
      <c r="BC146" s="601"/>
      <c r="BD146" s="601"/>
      <c r="BE146" s="601"/>
      <c r="BF146" s="601"/>
      <c r="BG146" s="601"/>
      <c r="BH146" s="601"/>
      <c r="BI146" s="601"/>
      <c r="BJ146" s="601"/>
      <c r="BK146" s="601"/>
      <c r="BL146" s="601"/>
      <c r="BM146" s="601"/>
      <c r="BN146" s="601"/>
      <c r="BO146" s="601"/>
      <c r="BP146" s="601"/>
      <c r="BQ146" s="601"/>
      <c r="BR146" s="601"/>
      <c r="BS146" s="601"/>
      <c r="BT146" s="601"/>
      <c r="BU146" s="601"/>
      <c r="BV146" s="601"/>
      <c r="BW146" s="601"/>
      <c r="BX146" s="601"/>
      <c r="BY146" s="601"/>
      <c r="BZ146" s="601"/>
      <c r="CA146" s="601"/>
      <c r="CB146" s="601"/>
      <c r="CC146" s="601"/>
      <c r="CD146" s="601"/>
      <c r="CE146" s="601"/>
      <c r="CF146" s="601"/>
      <c r="CG146" s="601"/>
      <c r="CH146" s="601"/>
      <c r="CI146" s="601"/>
      <c r="CJ146" s="601"/>
      <c r="CK146" s="601"/>
      <c r="CL146" s="601"/>
      <c r="CM146" s="601"/>
      <c r="CN146" s="601"/>
      <c r="CO146" s="601"/>
      <c r="CP146" s="601"/>
      <c r="CQ146" s="601"/>
      <c r="CR146" s="601"/>
      <c r="CS146" s="601"/>
      <c r="CT146" s="601"/>
      <c r="CU146" s="601"/>
      <c r="CV146" s="601"/>
      <c r="CW146" s="601"/>
      <c r="CX146" s="601"/>
      <c r="CY146" s="601"/>
      <c r="CZ146" s="601"/>
      <c r="DA146" s="601"/>
      <c r="DB146" s="601"/>
      <c r="DC146" s="601"/>
      <c r="DD146" s="601"/>
      <c r="DE146" s="601"/>
      <c r="DF146" s="601"/>
      <c r="DG146" s="601"/>
      <c r="DH146" s="601"/>
      <c r="DI146" s="601"/>
      <c r="DJ146" s="601"/>
      <c r="DK146" s="601"/>
      <c r="DL146" s="601"/>
      <c r="DM146" s="601"/>
      <c r="DN146" s="601"/>
      <c r="DO146" s="601"/>
      <c r="DP146" s="601"/>
      <c r="DQ146" s="601"/>
      <c r="DR146" s="601"/>
      <c r="DS146" s="601"/>
      <c r="DT146" s="601"/>
      <c r="DU146" s="601"/>
      <c r="DV146" s="601"/>
      <c r="DW146" s="601"/>
      <c r="DX146" s="601"/>
      <c r="DY146" s="601"/>
      <c r="DZ146" s="601"/>
      <c r="EA146" s="601"/>
      <c r="EB146" s="601"/>
      <c r="EC146" s="601"/>
      <c r="ED146" s="601"/>
      <c r="EE146" s="601"/>
      <c r="EF146" s="601"/>
      <c r="EG146" s="601"/>
      <c r="EH146" s="601"/>
      <c r="EI146" s="601"/>
      <c r="EJ146" s="601"/>
      <c r="EK146" s="601"/>
      <c r="EL146" s="601"/>
      <c r="EM146" s="601"/>
      <c r="EN146" s="601"/>
      <c r="EO146" s="601"/>
      <c r="EP146" s="601"/>
      <c r="EQ146" s="601"/>
      <c r="ER146" s="601"/>
      <c r="ES146" s="601"/>
      <c r="ET146" s="601"/>
      <c r="EU146" s="601"/>
      <c r="EV146" s="601"/>
      <c r="EW146" s="601"/>
      <c r="EX146" s="601"/>
      <c r="EY146" s="601"/>
      <c r="EZ146" s="601"/>
      <c r="FA146" s="601"/>
      <c r="FB146" s="601"/>
      <c r="FC146" s="601"/>
      <c r="FD146" s="601"/>
      <c r="FE146" s="601"/>
      <c r="FF146" s="601"/>
      <c r="FG146" s="601"/>
      <c r="FH146" s="601"/>
      <c r="FI146" s="601"/>
      <c r="FJ146" s="601"/>
      <c r="FK146" s="601"/>
      <c r="FL146" s="601"/>
      <c r="FM146" s="601"/>
      <c r="FN146" s="601"/>
      <c r="FO146" s="601"/>
      <c r="FP146" s="601"/>
      <c r="FQ146" s="601"/>
      <c r="FR146" s="601"/>
      <c r="FS146" s="601"/>
      <c r="FT146" s="601"/>
      <c r="FU146" s="601"/>
      <c r="FV146" s="601"/>
      <c r="FW146" s="601"/>
      <c r="FX146" s="601"/>
      <c r="FY146" s="601"/>
      <c r="FZ146" s="601"/>
      <c r="GA146" s="601"/>
      <c r="GB146" s="601"/>
      <c r="GC146" s="601"/>
      <c r="GD146" s="601"/>
      <c r="GE146" s="601"/>
      <c r="GF146" s="601"/>
      <c r="GG146" s="601"/>
      <c r="GH146" s="601"/>
      <c r="GI146" s="601"/>
      <c r="GJ146" s="601"/>
      <c r="GK146" s="601"/>
      <c r="GL146" s="601"/>
      <c r="GM146" s="601"/>
      <c r="GN146" s="601"/>
      <c r="GO146" s="601"/>
      <c r="GP146" s="601"/>
      <c r="GQ146" s="601"/>
      <c r="GR146" s="601"/>
      <c r="GS146" s="601"/>
      <c r="GT146" s="601"/>
      <c r="GU146" s="601"/>
      <c r="GV146" s="601"/>
      <c r="GW146" s="601"/>
      <c r="GX146" s="601"/>
      <c r="GY146" s="601"/>
      <c r="GZ146" s="601"/>
      <c r="HA146" s="601"/>
      <c r="HB146" s="601"/>
      <c r="HC146" s="601"/>
      <c r="HD146" s="601"/>
      <c r="HE146" s="601"/>
      <c r="HF146" s="601"/>
      <c r="HG146" s="601"/>
      <c r="HH146" s="601"/>
      <c r="HI146" s="601"/>
      <c r="HJ146" s="601"/>
      <c r="HK146" s="601"/>
      <c r="HL146" s="601"/>
      <c r="HM146" s="601"/>
      <c r="HN146" s="601"/>
      <c r="HO146" s="601"/>
      <c r="HP146" s="601"/>
      <c r="HQ146" s="601"/>
      <c r="HR146" s="601"/>
      <c r="HS146" s="601"/>
      <c r="HT146" s="601"/>
      <c r="HU146" s="601"/>
      <c r="HV146" s="601"/>
      <c r="HW146" s="601"/>
      <c r="HX146" s="601"/>
      <c r="HY146" s="601"/>
      <c r="HZ146" s="601"/>
      <c r="IA146" s="601"/>
      <c r="IB146" s="601"/>
      <c r="IC146" s="601"/>
      <c r="ID146" s="601"/>
      <c r="IE146" s="601"/>
      <c r="IF146" s="601"/>
      <c r="IG146" s="601"/>
      <c r="IH146" s="601"/>
      <c r="II146" s="601"/>
      <c r="IJ146" s="601"/>
      <c r="IK146" s="601"/>
      <c r="IL146" s="601"/>
      <c r="IM146" s="601"/>
      <c r="IN146" s="601"/>
      <c r="IO146" s="601"/>
      <c r="IP146" s="601"/>
      <c r="IQ146" s="601"/>
      <c r="IR146" s="601"/>
      <c r="IS146" s="601"/>
      <c r="IT146" s="601"/>
      <c r="IU146" s="601"/>
      <c r="IV146" s="601"/>
      <c r="IW146" s="601"/>
      <c r="IX146" s="601"/>
      <c r="IY146" s="601"/>
      <c r="IZ146" s="601"/>
      <c r="JA146" s="601"/>
      <c r="JB146" s="601"/>
      <c r="JC146" s="601"/>
      <c r="JD146" s="601"/>
      <c r="JE146" s="601"/>
      <c r="JF146" s="601"/>
      <c r="JG146" s="601"/>
      <c r="JH146" s="601"/>
      <c r="JI146" s="601"/>
      <c r="JJ146" s="601"/>
      <c r="JK146" s="601"/>
      <c r="JL146" s="601"/>
      <c r="JM146" s="601"/>
      <c r="JN146" s="601"/>
      <c r="JO146" s="601"/>
      <c r="JP146" s="601"/>
      <c r="JQ146" s="601"/>
      <c r="JR146" s="601"/>
      <c r="JS146" s="601"/>
      <c r="JT146" s="601"/>
      <c r="JU146" s="601"/>
      <c r="JV146" s="601"/>
      <c r="JW146" s="601"/>
      <c r="JX146" s="601"/>
      <c r="JY146" s="601"/>
      <c r="JZ146" s="601"/>
      <c r="KA146" s="601"/>
      <c r="KB146" s="601"/>
      <c r="KC146" s="601"/>
      <c r="KD146" s="601"/>
      <c r="KE146" s="601"/>
      <c r="KF146" s="601"/>
      <c r="KG146" s="601"/>
      <c r="KH146" s="601"/>
      <c r="KI146" s="601"/>
      <c r="KJ146" s="601"/>
      <c r="KK146" s="601"/>
      <c r="KL146" s="601"/>
      <c r="KM146" s="601"/>
      <c r="KN146" s="601"/>
      <c r="KO146" s="601"/>
      <c r="KP146" s="601"/>
      <c r="KQ146" s="601"/>
      <c r="KR146" s="601"/>
      <c r="KS146" s="601"/>
      <c r="KT146" s="601"/>
      <c r="KU146" s="601"/>
      <c r="KV146" s="601"/>
      <c r="KW146" s="601"/>
      <c r="KX146" s="601"/>
      <c r="KY146" s="601"/>
      <c r="KZ146" s="601"/>
      <c r="LA146" s="601"/>
      <c r="LB146" s="601"/>
      <c r="LC146" s="601"/>
      <c r="LD146" s="601"/>
      <c r="LE146" s="601"/>
      <c r="LF146" s="601"/>
      <c r="LG146" s="601"/>
      <c r="LH146" s="601"/>
      <c r="LI146" s="601"/>
      <c r="LJ146" s="601"/>
      <c r="LK146" s="601"/>
      <c r="LL146" s="601"/>
      <c r="LM146" s="601"/>
      <c r="LN146" s="601"/>
      <c r="LO146" s="601"/>
      <c r="LP146" s="601"/>
      <c r="LQ146" s="601"/>
      <c r="LR146" s="601"/>
      <c r="LS146" s="601"/>
      <c r="LT146" s="601"/>
      <c r="LU146" s="601"/>
      <c r="LV146" s="601"/>
      <c r="LW146" s="601"/>
      <c r="LX146" s="601"/>
      <c r="LY146" s="601"/>
      <c r="LZ146" s="601"/>
      <c r="MA146" s="601"/>
      <c r="MB146" s="601"/>
      <c r="MC146" s="601"/>
      <c r="MD146" s="601"/>
      <c r="ME146" s="601"/>
      <c r="MF146" s="601"/>
      <c r="MG146" s="601"/>
      <c r="MH146" s="601"/>
      <c r="MI146" s="601"/>
      <c r="MJ146" s="601"/>
      <c r="MK146" s="601"/>
      <c r="ML146" s="601"/>
      <c r="MM146" s="601"/>
      <c r="MN146" s="601"/>
      <c r="MO146" s="601"/>
      <c r="MP146" s="601"/>
      <c r="MQ146" s="601"/>
      <c r="MR146" s="601"/>
      <c r="MS146" s="601"/>
      <c r="MT146" s="601"/>
      <c r="MU146" s="601"/>
      <c r="MV146" s="601"/>
      <c r="MW146" s="601"/>
      <c r="MX146" s="601"/>
      <c r="MY146" s="601"/>
      <c r="MZ146" s="601"/>
      <c r="NA146" s="601"/>
      <c r="NB146" s="601"/>
      <c r="NC146" s="601"/>
      <c r="ND146" s="601"/>
      <c r="NE146" s="601"/>
      <c r="NF146" s="601"/>
      <c r="NG146" s="601"/>
      <c r="NH146" s="601"/>
      <c r="NI146" s="601"/>
      <c r="NJ146" s="601"/>
      <c r="NK146" s="601"/>
      <c r="NL146" s="601"/>
      <c r="NM146" s="601"/>
      <c r="NN146" s="601"/>
      <c r="NO146" s="601"/>
      <c r="NP146" s="601"/>
      <c r="NQ146" s="601"/>
      <c r="NR146" s="601"/>
      <c r="NS146" s="601"/>
      <c r="NT146" s="601"/>
      <c r="NU146" s="601"/>
      <c r="NV146" s="601"/>
      <c r="NW146" s="601"/>
      <c r="NX146" s="601"/>
      <c r="NY146" s="601"/>
      <c r="NZ146" s="601"/>
      <c r="OA146" s="601"/>
      <c r="OB146" s="601"/>
      <c r="OC146" s="601"/>
      <c r="OD146" s="601"/>
      <c r="OE146" s="601"/>
      <c r="OF146" s="601"/>
      <c r="OG146" s="601"/>
      <c r="OH146" s="601"/>
      <c r="OI146" s="601"/>
      <c r="OJ146" s="601"/>
      <c r="OK146" s="601"/>
      <c r="OL146" s="601"/>
      <c r="OM146" s="601"/>
      <c r="ON146" s="601"/>
      <c r="OO146" s="601"/>
      <c r="OP146" s="601"/>
      <c r="OQ146" s="601"/>
      <c r="OR146" s="601"/>
      <c r="OS146" s="601"/>
      <c r="OT146" s="601"/>
      <c r="OU146" s="601"/>
      <c r="OV146" s="601"/>
      <c r="OW146" s="601"/>
      <c r="OX146" s="601"/>
      <c r="OY146" s="601"/>
      <c r="OZ146" s="601"/>
      <c r="PA146" s="601"/>
      <c r="PB146" s="601"/>
      <c r="PC146" s="601"/>
      <c r="PD146" s="601"/>
      <c r="PE146" s="601"/>
      <c r="PF146" s="601"/>
      <c r="PG146" s="601"/>
      <c r="PH146" s="601"/>
      <c r="PI146" s="601"/>
      <c r="PJ146" s="601"/>
      <c r="PK146" s="601"/>
      <c r="PL146" s="601"/>
      <c r="PM146" s="601"/>
      <c r="PN146" s="601"/>
      <c r="PO146" s="601"/>
      <c r="PP146" s="601"/>
      <c r="PQ146" s="601"/>
      <c r="PR146" s="601"/>
      <c r="PS146" s="601"/>
      <c r="PT146" s="601"/>
      <c r="PU146" s="601"/>
      <c r="PV146" s="601"/>
      <c r="PW146" s="601"/>
      <c r="PX146" s="601"/>
      <c r="PY146" s="601"/>
      <c r="PZ146" s="601"/>
      <c r="QA146" s="601"/>
      <c r="QB146" s="601"/>
      <c r="QC146" s="601"/>
      <c r="QD146" s="601"/>
      <c r="QE146" s="601"/>
      <c r="QF146" s="601"/>
      <c r="QG146" s="601"/>
      <c r="QH146" s="601"/>
      <c r="QI146" s="601"/>
      <c r="QJ146" s="601"/>
      <c r="QK146" s="601"/>
      <c r="QL146" s="601"/>
      <c r="QM146" s="601"/>
      <c r="QN146" s="601"/>
      <c r="QO146" s="601"/>
      <c r="QP146" s="601"/>
      <c r="QQ146" s="601"/>
      <c r="QR146" s="601"/>
      <c r="QS146" s="601"/>
      <c r="QT146" s="601"/>
      <c r="QU146" s="601"/>
      <c r="QV146" s="601"/>
      <c r="QW146" s="601"/>
      <c r="QX146" s="601"/>
      <c r="QY146" s="601"/>
      <c r="QZ146" s="601"/>
      <c r="RA146" s="601"/>
      <c r="RB146" s="601"/>
      <c r="RC146" s="601"/>
      <c r="RD146" s="601"/>
      <c r="RE146" s="601"/>
      <c r="RF146" s="601"/>
      <c r="RG146" s="601"/>
      <c r="RH146" s="601"/>
      <c r="RI146" s="601"/>
      <c r="RJ146" s="601"/>
      <c r="RK146" s="601"/>
      <c r="RL146" s="601"/>
      <c r="RM146" s="601"/>
      <c r="RN146" s="601"/>
      <c r="RO146" s="601"/>
      <c r="RP146" s="601"/>
      <c r="RQ146" s="601"/>
      <c r="RR146" s="601"/>
      <c r="RS146" s="601"/>
      <c r="RT146" s="601"/>
      <c r="RU146" s="601"/>
      <c r="RV146" s="601"/>
      <c r="RW146" s="601"/>
      <c r="RX146" s="601"/>
      <c r="RY146" s="601"/>
      <c r="RZ146" s="601"/>
      <c r="SA146" s="601"/>
      <c r="SB146" s="601"/>
      <c r="SC146" s="601"/>
      <c r="SD146" s="601"/>
      <c r="SE146" s="601"/>
      <c r="SF146" s="601"/>
      <c r="SG146" s="601"/>
      <c r="SH146" s="601"/>
      <c r="SI146" s="601"/>
      <c r="SJ146" s="601"/>
      <c r="SK146" s="601"/>
      <c r="SL146" s="601"/>
      <c r="SM146" s="601"/>
      <c r="SN146" s="601"/>
      <c r="SO146" s="601"/>
      <c r="SP146" s="601"/>
      <c r="SQ146" s="601"/>
      <c r="SR146" s="601"/>
      <c r="SS146" s="601"/>
      <c r="ST146" s="601"/>
      <c r="SU146" s="601"/>
      <c r="SV146" s="601"/>
      <c r="SW146" s="601"/>
      <c r="SX146" s="601"/>
      <c r="SY146" s="601"/>
      <c r="SZ146" s="601"/>
      <c r="TA146" s="601"/>
      <c r="TB146" s="601"/>
      <c r="TC146" s="601"/>
      <c r="TD146" s="601"/>
      <c r="TE146" s="601"/>
      <c r="TF146" s="601"/>
      <c r="TG146" s="601"/>
      <c r="TH146" s="601"/>
      <c r="TI146" s="601"/>
      <c r="TJ146" s="601"/>
      <c r="TK146" s="601"/>
      <c r="TL146" s="601"/>
      <c r="TM146" s="601"/>
      <c r="TN146" s="601"/>
      <c r="TO146" s="601"/>
      <c r="TP146" s="601"/>
      <c r="TQ146" s="601"/>
      <c r="TR146" s="601"/>
      <c r="TS146" s="601"/>
      <c r="TT146" s="601"/>
      <c r="TU146" s="601"/>
      <c r="TV146" s="601"/>
      <c r="TW146" s="601"/>
      <c r="TX146" s="601"/>
      <c r="TY146" s="601"/>
      <c r="TZ146" s="601"/>
      <c r="UA146" s="601"/>
      <c r="UB146" s="601"/>
      <c r="UC146" s="601"/>
      <c r="UD146" s="601"/>
      <c r="UE146" s="601"/>
      <c r="UF146" s="601"/>
      <c r="UG146" s="601"/>
      <c r="UH146" s="601"/>
      <c r="UI146" s="601"/>
      <c r="UJ146" s="601"/>
      <c r="UK146" s="601"/>
      <c r="UL146" s="601"/>
      <c r="UM146" s="601"/>
      <c r="UN146" s="601"/>
      <c r="UO146" s="601"/>
      <c r="UP146" s="601"/>
      <c r="UQ146" s="601"/>
      <c r="UR146" s="601"/>
      <c r="US146" s="601"/>
      <c r="UT146" s="601"/>
      <c r="UU146" s="601"/>
      <c r="UV146" s="601"/>
      <c r="UW146" s="601"/>
      <c r="UX146" s="601"/>
      <c r="UY146" s="601"/>
      <c r="UZ146" s="601"/>
      <c r="VA146" s="601"/>
      <c r="VB146" s="601"/>
      <c r="VC146" s="601"/>
      <c r="VD146" s="601"/>
      <c r="VE146" s="601"/>
      <c r="VF146" s="601"/>
      <c r="VG146" s="601"/>
      <c r="VH146" s="601"/>
      <c r="VI146" s="601"/>
      <c r="VJ146" s="601"/>
      <c r="VK146" s="601"/>
      <c r="VL146" s="601"/>
      <c r="VM146" s="601"/>
      <c r="VN146" s="601"/>
      <c r="VO146" s="601"/>
      <c r="VP146" s="601"/>
      <c r="VQ146" s="601"/>
      <c r="VR146" s="601"/>
      <c r="VS146" s="601"/>
      <c r="VT146" s="601"/>
      <c r="VU146" s="601"/>
      <c r="VV146" s="601"/>
      <c r="VW146" s="601"/>
      <c r="VX146" s="601"/>
      <c r="VY146" s="601"/>
      <c r="VZ146" s="601"/>
      <c r="WA146" s="601"/>
      <c r="WB146" s="601"/>
      <c r="WC146" s="601"/>
      <c r="WD146" s="601"/>
      <c r="WE146" s="601"/>
      <c r="WF146" s="601"/>
      <c r="WG146" s="601"/>
      <c r="WH146" s="601"/>
      <c r="WI146" s="601"/>
      <c r="WJ146" s="601"/>
      <c r="WK146" s="601"/>
      <c r="WL146" s="601"/>
      <c r="WM146" s="601"/>
      <c r="WN146" s="601"/>
      <c r="WO146" s="601"/>
      <c r="WP146" s="601"/>
      <c r="WQ146" s="601"/>
      <c r="WR146" s="601"/>
      <c r="WS146" s="601"/>
      <c r="WT146" s="601"/>
      <c r="WU146" s="601"/>
      <c r="WV146" s="601"/>
      <c r="WW146" s="601"/>
      <c r="WX146" s="601"/>
      <c r="WY146" s="601"/>
      <c r="WZ146" s="601"/>
      <c r="XA146" s="601"/>
      <c r="XB146" s="601"/>
      <c r="XC146" s="601"/>
      <c r="XD146" s="601"/>
      <c r="XE146" s="601"/>
      <c r="XF146" s="601"/>
      <c r="XG146" s="601"/>
      <c r="XH146" s="601"/>
      <c r="XI146" s="601"/>
      <c r="XJ146" s="601"/>
      <c r="XK146" s="601"/>
      <c r="XL146" s="601"/>
      <c r="XM146" s="601"/>
      <c r="XN146" s="601"/>
      <c r="XO146" s="601"/>
      <c r="XP146" s="601"/>
      <c r="XQ146" s="601"/>
      <c r="XR146" s="601"/>
      <c r="XS146" s="601"/>
      <c r="XT146" s="601"/>
      <c r="XU146" s="601"/>
      <c r="XV146" s="601"/>
      <c r="XW146" s="601"/>
      <c r="XX146" s="601"/>
      <c r="XY146" s="601"/>
      <c r="XZ146" s="601"/>
      <c r="YA146" s="601"/>
      <c r="YB146" s="601"/>
      <c r="YC146" s="601"/>
      <c r="YD146" s="601"/>
      <c r="YE146" s="601"/>
      <c r="YF146" s="601"/>
      <c r="YG146" s="601"/>
      <c r="YH146" s="601"/>
      <c r="YI146" s="601"/>
      <c r="YJ146" s="601"/>
      <c r="YK146" s="601"/>
      <c r="YL146" s="601"/>
      <c r="YM146" s="601"/>
      <c r="YN146" s="601"/>
      <c r="YO146" s="601"/>
      <c r="YP146" s="601"/>
      <c r="YQ146" s="601"/>
      <c r="YR146" s="601"/>
      <c r="YS146" s="601"/>
      <c r="YT146" s="601"/>
      <c r="YU146" s="601"/>
      <c r="YV146" s="601"/>
      <c r="YW146" s="601"/>
      <c r="YX146" s="601"/>
      <c r="YY146" s="601"/>
      <c r="YZ146" s="601"/>
      <c r="ZA146" s="601"/>
      <c r="ZB146" s="601"/>
      <c r="ZC146" s="601"/>
      <c r="ZD146" s="601"/>
      <c r="ZE146" s="601"/>
      <c r="ZF146" s="601"/>
      <c r="ZG146" s="601"/>
      <c r="ZH146" s="601"/>
      <c r="ZI146" s="601"/>
      <c r="ZJ146" s="601"/>
      <c r="ZK146" s="601"/>
      <c r="ZL146" s="601"/>
      <c r="ZM146" s="601"/>
      <c r="ZN146" s="601"/>
      <c r="ZO146" s="601"/>
      <c r="ZP146" s="601"/>
      <c r="ZQ146" s="601"/>
      <c r="ZR146" s="601"/>
      <c r="ZS146" s="601"/>
      <c r="ZT146" s="601"/>
      <c r="ZU146" s="601"/>
      <c r="ZV146" s="601"/>
      <c r="ZW146" s="601"/>
      <c r="ZX146" s="601"/>
      <c r="ZY146" s="601"/>
      <c r="ZZ146" s="601"/>
      <c r="AAA146" s="601"/>
      <c r="AAB146" s="601"/>
      <c r="AAC146" s="601"/>
      <c r="AAD146" s="601"/>
      <c r="AAE146" s="601"/>
      <c r="AAF146" s="601"/>
      <c r="AAG146" s="601"/>
      <c r="AAH146" s="601"/>
      <c r="AAI146" s="601"/>
      <c r="AAJ146" s="601"/>
      <c r="AAK146" s="601"/>
      <c r="AAL146" s="601"/>
      <c r="AAM146" s="601"/>
      <c r="AAN146" s="601"/>
      <c r="AAO146" s="601"/>
      <c r="AAP146" s="601"/>
      <c r="AAQ146" s="601"/>
      <c r="AAR146" s="601"/>
      <c r="AAS146" s="601"/>
      <c r="AAT146" s="601"/>
      <c r="AAU146" s="601"/>
      <c r="AAV146" s="601"/>
      <c r="AAW146" s="601"/>
      <c r="AAX146" s="601"/>
      <c r="AAY146" s="601"/>
      <c r="AAZ146" s="601"/>
      <c r="ABA146" s="601"/>
      <c r="ABB146" s="601"/>
      <c r="ABC146" s="601"/>
      <c r="ABD146" s="601"/>
      <c r="ABE146" s="601"/>
      <c r="ABF146" s="601"/>
      <c r="ABG146" s="601"/>
      <c r="ABH146" s="601"/>
      <c r="ABI146" s="601"/>
      <c r="ABJ146" s="601"/>
      <c r="ABK146" s="601"/>
      <c r="ABL146" s="601"/>
      <c r="ABM146" s="601"/>
      <c r="ABN146" s="601"/>
      <c r="ABO146" s="601"/>
      <c r="ABP146" s="601"/>
      <c r="ABQ146" s="601"/>
      <c r="ABR146" s="601"/>
      <c r="ABS146" s="601"/>
      <c r="ABT146" s="601"/>
      <c r="ABU146" s="601"/>
      <c r="ABV146" s="601"/>
      <c r="ABW146" s="601"/>
      <c r="ABX146" s="601"/>
      <c r="ABY146" s="601"/>
      <c r="ABZ146" s="601"/>
      <c r="ACA146" s="601"/>
      <c r="ACB146" s="601"/>
      <c r="ACC146" s="601"/>
      <c r="ACD146" s="601"/>
      <c r="ACE146" s="601"/>
      <c r="ACF146" s="601"/>
      <c r="ACG146" s="601"/>
      <c r="ACH146" s="601"/>
      <c r="ACI146" s="601"/>
      <c r="ACJ146" s="601"/>
      <c r="ACK146" s="601"/>
      <c r="ACL146" s="601"/>
      <c r="ACM146" s="601"/>
      <c r="ACN146" s="601"/>
      <c r="ACO146" s="601"/>
      <c r="ACP146" s="601"/>
      <c r="ACQ146" s="601"/>
      <c r="ACR146" s="601"/>
      <c r="ACS146" s="601"/>
      <c r="ACT146" s="601"/>
      <c r="ACU146" s="601"/>
      <c r="ACV146" s="601"/>
      <c r="ACW146" s="601"/>
      <c r="ACX146" s="601"/>
      <c r="ACY146" s="601"/>
      <c r="ACZ146" s="601"/>
      <c r="ADA146" s="601"/>
      <c r="ADB146" s="601"/>
      <c r="ADC146" s="601"/>
      <c r="ADD146" s="601"/>
      <c r="ADE146" s="601"/>
      <c r="ADF146" s="601"/>
      <c r="ADG146" s="601"/>
      <c r="ADH146" s="601"/>
      <c r="ADI146" s="601"/>
      <c r="ADJ146" s="601"/>
      <c r="ADK146" s="601"/>
      <c r="ADL146" s="601"/>
      <c r="ADM146" s="601"/>
      <c r="ADN146" s="601"/>
      <c r="ADO146" s="601"/>
      <c r="ADP146" s="601"/>
      <c r="ADQ146" s="601"/>
      <c r="ADR146" s="601"/>
      <c r="ADS146" s="601"/>
      <c r="ADT146" s="601"/>
      <c r="ADU146" s="601"/>
      <c r="ADV146" s="601"/>
      <c r="ADW146" s="601"/>
      <c r="ADX146" s="601"/>
      <c r="ADY146" s="601"/>
      <c r="ADZ146" s="601"/>
      <c r="AEA146" s="601"/>
      <c r="AEB146" s="601"/>
      <c r="AEC146" s="601"/>
      <c r="AED146" s="601"/>
      <c r="AEE146" s="601"/>
      <c r="AEF146" s="601"/>
      <c r="AEG146" s="601"/>
      <c r="AEH146" s="601"/>
      <c r="AEI146" s="601"/>
      <c r="AEJ146" s="601"/>
      <c r="AEK146" s="601"/>
      <c r="AEL146" s="601"/>
      <c r="AEM146" s="601"/>
      <c r="AEN146" s="601"/>
      <c r="AEO146" s="601"/>
      <c r="AEP146" s="601"/>
      <c r="AEQ146" s="601"/>
      <c r="AER146" s="601"/>
      <c r="AES146" s="601"/>
      <c r="AET146" s="601"/>
      <c r="AEU146" s="601"/>
      <c r="AEV146" s="601"/>
      <c r="AEW146" s="601"/>
      <c r="AEX146" s="601"/>
      <c r="AEY146" s="601"/>
      <c r="AEZ146" s="601"/>
      <c r="AFA146" s="601"/>
      <c r="AFB146" s="601"/>
      <c r="AFC146" s="601"/>
      <c r="AFD146" s="601"/>
      <c r="AFE146" s="601"/>
      <c r="AFF146" s="601"/>
      <c r="AFG146" s="601"/>
      <c r="AFH146" s="601"/>
      <c r="AFI146" s="601"/>
      <c r="AFJ146" s="601"/>
      <c r="AFK146" s="601"/>
      <c r="AFL146" s="601"/>
      <c r="AFM146" s="601"/>
      <c r="AFN146" s="601"/>
      <c r="AFO146" s="601"/>
      <c r="AFP146" s="601"/>
      <c r="AFQ146" s="601"/>
      <c r="AFR146" s="601"/>
      <c r="AFS146" s="601"/>
      <c r="AFT146" s="601"/>
      <c r="AFU146" s="601"/>
      <c r="AFV146" s="601"/>
      <c r="AFW146" s="601"/>
      <c r="AFX146" s="601"/>
      <c r="AFY146" s="601"/>
      <c r="AFZ146" s="601"/>
      <c r="AGA146" s="601"/>
      <c r="AGB146" s="601"/>
      <c r="AGC146" s="601"/>
      <c r="AGD146" s="601"/>
      <c r="AGE146" s="601"/>
      <c r="AGF146" s="601"/>
      <c r="AGG146" s="601"/>
      <c r="AGH146" s="601"/>
      <c r="AGI146" s="601"/>
      <c r="AGJ146" s="601"/>
      <c r="AGK146" s="601"/>
      <c r="AGL146" s="601"/>
      <c r="AGM146" s="601"/>
      <c r="AGN146" s="601"/>
      <c r="AGO146" s="601"/>
      <c r="AGP146" s="601"/>
      <c r="AGQ146" s="601"/>
      <c r="AGR146" s="601"/>
      <c r="AGS146" s="601"/>
      <c r="AGT146" s="601"/>
      <c r="AGU146" s="601"/>
      <c r="AGV146" s="601"/>
      <c r="AGW146" s="601"/>
      <c r="AGX146" s="601"/>
      <c r="AGY146" s="601"/>
      <c r="AGZ146" s="601"/>
      <c r="AHA146" s="601"/>
      <c r="AHB146" s="601"/>
      <c r="AHC146" s="601"/>
      <c r="AHD146" s="601"/>
      <c r="AHE146" s="601"/>
      <c r="AHF146" s="601"/>
      <c r="AHG146" s="601"/>
      <c r="AHH146" s="601"/>
      <c r="AHI146" s="601"/>
      <c r="AHJ146" s="601"/>
      <c r="AHK146" s="601"/>
      <c r="AHL146" s="601"/>
      <c r="AHM146" s="601"/>
      <c r="AHN146" s="601"/>
      <c r="AHO146" s="601"/>
      <c r="AHP146" s="601"/>
      <c r="AHQ146" s="601"/>
      <c r="AHR146" s="601"/>
      <c r="AHS146" s="601"/>
      <c r="AHT146" s="601"/>
      <c r="AHU146" s="601"/>
      <c r="AHV146" s="601"/>
      <c r="AHW146" s="601"/>
      <c r="AHX146" s="601"/>
      <c r="AHY146" s="601"/>
      <c r="AHZ146" s="601"/>
      <c r="AIA146" s="601"/>
      <c r="AIB146" s="601"/>
      <c r="AIC146" s="601"/>
      <c r="AID146" s="601"/>
      <c r="AIE146" s="601"/>
      <c r="AIF146" s="601"/>
      <c r="AIG146" s="601"/>
      <c r="AIH146" s="601"/>
      <c r="AII146" s="601"/>
      <c r="AIJ146" s="601"/>
      <c r="AIK146" s="601"/>
      <c r="AIL146" s="601"/>
      <c r="AIM146" s="601"/>
      <c r="AIN146" s="601"/>
      <c r="AIO146" s="601"/>
      <c r="AIP146" s="601"/>
      <c r="AIQ146" s="601"/>
      <c r="AIR146" s="601"/>
      <c r="AIS146" s="601"/>
      <c r="AIT146" s="601"/>
      <c r="AIU146" s="601"/>
      <c r="AIV146" s="601"/>
      <c r="AIW146" s="601"/>
      <c r="AIX146" s="601"/>
      <c r="AIY146" s="601"/>
      <c r="AIZ146" s="601"/>
      <c r="AJA146" s="601"/>
      <c r="AJB146" s="601"/>
      <c r="AJC146" s="601"/>
      <c r="AJD146" s="601"/>
      <c r="AJE146" s="601"/>
      <c r="AJF146" s="601"/>
      <c r="AJG146" s="601"/>
      <c r="AJH146" s="601"/>
      <c r="AJI146" s="601"/>
      <c r="AJJ146" s="601"/>
      <c r="AJK146" s="601"/>
      <c r="AJL146" s="601"/>
      <c r="AJM146" s="601"/>
      <c r="AJN146" s="601"/>
      <c r="AJO146" s="601"/>
      <c r="AJP146" s="601"/>
      <c r="AJQ146" s="601"/>
      <c r="AJR146" s="601"/>
      <c r="AJS146" s="601"/>
      <c r="AJT146" s="601"/>
      <c r="AJU146" s="601"/>
      <c r="AJV146" s="601"/>
      <c r="AJW146" s="601"/>
      <c r="AJX146" s="601"/>
      <c r="AJY146" s="601"/>
      <c r="AJZ146" s="601"/>
      <c r="AKA146" s="601"/>
      <c r="AKB146" s="601"/>
      <c r="AKC146" s="601"/>
      <c r="AKD146" s="601"/>
      <c r="AKE146" s="601"/>
      <c r="AKF146" s="601"/>
      <c r="AKG146" s="601"/>
      <c r="AKH146" s="601"/>
      <c r="AKI146" s="601"/>
      <c r="AKJ146" s="601"/>
      <c r="AKK146" s="601"/>
      <c r="AKL146" s="601"/>
      <c r="AKM146" s="601"/>
      <c r="AKN146" s="601"/>
      <c r="AKO146" s="601"/>
      <c r="AKP146" s="601"/>
      <c r="AKQ146" s="601"/>
      <c r="AKR146" s="601"/>
      <c r="AKS146" s="601"/>
      <c r="AKT146" s="601"/>
      <c r="AKU146" s="601"/>
      <c r="AKV146" s="601"/>
      <c r="AKW146" s="601"/>
      <c r="AKX146" s="601"/>
      <c r="AKY146" s="601"/>
      <c r="AKZ146" s="601"/>
      <c r="ALA146" s="601"/>
      <c r="ALB146" s="601"/>
      <c r="ALC146" s="601"/>
      <c r="ALD146" s="601"/>
      <c r="ALE146" s="601"/>
      <c r="ALF146" s="601"/>
      <c r="ALG146" s="601"/>
      <c r="ALH146" s="601"/>
      <c r="ALI146" s="601"/>
      <c r="ALJ146" s="601"/>
      <c r="ALK146" s="601"/>
      <c r="ALL146" s="601"/>
      <c r="ALM146" s="601"/>
      <c r="ALN146" s="601"/>
      <c r="ALO146" s="601"/>
      <c r="ALP146" s="601"/>
      <c r="ALQ146" s="601"/>
      <c r="ALR146" s="601"/>
      <c r="ALS146" s="601"/>
      <c r="ALT146" s="601"/>
      <c r="ALU146" s="601"/>
      <c r="ALV146" s="601"/>
      <c r="ALW146" s="601"/>
      <c r="ALX146" s="601"/>
      <c r="ALY146" s="601"/>
      <c r="ALZ146" s="601"/>
      <c r="AMA146" s="601"/>
      <c r="AMB146" s="601"/>
      <c r="AMC146" s="601"/>
      <c r="AMD146" s="601"/>
      <c r="AME146" s="601"/>
      <c r="AMF146" s="601"/>
      <c r="AMG146" s="601"/>
      <c r="AMH146" s="601"/>
      <c r="AMI146" s="601"/>
      <c r="AMJ146" s="601"/>
      <c r="AMK146" s="601"/>
      <c r="AML146" s="601"/>
      <c r="AMM146" s="601"/>
      <c r="AMN146" s="601"/>
      <c r="AMO146" s="601"/>
      <c r="AMP146" s="601"/>
      <c r="AMQ146" s="601"/>
      <c r="AMR146" s="601"/>
      <c r="AMS146" s="601"/>
      <c r="AMT146" s="601"/>
      <c r="AMU146" s="601"/>
      <c r="AMV146" s="601"/>
      <c r="AMW146" s="601"/>
      <c r="AMX146" s="601"/>
      <c r="AMY146" s="601"/>
      <c r="AMZ146" s="601"/>
      <c r="ANA146" s="601"/>
      <c r="ANB146" s="601"/>
      <c r="ANC146" s="601"/>
      <c r="AND146" s="601"/>
      <c r="ANE146" s="601"/>
      <c r="ANF146" s="601"/>
      <c r="ANG146" s="601"/>
      <c r="ANH146" s="601"/>
      <c r="ANI146" s="601"/>
      <c r="ANJ146" s="601"/>
      <c r="ANK146" s="601"/>
      <c r="ANL146" s="601"/>
      <c r="ANM146" s="601"/>
      <c r="ANN146" s="601"/>
      <c r="ANO146" s="601"/>
      <c r="ANP146" s="601"/>
      <c r="ANQ146" s="601"/>
      <c r="ANR146" s="601"/>
      <c r="ANS146" s="601"/>
      <c r="ANT146" s="601"/>
      <c r="ANU146" s="601"/>
      <c r="ANV146" s="601"/>
      <c r="ANW146" s="601"/>
      <c r="ANX146" s="601"/>
      <c r="ANY146" s="601"/>
      <c r="ANZ146" s="601"/>
      <c r="AOA146" s="601"/>
      <c r="AOB146" s="601"/>
      <c r="AOC146" s="601"/>
      <c r="AOD146" s="601"/>
      <c r="AOE146" s="601"/>
      <c r="AOF146" s="601"/>
      <c r="AOG146" s="601"/>
      <c r="AOH146" s="601"/>
      <c r="AOI146" s="601"/>
      <c r="AOJ146" s="601"/>
      <c r="AOK146" s="601"/>
      <c r="AOL146" s="601"/>
      <c r="AOM146" s="601"/>
      <c r="AON146" s="601"/>
      <c r="AOO146" s="601"/>
      <c r="AOP146" s="601"/>
      <c r="AOQ146" s="601"/>
      <c r="AOR146" s="601"/>
      <c r="AOS146" s="601"/>
      <c r="AOT146" s="601"/>
      <c r="AOU146" s="601"/>
      <c r="AOV146" s="601"/>
      <c r="AOW146" s="601"/>
      <c r="AOX146" s="601"/>
      <c r="AOY146" s="601"/>
      <c r="AOZ146" s="601"/>
      <c r="APA146" s="601"/>
      <c r="APB146" s="601"/>
      <c r="APC146" s="601"/>
      <c r="APD146" s="601"/>
      <c r="APE146" s="601"/>
      <c r="APF146" s="601"/>
      <c r="APG146" s="601"/>
      <c r="APH146" s="601"/>
      <c r="API146" s="601"/>
      <c r="APJ146" s="601"/>
      <c r="APK146" s="601"/>
      <c r="APL146" s="601"/>
      <c r="APM146" s="601"/>
      <c r="APN146" s="601"/>
      <c r="APO146" s="601"/>
      <c r="APP146" s="601"/>
      <c r="APQ146" s="601"/>
      <c r="APR146" s="601"/>
      <c r="APS146" s="601"/>
      <c r="APT146" s="601"/>
      <c r="APU146" s="601"/>
      <c r="APV146" s="601"/>
      <c r="APW146" s="601"/>
      <c r="APX146" s="601"/>
      <c r="APY146" s="601"/>
      <c r="APZ146" s="601"/>
      <c r="AQA146" s="601"/>
      <c r="AQB146" s="601"/>
      <c r="AQC146" s="601"/>
      <c r="AQD146" s="601"/>
      <c r="AQE146" s="601"/>
      <c r="AQF146" s="601"/>
      <c r="AQG146" s="601"/>
      <c r="AQH146" s="601"/>
      <c r="AQI146" s="601"/>
      <c r="AQJ146" s="601"/>
      <c r="AQK146" s="601"/>
      <c r="AQL146" s="601"/>
      <c r="AQM146" s="601"/>
      <c r="AQN146" s="601"/>
      <c r="AQO146" s="601"/>
      <c r="AQP146" s="601"/>
      <c r="AQQ146" s="601"/>
      <c r="AQR146" s="601"/>
      <c r="AQS146" s="601"/>
      <c r="AQT146" s="601"/>
      <c r="AQU146" s="601"/>
      <c r="AQV146" s="601"/>
      <c r="AQW146" s="601"/>
      <c r="AQX146" s="601"/>
      <c r="AQY146" s="601"/>
      <c r="AQZ146" s="601"/>
      <c r="ARA146" s="601"/>
      <c r="ARB146" s="601"/>
      <c r="ARC146" s="601"/>
      <c r="ARD146" s="601"/>
      <c r="ARE146" s="601"/>
      <c r="ARF146" s="601"/>
      <c r="ARG146" s="601"/>
      <c r="ARH146" s="601"/>
      <c r="ARI146" s="601"/>
      <c r="ARJ146" s="601"/>
      <c r="ARK146" s="601"/>
      <c r="ARL146" s="601"/>
      <c r="ARM146" s="601"/>
      <c r="ARN146" s="601"/>
      <c r="ARO146" s="601"/>
      <c r="ARP146" s="601"/>
      <c r="ARQ146" s="601"/>
      <c r="ARR146" s="601"/>
      <c r="ARS146" s="601"/>
      <c r="ART146" s="601"/>
      <c r="ARU146" s="601"/>
      <c r="ARV146" s="601"/>
      <c r="ARW146" s="601"/>
      <c r="ARX146" s="601"/>
      <c r="ARY146" s="601"/>
      <c r="ARZ146" s="601"/>
      <c r="ASA146" s="601"/>
      <c r="ASB146" s="601"/>
      <c r="ASC146" s="601"/>
      <c r="ASD146" s="601"/>
      <c r="ASE146" s="601"/>
      <c r="ASF146" s="601"/>
      <c r="ASG146" s="601"/>
      <c r="ASH146" s="601"/>
      <c r="ASI146" s="601"/>
      <c r="ASJ146" s="601"/>
      <c r="ASK146" s="601"/>
      <c r="ASL146" s="601"/>
      <c r="ASM146" s="601"/>
      <c r="ASN146" s="601"/>
      <c r="ASO146" s="601"/>
      <c r="ASP146" s="601"/>
      <c r="ASQ146" s="601"/>
      <c r="ASR146" s="601"/>
      <c r="ASS146" s="601"/>
      <c r="AST146" s="601"/>
      <c r="ASU146" s="601"/>
      <c r="ASV146" s="601"/>
      <c r="ASW146" s="601"/>
      <c r="ASX146" s="601"/>
      <c r="ASY146" s="601"/>
      <c r="ASZ146" s="601"/>
      <c r="ATA146" s="601"/>
      <c r="ATB146" s="601"/>
      <c r="ATC146" s="601"/>
      <c r="ATD146" s="601"/>
      <c r="ATE146" s="601"/>
      <c r="ATF146" s="601"/>
      <c r="ATG146" s="601"/>
      <c r="ATH146" s="601"/>
      <c r="ATI146" s="601"/>
      <c r="ATJ146" s="601"/>
      <c r="ATK146" s="601"/>
      <c r="ATL146" s="601"/>
      <c r="ATM146" s="601"/>
      <c r="ATN146" s="601"/>
      <c r="ATO146" s="601"/>
      <c r="ATP146" s="601"/>
      <c r="ATQ146" s="601"/>
      <c r="ATR146" s="601"/>
      <c r="ATS146" s="601"/>
      <c r="ATT146" s="601"/>
      <c r="ATU146" s="601"/>
      <c r="ATV146" s="601"/>
      <c r="ATW146" s="601"/>
      <c r="ATX146" s="601"/>
      <c r="ATY146" s="601"/>
      <c r="ATZ146" s="601"/>
      <c r="AUA146" s="601"/>
      <c r="AUB146" s="601"/>
      <c r="AUC146" s="601"/>
      <c r="AUD146" s="601"/>
      <c r="AUE146" s="601"/>
      <c r="AUF146" s="601"/>
      <c r="AUG146" s="601"/>
      <c r="AUH146" s="601"/>
      <c r="AUI146" s="601"/>
      <c r="AUJ146" s="601"/>
      <c r="AUK146" s="601"/>
      <c r="AUL146" s="601"/>
      <c r="AUM146" s="601"/>
      <c r="AUN146" s="601"/>
      <c r="AUO146" s="601"/>
      <c r="AUP146" s="601"/>
      <c r="AUQ146" s="601"/>
      <c r="AUR146" s="601"/>
      <c r="AUS146" s="601"/>
      <c r="AUT146" s="601"/>
      <c r="AUU146" s="601"/>
      <c r="AUV146" s="601"/>
      <c r="AUW146" s="601"/>
      <c r="AUX146" s="601"/>
      <c r="AUY146" s="601"/>
      <c r="AUZ146" s="601"/>
      <c r="AVA146" s="601"/>
      <c r="AVB146" s="601"/>
      <c r="AVC146" s="601"/>
      <c r="AVD146" s="601"/>
      <c r="AVE146" s="601"/>
      <c r="AVF146" s="601"/>
      <c r="AVG146" s="601"/>
      <c r="AVH146" s="601"/>
      <c r="AVI146" s="601"/>
      <c r="AVJ146" s="601"/>
      <c r="AVK146" s="601"/>
      <c r="AVL146" s="601"/>
      <c r="AVM146" s="601"/>
      <c r="AVN146" s="601"/>
      <c r="AVO146" s="601"/>
      <c r="AVP146" s="601"/>
      <c r="AVQ146" s="601"/>
      <c r="AVR146" s="601"/>
      <c r="AVS146" s="601"/>
      <c r="AVT146" s="601"/>
      <c r="AVU146" s="601"/>
      <c r="AVV146" s="601"/>
      <c r="AVW146" s="601"/>
      <c r="AVX146" s="601"/>
      <c r="AVY146" s="601"/>
      <c r="AVZ146" s="601"/>
      <c r="AWA146" s="601"/>
      <c r="AWB146" s="601"/>
      <c r="AWC146" s="601"/>
      <c r="AWD146" s="601"/>
      <c r="AWE146" s="601"/>
      <c r="AWF146" s="601"/>
      <c r="AWG146" s="601"/>
      <c r="AWH146" s="601"/>
      <c r="AWI146" s="601"/>
      <c r="AWJ146" s="601"/>
      <c r="AWK146" s="601"/>
      <c r="AWL146" s="601"/>
      <c r="AWM146" s="601"/>
      <c r="AWN146" s="601"/>
      <c r="AWO146" s="601"/>
      <c r="AWP146" s="601"/>
      <c r="AWQ146" s="601"/>
      <c r="AWR146" s="601"/>
      <c r="AWS146" s="601"/>
      <c r="AWT146" s="601"/>
      <c r="AWU146" s="601"/>
      <c r="AWV146" s="601"/>
      <c r="AWW146" s="601"/>
      <c r="AWX146" s="601"/>
      <c r="AWY146" s="601"/>
      <c r="AWZ146" s="601"/>
      <c r="AXA146" s="601"/>
      <c r="AXB146" s="601"/>
      <c r="AXC146" s="601"/>
      <c r="AXD146" s="601"/>
      <c r="AXE146" s="601"/>
      <c r="AXF146" s="601"/>
      <c r="AXG146" s="601"/>
      <c r="AXH146" s="601"/>
      <c r="AXI146" s="601"/>
      <c r="AXJ146" s="601"/>
      <c r="AXK146" s="601"/>
      <c r="AXL146" s="601"/>
      <c r="AXM146" s="601"/>
      <c r="AXN146" s="601"/>
      <c r="AXO146" s="601"/>
      <c r="AXP146" s="601"/>
      <c r="AXQ146" s="601"/>
      <c r="AXR146" s="601"/>
      <c r="AXS146" s="601"/>
      <c r="AXT146" s="601"/>
      <c r="AXU146" s="601"/>
      <c r="AXV146" s="601"/>
      <c r="AXW146" s="601"/>
      <c r="AXX146" s="601"/>
      <c r="AXY146" s="601"/>
      <c r="AXZ146" s="601"/>
      <c r="AYA146" s="601"/>
      <c r="AYB146" s="601"/>
      <c r="AYC146" s="601"/>
      <c r="AYD146" s="601"/>
      <c r="AYE146" s="601"/>
      <c r="AYF146" s="601"/>
      <c r="AYG146" s="601"/>
      <c r="AYH146" s="601"/>
      <c r="AYI146" s="601"/>
      <c r="AYJ146" s="601"/>
      <c r="AYK146" s="601"/>
      <c r="AYL146" s="601"/>
      <c r="AYM146" s="601"/>
      <c r="AYN146" s="601"/>
      <c r="AYO146" s="601"/>
      <c r="AYP146" s="601"/>
      <c r="AYQ146" s="601"/>
      <c r="AYR146" s="601"/>
      <c r="AYS146" s="601"/>
      <c r="AYT146" s="601"/>
      <c r="AYU146" s="601"/>
      <c r="AYV146" s="601"/>
      <c r="AYW146" s="601"/>
      <c r="AYX146" s="601"/>
      <c r="AYY146" s="601"/>
      <c r="AYZ146" s="601"/>
      <c r="AZA146" s="601"/>
      <c r="AZB146" s="601"/>
      <c r="AZC146" s="601"/>
      <c r="AZD146" s="601"/>
      <c r="AZE146" s="601"/>
      <c r="AZF146" s="601"/>
      <c r="AZG146" s="601"/>
      <c r="AZH146" s="601"/>
      <c r="AZI146" s="601"/>
      <c r="AZJ146" s="601"/>
      <c r="AZK146" s="601"/>
      <c r="AZL146" s="601"/>
      <c r="AZM146" s="601"/>
      <c r="AZN146" s="601"/>
      <c r="AZO146" s="601"/>
      <c r="AZP146" s="601"/>
      <c r="AZQ146" s="601"/>
      <c r="AZR146" s="601"/>
      <c r="AZS146" s="601"/>
      <c r="AZT146" s="601"/>
      <c r="AZU146" s="601"/>
      <c r="AZV146" s="601"/>
      <c r="AZW146" s="601"/>
      <c r="AZX146" s="601"/>
      <c r="AZY146" s="601"/>
      <c r="AZZ146" s="601"/>
      <c r="BAA146" s="601"/>
      <c r="BAB146" s="601"/>
      <c r="BAC146" s="601"/>
      <c r="BAD146" s="601"/>
      <c r="BAE146" s="601"/>
      <c r="BAF146" s="601"/>
      <c r="BAG146" s="601"/>
      <c r="BAH146" s="601"/>
      <c r="BAI146" s="601"/>
      <c r="BAJ146" s="601"/>
      <c r="BAK146" s="601"/>
      <c r="BAL146" s="601"/>
      <c r="BAM146" s="601"/>
      <c r="BAN146" s="601"/>
      <c r="BAO146" s="601"/>
      <c r="BAP146" s="601"/>
      <c r="BAQ146" s="601"/>
      <c r="BAR146" s="601"/>
      <c r="BAS146" s="601"/>
      <c r="BAT146" s="601"/>
      <c r="BAU146" s="601"/>
      <c r="BAV146" s="601"/>
      <c r="BAW146" s="601"/>
      <c r="BAX146" s="601"/>
      <c r="BAY146" s="601"/>
      <c r="BAZ146" s="601"/>
      <c r="BBA146" s="601"/>
      <c r="BBB146" s="601"/>
      <c r="BBC146" s="601"/>
      <c r="BBD146" s="601"/>
      <c r="BBE146" s="601"/>
      <c r="BBF146" s="601"/>
      <c r="BBG146" s="601"/>
      <c r="BBH146" s="601"/>
      <c r="BBI146" s="601"/>
      <c r="BBJ146" s="601"/>
      <c r="BBK146" s="601"/>
      <c r="BBL146" s="601"/>
      <c r="BBM146" s="601"/>
      <c r="BBN146" s="601"/>
      <c r="BBO146" s="601"/>
      <c r="BBP146" s="601"/>
      <c r="BBQ146" s="601"/>
      <c r="BBR146" s="601"/>
      <c r="BBS146" s="601"/>
      <c r="BBT146" s="601"/>
      <c r="BBU146" s="601"/>
      <c r="BBV146" s="601"/>
      <c r="BBW146" s="601"/>
      <c r="BBX146" s="601"/>
      <c r="BBY146" s="601"/>
      <c r="BBZ146" s="601"/>
      <c r="BCA146" s="601"/>
      <c r="BCB146" s="601"/>
      <c r="BCC146" s="601"/>
      <c r="BCD146" s="601"/>
      <c r="BCE146" s="601"/>
      <c r="BCF146" s="601"/>
      <c r="BCG146" s="601"/>
      <c r="BCH146" s="601"/>
      <c r="BCI146" s="601"/>
      <c r="BCJ146" s="601"/>
      <c r="BCK146" s="601"/>
      <c r="BCL146" s="601"/>
      <c r="BCM146" s="601"/>
      <c r="BCN146" s="601"/>
      <c r="BCO146" s="601"/>
      <c r="BCP146" s="601"/>
      <c r="BCQ146" s="601"/>
      <c r="BCR146" s="601"/>
      <c r="BCS146" s="601"/>
      <c r="BCT146" s="601"/>
      <c r="BCU146" s="601"/>
      <c r="BCV146" s="601"/>
      <c r="BCW146" s="601"/>
      <c r="BCX146" s="601"/>
      <c r="BCY146" s="601"/>
      <c r="BCZ146" s="601"/>
      <c r="BDA146" s="601"/>
      <c r="BDB146" s="601"/>
      <c r="BDC146" s="601"/>
      <c r="BDD146" s="601"/>
      <c r="BDE146" s="601"/>
      <c r="BDF146" s="601"/>
      <c r="BDG146" s="601"/>
      <c r="BDH146" s="601"/>
      <c r="BDI146" s="601"/>
      <c r="BDJ146" s="601"/>
      <c r="BDK146" s="601"/>
      <c r="BDL146" s="601"/>
      <c r="BDM146" s="601"/>
      <c r="BDN146" s="601"/>
      <c r="BDO146" s="601"/>
      <c r="BDP146" s="601"/>
      <c r="BDQ146" s="601"/>
      <c r="BDR146" s="601"/>
      <c r="BDS146" s="601"/>
      <c r="BDT146" s="601"/>
      <c r="BDU146" s="601"/>
      <c r="BDV146" s="601"/>
      <c r="BDW146" s="601"/>
      <c r="BDX146" s="601"/>
      <c r="BDY146" s="601"/>
      <c r="BDZ146" s="601"/>
      <c r="BEA146" s="601"/>
      <c r="BEB146" s="601"/>
      <c r="BEC146" s="601"/>
      <c r="BED146" s="601"/>
      <c r="BEE146" s="601"/>
      <c r="BEF146" s="601"/>
      <c r="BEG146" s="601"/>
      <c r="BEH146" s="601"/>
      <c r="BEI146" s="601"/>
      <c r="BEJ146" s="601"/>
      <c r="BEK146" s="601"/>
      <c r="BEL146" s="601"/>
      <c r="BEM146" s="601"/>
      <c r="BEN146" s="601"/>
      <c r="BEO146" s="601"/>
      <c r="BEP146" s="601"/>
      <c r="BEQ146" s="601"/>
      <c r="BER146" s="601"/>
      <c r="BES146" s="601"/>
      <c r="BET146" s="601"/>
      <c r="BEU146" s="601"/>
      <c r="BEV146" s="601"/>
      <c r="BEW146" s="601"/>
      <c r="BEX146" s="601"/>
      <c r="BEY146" s="601"/>
      <c r="BEZ146" s="601"/>
      <c r="BFA146" s="601"/>
      <c r="BFB146" s="601"/>
      <c r="BFC146" s="601"/>
      <c r="BFD146" s="601"/>
      <c r="BFE146" s="601"/>
      <c r="BFF146" s="601"/>
      <c r="BFG146" s="601"/>
      <c r="BFH146" s="601"/>
      <c r="BFI146" s="601"/>
      <c r="BFJ146" s="601"/>
      <c r="BFK146" s="601"/>
      <c r="BFL146" s="601"/>
      <c r="BFM146" s="601"/>
      <c r="BFN146" s="601"/>
      <c r="BFO146" s="601"/>
      <c r="BFP146" s="601"/>
      <c r="BFQ146" s="601"/>
      <c r="BFR146" s="601"/>
      <c r="BFS146" s="601"/>
      <c r="BFT146" s="601"/>
      <c r="BFU146" s="601"/>
      <c r="BFV146" s="601"/>
      <c r="BFW146" s="601"/>
      <c r="BFX146" s="601"/>
      <c r="BFY146" s="601"/>
      <c r="BFZ146" s="601"/>
      <c r="BGA146" s="601"/>
      <c r="BGB146" s="601"/>
      <c r="BGC146" s="601"/>
      <c r="BGD146" s="601"/>
      <c r="BGE146" s="601"/>
      <c r="BGF146" s="601"/>
      <c r="BGG146" s="601"/>
      <c r="BGH146" s="601"/>
      <c r="BGI146" s="601"/>
      <c r="BGJ146" s="601"/>
      <c r="BGK146" s="601"/>
      <c r="BGL146" s="601"/>
      <c r="BGM146" s="601"/>
      <c r="BGN146" s="601"/>
      <c r="BGO146" s="601"/>
      <c r="BGP146" s="601"/>
      <c r="BGQ146" s="601"/>
      <c r="BGR146" s="601"/>
      <c r="BGS146" s="601"/>
      <c r="BGT146" s="601"/>
      <c r="BGU146" s="601"/>
      <c r="BGV146" s="601"/>
      <c r="BGW146" s="601"/>
      <c r="BGX146" s="601"/>
      <c r="BGY146" s="601"/>
      <c r="BGZ146" s="601"/>
      <c r="BHA146" s="601"/>
      <c r="BHB146" s="601"/>
      <c r="BHC146" s="601"/>
      <c r="BHD146" s="601"/>
      <c r="BHE146" s="601"/>
      <c r="BHF146" s="601"/>
      <c r="BHG146" s="601"/>
      <c r="BHH146" s="601"/>
      <c r="BHI146" s="601"/>
      <c r="BHJ146" s="601"/>
      <c r="BHK146" s="601"/>
      <c r="BHL146" s="601"/>
      <c r="BHM146" s="601"/>
      <c r="BHN146" s="601"/>
      <c r="BHO146" s="601"/>
      <c r="BHP146" s="601"/>
      <c r="BHQ146" s="601"/>
      <c r="BHR146" s="601"/>
      <c r="BHS146" s="601"/>
      <c r="BHT146" s="601"/>
      <c r="BHU146" s="601"/>
      <c r="BHV146" s="601"/>
      <c r="BHW146" s="601"/>
      <c r="BHX146" s="601"/>
      <c r="BHY146" s="601"/>
      <c r="BHZ146" s="601"/>
      <c r="BIA146" s="601"/>
      <c r="BIB146" s="601"/>
      <c r="BIC146" s="601"/>
      <c r="BID146" s="601"/>
      <c r="BIE146" s="601"/>
      <c r="BIF146" s="601"/>
      <c r="BIG146" s="601"/>
      <c r="BIH146" s="601"/>
      <c r="BII146" s="601"/>
      <c r="BIJ146" s="601"/>
      <c r="BIK146" s="601"/>
      <c r="BIL146" s="601"/>
      <c r="BIM146" s="601"/>
      <c r="BIN146" s="601"/>
      <c r="BIO146" s="601"/>
      <c r="BIP146" s="601"/>
      <c r="BIQ146" s="601"/>
      <c r="BIR146" s="601"/>
      <c r="BIS146" s="601"/>
      <c r="BIT146" s="601"/>
      <c r="BIU146" s="601"/>
      <c r="BIV146" s="601"/>
      <c r="BIW146" s="601"/>
      <c r="BIX146" s="601"/>
      <c r="BIY146" s="601"/>
      <c r="BIZ146" s="601"/>
      <c r="BJA146" s="601"/>
      <c r="BJB146" s="601"/>
      <c r="BJC146" s="601"/>
      <c r="BJD146" s="601"/>
      <c r="BJE146" s="601"/>
      <c r="BJF146" s="601"/>
      <c r="BJG146" s="601"/>
      <c r="BJH146" s="601"/>
      <c r="BJI146" s="601"/>
      <c r="BJJ146" s="601"/>
      <c r="BJK146" s="601"/>
      <c r="BJL146" s="601"/>
      <c r="BJM146" s="601"/>
      <c r="BJN146" s="601"/>
      <c r="BJO146" s="601"/>
      <c r="BJP146" s="601"/>
      <c r="BJQ146" s="601"/>
      <c r="BJR146" s="601"/>
      <c r="BJS146" s="601"/>
      <c r="BJT146" s="601"/>
      <c r="BJU146" s="601"/>
      <c r="BJV146" s="601"/>
      <c r="BJW146" s="601"/>
      <c r="BJX146" s="601"/>
      <c r="BJY146" s="601"/>
      <c r="BJZ146" s="601"/>
      <c r="BKA146" s="601"/>
      <c r="BKB146" s="601"/>
      <c r="BKC146" s="601"/>
      <c r="BKD146" s="601"/>
      <c r="BKE146" s="601"/>
      <c r="BKF146" s="601"/>
      <c r="BKG146" s="601"/>
      <c r="BKH146" s="601"/>
      <c r="BKI146" s="601"/>
      <c r="BKJ146" s="601"/>
      <c r="BKK146" s="601"/>
      <c r="BKL146" s="601"/>
      <c r="BKM146" s="601"/>
      <c r="BKN146" s="601"/>
      <c r="BKO146" s="601"/>
      <c r="BKP146" s="601"/>
      <c r="BKQ146" s="601"/>
      <c r="BKR146" s="601"/>
      <c r="BKS146" s="601"/>
      <c r="BKT146" s="601"/>
      <c r="BKU146" s="601"/>
      <c r="BKV146" s="601"/>
      <c r="BKW146" s="601"/>
      <c r="BKX146" s="601"/>
      <c r="BKY146" s="601"/>
      <c r="BKZ146" s="601"/>
      <c r="BLA146" s="601"/>
      <c r="BLB146" s="601"/>
      <c r="BLC146" s="601"/>
      <c r="BLD146" s="601"/>
      <c r="BLE146" s="601"/>
      <c r="BLF146" s="601"/>
      <c r="BLG146" s="601"/>
      <c r="BLH146" s="601"/>
      <c r="BLI146" s="601"/>
      <c r="BLJ146" s="601"/>
      <c r="BLK146" s="601"/>
      <c r="BLL146" s="601"/>
      <c r="BLM146" s="601"/>
      <c r="BLN146" s="601"/>
      <c r="BLO146" s="601"/>
      <c r="BLP146" s="601"/>
      <c r="BLQ146" s="601"/>
      <c r="BLR146" s="601"/>
      <c r="BLS146" s="601"/>
      <c r="BLT146" s="601"/>
      <c r="BLU146" s="601"/>
      <c r="BLV146" s="601"/>
      <c r="BLW146" s="601"/>
      <c r="BLX146" s="601"/>
      <c r="BLY146" s="601"/>
      <c r="BLZ146" s="601"/>
      <c r="BMA146" s="601"/>
      <c r="BMB146" s="601"/>
      <c r="BMC146" s="601"/>
      <c r="BMD146" s="601"/>
      <c r="BME146" s="601"/>
      <c r="BMF146" s="601"/>
      <c r="BMG146" s="601"/>
      <c r="BMH146" s="601"/>
      <c r="BMI146" s="601"/>
      <c r="BMJ146" s="601"/>
      <c r="BMK146" s="601"/>
      <c r="BML146" s="601"/>
      <c r="BMM146" s="601"/>
      <c r="BMN146" s="601"/>
      <c r="BMO146" s="601"/>
      <c r="BMP146" s="601"/>
      <c r="BMQ146" s="601"/>
      <c r="BMR146" s="601"/>
      <c r="BMS146" s="601"/>
      <c r="BMT146" s="601"/>
      <c r="BMU146" s="601"/>
      <c r="BMV146" s="601"/>
      <c r="BMW146" s="601"/>
      <c r="BMX146" s="601"/>
      <c r="BMY146" s="601"/>
      <c r="BMZ146" s="601"/>
      <c r="BNA146" s="601"/>
      <c r="BNB146" s="601"/>
      <c r="BNC146" s="601"/>
      <c r="BND146" s="601"/>
      <c r="BNE146" s="601"/>
      <c r="BNF146" s="601"/>
      <c r="BNG146" s="601"/>
      <c r="BNH146" s="601"/>
      <c r="BNI146" s="601"/>
      <c r="BNJ146" s="601"/>
      <c r="BNK146" s="601"/>
      <c r="BNL146" s="601"/>
      <c r="BNM146" s="601"/>
      <c r="BNN146" s="601"/>
      <c r="BNO146" s="601"/>
      <c r="BNP146" s="601"/>
      <c r="BNQ146" s="601"/>
      <c r="BNR146" s="601"/>
      <c r="BNS146" s="601"/>
      <c r="BNT146" s="601"/>
      <c r="BNU146" s="601"/>
      <c r="BNV146" s="601"/>
      <c r="BNW146" s="601"/>
      <c r="BNX146" s="601"/>
      <c r="BNY146" s="601"/>
      <c r="BNZ146" s="601"/>
      <c r="BOA146" s="601"/>
      <c r="BOB146" s="601"/>
      <c r="BOC146" s="601"/>
      <c r="BOD146" s="601"/>
      <c r="BOE146" s="601"/>
      <c r="BOF146" s="601"/>
      <c r="BOG146" s="601"/>
      <c r="BOH146" s="601"/>
      <c r="BOI146" s="601"/>
      <c r="BOJ146" s="601"/>
      <c r="BOK146" s="601"/>
      <c r="BOL146" s="601"/>
      <c r="BOM146" s="601"/>
      <c r="BON146" s="601"/>
      <c r="BOO146" s="601"/>
      <c r="BOP146" s="601"/>
      <c r="BOQ146" s="601"/>
      <c r="BOR146" s="601"/>
      <c r="BOS146" s="601"/>
      <c r="BOT146" s="601"/>
      <c r="BOU146" s="601"/>
      <c r="BOV146" s="601"/>
      <c r="BOW146" s="601"/>
      <c r="BOX146" s="601"/>
      <c r="BOY146" s="601"/>
      <c r="BOZ146" s="601"/>
      <c r="BPA146" s="601"/>
      <c r="BPB146" s="601"/>
      <c r="BPC146" s="601"/>
      <c r="BPD146" s="601"/>
      <c r="BPE146" s="601"/>
      <c r="BPF146" s="601"/>
      <c r="BPG146" s="601"/>
      <c r="BPH146" s="601"/>
      <c r="BPI146" s="601"/>
      <c r="BPJ146" s="601"/>
      <c r="BPK146" s="601"/>
      <c r="BPL146" s="601"/>
      <c r="BPM146" s="601"/>
      <c r="BPN146" s="601"/>
      <c r="BPO146" s="601"/>
      <c r="BPP146" s="601"/>
      <c r="BPQ146" s="601"/>
      <c r="BPR146" s="601"/>
      <c r="BPS146" s="601"/>
      <c r="BPT146" s="601"/>
      <c r="BPU146" s="601"/>
      <c r="BPV146" s="601"/>
      <c r="BPW146" s="601"/>
      <c r="BPX146" s="601"/>
      <c r="BPY146" s="601"/>
      <c r="BPZ146" s="601"/>
      <c r="BQA146" s="601"/>
      <c r="BQB146" s="601"/>
      <c r="BQC146" s="601"/>
      <c r="BQD146" s="601"/>
      <c r="BQE146" s="601"/>
      <c r="BQF146" s="601"/>
      <c r="BQG146" s="601"/>
      <c r="BQH146" s="601"/>
      <c r="BQI146" s="601"/>
      <c r="BQJ146" s="601"/>
      <c r="BQK146" s="601"/>
      <c r="BQL146" s="601"/>
      <c r="BQM146" s="601"/>
      <c r="BQN146" s="601"/>
      <c r="BQO146" s="601"/>
      <c r="BQP146" s="601"/>
      <c r="BQQ146" s="601"/>
      <c r="BQR146" s="601"/>
      <c r="BQS146" s="601"/>
      <c r="BQT146" s="601"/>
      <c r="BQU146" s="601"/>
      <c r="BQV146" s="601"/>
      <c r="BQW146" s="601"/>
      <c r="BQX146" s="601"/>
      <c r="BQY146" s="601"/>
      <c r="BQZ146" s="601"/>
      <c r="BRA146" s="601"/>
      <c r="BRB146" s="601"/>
      <c r="BRC146" s="601"/>
      <c r="BRD146" s="601"/>
      <c r="BRE146" s="601"/>
      <c r="BRF146" s="601"/>
      <c r="BRG146" s="601"/>
      <c r="BRH146" s="601"/>
      <c r="BRI146" s="601"/>
      <c r="BRJ146" s="601"/>
      <c r="BRK146" s="601"/>
      <c r="BRL146" s="601"/>
      <c r="BRM146" s="601"/>
      <c r="BRN146" s="601"/>
      <c r="BRO146" s="601"/>
      <c r="BRP146" s="601"/>
      <c r="BRQ146" s="601"/>
      <c r="BRR146" s="601"/>
      <c r="BRS146" s="601"/>
      <c r="BRT146" s="601"/>
      <c r="BRU146" s="601"/>
      <c r="BRV146" s="601"/>
      <c r="BRW146" s="601"/>
      <c r="BRX146" s="601"/>
      <c r="BRY146" s="601"/>
      <c r="BRZ146" s="601"/>
      <c r="BSA146" s="601"/>
      <c r="BSB146" s="601"/>
      <c r="BSC146" s="601"/>
      <c r="BSD146" s="601"/>
      <c r="BSE146" s="601"/>
      <c r="BSF146" s="601"/>
      <c r="BSG146" s="601"/>
      <c r="BSH146" s="601"/>
      <c r="BSI146" s="601"/>
      <c r="BSJ146" s="601"/>
      <c r="BSK146" s="601"/>
      <c r="BSL146" s="601"/>
      <c r="BSM146" s="601"/>
      <c r="BSN146" s="601"/>
      <c r="BSO146" s="601"/>
      <c r="BSP146" s="601"/>
      <c r="BSQ146" s="601"/>
      <c r="BSR146" s="601"/>
      <c r="BSS146" s="601"/>
      <c r="BST146" s="601"/>
      <c r="BSU146" s="601"/>
      <c r="BSV146" s="601"/>
      <c r="BSW146" s="601"/>
      <c r="BSX146" s="601"/>
      <c r="BSY146" s="601"/>
      <c r="BSZ146" s="601"/>
      <c r="BTA146" s="601"/>
      <c r="BTB146" s="601"/>
      <c r="BTC146" s="601"/>
      <c r="BTD146" s="601"/>
      <c r="BTE146" s="601"/>
      <c r="BTF146" s="601"/>
      <c r="BTG146" s="601"/>
      <c r="BTH146" s="601"/>
      <c r="BTI146" s="601"/>
      <c r="BTJ146" s="601"/>
      <c r="BTK146" s="601"/>
      <c r="BTL146" s="601"/>
      <c r="BTM146" s="601"/>
      <c r="BTN146" s="601"/>
      <c r="BTO146" s="601"/>
      <c r="BTP146" s="601"/>
      <c r="BTQ146" s="601"/>
      <c r="BTR146" s="601"/>
      <c r="BTS146" s="601"/>
      <c r="BTT146" s="601"/>
      <c r="BTU146" s="601"/>
      <c r="BTV146" s="601"/>
      <c r="BTW146" s="601"/>
      <c r="BTX146" s="601"/>
      <c r="BTY146" s="601"/>
      <c r="BTZ146" s="601"/>
      <c r="BUA146" s="601"/>
      <c r="BUB146" s="601"/>
      <c r="BUC146" s="601"/>
      <c r="BUD146" s="601"/>
      <c r="BUE146" s="601"/>
      <c r="BUF146" s="601"/>
      <c r="BUG146" s="601"/>
      <c r="BUH146" s="601"/>
      <c r="BUI146" s="601"/>
      <c r="BUJ146" s="601"/>
      <c r="BUK146" s="601"/>
      <c r="BUL146" s="601"/>
      <c r="BUM146" s="601"/>
      <c r="BUN146" s="601"/>
      <c r="BUO146" s="601"/>
      <c r="BUP146" s="601"/>
      <c r="BUQ146" s="601"/>
      <c r="BUR146" s="601"/>
      <c r="BUS146" s="601"/>
      <c r="BUT146" s="601"/>
      <c r="BUU146" s="601"/>
      <c r="BUV146" s="601"/>
      <c r="BUW146" s="601"/>
      <c r="BUX146" s="601"/>
      <c r="BUY146" s="601"/>
      <c r="BUZ146" s="601"/>
      <c r="BVA146" s="601"/>
      <c r="BVB146" s="601"/>
      <c r="BVC146" s="601"/>
      <c r="BVD146" s="601"/>
      <c r="BVE146" s="601"/>
      <c r="BVF146" s="601"/>
      <c r="BVG146" s="601"/>
      <c r="BVH146" s="601"/>
      <c r="BVI146" s="601"/>
      <c r="BVJ146" s="601"/>
      <c r="BVK146" s="601"/>
      <c r="BVL146" s="601"/>
      <c r="BVM146" s="601"/>
      <c r="BVN146" s="601"/>
      <c r="BVO146" s="601"/>
      <c r="BVP146" s="601"/>
      <c r="BVQ146" s="601"/>
      <c r="BVR146" s="601"/>
      <c r="BVS146" s="601"/>
      <c r="BVT146" s="601"/>
      <c r="BVU146" s="601"/>
      <c r="BVV146" s="601"/>
      <c r="BVW146" s="601"/>
      <c r="BVX146" s="601"/>
      <c r="BVY146" s="601"/>
      <c r="BVZ146" s="601"/>
      <c r="BWA146" s="601"/>
      <c r="BWB146" s="601"/>
      <c r="BWC146" s="601"/>
      <c r="BWD146" s="601"/>
      <c r="BWE146" s="601"/>
      <c r="BWF146" s="601"/>
      <c r="BWG146" s="601"/>
      <c r="BWH146" s="601"/>
      <c r="BWI146" s="601"/>
      <c r="BWJ146" s="601"/>
      <c r="BWK146" s="601"/>
      <c r="BWL146" s="601"/>
      <c r="BWM146" s="601"/>
      <c r="BWN146" s="601"/>
      <c r="BWO146" s="601"/>
      <c r="BWP146" s="601"/>
      <c r="BWQ146" s="601"/>
      <c r="BWR146" s="601"/>
      <c r="BWS146" s="601"/>
      <c r="BWT146" s="601"/>
      <c r="BWU146" s="601"/>
      <c r="BWV146" s="601"/>
      <c r="BWW146" s="601"/>
      <c r="BWX146" s="601"/>
      <c r="BWY146" s="601"/>
      <c r="BWZ146" s="601"/>
      <c r="BXA146" s="601"/>
      <c r="BXB146" s="601"/>
      <c r="BXC146" s="601"/>
      <c r="BXD146" s="601"/>
      <c r="BXE146" s="601"/>
      <c r="BXF146" s="601"/>
      <c r="BXG146" s="601"/>
      <c r="BXH146" s="601"/>
      <c r="BXI146" s="601"/>
      <c r="BXJ146" s="601"/>
      <c r="BXK146" s="601"/>
      <c r="BXL146" s="601"/>
      <c r="BXM146" s="601"/>
      <c r="BXN146" s="601"/>
      <c r="BXO146" s="601"/>
      <c r="BXP146" s="601"/>
      <c r="BXQ146" s="601"/>
      <c r="BXR146" s="601"/>
      <c r="BXS146" s="601"/>
      <c r="BXT146" s="601"/>
      <c r="BXU146" s="601"/>
      <c r="BXV146" s="601"/>
      <c r="BXW146" s="601"/>
      <c r="BXX146" s="601"/>
      <c r="BXY146" s="601"/>
      <c r="BXZ146" s="601"/>
      <c r="BYA146" s="601"/>
      <c r="BYB146" s="601"/>
      <c r="BYC146" s="601"/>
      <c r="BYD146" s="601"/>
      <c r="BYE146" s="601"/>
      <c r="BYF146" s="601"/>
      <c r="BYG146" s="601"/>
      <c r="BYH146" s="601"/>
      <c r="BYI146" s="601"/>
      <c r="BYJ146" s="601"/>
      <c r="BYK146" s="601"/>
      <c r="BYL146" s="601"/>
      <c r="BYM146" s="601"/>
      <c r="BYN146" s="601"/>
      <c r="BYO146" s="601"/>
      <c r="BYP146" s="601"/>
      <c r="BYQ146" s="601"/>
      <c r="BYR146" s="601"/>
      <c r="BYS146" s="601"/>
      <c r="BYT146" s="601"/>
      <c r="BYU146" s="601"/>
      <c r="BYV146" s="601"/>
      <c r="BYW146" s="601"/>
      <c r="BYX146" s="601"/>
      <c r="BYY146" s="601"/>
      <c r="BYZ146" s="601"/>
      <c r="BZA146" s="601"/>
      <c r="BZB146" s="601"/>
      <c r="BZC146" s="601"/>
      <c r="BZD146" s="601"/>
      <c r="BZE146" s="601"/>
      <c r="BZF146" s="601"/>
      <c r="BZG146" s="601"/>
      <c r="BZH146" s="601"/>
      <c r="BZI146" s="601"/>
      <c r="BZJ146" s="601"/>
      <c r="BZK146" s="601"/>
      <c r="BZL146" s="601"/>
      <c r="BZM146" s="601"/>
      <c r="BZN146" s="601"/>
      <c r="BZO146" s="601"/>
      <c r="BZP146" s="601"/>
      <c r="BZQ146" s="601"/>
      <c r="BZR146" s="601"/>
      <c r="BZS146" s="601"/>
      <c r="BZT146" s="601"/>
      <c r="BZU146" s="601"/>
      <c r="BZV146" s="601"/>
      <c r="BZW146" s="601"/>
      <c r="BZX146" s="601"/>
      <c r="BZY146" s="601"/>
      <c r="BZZ146" s="601"/>
      <c r="CAA146" s="601"/>
      <c r="CAB146" s="601"/>
      <c r="CAC146" s="601"/>
      <c r="CAD146" s="601"/>
      <c r="CAE146" s="601"/>
      <c r="CAF146" s="601"/>
      <c r="CAG146" s="601"/>
      <c r="CAH146" s="601"/>
      <c r="CAI146" s="601"/>
      <c r="CAJ146" s="601"/>
      <c r="CAK146" s="601"/>
      <c r="CAL146" s="601"/>
      <c r="CAM146" s="601"/>
      <c r="CAN146" s="601"/>
      <c r="CAO146" s="601"/>
      <c r="CAP146" s="601"/>
      <c r="CAQ146" s="601"/>
      <c r="CAR146" s="601"/>
      <c r="CAS146" s="601"/>
      <c r="CAT146" s="601"/>
      <c r="CAU146" s="601"/>
      <c r="CAV146" s="601"/>
      <c r="CAW146" s="601"/>
      <c r="CAX146" s="601"/>
      <c r="CAY146" s="601"/>
      <c r="CAZ146" s="601"/>
      <c r="CBA146" s="601"/>
      <c r="CBB146" s="601"/>
      <c r="CBC146" s="601"/>
      <c r="CBD146" s="601"/>
      <c r="CBE146" s="601"/>
      <c r="CBF146" s="601"/>
      <c r="CBG146" s="601"/>
      <c r="CBH146" s="601"/>
      <c r="CBI146" s="601"/>
      <c r="CBJ146" s="601"/>
      <c r="CBK146" s="601"/>
      <c r="CBL146" s="601"/>
      <c r="CBM146" s="601"/>
      <c r="CBN146" s="601"/>
      <c r="CBO146" s="601"/>
      <c r="CBP146" s="601"/>
      <c r="CBQ146" s="601"/>
      <c r="CBR146" s="601"/>
      <c r="CBS146" s="601"/>
      <c r="CBT146" s="601"/>
      <c r="CBU146" s="601"/>
      <c r="CBV146" s="601"/>
      <c r="CBW146" s="601"/>
      <c r="CBX146" s="601"/>
      <c r="CBY146" s="601"/>
      <c r="CBZ146" s="601"/>
      <c r="CCA146" s="601"/>
      <c r="CCB146" s="601"/>
      <c r="CCC146" s="601"/>
      <c r="CCD146" s="601"/>
      <c r="CCE146" s="601"/>
      <c r="CCF146" s="601"/>
      <c r="CCG146" s="601"/>
      <c r="CCH146" s="601"/>
      <c r="CCI146" s="601"/>
      <c r="CCJ146" s="601"/>
      <c r="CCK146" s="601"/>
      <c r="CCL146" s="601"/>
      <c r="CCM146" s="601"/>
      <c r="CCN146" s="601"/>
      <c r="CCO146" s="601"/>
      <c r="CCP146" s="601"/>
      <c r="CCQ146" s="601"/>
      <c r="CCR146" s="601"/>
      <c r="CCS146" s="601"/>
      <c r="CCT146" s="601"/>
      <c r="CCU146" s="601"/>
      <c r="CCV146" s="601"/>
      <c r="CCW146" s="601"/>
      <c r="CCX146" s="601"/>
      <c r="CCY146" s="601"/>
      <c r="CCZ146" s="601"/>
      <c r="CDA146" s="601"/>
      <c r="CDB146" s="601"/>
      <c r="CDC146" s="601"/>
      <c r="CDD146" s="601"/>
      <c r="CDE146" s="601"/>
      <c r="CDF146" s="601"/>
      <c r="CDG146" s="601"/>
      <c r="CDH146" s="601"/>
      <c r="CDI146" s="601"/>
      <c r="CDJ146" s="601"/>
      <c r="CDK146" s="601"/>
      <c r="CDL146" s="601"/>
      <c r="CDM146" s="601"/>
      <c r="CDN146" s="601"/>
      <c r="CDO146" s="601"/>
      <c r="CDP146" s="601"/>
      <c r="CDQ146" s="601"/>
      <c r="CDR146" s="601"/>
      <c r="CDS146" s="601"/>
      <c r="CDT146" s="601"/>
      <c r="CDU146" s="601"/>
      <c r="CDV146" s="601"/>
      <c r="CDW146" s="601"/>
      <c r="CDX146" s="601"/>
      <c r="CDY146" s="601"/>
      <c r="CDZ146" s="601"/>
      <c r="CEA146" s="601"/>
      <c r="CEB146" s="601"/>
      <c r="CEC146" s="601"/>
      <c r="CED146" s="601"/>
      <c r="CEE146" s="601"/>
      <c r="CEF146" s="601"/>
      <c r="CEG146" s="601"/>
      <c r="CEH146" s="601"/>
      <c r="CEI146" s="601"/>
      <c r="CEJ146" s="601"/>
      <c r="CEK146" s="601"/>
      <c r="CEL146" s="601"/>
      <c r="CEM146" s="601"/>
      <c r="CEN146" s="601"/>
      <c r="CEO146" s="601"/>
      <c r="CEP146" s="601"/>
      <c r="CEQ146" s="601"/>
      <c r="CER146" s="601"/>
      <c r="CES146" s="601"/>
      <c r="CET146" s="601"/>
      <c r="CEU146" s="601"/>
      <c r="CEV146" s="601"/>
      <c r="CEW146" s="601"/>
      <c r="CEX146" s="601"/>
      <c r="CEY146" s="601"/>
      <c r="CEZ146" s="601"/>
      <c r="CFA146" s="601"/>
      <c r="CFB146" s="601"/>
      <c r="CFC146" s="601"/>
      <c r="CFD146" s="601"/>
      <c r="CFE146" s="601"/>
      <c r="CFF146" s="601"/>
      <c r="CFG146" s="601"/>
      <c r="CFH146" s="601"/>
      <c r="CFI146" s="601"/>
      <c r="CFJ146" s="601"/>
      <c r="CFK146" s="601"/>
      <c r="CFL146" s="601"/>
      <c r="CFM146" s="601"/>
      <c r="CFN146" s="601"/>
      <c r="CFO146" s="601"/>
      <c r="CFP146" s="601"/>
      <c r="CFQ146" s="601"/>
      <c r="CFR146" s="601"/>
      <c r="CFS146" s="601"/>
      <c r="CFT146" s="601"/>
      <c r="CFU146" s="601"/>
      <c r="CFV146" s="601"/>
      <c r="CFW146" s="601"/>
      <c r="CFX146" s="601"/>
      <c r="CFY146" s="601"/>
      <c r="CFZ146" s="601"/>
      <c r="CGA146" s="601"/>
      <c r="CGB146" s="601"/>
      <c r="CGC146" s="601"/>
      <c r="CGD146" s="601"/>
      <c r="CGE146" s="601"/>
      <c r="CGF146" s="601"/>
      <c r="CGG146" s="601"/>
      <c r="CGH146" s="601"/>
      <c r="CGI146" s="601"/>
      <c r="CGJ146" s="601"/>
      <c r="CGK146" s="601"/>
      <c r="CGL146" s="601"/>
      <c r="CGM146" s="601"/>
      <c r="CGN146" s="601"/>
      <c r="CGO146" s="601"/>
      <c r="CGP146" s="601"/>
      <c r="CGQ146" s="601"/>
      <c r="CGR146" s="601"/>
      <c r="CGS146" s="601"/>
      <c r="CGT146" s="601"/>
      <c r="CGU146" s="601"/>
      <c r="CGV146" s="601"/>
      <c r="CGW146" s="601"/>
      <c r="CGX146" s="601"/>
      <c r="CGY146" s="601"/>
      <c r="CGZ146" s="601"/>
      <c r="CHA146" s="601"/>
      <c r="CHB146" s="601"/>
      <c r="CHC146" s="601"/>
      <c r="CHD146" s="601"/>
      <c r="CHE146" s="601"/>
      <c r="CHF146" s="601"/>
      <c r="CHG146" s="601"/>
      <c r="CHH146" s="601"/>
      <c r="CHI146" s="601"/>
      <c r="CHJ146" s="601"/>
      <c r="CHK146" s="601"/>
      <c r="CHL146" s="601"/>
      <c r="CHM146" s="601"/>
      <c r="CHN146" s="601"/>
      <c r="CHO146" s="601"/>
      <c r="CHP146" s="601"/>
      <c r="CHQ146" s="601"/>
      <c r="CHR146" s="601"/>
      <c r="CHS146" s="601"/>
      <c r="CHT146" s="601"/>
      <c r="CHU146" s="601"/>
      <c r="CHV146" s="601"/>
      <c r="CHW146" s="601"/>
      <c r="CHX146" s="601"/>
      <c r="CHY146" s="601"/>
      <c r="CHZ146" s="601"/>
      <c r="CIA146" s="601"/>
      <c r="CIB146" s="601"/>
      <c r="CIC146" s="601"/>
      <c r="CID146" s="601"/>
      <c r="CIE146" s="601"/>
      <c r="CIF146" s="601"/>
      <c r="CIG146" s="601"/>
      <c r="CIH146" s="601"/>
      <c r="CII146" s="601"/>
      <c r="CIJ146" s="601"/>
      <c r="CIK146" s="601"/>
      <c r="CIL146" s="601"/>
      <c r="CIM146" s="601"/>
      <c r="CIN146" s="601"/>
      <c r="CIO146" s="601"/>
      <c r="CIP146" s="601"/>
      <c r="CIQ146" s="601"/>
      <c r="CIR146" s="601"/>
      <c r="CIS146" s="601"/>
      <c r="CIT146" s="601"/>
      <c r="CIU146" s="601"/>
      <c r="CIV146" s="601"/>
      <c r="CIW146" s="601"/>
      <c r="CIX146" s="601"/>
      <c r="CIY146" s="601"/>
      <c r="CIZ146" s="601"/>
      <c r="CJA146" s="601"/>
      <c r="CJB146" s="601"/>
      <c r="CJC146" s="601"/>
      <c r="CJD146" s="601"/>
      <c r="CJE146" s="601"/>
      <c r="CJF146" s="601"/>
      <c r="CJG146" s="601"/>
      <c r="CJH146" s="601"/>
      <c r="CJI146" s="601"/>
      <c r="CJJ146" s="601"/>
      <c r="CJK146" s="601"/>
      <c r="CJL146" s="601"/>
      <c r="CJM146" s="601"/>
      <c r="CJN146" s="601"/>
      <c r="CJO146" s="601"/>
      <c r="CJP146" s="601"/>
      <c r="CJQ146" s="601"/>
      <c r="CJR146" s="601"/>
      <c r="CJS146" s="601"/>
      <c r="CJT146" s="601"/>
      <c r="CJU146" s="601"/>
      <c r="CJV146" s="601"/>
      <c r="CJW146" s="601"/>
      <c r="CJX146" s="601"/>
      <c r="CJY146" s="601"/>
      <c r="CJZ146" s="601"/>
      <c r="CKA146" s="601"/>
      <c r="CKB146" s="601"/>
      <c r="CKC146" s="601"/>
      <c r="CKD146" s="601"/>
      <c r="CKE146" s="601"/>
      <c r="CKF146" s="601"/>
      <c r="CKG146" s="601"/>
      <c r="CKH146" s="601"/>
      <c r="CKI146" s="601"/>
      <c r="CKJ146" s="601"/>
      <c r="CKK146" s="601"/>
      <c r="CKL146" s="601"/>
      <c r="CKM146" s="601"/>
      <c r="CKN146" s="601"/>
      <c r="CKO146" s="601"/>
      <c r="CKP146" s="601"/>
      <c r="CKQ146" s="601"/>
      <c r="CKR146" s="601"/>
      <c r="CKS146" s="601"/>
      <c r="CKT146" s="601"/>
      <c r="CKU146" s="601"/>
      <c r="CKV146" s="601"/>
      <c r="CKW146" s="601"/>
      <c r="CKX146" s="601"/>
      <c r="CKY146" s="601"/>
      <c r="CKZ146" s="601"/>
      <c r="CLA146" s="601"/>
      <c r="CLB146" s="601"/>
      <c r="CLC146" s="601"/>
      <c r="CLD146" s="601"/>
      <c r="CLE146" s="601"/>
      <c r="CLF146" s="601"/>
      <c r="CLG146" s="601"/>
      <c r="CLH146" s="601"/>
      <c r="CLI146" s="601"/>
      <c r="CLJ146" s="601"/>
      <c r="CLK146" s="601"/>
      <c r="CLL146" s="601"/>
      <c r="CLM146" s="601"/>
      <c r="CLN146" s="601"/>
      <c r="CLO146" s="601"/>
      <c r="CLP146" s="601"/>
      <c r="CLQ146" s="601"/>
      <c r="CLR146" s="601"/>
      <c r="CLS146" s="601"/>
      <c r="CLT146" s="601"/>
      <c r="CLU146" s="601"/>
      <c r="CLV146" s="601"/>
      <c r="CLW146" s="601"/>
      <c r="CLX146" s="601"/>
      <c r="CLY146" s="601"/>
      <c r="CLZ146" s="601"/>
      <c r="CMA146" s="601"/>
      <c r="CMB146" s="601"/>
      <c r="CMC146" s="601"/>
      <c r="CMD146" s="601"/>
      <c r="CME146" s="601"/>
      <c r="CMF146" s="601"/>
      <c r="CMG146" s="601"/>
      <c r="CMH146" s="601"/>
      <c r="CMI146" s="601"/>
      <c r="CMJ146" s="601"/>
      <c r="CMK146" s="601"/>
      <c r="CML146" s="601"/>
      <c r="CMM146" s="601"/>
      <c r="CMN146" s="601"/>
      <c r="CMO146" s="601"/>
      <c r="CMP146" s="601"/>
      <c r="CMQ146" s="601"/>
      <c r="CMR146" s="601"/>
      <c r="CMS146" s="601"/>
      <c r="CMT146" s="601"/>
      <c r="CMU146" s="601"/>
      <c r="CMV146" s="601"/>
      <c r="CMW146" s="601"/>
      <c r="CMX146" s="601"/>
      <c r="CMY146" s="601"/>
      <c r="CMZ146" s="601"/>
      <c r="CNA146" s="601"/>
      <c r="CNB146" s="601"/>
      <c r="CNC146" s="601"/>
      <c r="CND146" s="601"/>
      <c r="CNE146" s="601"/>
      <c r="CNF146" s="601"/>
      <c r="CNG146" s="601"/>
      <c r="CNH146" s="601"/>
      <c r="CNI146" s="601"/>
      <c r="CNJ146" s="601"/>
      <c r="CNK146" s="601"/>
      <c r="CNL146" s="601"/>
      <c r="CNM146" s="601"/>
      <c r="CNN146" s="601"/>
      <c r="CNO146" s="601"/>
      <c r="CNP146" s="601"/>
      <c r="CNQ146" s="601"/>
      <c r="CNR146" s="601"/>
      <c r="CNS146" s="601"/>
      <c r="CNT146" s="601"/>
      <c r="CNU146" s="601"/>
      <c r="CNV146" s="601"/>
      <c r="CNW146" s="601"/>
      <c r="CNX146" s="601"/>
      <c r="CNY146" s="601"/>
      <c r="CNZ146" s="601"/>
      <c r="COA146" s="601"/>
      <c r="COB146" s="601"/>
      <c r="COC146" s="601"/>
      <c r="COD146" s="601"/>
      <c r="COE146" s="601"/>
      <c r="COF146" s="601"/>
      <c r="COG146" s="601"/>
      <c r="COH146" s="601"/>
      <c r="COI146" s="601"/>
      <c r="COJ146" s="601"/>
      <c r="COK146" s="601"/>
      <c r="COL146" s="601"/>
      <c r="COM146" s="601"/>
      <c r="CON146" s="601"/>
      <c r="COO146" s="601"/>
      <c r="COP146" s="601"/>
      <c r="COQ146" s="601"/>
      <c r="COR146" s="601"/>
      <c r="COS146" s="601"/>
      <c r="COT146" s="601"/>
      <c r="COU146" s="601"/>
      <c r="COV146" s="601"/>
      <c r="COW146" s="601"/>
      <c r="COX146" s="601"/>
      <c r="COY146" s="601"/>
      <c r="COZ146" s="601"/>
      <c r="CPA146" s="601"/>
      <c r="CPB146" s="601"/>
      <c r="CPC146" s="601"/>
      <c r="CPD146" s="601"/>
      <c r="CPE146" s="601"/>
      <c r="CPF146" s="601"/>
      <c r="CPG146" s="601"/>
      <c r="CPH146" s="601"/>
      <c r="CPI146" s="601"/>
      <c r="CPJ146" s="601"/>
      <c r="CPK146" s="601"/>
      <c r="CPL146" s="601"/>
      <c r="CPM146" s="601"/>
      <c r="CPN146" s="601"/>
      <c r="CPO146" s="601"/>
      <c r="CPP146" s="601"/>
      <c r="CPQ146" s="601"/>
      <c r="CPR146" s="601"/>
      <c r="CPS146" s="601"/>
      <c r="CPT146" s="601"/>
      <c r="CPU146" s="601"/>
      <c r="CPV146" s="601"/>
      <c r="CPW146" s="601"/>
      <c r="CPX146" s="601"/>
      <c r="CPY146" s="601"/>
      <c r="CPZ146" s="601"/>
      <c r="CQA146" s="601"/>
      <c r="CQB146" s="601"/>
      <c r="CQC146" s="601"/>
      <c r="CQD146" s="601"/>
      <c r="CQE146" s="601"/>
      <c r="CQF146" s="601"/>
      <c r="CQG146" s="601"/>
      <c r="CQH146" s="601"/>
      <c r="CQI146" s="601"/>
      <c r="CQJ146" s="601"/>
      <c r="CQK146" s="601"/>
      <c r="CQL146" s="601"/>
      <c r="CQM146" s="601"/>
      <c r="CQN146" s="601"/>
      <c r="CQO146" s="601"/>
      <c r="CQP146" s="601"/>
      <c r="CQQ146" s="601"/>
      <c r="CQR146" s="601"/>
      <c r="CQS146" s="601"/>
      <c r="CQT146" s="601"/>
      <c r="CQU146" s="601"/>
      <c r="CQV146" s="601"/>
      <c r="CQW146" s="601"/>
      <c r="CQX146" s="601"/>
      <c r="CQY146" s="601"/>
      <c r="CQZ146" s="601"/>
      <c r="CRA146" s="601"/>
      <c r="CRB146" s="601"/>
      <c r="CRC146" s="601"/>
      <c r="CRD146" s="601"/>
      <c r="CRE146" s="601"/>
      <c r="CRF146" s="601"/>
      <c r="CRG146" s="601"/>
      <c r="CRH146" s="601"/>
      <c r="CRI146" s="601"/>
      <c r="CRJ146" s="601"/>
      <c r="CRK146" s="601"/>
      <c r="CRL146" s="601"/>
      <c r="CRM146" s="601"/>
      <c r="CRN146" s="601"/>
      <c r="CRO146" s="601"/>
      <c r="CRP146" s="601"/>
      <c r="CRQ146" s="601"/>
      <c r="CRR146" s="601"/>
      <c r="CRS146" s="601"/>
      <c r="CRT146" s="601"/>
      <c r="CRU146" s="601"/>
      <c r="CRV146" s="601"/>
      <c r="CRW146" s="601"/>
      <c r="CRX146" s="601"/>
      <c r="CRY146" s="601"/>
      <c r="CRZ146" s="601"/>
      <c r="CSA146" s="601"/>
      <c r="CSB146" s="601"/>
      <c r="CSC146" s="601"/>
      <c r="CSD146" s="601"/>
      <c r="CSE146" s="601"/>
      <c r="CSF146" s="601"/>
      <c r="CSG146" s="601"/>
      <c r="CSH146" s="601"/>
      <c r="CSI146" s="601"/>
      <c r="CSJ146" s="601"/>
      <c r="CSK146" s="601"/>
      <c r="CSL146" s="601"/>
      <c r="CSM146" s="601"/>
      <c r="CSN146" s="601"/>
      <c r="CSO146" s="601"/>
      <c r="CSP146" s="601"/>
      <c r="CSQ146" s="601"/>
      <c r="CSR146" s="601"/>
      <c r="CSS146" s="601"/>
      <c r="CST146" s="601"/>
      <c r="CSU146" s="601"/>
      <c r="CSV146" s="601"/>
      <c r="CSW146" s="601"/>
      <c r="CSX146" s="601"/>
      <c r="CSY146" s="601"/>
      <c r="CSZ146" s="601"/>
      <c r="CTA146" s="601"/>
      <c r="CTB146" s="601"/>
      <c r="CTC146" s="601"/>
      <c r="CTD146" s="601"/>
      <c r="CTE146" s="601"/>
      <c r="CTF146" s="601"/>
      <c r="CTG146" s="601"/>
      <c r="CTH146" s="601"/>
      <c r="CTI146" s="601"/>
      <c r="CTJ146" s="601"/>
      <c r="CTK146" s="601"/>
      <c r="CTL146" s="601"/>
      <c r="CTM146" s="601"/>
      <c r="CTN146" s="601"/>
      <c r="CTO146" s="601"/>
      <c r="CTP146" s="601"/>
      <c r="CTQ146" s="601"/>
      <c r="CTR146" s="601"/>
      <c r="CTS146" s="601"/>
      <c r="CTT146" s="601"/>
      <c r="CTU146" s="601"/>
      <c r="CTV146" s="601"/>
      <c r="CTW146" s="601"/>
      <c r="CTX146" s="601"/>
      <c r="CTY146" s="601"/>
      <c r="CTZ146" s="601"/>
      <c r="CUA146" s="601"/>
      <c r="CUB146" s="601"/>
      <c r="CUC146" s="601"/>
      <c r="CUD146" s="601"/>
      <c r="CUE146" s="601"/>
      <c r="CUF146" s="601"/>
      <c r="CUG146" s="601"/>
      <c r="CUH146" s="601"/>
      <c r="CUI146" s="601"/>
      <c r="CUJ146" s="601"/>
      <c r="CUK146" s="601"/>
      <c r="CUL146" s="601"/>
      <c r="CUM146" s="601"/>
      <c r="CUN146" s="601"/>
      <c r="CUO146" s="601"/>
      <c r="CUP146" s="601"/>
      <c r="CUQ146" s="601"/>
      <c r="CUR146" s="601"/>
      <c r="CUS146" s="601"/>
      <c r="CUT146" s="601"/>
      <c r="CUU146" s="601"/>
      <c r="CUV146" s="601"/>
      <c r="CUW146" s="601"/>
      <c r="CUX146" s="601"/>
      <c r="CUY146" s="601"/>
      <c r="CUZ146" s="601"/>
      <c r="CVA146" s="601"/>
      <c r="CVB146" s="601"/>
      <c r="CVC146" s="601"/>
      <c r="CVD146" s="601"/>
      <c r="CVE146" s="601"/>
      <c r="CVF146" s="601"/>
      <c r="CVG146" s="601"/>
      <c r="CVH146" s="601"/>
      <c r="CVI146" s="601"/>
      <c r="CVJ146" s="601"/>
      <c r="CVK146" s="601"/>
      <c r="CVL146" s="601"/>
      <c r="CVM146" s="601"/>
      <c r="CVN146" s="601"/>
      <c r="CVO146" s="601"/>
      <c r="CVP146" s="601"/>
      <c r="CVQ146" s="601"/>
      <c r="CVR146" s="601"/>
      <c r="CVS146" s="601"/>
      <c r="CVT146" s="601"/>
      <c r="CVU146" s="601"/>
      <c r="CVV146" s="601"/>
      <c r="CVW146" s="601"/>
      <c r="CVX146" s="601"/>
      <c r="CVY146" s="601"/>
      <c r="CVZ146" s="601"/>
      <c r="CWA146" s="601"/>
      <c r="CWB146" s="601"/>
      <c r="CWC146" s="601"/>
      <c r="CWD146" s="601"/>
      <c r="CWE146" s="601"/>
      <c r="CWF146" s="601"/>
      <c r="CWG146" s="601"/>
      <c r="CWH146" s="601"/>
      <c r="CWI146" s="601"/>
      <c r="CWJ146" s="601"/>
      <c r="CWK146" s="601"/>
      <c r="CWL146" s="601"/>
      <c r="CWM146" s="601"/>
      <c r="CWN146" s="601"/>
      <c r="CWO146" s="601"/>
      <c r="CWP146" s="601"/>
      <c r="CWQ146" s="601"/>
      <c r="CWR146" s="601"/>
      <c r="CWS146" s="601"/>
      <c r="CWT146" s="601"/>
      <c r="CWU146" s="601"/>
      <c r="CWV146" s="601"/>
      <c r="CWW146" s="601"/>
      <c r="CWX146" s="601"/>
      <c r="CWY146" s="601"/>
      <c r="CWZ146" s="601"/>
      <c r="CXA146" s="601"/>
      <c r="CXB146" s="601"/>
      <c r="CXC146" s="601"/>
      <c r="CXD146" s="601"/>
      <c r="CXE146" s="601"/>
      <c r="CXF146" s="601"/>
      <c r="CXG146" s="601"/>
      <c r="CXH146" s="601"/>
      <c r="CXI146" s="601"/>
      <c r="CXJ146" s="601"/>
      <c r="CXK146" s="601"/>
      <c r="CXL146" s="601"/>
      <c r="CXM146" s="601"/>
      <c r="CXN146" s="601"/>
      <c r="CXO146" s="601"/>
      <c r="CXP146" s="601"/>
      <c r="CXQ146" s="601"/>
      <c r="CXR146" s="601"/>
      <c r="CXS146" s="601"/>
      <c r="CXT146" s="601"/>
      <c r="CXU146" s="601"/>
      <c r="CXV146" s="601"/>
      <c r="CXW146" s="601"/>
      <c r="CXX146" s="601"/>
      <c r="CXY146" s="601"/>
      <c r="CXZ146" s="601"/>
      <c r="CYA146" s="601"/>
      <c r="CYB146" s="601"/>
      <c r="CYC146" s="601"/>
      <c r="CYD146" s="601"/>
      <c r="CYE146" s="601"/>
      <c r="CYF146" s="601"/>
      <c r="CYG146" s="601"/>
      <c r="CYH146" s="601"/>
      <c r="CYI146" s="601"/>
      <c r="CYJ146" s="601"/>
      <c r="CYK146" s="601"/>
      <c r="CYL146" s="601"/>
      <c r="CYM146" s="601"/>
      <c r="CYN146" s="601"/>
      <c r="CYO146" s="601"/>
      <c r="CYP146" s="601"/>
      <c r="CYQ146" s="601"/>
      <c r="CYR146" s="601"/>
      <c r="CYS146" s="601"/>
      <c r="CYT146" s="601"/>
      <c r="CYU146" s="601"/>
      <c r="CYV146" s="601"/>
      <c r="CYW146" s="601"/>
      <c r="CYX146" s="601"/>
      <c r="CYY146" s="601"/>
      <c r="CYZ146" s="601"/>
      <c r="CZA146" s="601"/>
      <c r="CZB146" s="601"/>
      <c r="CZC146" s="601"/>
      <c r="CZD146" s="601"/>
      <c r="CZE146" s="601"/>
      <c r="CZF146" s="601"/>
      <c r="CZG146" s="601"/>
      <c r="CZH146" s="601"/>
      <c r="CZI146" s="601"/>
      <c r="CZJ146" s="601"/>
      <c r="CZK146" s="601"/>
      <c r="CZL146" s="601"/>
      <c r="CZM146" s="601"/>
      <c r="CZN146" s="601"/>
      <c r="CZO146" s="601"/>
      <c r="CZP146" s="601"/>
      <c r="CZQ146" s="601"/>
      <c r="CZR146" s="601"/>
      <c r="CZS146" s="601"/>
      <c r="CZT146" s="601"/>
      <c r="CZU146" s="601"/>
      <c r="CZV146" s="601"/>
      <c r="CZW146" s="601"/>
      <c r="CZX146" s="601"/>
      <c r="CZY146" s="601"/>
      <c r="CZZ146" s="601"/>
      <c r="DAA146" s="601"/>
      <c r="DAB146" s="601"/>
      <c r="DAC146" s="601"/>
      <c r="DAD146" s="601"/>
      <c r="DAE146" s="601"/>
      <c r="DAF146" s="601"/>
      <c r="DAG146" s="601"/>
      <c r="DAH146" s="601"/>
      <c r="DAI146" s="601"/>
      <c r="DAJ146" s="601"/>
      <c r="DAK146" s="601"/>
      <c r="DAL146" s="601"/>
      <c r="DAM146" s="601"/>
      <c r="DAN146" s="601"/>
      <c r="DAO146" s="601"/>
      <c r="DAP146" s="601"/>
      <c r="DAQ146" s="601"/>
      <c r="DAR146" s="601"/>
      <c r="DAS146" s="601"/>
      <c r="DAT146" s="601"/>
      <c r="DAU146" s="601"/>
      <c r="DAV146" s="601"/>
      <c r="DAW146" s="601"/>
      <c r="DAX146" s="601"/>
      <c r="DAY146" s="601"/>
      <c r="DAZ146" s="601"/>
      <c r="DBA146" s="601"/>
      <c r="DBB146" s="601"/>
      <c r="DBC146" s="601"/>
      <c r="DBD146" s="601"/>
      <c r="DBE146" s="601"/>
      <c r="DBF146" s="601"/>
      <c r="DBG146" s="601"/>
      <c r="DBH146" s="601"/>
      <c r="DBI146" s="601"/>
      <c r="DBJ146" s="601"/>
      <c r="DBK146" s="601"/>
      <c r="DBL146" s="601"/>
      <c r="DBM146" s="601"/>
      <c r="DBN146" s="601"/>
      <c r="DBO146" s="601"/>
      <c r="DBP146" s="601"/>
      <c r="DBQ146" s="601"/>
      <c r="DBR146" s="601"/>
      <c r="DBS146" s="601"/>
      <c r="DBT146" s="601"/>
      <c r="DBU146" s="601"/>
      <c r="DBV146" s="601"/>
      <c r="DBW146" s="601"/>
      <c r="DBX146" s="601"/>
      <c r="DBY146" s="601"/>
      <c r="DBZ146" s="601"/>
      <c r="DCA146" s="601"/>
      <c r="DCB146" s="601"/>
      <c r="DCC146" s="601"/>
      <c r="DCD146" s="601"/>
      <c r="DCE146" s="601"/>
      <c r="DCF146" s="601"/>
      <c r="DCG146" s="601"/>
      <c r="DCH146" s="601"/>
      <c r="DCI146" s="601"/>
      <c r="DCJ146" s="601"/>
      <c r="DCK146" s="601"/>
      <c r="DCL146" s="601"/>
      <c r="DCM146" s="601"/>
      <c r="DCN146" s="601"/>
      <c r="DCO146" s="601"/>
      <c r="DCP146" s="601"/>
      <c r="DCQ146" s="601"/>
      <c r="DCR146" s="601"/>
      <c r="DCS146" s="601"/>
      <c r="DCT146" s="601"/>
      <c r="DCU146" s="601"/>
      <c r="DCV146" s="601"/>
      <c r="DCW146" s="601"/>
      <c r="DCX146" s="601"/>
      <c r="DCY146" s="601"/>
      <c r="DCZ146" s="601"/>
      <c r="DDA146" s="601"/>
      <c r="DDB146" s="601"/>
      <c r="DDC146" s="601"/>
      <c r="DDD146" s="601"/>
      <c r="DDE146" s="601"/>
      <c r="DDF146" s="601"/>
      <c r="DDG146" s="601"/>
      <c r="DDH146" s="601"/>
      <c r="DDI146" s="601"/>
      <c r="DDJ146" s="601"/>
      <c r="DDK146" s="601"/>
      <c r="DDL146" s="601"/>
      <c r="DDM146" s="601"/>
      <c r="DDN146" s="601"/>
      <c r="DDO146" s="601"/>
      <c r="DDP146" s="601"/>
      <c r="DDQ146" s="601"/>
      <c r="DDR146" s="601"/>
      <c r="DDS146" s="601"/>
      <c r="DDT146" s="601"/>
      <c r="DDU146" s="601"/>
      <c r="DDV146" s="601"/>
      <c r="DDW146" s="601"/>
      <c r="DDX146" s="601"/>
      <c r="DDY146" s="601"/>
      <c r="DDZ146" s="601"/>
      <c r="DEA146" s="601"/>
      <c r="DEB146" s="601"/>
      <c r="DEC146" s="601"/>
      <c r="DED146" s="601"/>
      <c r="DEE146" s="601"/>
      <c r="DEF146" s="601"/>
      <c r="DEG146" s="601"/>
      <c r="DEH146" s="601"/>
      <c r="DEI146" s="601"/>
      <c r="DEJ146" s="601"/>
      <c r="DEK146" s="601"/>
      <c r="DEL146" s="601"/>
      <c r="DEM146" s="601"/>
      <c r="DEN146" s="601"/>
      <c r="DEO146" s="601"/>
      <c r="DEP146" s="601"/>
      <c r="DEQ146" s="601"/>
      <c r="DER146" s="601"/>
      <c r="DES146" s="601"/>
      <c r="DET146" s="601"/>
      <c r="DEU146" s="601"/>
      <c r="DEV146" s="601"/>
      <c r="DEW146" s="601"/>
      <c r="DEX146" s="601"/>
      <c r="DEY146" s="601"/>
      <c r="DEZ146" s="601"/>
      <c r="DFA146" s="601"/>
      <c r="DFB146" s="601"/>
      <c r="DFC146" s="601"/>
      <c r="DFD146" s="601"/>
      <c r="DFE146" s="601"/>
      <c r="DFF146" s="601"/>
      <c r="DFG146" s="601"/>
      <c r="DFH146" s="601"/>
      <c r="DFI146" s="601"/>
      <c r="DFJ146" s="601"/>
      <c r="DFK146" s="601"/>
      <c r="DFL146" s="601"/>
      <c r="DFM146" s="601"/>
      <c r="DFN146" s="601"/>
      <c r="DFO146" s="601"/>
      <c r="DFP146" s="601"/>
      <c r="DFQ146" s="601"/>
      <c r="DFR146" s="601"/>
      <c r="DFS146" s="601"/>
      <c r="DFT146" s="601"/>
      <c r="DFU146" s="601"/>
      <c r="DFV146" s="601"/>
      <c r="DFW146" s="601"/>
      <c r="DFX146" s="601"/>
      <c r="DFY146" s="601"/>
      <c r="DFZ146" s="601"/>
      <c r="DGA146" s="601"/>
      <c r="DGB146" s="601"/>
      <c r="DGC146" s="601"/>
      <c r="DGD146" s="601"/>
      <c r="DGE146" s="601"/>
      <c r="DGF146" s="601"/>
      <c r="DGG146" s="601"/>
      <c r="DGH146" s="601"/>
      <c r="DGI146" s="601"/>
      <c r="DGJ146" s="601"/>
      <c r="DGK146" s="601"/>
      <c r="DGL146" s="601"/>
      <c r="DGM146" s="601"/>
      <c r="DGN146" s="601"/>
      <c r="DGO146" s="601"/>
      <c r="DGP146" s="601"/>
      <c r="DGQ146" s="601"/>
      <c r="DGR146" s="601"/>
      <c r="DGS146" s="601"/>
      <c r="DGT146" s="601"/>
      <c r="DGU146" s="601"/>
      <c r="DGV146" s="601"/>
      <c r="DGW146" s="601"/>
      <c r="DGX146" s="601"/>
      <c r="DGY146" s="601"/>
      <c r="DGZ146" s="601"/>
      <c r="DHA146" s="601"/>
      <c r="DHB146" s="601"/>
      <c r="DHC146" s="601"/>
      <c r="DHD146" s="601"/>
      <c r="DHE146" s="601"/>
      <c r="DHF146" s="601"/>
      <c r="DHG146" s="601"/>
      <c r="DHH146" s="601"/>
      <c r="DHI146" s="601"/>
      <c r="DHJ146" s="601"/>
      <c r="DHK146" s="601"/>
      <c r="DHL146" s="601"/>
      <c r="DHM146" s="601"/>
      <c r="DHN146" s="601"/>
      <c r="DHO146" s="601"/>
      <c r="DHP146" s="601"/>
      <c r="DHQ146" s="601"/>
      <c r="DHR146" s="601"/>
      <c r="DHS146" s="601"/>
      <c r="DHT146" s="601"/>
      <c r="DHU146" s="601"/>
      <c r="DHV146" s="601"/>
      <c r="DHW146" s="601"/>
      <c r="DHX146" s="601"/>
      <c r="DHY146" s="601"/>
      <c r="DHZ146" s="601"/>
      <c r="DIA146" s="601"/>
      <c r="DIB146" s="601"/>
      <c r="DIC146" s="601"/>
      <c r="DID146" s="601"/>
      <c r="DIE146" s="601"/>
      <c r="DIF146" s="601"/>
      <c r="DIG146" s="601"/>
      <c r="DIH146" s="601"/>
      <c r="DII146" s="601"/>
      <c r="DIJ146" s="601"/>
      <c r="DIK146" s="601"/>
      <c r="DIL146" s="601"/>
      <c r="DIM146" s="601"/>
      <c r="DIN146" s="601"/>
      <c r="DIO146" s="601"/>
      <c r="DIP146" s="601"/>
      <c r="DIQ146" s="601"/>
      <c r="DIR146" s="601"/>
      <c r="DIS146" s="601"/>
      <c r="DIT146" s="601"/>
      <c r="DIU146" s="601"/>
      <c r="DIV146" s="601"/>
      <c r="DIW146" s="601"/>
      <c r="DIX146" s="601"/>
      <c r="DIY146" s="601"/>
      <c r="DIZ146" s="601"/>
      <c r="DJA146" s="601"/>
      <c r="DJB146" s="601"/>
      <c r="DJC146" s="601"/>
      <c r="DJD146" s="601"/>
      <c r="DJE146" s="601"/>
      <c r="DJF146" s="601"/>
      <c r="DJG146" s="601"/>
      <c r="DJH146" s="601"/>
      <c r="DJI146" s="601"/>
      <c r="DJJ146" s="601"/>
      <c r="DJK146" s="601"/>
      <c r="DJL146" s="601"/>
      <c r="DJM146" s="601"/>
      <c r="DJN146" s="601"/>
      <c r="DJO146" s="601"/>
      <c r="DJP146" s="601"/>
      <c r="DJQ146" s="601"/>
      <c r="DJR146" s="601"/>
      <c r="DJS146" s="601"/>
      <c r="DJT146" s="601"/>
      <c r="DJU146" s="601"/>
      <c r="DJV146" s="601"/>
      <c r="DJW146" s="601"/>
      <c r="DJX146" s="601"/>
      <c r="DJY146" s="601"/>
      <c r="DJZ146" s="601"/>
      <c r="DKA146" s="601"/>
      <c r="DKB146" s="601"/>
      <c r="DKC146" s="601"/>
      <c r="DKD146" s="601"/>
      <c r="DKE146" s="601"/>
      <c r="DKF146" s="601"/>
      <c r="DKG146" s="601"/>
      <c r="DKH146" s="601"/>
      <c r="DKI146" s="601"/>
      <c r="DKJ146" s="601"/>
      <c r="DKK146" s="601"/>
      <c r="DKL146" s="601"/>
      <c r="DKM146" s="601"/>
      <c r="DKN146" s="601"/>
      <c r="DKO146" s="601"/>
      <c r="DKP146" s="601"/>
      <c r="DKQ146" s="601"/>
      <c r="DKR146" s="601"/>
      <c r="DKS146" s="601"/>
      <c r="DKT146" s="601"/>
      <c r="DKU146" s="601"/>
      <c r="DKV146" s="601"/>
      <c r="DKW146" s="601"/>
      <c r="DKX146" s="601"/>
      <c r="DKY146" s="601"/>
      <c r="DKZ146" s="601"/>
      <c r="DLA146" s="601"/>
      <c r="DLB146" s="601"/>
      <c r="DLC146" s="601"/>
      <c r="DLD146" s="601"/>
      <c r="DLE146" s="601"/>
      <c r="DLF146" s="601"/>
      <c r="DLG146" s="601"/>
      <c r="DLH146" s="601"/>
      <c r="DLI146" s="601"/>
      <c r="DLJ146" s="601"/>
      <c r="DLK146" s="601"/>
      <c r="DLL146" s="601"/>
      <c r="DLM146" s="601"/>
      <c r="DLN146" s="601"/>
      <c r="DLO146" s="601"/>
      <c r="DLP146" s="601"/>
      <c r="DLQ146" s="601"/>
      <c r="DLR146" s="601"/>
      <c r="DLS146" s="601"/>
      <c r="DLT146" s="601"/>
      <c r="DLU146" s="601"/>
      <c r="DLV146" s="601"/>
      <c r="DLW146" s="601"/>
      <c r="DLX146" s="601"/>
      <c r="DLY146" s="601"/>
      <c r="DLZ146" s="601"/>
      <c r="DMA146" s="601"/>
      <c r="DMB146" s="601"/>
      <c r="DMC146" s="601"/>
      <c r="DMD146" s="601"/>
      <c r="DME146" s="601"/>
      <c r="DMF146" s="601"/>
      <c r="DMG146" s="601"/>
      <c r="DMH146" s="601"/>
      <c r="DMI146" s="601"/>
      <c r="DMJ146" s="601"/>
      <c r="DMK146" s="601"/>
      <c r="DML146" s="601"/>
      <c r="DMM146" s="601"/>
      <c r="DMN146" s="601"/>
      <c r="DMO146" s="601"/>
      <c r="DMP146" s="601"/>
      <c r="DMQ146" s="601"/>
      <c r="DMR146" s="601"/>
      <c r="DMS146" s="601"/>
      <c r="DMT146" s="601"/>
      <c r="DMU146" s="601"/>
      <c r="DMV146" s="601"/>
      <c r="DMW146" s="601"/>
      <c r="DMX146" s="601"/>
      <c r="DMY146" s="601"/>
      <c r="DMZ146" s="601"/>
      <c r="DNA146" s="601"/>
      <c r="DNB146" s="601"/>
      <c r="DNC146" s="601"/>
      <c r="DND146" s="601"/>
      <c r="DNE146" s="601"/>
      <c r="DNF146" s="601"/>
      <c r="DNG146" s="601"/>
      <c r="DNH146" s="601"/>
      <c r="DNI146" s="601"/>
      <c r="DNJ146" s="601"/>
      <c r="DNK146" s="601"/>
      <c r="DNL146" s="601"/>
      <c r="DNM146" s="601"/>
      <c r="DNN146" s="601"/>
      <c r="DNO146" s="601"/>
      <c r="DNP146" s="601"/>
      <c r="DNQ146" s="601"/>
      <c r="DNR146" s="601"/>
      <c r="DNS146" s="601"/>
      <c r="DNT146" s="601"/>
      <c r="DNU146" s="601"/>
      <c r="DNV146" s="601"/>
      <c r="DNW146" s="601"/>
      <c r="DNX146" s="601"/>
      <c r="DNY146" s="601"/>
      <c r="DNZ146" s="601"/>
      <c r="DOA146" s="601"/>
      <c r="DOB146" s="601"/>
      <c r="DOC146" s="601"/>
      <c r="DOD146" s="601"/>
      <c r="DOE146" s="601"/>
      <c r="DOF146" s="601"/>
      <c r="DOG146" s="601"/>
      <c r="DOH146" s="601"/>
      <c r="DOI146" s="601"/>
      <c r="DOJ146" s="601"/>
      <c r="DOK146" s="601"/>
      <c r="DOL146" s="601"/>
      <c r="DOM146" s="601"/>
      <c r="DON146" s="601"/>
      <c r="DOO146" s="601"/>
      <c r="DOP146" s="601"/>
      <c r="DOQ146" s="601"/>
      <c r="DOR146" s="601"/>
      <c r="DOS146" s="601"/>
      <c r="DOT146" s="601"/>
      <c r="DOU146" s="601"/>
      <c r="DOV146" s="601"/>
      <c r="DOW146" s="601"/>
      <c r="DOX146" s="601"/>
      <c r="DOY146" s="601"/>
      <c r="DOZ146" s="601"/>
      <c r="DPA146" s="601"/>
      <c r="DPB146" s="601"/>
      <c r="DPC146" s="601"/>
      <c r="DPD146" s="601"/>
      <c r="DPE146" s="601"/>
      <c r="DPF146" s="601"/>
      <c r="DPG146" s="601"/>
      <c r="DPH146" s="601"/>
      <c r="DPI146" s="601"/>
      <c r="DPJ146" s="601"/>
      <c r="DPK146" s="601"/>
      <c r="DPL146" s="601"/>
      <c r="DPM146" s="601"/>
      <c r="DPN146" s="601"/>
      <c r="DPO146" s="601"/>
      <c r="DPP146" s="601"/>
      <c r="DPQ146" s="601"/>
      <c r="DPR146" s="601"/>
      <c r="DPS146" s="601"/>
      <c r="DPT146" s="601"/>
      <c r="DPU146" s="601"/>
      <c r="DPV146" s="601"/>
      <c r="DPW146" s="601"/>
      <c r="DPX146" s="601"/>
      <c r="DPY146" s="601"/>
      <c r="DPZ146" s="601"/>
      <c r="DQA146" s="601"/>
      <c r="DQB146" s="601"/>
      <c r="DQC146" s="601"/>
      <c r="DQD146" s="601"/>
      <c r="DQE146" s="601"/>
      <c r="DQF146" s="601"/>
      <c r="DQG146" s="601"/>
      <c r="DQH146" s="601"/>
      <c r="DQI146" s="601"/>
      <c r="DQJ146" s="601"/>
      <c r="DQK146" s="601"/>
      <c r="DQL146" s="601"/>
      <c r="DQM146" s="601"/>
      <c r="DQN146" s="601"/>
      <c r="DQO146" s="601"/>
      <c r="DQP146" s="601"/>
      <c r="DQQ146" s="601"/>
      <c r="DQR146" s="601"/>
      <c r="DQS146" s="601"/>
      <c r="DQT146" s="601"/>
      <c r="DQU146" s="601"/>
      <c r="DQV146" s="601"/>
      <c r="DQW146" s="601"/>
      <c r="DQX146" s="601"/>
      <c r="DQY146" s="601"/>
      <c r="DQZ146" s="601"/>
      <c r="DRA146" s="601"/>
      <c r="DRB146" s="601"/>
      <c r="DRC146" s="601"/>
      <c r="DRD146" s="601"/>
      <c r="DRE146" s="601"/>
      <c r="DRF146" s="601"/>
      <c r="DRG146" s="601"/>
      <c r="DRH146" s="601"/>
      <c r="DRI146" s="601"/>
      <c r="DRJ146" s="601"/>
      <c r="DRK146" s="601"/>
      <c r="DRL146" s="601"/>
      <c r="DRM146" s="601"/>
      <c r="DRN146" s="601"/>
      <c r="DRO146" s="601"/>
      <c r="DRP146" s="601"/>
      <c r="DRQ146" s="601"/>
      <c r="DRR146" s="601"/>
      <c r="DRS146" s="601"/>
      <c r="DRT146" s="601"/>
      <c r="DRU146" s="601"/>
      <c r="DRV146" s="601"/>
      <c r="DRW146" s="601"/>
      <c r="DRX146" s="601"/>
      <c r="DRY146" s="601"/>
      <c r="DRZ146" s="601"/>
      <c r="DSA146" s="601"/>
      <c r="DSB146" s="601"/>
      <c r="DSC146" s="601"/>
      <c r="DSD146" s="601"/>
      <c r="DSE146" s="601"/>
      <c r="DSF146" s="601"/>
      <c r="DSG146" s="601"/>
      <c r="DSH146" s="601"/>
      <c r="DSI146" s="601"/>
      <c r="DSJ146" s="601"/>
      <c r="DSK146" s="601"/>
      <c r="DSL146" s="601"/>
      <c r="DSM146" s="601"/>
      <c r="DSN146" s="601"/>
      <c r="DSO146" s="601"/>
      <c r="DSP146" s="601"/>
      <c r="DSQ146" s="601"/>
      <c r="DSR146" s="601"/>
      <c r="DSS146" s="601"/>
      <c r="DST146" s="601"/>
      <c r="DSU146" s="601"/>
      <c r="DSV146" s="601"/>
      <c r="DSW146" s="601"/>
      <c r="DSX146" s="601"/>
      <c r="DSY146" s="601"/>
      <c r="DSZ146" s="601"/>
      <c r="DTA146" s="601"/>
      <c r="DTB146" s="601"/>
      <c r="DTC146" s="601"/>
      <c r="DTD146" s="601"/>
      <c r="DTE146" s="601"/>
      <c r="DTF146" s="601"/>
      <c r="DTG146" s="601"/>
      <c r="DTH146" s="601"/>
      <c r="DTI146" s="601"/>
      <c r="DTJ146" s="601"/>
      <c r="DTK146" s="601"/>
      <c r="DTL146" s="601"/>
      <c r="DTM146" s="601"/>
      <c r="DTN146" s="601"/>
      <c r="DTO146" s="601"/>
      <c r="DTP146" s="601"/>
      <c r="DTQ146" s="601"/>
      <c r="DTR146" s="601"/>
      <c r="DTS146" s="601"/>
      <c r="DTT146" s="601"/>
      <c r="DTU146" s="601"/>
      <c r="DTV146" s="601"/>
      <c r="DTW146" s="601"/>
      <c r="DTX146" s="601"/>
      <c r="DTY146" s="601"/>
      <c r="DTZ146" s="601"/>
      <c r="DUA146" s="601"/>
      <c r="DUB146" s="601"/>
      <c r="DUC146" s="601"/>
      <c r="DUD146" s="601"/>
      <c r="DUE146" s="601"/>
      <c r="DUF146" s="601"/>
      <c r="DUG146" s="601"/>
      <c r="DUH146" s="601"/>
      <c r="DUI146" s="601"/>
      <c r="DUJ146" s="601"/>
      <c r="DUK146" s="601"/>
      <c r="DUL146" s="601"/>
      <c r="DUM146" s="601"/>
      <c r="DUN146" s="601"/>
      <c r="DUO146" s="601"/>
      <c r="DUP146" s="601"/>
      <c r="DUQ146" s="601"/>
      <c r="DUR146" s="601"/>
      <c r="DUS146" s="601"/>
      <c r="DUT146" s="601"/>
      <c r="DUU146" s="601"/>
      <c r="DUV146" s="601"/>
      <c r="DUW146" s="601"/>
      <c r="DUX146" s="601"/>
      <c r="DUY146" s="601"/>
      <c r="DUZ146" s="601"/>
      <c r="DVA146" s="601"/>
      <c r="DVB146" s="601"/>
      <c r="DVC146" s="601"/>
      <c r="DVD146" s="601"/>
      <c r="DVE146" s="601"/>
      <c r="DVF146" s="601"/>
      <c r="DVG146" s="601"/>
      <c r="DVH146" s="601"/>
      <c r="DVI146" s="601"/>
      <c r="DVJ146" s="601"/>
      <c r="DVK146" s="601"/>
      <c r="DVL146" s="601"/>
      <c r="DVM146" s="601"/>
      <c r="DVN146" s="601"/>
      <c r="DVO146" s="601"/>
      <c r="DVP146" s="601"/>
      <c r="DVQ146" s="601"/>
      <c r="DVR146" s="601"/>
      <c r="DVS146" s="601"/>
      <c r="DVT146" s="601"/>
      <c r="DVU146" s="601"/>
      <c r="DVV146" s="601"/>
      <c r="DVW146" s="601"/>
      <c r="DVX146" s="601"/>
      <c r="DVY146" s="601"/>
      <c r="DVZ146" s="601"/>
      <c r="DWA146" s="601"/>
      <c r="DWB146" s="601"/>
      <c r="DWC146" s="601"/>
      <c r="DWD146" s="601"/>
      <c r="DWE146" s="601"/>
      <c r="DWF146" s="601"/>
      <c r="DWG146" s="601"/>
      <c r="DWH146" s="601"/>
      <c r="DWI146" s="601"/>
      <c r="DWJ146" s="601"/>
      <c r="DWK146" s="601"/>
      <c r="DWL146" s="601"/>
      <c r="DWM146" s="601"/>
      <c r="DWN146" s="601"/>
      <c r="DWO146" s="601"/>
      <c r="DWP146" s="601"/>
      <c r="DWQ146" s="601"/>
      <c r="DWR146" s="601"/>
      <c r="DWS146" s="601"/>
      <c r="DWT146" s="601"/>
      <c r="DWU146" s="601"/>
      <c r="DWV146" s="601"/>
      <c r="DWW146" s="601"/>
      <c r="DWX146" s="601"/>
      <c r="DWY146" s="601"/>
      <c r="DWZ146" s="601"/>
      <c r="DXA146" s="601"/>
      <c r="DXB146" s="601"/>
      <c r="DXC146" s="601"/>
      <c r="DXD146" s="601"/>
      <c r="DXE146" s="601"/>
      <c r="DXF146" s="601"/>
      <c r="DXG146" s="601"/>
      <c r="DXH146" s="601"/>
      <c r="DXI146" s="601"/>
      <c r="DXJ146" s="601"/>
      <c r="DXK146" s="601"/>
      <c r="DXL146" s="601"/>
      <c r="DXM146" s="601"/>
      <c r="DXN146" s="601"/>
      <c r="DXO146" s="601"/>
      <c r="DXP146" s="601"/>
      <c r="DXQ146" s="601"/>
      <c r="DXR146" s="601"/>
      <c r="DXS146" s="601"/>
      <c r="DXT146" s="601"/>
      <c r="DXU146" s="601"/>
      <c r="DXV146" s="601"/>
      <c r="DXW146" s="601"/>
      <c r="DXX146" s="601"/>
      <c r="DXY146" s="601"/>
      <c r="DXZ146" s="601"/>
      <c r="DYA146" s="601"/>
      <c r="DYB146" s="601"/>
      <c r="DYC146" s="601"/>
      <c r="DYD146" s="601"/>
      <c r="DYE146" s="601"/>
      <c r="DYF146" s="601"/>
      <c r="DYG146" s="601"/>
      <c r="DYH146" s="601"/>
      <c r="DYI146" s="601"/>
      <c r="DYJ146" s="601"/>
      <c r="DYK146" s="601"/>
      <c r="DYL146" s="601"/>
      <c r="DYM146" s="601"/>
      <c r="DYN146" s="601"/>
      <c r="DYO146" s="601"/>
      <c r="DYP146" s="601"/>
      <c r="DYQ146" s="601"/>
      <c r="DYR146" s="601"/>
      <c r="DYS146" s="601"/>
      <c r="DYT146" s="601"/>
      <c r="DYU146" s="601"/>
      <c r="DYV146" s="601"/>
      <c r="DYW146" s="601"/>
      <c r="DYX146" s="601"/>
      <c r="DYY146" s="601"/>
      <c r="DYZ146" s="601"/>
      <c r="DZA146" s="601"/>
      <c r="DZB146" s="601"/>
      <c r="DZC146" s="601"/>
      <c r="DZD146" s="601"/>
      <c r="DZE146" s="601"/>
      <c r="DZF146" s="601"/>
      <c r="DZG146" s="601"/>
      <c r="DZH146" s="601"/>
      <c r="DZI146" s="601"/>
      <c r="DZJ146" s="601"/>
      <c r="DZK146" s="601"/>
      <c r="DZL146" s="601"/>
      <c r="DZM146" s="601"/>
      <c r="DZN146" s="601"/>
      <c r="DZO146" s="601"/>
      <c r="DZP146" s="601"/>
      <c r="DZQ146" s="601"/>
      <c r="DZR146" s="601"/>
      <c r="DZS146" s="601"/>
      <c r="DZT146" s="601"/>
      <c r="DZU146" s="601"/>
      <c r="DZV146" s="601"/>
      <c r="DZW146" s="601"/>
      <c r="DZX146" s="601"/>
      <c r="DZY146" s="601"/>
      <c r="DZZ146" s="601"/>
      <c r="EAA146" s="601"/>
      <c r="EAB146" s="601"/>
      <c r="EAC146" s="601"/>
      <c r="EAD146" s="601"/>
      <c r="EAE146" s="601"/>
      <c r="EAF146" s="601"/>
      <c r="EAG146" s="601"/>
      <c r="EAH146" s="601"/>
      <c r="EAI146" s="601"/>
      <c r="EAJ146" s="601"/>
      <c r="EAK146" s="601"/>
      <c r="EAL146" s="601"/>
      <c r="EAM146" s="601"/>
      <c r="EAN146" s="601"/>
      <c r="EAO146" s="601"/>
      <c r="EAP146" s="601"/>
      <c r="EAQ146" s="601"/>
      <c r="EAR146" s="601"/>
      <c r="EAS146" s="601"/>
      <c r="EAT146" s="601"/>
      <c r="EAU146" s="601"/>
      <c r="EAV146" s="601"/>
      <c r="EAW146" s="601"/>
      <c r="EAX146" s="601"/>
      <c r="EAY146" s="601"/>
      <c r="EAZ146" s="601"/>
      <c r="EBA146" s="601"/>
      <c r="EBB146" s="601"/>
      <c r="EBC146" s="601"/>
      <c r="EBD146" s="601"/>
      <c r="EBE146" s="601"/>
      <c r="EBF146" s="601"/>
      <c r="EBG146" s="601"/>
      <c r="EBH146" s="601"/>
      <c r="EBI146" s="601"/>
      <c r="EBJ146" s="601"/>
      <c r="EBK146" s="601"/>
      <c r="EBL146" s="601"/>
      <c r="EBM146" s="601"/>
      <c r="EBN146" s="601"/>
      <c r="EBO146" s="601"/>
      <c r="EBP146" s="601"/>
      <c r="EBQ146" s="601"/>
      <c r="EBR146" s="601"/>
      <c r="EBS146" s="601"/>
      <c r="EBT146" s="601"/>
      <c r="EBU146" s="601"/>
      <c r="EBV146" s="601"/>
      <c r="EBW146" s="601"/>
      <c r="EBX146" s="601"/>
      <c r="EBY146" s="601"/>
      <c r="EBZ146" s="601"/>
      <c r="ECA146" s="601"/>
      <c r="ECB146" s="601"/>
      <c r="ECC146" s="601"/>
      <c r="ECD146" s="601"/>
      <c r="ECE146" s="601"/>
      <c r="ECF146" s="601"/>
      <c r="ECG146" s="601"/>
      <c r="ECH146" s="601"/>
      <c r="ECI146" s="601"/>
      <c r="ECJ146" s="601"/>
      <c r="ECK146" s="601"/>
      <c r="ECL146" s="601"/>
      <c r="ECM146" s="601"/>
      <c r="ECN146" s="601"/>
      <c r="ECO146" s="601"/>
      <c r="ECP146" s="601"/>
      <c r="ECQ146" s="601"/>
      <c r="ECR146" s="601"/>
      <c r="ECS146" s="601"/>
      <c r="ECT146" s="601"/>
      <c r="ECU146" s="601"/>
      <c r="ECV146" s="601"/>
      <c r="ECW146" s="601"/>
      <c r="ECX146" s="601"/>
      <c r="ECY146" s="601"/>
      <c r="ECZ146" s="601"/>
      <c r="EDA146" s="601"/>
      <c r="EDB146" s="601"/>
      <c r="EDC146" s="601"/>
      <c r="EDD146" s="601"/>
      <c r="EDE146" s="601"/>
      <c r="EDF146" s="601"/>
      <c r="EDG146" s="601"/>
      <c r="EDH146" s="601"/>
      <c r="EDI146" s="601"/>
      <c r="EDJ146" s="601"/>
      <c r="EDK146" s="601"/>
      <c r="EDL146" s="601"/>
      <c r="EDM146" s="601"/>
      <c r="EDN146" s="601"/>
      <c r="EDO146" s="601"/>
      <c r="EDP146" s="601"/>
      <c r="EDQ146" s="601"/>
      <c r="EDR146" s="601"/>
      <c r="EDS146" s="601"/>
      <c r="EDT146" s="601"/>
      <c r="EDU146" s="601"/>
      <c r="EDV146" s="601"/>
      <c r="EDW146" s="601"/>
      <c r="EDX146" s="601"/>
      <c r="EDY146" s="601"/>
      <c r="EDZ146" s="601"/>
      <c r="EEA146" s="601"/>
      <c r="EEB146" s="601"/>
      <c r="EEC146" s="601"/>
      <c r="EED146" s="601"/>
      <c r="EEE146" s="601"/>
      <c r="EEF146" s="601"/>
      <c r="EEG146" s="601"/>
      <c r="EEH146" s="601"/>
      <c r="EEI146" s="601"/>
      <c r="EEJ146" s="601"/>
      <c r="EEK146" s="601"/>
      <c r="EEL146" s="601"/>
      <c r="EEM146" s="601"/>
      <c r="EEN146" s="601"/>
      <c r="EEO146" s="601"/>
      <c r="EEP146" s="601"/>
      <c r="EEQ146" s="601"/>
      <c r="EER146" s="601"/>
      <c r="EES146" s="601"/>
      <c r="EET146" s="601"/>
      <c r="EEU146" s="601"/>
      <c r="EEV146" s="601"/>
      <c r="EEW146" s="601"/>
      <c r="EEX146" s="601"/>
      <c r="EEY146" s="601"/>
      <c r="EEZ146" s="601"/>
      <c r="EFA146" s="601"/>
      <c r="EFB146" s="601"/>
      <c r="EFC146" s="601"/>
      <c r="EFD146" s="601"/>
      <c r="EFE146" s="601"/>
      <c r="EFF146" s="601"/>
      <c r="EFG146" s="601"/>
      <c r="EFH146" s="601"/>
      <c r="EFI146" s="601"/>
      <c r="EFJ146" s="601"/>
      <c r="EFK146" s="601"/>
      <c r="EFL146" s="601"/>
      <c r="EFM146" s="601"/>
      <c r="EFN146" s="601"/>
      <c r="EFO146" s="601"/>
      <c r="EFP146" s="601"/>
      <c r="EFQ146" s="601"/>
      <c r="EFR146" s="601"/>
      <c r="EFS146" s="601"/>
      <c r="EFT146" s="601"/>
      <c r="EFU146" s="601"/>
      <c r="EFV146" s="601"/>
      <c r="EFW146" s="601"/>
      <c r="EFX146" s="601"/>
      <c r="EFY146" s="601"/>
      <c r="EFZ146" s="601"/>
      <c r="EGA146" s="601"/>
      <c r="EGB146" s="601"/>
      <c r="EGC146" s="601"/>
      <c r="EGD146" s="601"/>
      <c r="EGE146" s="601"/>
      <c r="EGF146" s="601"/>
      <c r="EGG146" s="601"/>
      <c r="EGH146" s="601"/>
      <c r="EGI146" s="601"/>
      <c r="EGJ146" s="601"/>
      <c r="EGK146" s="601"/>
      <c r="EGL146" s="601"/>
      <c r="EGM146" s="601"/>
      <c r="EGN146" s="601"/>
      <c r="EGO146" s="601"/>
      <c r="EGP146" s="601"/>
      <c r="EGQ146" s="601"/>
      <c r="EGR146" s="601"/>
      <c r="EGS146" s="601"/>
      <c r="EGT146" s="601"/>
      <c r="EGU146" s="601"/>
      <c r="EGV146" s="601"/>
      <c r="EGW146" s="601"/>
      <c r="EGX146" s="601"/>
      <c r="EGY146" s="601"/>
      <c r="EGZ146" s="601"/>
      <c r="EHA146" s="601"/>
      <c r="EHB146" s="601"/>
      <c r="EHC146" s="601"/>
      <c r="EHD146" s="601"/>
      <c r="EHE146" s="601"/>
      <c r="EHF146" s="601"/>
      <c r="EHG146" s="601"/>
      <c r="EHH146" s="601"/>
      <c r="EHI146" s="601"/>
      <c r="EHJ146" s="601"/>
      <c r="EHK146" s="601"/>
      <c r="EHL146" s="601"/>
      <c r="EHM146" s="601"/>
      <c r="EHN146" s="601"/>
      <c r="EHO146" s="601"/>
      <c r="EHP146" s="601"/>
      <c r="EHQ146" s="601"/>
      <c r="EHR146" s="601"/>
      <c r="EHS146" s="601"/>
      <c r="EHT146" s="601"/>
      <c r="EHU146" s="601"/>
      <c r="EHV146" s="601"/>
      <c r="EHW146" s="601"/>
      <c r="EHX146" s="601"/>
      <c r="EHY146" s="601"/>
      <c r="EHZ146" s="601"/>
      <c r="EIA146" s="601"/>
      <c r="EIB146" s="601"/>
      <c r="EIC146" s="601"/>
      <c r="EID146" s="601"/>
      <c r="EIE146" s="601"/>
      <c r="EIF146" s="601"/>
      <c r="EIG146" s="601"/>
      <c r="EIH146" s="601"/>
      <c r="EII146" s="601"/>
      <c r="EIJ146" s="601"/>
      <c r="EIK146" s="601"/>
      <c r="EIL146" s="601"/>
      <c r="EIM146" s="601"/>
      <c r="EIN146" s="601"/>
      <c r="EIO146" s="601"/>
      <c r="EIP146" s="601"/>
      <c r="EIQ146" s="601"/>
      <c r="EIR146" s="601"/>
      <c r="EIS146" s="601"/>
      <c r="EIT146" s="601"/>
      <c r="EIU146" s="601"/>
      <c r="EIV146" s="601"/>
      <c r="EIW146" s="601"/>
      <c r="EIX146" s="601"/>
      <c r="EIY146" s="601"/>
      <c r="EIZ146" s="601"/>
      <c r="EJA146" s="601"/>
      <c r="EJB146" s="601"/>
      <c r="EJC146" s="601"/>
      <c r="EJD146" s="601"/>
      <c r="EJE146" s="601"/>
      <c r="EJF146" s="601"/>
      <c r="EJG146" s="601"/>
      <c r="EJH146" s="601"/>
      <c r="EJI146" s="601"/>
      <c r="EJJ146" s="601"/>
      <c r="EJK146" s="601"/>
      <c r="EJL146" s="601"/>
      <c r="EJM146" s="601"/>
      <c r="EJN146" s="601"/>
      <c r="EJO146" s="601"/>
      <c r="EJP146" s="601"/>
      <c r="EJQ146" s="601"/>
      <c r="EJR146" s="601"/>
      <c r="EJS146" s="601"/>
      <c r="EJT146" s="601"/>
      <c r="EJU146" s="601"/>
      <c r="EJV146" s="601"/>
      <c r="EJW146" s="601"/>
      <c r="EJX146" s="601"/>
      <c r="EJY146" s="601"/>
      <c r="EJZ146" s="601"/>
      <c r="EKA146" s="601"/>
      <c r="EKB146" s="601"/>
      <c r="EKC146" s="601"/>
      <c r="EKD146" s="601"/>
      <c r="EKE146" s="601"/>
      <c r="EKF146" s="601"/>
      <c r="EKG146" s="601"/>
      <c r="EKH146" s="601"/>
      <c r="EKI146" s="601"/>
      <c r="EKJ146" s="601"/>
      <c r="EKK146" s="601"/>
      <c r="EKL146" s="601"/>
      <c r="EKM146" s="601"/>
      <c r="EKN146" s="601"/>
      <c r="EKO146" s="601"/>
      <c r="EKP146" s="601"/>
      <c r="EKQ146" s="601"/>
      <c r="EKR146" s="601"/>
      <c r="EKS146" s="601"/>
      <c r="EKT146" s="601"/>
      <c r="EKU146" s="601"/>
      <c r="EKV146" s="601"/>
      <c r="EKW146" s="601"/>
      <c r="EKX146" s="601"/>
      <c r="EKY146" s="601"/>
      <c r="EKZ146" s="601"/>
      <c r="ELA146" s="601"/>
      <c r="ELB146" s="601"/>
      <c r="ELC146" s="601"/>
      <c r="ELD146" s="601"/>
      <c r="ELE146" s="601"/>
      <c r="ELF146" s="601"/>
      <c r="ELG146" s="601"/>
      <c r="ELH146" s="601"/>
      <c r="ELI146" s="601"/>
      <c r="ELJ146" s="601"/>
      <c r="ELK146" s="601"/>
      <c r="ELL146" s="601"/>
      <c r="ELM146" s="601"/>
      <c r="ELN146" s="601"/>
      <c r="ELO146" s="601"/>
      <c r="ELP146" s="601"/>
      <c r="ELQ146" s="601"/>
      <c r="ELR146" s="601"/>
      <c r="ELS146" s="601"/>
      <c r="ELT146" s="601"/>
      <c r="ELU146" s="601"/>
      <c r="ELV146" s="601"/>
      <c r="ELW146" s="601"/>
      <c r="ELX146" s="601"/>
      <c r="ELY146" s="601"/>
      <c r="ELZ146" s="601"/>
      <c r="EMA146" s="601"/>
      <c r="EMB146" s="601"/>
      <c r="EMC146" s="601"/>
      <c r="EMD146" s="601"/>
      <c r="EME146" s="601"/>
      <c r="EMF146" s="601"/>
      <c r="EMG146" s="601"/>
      <c r="EMH146" s="601"/>
      <c r="EMI146" s="601"/>
      <c r="EMJ146" s="601"/>
      <c r="EMK146" s="601"/>
      <c r="EML146" s="601"/>
      <c r="EMM146" s="601"/>
      <c r="EMN146" s="601"/>
      <c r="EMO146" s="601"/>
      <c r="EMP146" s="601"/>
      <c r="EMQ146" s="601"/>
      <c r="EMR146" s="601"/>
      <c r="EMS146" s="601"/>
      <c r="EMT146" s="601"/>
      <c r="EMU146" s="601"/>
      <c r="EMV146" s="601"/>
      <c r="EMW146" s="601"/>
      <c r="EMX146" s="601"/>
      <c r="EMY146" s="601"/>
      <c r="EMZ146" s="601"/>
      <c r="ENA146" s="601"/>
      <c r="ENB146" s="601"/>
      <c r="ENC146" s="601"/>
      <c r="END146" s="601"/>
      <c r="ENE146" s="601"/>
      <c r="ENF146" s="601"/>
      <c r="ENG146" s="601"/>
      <c r="ENH146" s="601"/>
      <c r="ENI146" s="601"/>
      <c r="ENJ146" s="601"/>
      <c r="ENK146" s="601"/>
      <c r="ENL146" s="601"/>
      <c r="ENM146" s="601"/>
      <c r="ENN146" s="601"/>
      <c r="ENO146" s="601"/>
      <c r="ENP146" s="601"/>
      <c r="ENQ146" s="601"/>
      <c r="ENR146" s="601"/>
      <c r="ENS146" s="601"/>
      <c r="ENT146" s="601"/>
      <c r="ENU146" s="601"/>
      <c r="ENV146" s="601"/>
      <c r="ENW146" s="601"/>
      <c r="ENX146" s="601"/>
      <c r="ENY146" s="601"/>
      <c r="ENZ146" s="601"/>
      <c r="EOA146" s="601"/>
      <c r="EOB146" s="601"/>
      <c r="EOC146" s="601"/>
      <c r="EOD146" s="601"/>
      <c r="EOE146" s="601"/>
      <c r="EOF146" s="601"/>
      <c r="EOG146" s="601"/>
      <c r="EOH146" s="601"/>
      <c r="EOI146" s="601"/>
      <c r="EOJ146" s="601"/>
      <c r="EOK146" s="601"/>
      <c r="EOL146" s="601"/>
      <c r="EOM146" s="601"/>
      <c r="EON146" s="601"/>
      <c r="EOO146" s="601"/>
      <c r="EOP146" s="601"/>
      <c r="EOQ146" s="601"/>
      <c r="EOR146" s="601"/>
      <c r="EOS146" s="601"/>
      <c r="EOT146" s="601"/>
      <c r="EOU146" s="601"/>
      <c r="EOV146" s="601"/>
      <c r="EOW146" s="601"/>
      <c r="EOX146" s="601"/>
      <c r="EOY146" s="601"/>
      <c r="EOZ146" s="601"/>
      <c r="EPA146" s="601"/>
      <c r="EPB146" s="601"/>
      <c r="EPC146" s="601"/>
      <c r="EPD146" s="601"/>
      <c r="EPE146" s="601"/>
      <c r="EPF146" s="601"/>
      <c r="EPG146" s="601"/>
      <c r="EPH146" s="601"/>
      <c r="EPI146" s="601"/>
      <c r="EPJ146" s="601"/>
      <c r="EPK146" s="601"/>
      <c r="EPL146" s="601"/>
      <c r="EPM146" s="601"/>
      <c r="EPN146" s="601"/>
      <c r="EPO146" s="601"/>
      <c r="EPP146" s="601"/>
      <c r="EPQ146" s="601"/>
      <c r="EPR146" s="601"/>
      <c r="EPS146" s="601"/>
      <c r="EPT146" s="601"/>
      <c r="EPU146" s="601"/>
      <c r="EPV146" s="601"/>
      <c r="EPW146" s="601"/>
      <c r="EPX146" s="601"/>
      <c r="EPY146" s="601"/>
      <c r="EPZ146" s="601"/>
      <c r="EQA146" s="601"/>
      <c r="EQB146" s="601"/>
      <c r="EQC146" s="601"/>
      <c r="EQD146" s="601"/>
      <c r="EQE146" s="601"/>
      <c r="EQF146" s="601"/>
      <c r="EQG146" s="601"/>
      <c r="EQH146" s="601"/>
      <c r="EQI146" s="601"/>
      <c r="EQJ146" s="601"/>
      <c r="EQK146" s="601"/>
      <c r="EQL146" s="601"/>
      <c r="EQM146" s="601"/>
      <c r="EQN146" s="601"/>
      <c r="EQO146" s="601"/>
      <c r="EQP146" s="601"/>
      <c r="EQQ146" s="601"/>
      <c r="EQR146" s="601"/>
      <c r="EQS146" s="601"/>
      <c r="EQT146" s="601"/>
      <c r="EQU146" s="601"/>
      <c r="EQV146" s="601"/>
      <c r="EQW146" s="601"/>
      <c r="EQX146" s="601"/>
      <c r="EQY146" s="601"/>
      <c r="EQZ146" s="601"/>
      <c r="ERA146" s="601"/>
      <c r="ERB146" s="601"/>
      <c r="ERC146" s="601"/>
      <c r="ERD146" s="601"/>
      <c r="ERE146" s="601"/>
      <c r="ERF146" s="601"/>
      <c r="ERG146" s="601"/>
      <c r="ERH146" s="601"/>
      <c r="ERI146" s="601"/>
      <c r="ERJ146" s="601"/>
      <c r="ERK146" s="601"/>
      <c r="ERL146" s="601"/>
      <c r="ERM146" s="601"/>
      <c r="ERN146" s="601"/>
      <c r="ERO146" s="601"/>
      <c r="ERP146" s="601"/>
      <c r="ERQ146" s="601"/>
      <c r="ERR146" s="601"/>
      <c r="ERS146" s="601"/>
      <c r="ERT146" s="601"/>
      <c r="ERU146" s="601"/>
      <c r="ERV146" s="601"/>
      <c r="ERW146" s="601"/>
      <c r="ERX146" s="601"/>
      <c r="ERY146" s="601"/>
      <c r="ERZ146" s="601"/>
      <c r="ESA146" s="601"/>
      <c r="ESB146" s="601"/>
      <c r="ESC146" s="601"/>
      <c r="ESD146" s="601"/>
      <c r="ESE146" s="601"/>
      <c r="ESF146" s="601"/>
      <c r="ESG146" s="601"/>
      <c r="ESH146" s="601"/>
      <c r="ESI146" s="601"/>
      <c r="ESJ146" s="601"/>
      <c r="ESK146" s="601"/>
      <c r="ESL146" s="601"/>
      <c r="ESM146" s="601"/>
      <c r="ESN146" s="601"/>
      <c r="ESO146" s="601"/>
      <c r="ESP146" s="601"/>
      <c r="ESQ146" s="601"/>
      <c r="ESR146" s="601"/>
      <c r="ESS146" s="601"/>
      <c r="EST146" s="601"/>
      <c r="ESU146" s="601"/>
      <c r="ESV146" s="601"/>
      <c r="ESW146" s="601"/>
      <c r="ESX146" s="601"/>
      <c r="ESY146" s="601"/>
      <c r="ESZ146" s="601"/>
      <c r="ETA146" s="601"/>
      <c r="ETB146" s="601"/>
      <c r="ETC146" s="601"/>
      <c r="ETD146" s="601"/>
      <c r="ETE146" s="601"/>
      <c r="ETF146" s="601"/>
      <c r="ETG146" s="601"/>
      <c r="ETH146" s="601"/>
      <c r="ETI146" s="601"/>
      <c r="ETJ146" s="601"/>
      <c r="ETK146" s="601"/>
      <c r="ETL146" s="601"/>
      <c r="ETM146" s="601"/>
      <c r="ETN146" s="601"/>
      <c r="ETO146" s="601"/>
      <c r="ETP146" s="601"/>
      <c r="ETQ146" s="601"/>
      <c r="ETR146" s="601"/>
      <c r="ETS146" s="601"/>
      <c r="ETT146" s="601"/>
      <c r="ETU146" s="601"/>
      <c r="ETV146" s="601"/>
      <c r="ETW146" s="601"/>
      <c r="ETX146" s="601"/>
      <c r="ETY146" s="601"/>
      <c r="ETZ146" s="601"/>
      <c r="EUA146" s="601"/>
      <c r="EUB146" s="601"/>
      <c r="EUC146" s="601"/>
      <c r="EUD146" s="601"/>
      <c r="EUE146" s="601"/>
      <c r="EUF146" s="601"/>
      <c r="EUG146" s="601"/>
      <c r="EUH146" s="601"/>
      <c r="EUI146" s="601"/>
      <c r="EUJ146" s="601"/>
      <c r="EUK146" s="601"/>
      <c r="EUL146" s="601"/>
      <c r="EUM146" s="601"/>
      <c r="EUN146" s="601"/>
      <c r="EUO146" s="601"/>
      <c r="EUP146" s="601"/>
      <c r="EUQ146" s="601"/>
      <c r="EUR146" s="601"/>
      <c r="EUS146" s="601"/>
      <c r="EUT146" s="601"/>
      <c r="EUU146" s="601"/>
      <c r="EUV146" s="601"/>
      <c r="EUW146" s="601"/>
      <c r="EUX146" s="601"/>
      <c r="EUY146" s="601"/>
      <c r="EUZ146" s="601"/>
      <c r="EVA146" s="601"/>
      <c r="EVB146" s="601"/>
      <c r="EVC146" s="601"/>
      <c r="EVD146" s="601"/>
      <c r="EVE146" s="601"/>
      <c r="EVF146" s="601"/>
      <c r="EVG146" s="601"/>
      <c r="EVH146" s="601"/>
      <c r="EVI146" s="601"/>
      <c r="EVJ146" s="601"/>
      <c r="EVK146" s="601"/>
      <c r="EVL146" s="601"/>
      <c r="EVM146" s="601"/>
      <c r="EVN146" s="601"/>
      <c r="EVO146" s="601"/>
      <c r="EVP146" s="601"/>
      <c r="EVQ146" s="601"/>
      <c r="EVR146" s="601"/>
      <c r="EVS146" s="601"/>
      <c r="EVT146" s="601"/>
      <c r="EVU146" s="601"/>
      <c r="EVV146" s="601"/>
      <c r="EVW146" s="601"/>
      <c r="EVX146" s="601"/>
      <c r="EVY146" s="601"/>
      <c r="EVZ146" s="601"/>
      <c r="EWA146" s="601"/>
      <c r="EWB146" s="601"/>
      <c r="EWC146" s="601"/>
      <c r="EWD146" s="601"/>
      <c r="EWE146" s="601"/>
      <c r="EWF146" s="601"/>
      <c r="EWG146" s="601"/>
      <c r="EWH146" s="601"/>
      <c r="EWI146" s="601"/>
      <c r="EWJ146" s="601"/>
      <c r="EWK146" s="601"/>
      <c r="EWL146" s="601"/>
      <c r="EWM146" s="601"/>
      <c r="EWN146" s="601"/>
      <c r="EWO146" s="601"/>
      <c r="EWP146" s="601"/>
      <c r="EWQ146" s="601"/>
      <c r="EWR146" s="601"/>
      <c r="EWS146" s="601"/>
      <c r="EWT146" s="601"/>
      <c r="EWU146" s="601"/>
      <c r="EWV146" s="601"/>
      <c r="EWW146" s="601"/>
      <c r="EWX146" s="601"/>
      <c r="EWY146" s="601"/>
      <c r="EWZ146" s="601"/>
      <c r="EXA146" s="601"/>
      <c r="EXB146" s="601"/>
      <c r="EXC146" s="601"/>
      <c r="EXD146" s="601"/>
      <c r="EXE146" s="601"/>
      <c r="EXF146" s="601"/>
      <c r="EXG146" s="601"/>
      <c r="EXH146" s="601"/>
      <c r="EXI146" s="601"/>
      <c r="EXJ146" s="601"/>
      <c r="EXK146" s="601"/>
      <c r="EXL146" s="601"/>
      <c r="EXM146" s="601"/>
      <c r="EXN146" s="601"/>
      <c r="EXO146" s="601"/>
      <c r="EXP146" s="601"/>
      <c r="EXQ146" s="601"/>
      <c r="EXR146" s="601"/>
      <c r="EXS146" s="601"/>
      <c r="EXT146" s="601"/>
      <c r="EXU146" s="601"/>
      <c r="EXV146" s="601"/>
      <c r="EXW146" s="601"/>
      <c r="EXX146" s="601"/>
      <c r="EXY146" s="601"/>
      <c r="EXZ146" s="601"/>
      <c r="EYA146" s="601"/>
      <c r="EYB146" s="601"/>
      <c r="EYC146" s="601"/>
      <c r="EYD146" s="601"/>
      <c r="EYE146" s="601"/>
      <c r="EYF146" s="601"/>
      <c r="EYG146" s="601"/>
      <c r="EYH146" s="601"/>
      <c r="EYI146" s="601"/>
      <c r="EYJ146" s="601"/>
      <c r="EYK146" s="601"/>
      <c r="EYL146" s="601"/>
      <c r="EYM146" s="601"/>
      <c r="EYN146" s="601"/>
      <c r="EYO146" s="601"/>
      <c r="EYP146" s="601"/>
      <c r="EYQ146" s="601"/>
      <c r="EYR146" s="601"/>
      <c r="EYS146" s="601"/>
      <c r="EYT146" s="601"/>
      <c r="EYU146" s="601"/>
      <c r="EYV146" s="601"/>
      <c r="EYW146" s="601"/>
      <c r="EYX146" s="601"/>
      <c r="EYY146" s="601"/>
      <c r="EYZ146" s="601"/>
      <c r="EZA146" s="601"/>
      <c r="EZB146" s="601"/>
      <c r="EZC146" s="601"/>
      <c r="EZD146" s="601"/>
      <c r="EZE146" s="601"/>
      <c r="EZF146" s="601"/>
      <c r="EZG146" s="601"/>
      <c r="EZH146" s="601"/>
      <c r="EZI146" s="601"/>
      <c r="EZJ146" s="601"/>
      <c r="EZK146" s="601"/>
      <c r="EZL146" s="601"/>
      <c r="EZM146" s="601"/>
      <c r="EZN146" s="601"/>
      <c r="EZO146" s="601"/>
      <c r="EZP146" s="601"/>
      <c r="EZQ146" s="601"/>
      <c r="EZR146" s="601"/>
      <c r="EZS146" s="601"/>
      <c r="EZT146" s="601"/>
      <c r="EZU146" s="601"/>
      <c r="EZV146" s="601"/>
      <c r="EZW146" s="601"/>
      <c r="EZX146" s="601"/>
      <c r="EZY146" s="601"/>
      <c r="EZZ146" s="601"/>
      <c r="FAA146" s="601"/>
      <c r="FAB146" s="601"/>
      <c r="FAC146" s="601"/>
      <c r="FAD146" s="601"/>
      <c r="FAE146" s="601"/>
      <c r="FAF146" s="601"/>
      <c r="FAG146" s="601"/>
      <c r="FAH146" s="601"/>
      <c r="FAI146" s="601"/>
      <c r="FAJ146" s="601"/>
      <c r="FAK146" s="601"/>
      <c r="FAL146" s="601"/>
      <c r="FAM146" s="601"/>
      <c r="FAN146" s="601"/>
      <c r="FAO146" s="601"/>
      <c r="FAP146" s="601"/>
      <c r="FAQ146" s="601"/>
      <c r="FAR146" s="601"/>
      <c r="FAS146" s="601"/>
      <c r="FAT146" s="601"/>
      <c r="FAU146" s="601"/>
      <c r="FAV146" s="601"/>
      <c r="FAW146" s="601"/>
      <c r="FAX146" s="601"/>
      <c r="FAY146" s="601"/>
      <c r="FAZ146" s="601"/>
      <c r="FBA146" s="601"/>
      <c r="FBB146" s="601"/>
      <c r="FBC146" s="601"/>
      <c r="FBD146" s="601"/>
      <c r="FBE146" s="601"/>
      <c r="FBF146" s="601"/>
      <c r="FBG146" s="601"/>
      <c r="FBH146" s="601"/>
      <c r="FBI146" s="601"/>
      <c r="FBJ146" s="601"/>
      <c r="FBK146" s="601"/>
      <c r="FBL146" s="601"/>
      <c r="FBM146" s="601"/>
      <c r="FBN146" s="601"/>
      <c r="FBO146" s="601"/>
      <c r="FBP146" s="601"/>
      <c r="FBQ146" s="601"/>
      <c r="FBR146" s="601"/>
      <c r="FBS146" s="601"/>
      <c r="FBT146" s="601"/>
      <c r="FBU146" s="601"/>
      <c r="FBV146" s="601"/>
      <c r="FBW146" s="601"/>
      <c r="FBX146" s="601"/>
      <c r="FBY146" s="601"/>
      <c r="FBZ146" s="601"/>
      <c r="FCA146" s="601"/>
      <c r="FCB146" s="601"/>
      <c r="FCC146" s="601"/>
      <c r="FCD146" s="601"/>
      <c r="FCE146" s="601"/>
      <c r="FCF146" s="601"/>
      <c r="FCG146" s="601"/>
      <c r="FCH146" s="601"/>
      <c r="FCI146" s="601"/>
      <c r="FCJ146" s="601"/>
      <c r="FCK146" s="601"/>
      <c r="FCL146" s="601"/>
      <c r="FCM146" s="601"/>
      <c r="FCN146" s="601"/>
      <c r="FCO146" s="601"/>
      <c r="FCP146" s="601"/>
      <c r="FCQ146" s="601"/>
      <c r="FCR146" s="601"/>
      <c r="FCS146" s="601"/>
      <c r="FCT146" s="601"/>
      <c r="FCU146" s="601"/>
      <c r="FCV146" s="601"/>
      <c r="FCW146" s="601"/>
      <c r="FCX146" s="601"/>
      <c r="FCY146" s="601"/>
      <c r="FCZ146" s="601"/>
      <c r="FDA146" s="601"/>
      <c r="FDB146" s="601"/>
      <c r="FDC146" s="601"/>
      <c r="FDD146" s="601"/>
      <c r="FDE146" s="601"/>
      <c r="FDF146" s="601"/>
      <c r="FDG146" s="601"/>
      <c r="FDH146" s="601"/>
      <c r="FDI146" s="601"/>
      <c r="FDJ146" s="601"/>
      <c r="FDK146" s="601"/>
      <c r="FDL146" s="601"/>
      <c r="FDM146" s="601"/>
      <c r="FDN146" s="601"/>
      <c r="FDO146" s="601"/>
      <c r="FDP146" s="601"/>
      <c r="FDQ146" s="601"/>
      <c r="FDR146" s="601"/>
      <c r="FDS146" s="601"/>
      <c r="FDT146" s="601"/>
      <c r="FDU146" s="601"/>
      <c r="FDV146" s="601"/>
      <c r="FDW146" s="601"/>
      <c r="FDX146" s="601"/>
      <c r="FDY146" s="601"/>
      <c r="FDZ146" s="601"/>
      <c r="FEA146" s="601"/>
      <c r="FEB146" s="601"/>
      <c r="FEC146" s="601"/>
      <c r="FED146" s="601"/>
      <c r="FEE146" s="601"/>
      <c r="FEF146" s="601"/>
      <c r="FEG146" s="601"/>
      <c r="FEH146" s="601"/>
      <c r="FEI146" s="601"/>
      <c r="FEJ146" s="601"/>
      <c r="FEK146" s="601"/>
      <c r="FEL146" s="601"/>
      <c r="FEM146" s="601"/>
      <c r="FEN146" s="601"/>
      <c r="FEO146" s="601"/>
      <c r="FEP146" s="601"/>
      <c r="FEQ146" s="601"/>
      <c r="FER146" s="601"/>
      <c r="FES146" s="601"/>
      <c r="FET146" s="601"/>
      <c r="FEU146" s="601"/>
      <c r="FEV146" s="601"/>
      <c r="FEW146" s="601"/>
      <c r="FEX146" s="601"/>
      <c r="FEY146" s="601"/>
      <c r="FEZ146" s="601"/>
      <c r="FFA146" s="601"/>
      <c r="FFB146" s="601"/>
      <c r="FFC146" s="601"/>
      <c r="FFD146" s="601"/>
      <c r="FFE146" s="601"/>
      <c r="FFF146" s="601"/>
      <c r="FFG146" s="601"/>
      <c r="FFH146" s="601"/>
      <c r="FFI146" s="601"/>
      <c r="FFJ146" s="601"/>
      <c r="FFK146" s="601"/>
      <c r="FFL146" s="601"/>
      <c r="FFM146" s="601"/>
      <c r="FFN146" s="601"/>
      <c r="FFO146" s="601"/>
      <c r="FFP146" s="601"/>
      <c r="FFQ146" s="601"/>
      <c r="FFR146" s="601"/>
      <c r="FFS146" s="601"/>
      <c r="FFT146" s="601"/>
      <c r="FFU146" s="601"/>
      <c r="FFV146" s="601"/>
      <c r="FFW146" s="601"/>
      <c r="FFX146" s="601"/>
      <c r="FFY146" s="601"/>
      <c r="FFZ146" s="601"/>
      <c r="FGA146" s="601"/>
      <c r="FGB146" s="601"/>
      <c r="FGC146" s="601"/>
      <c r="FGD146" s="601"/>
      <c r="FGE146" s="601"/>
      <c r="FGF146" s="601"/>
      <c r="FGG146" s="601"/>
      <c r="FGH146" s="601"/>
      <c r="FGI146" s="601"/>
      <c r="FGJ146" s="601"/>
      <c r="FGK146" s="601"/>
      <c r="FGL146" s="601"/>
      <c r="FGM146" s="601"/>
      <c r="FGN146" s="601"/>
      <c r="FGO146" s="601"/>
      <c r="FGP146" s="601"/>
      <c r="FGQ146" s="601"/>
      <c r="FGR146" s="601"/>
      <c r="FGS146" s="601"/>
      <c r="FGT146" s="601"/>
      <c r="FGU146" s="601"/>
      <c r="FGV146" s="601"/>
      <c r="FGW146" s="601"/>
      <c r="FGX146" s="601"/>
      <c r="FGY146" s="601"/>
      <c r="FGZ146" s="601"/>
      <c r="FHA146" s="601"/>
      <c r="FHB146" s="601"/>
      <c r="FHC146" s="601"/>
      <c r="FHD146" s="601"/>
      <c r="FHE146" s="601"/>
      <c r="FHF146" s="601"/>
      <c r="FHG146" s="601"/>
      <c r="FHH146" s="601"/>
      <c r="FHI146" s="601"/>
      <c r="FHJ146" s="601"/>
      <c r="FHK146" s="601"/>
      <c r="FHL146" s="601"/>
      <c r="FHM146" s="601"/>
      <c r="FHN146" s="601"/>
      <c r="FHO146" s="601"/>
      <c r="FHP146" s="601"/>
      <c r="FHQ146" s="601"/>
      <c r="FHR146" s="601"/>
      <c r="FHS146" s="601"/>
      <c r="FHT146" s="601"/>
      <c r="FHU146" s="601"/>
      <c r="FHV146" s="601"/>
      <c r="FHW146" s="601"/>
      <c r="FHX146" s="601"/>
      <c r="FHY146" s="601"/>
      <c r="FHZ146" s="601"/>
      <c r="FIA146" s="601"/>
      <c r="FIB146" s="601"/>
      <c r="FIC146" s="601"/>
      <c r="FID146" s="601"/>
      <c r="FIE146" s="601"/>
      <c r="FIF146" s="601"/>
      <c r="FIG146" s="601"/>
      <c r="FIH146" s="601"/>
      <c r="FII146" s="601"/>
      <c r="FIJ146" s="601"/>
      <c r="FIK146" s="601"/>
      <c r="FIL146" s="601"/>
      <c r="FIM146" s="601"/>
      <c r="FIN146" s="601"/>
      <c r="FIO146" s="601"/>
      <c r="FIP146" s="601"/>
      <c r="FIQ146" s="601"/>
      <c r="FIR146" s="601"/>
      <c r="FIS146" s="601"/>
      <c r="FIT146" s="601"/>
      <c r="FIU146" s="601"/>
      <c r="FIV146" s="601"/>
      <c r="FIW146" s="601"/>
      <c r="FIX146" s="601"/>
      <c r="FIY146" s="601"/>
      <c r="FIZ146" s="601"/>
      <c r="FJA146" s="601"/>
      <c r="FJB146" s="601"/>
      <c r="FJC146" s="601"/>
      <c r="FJD146" s="601"/>
      <c r="FJE146" s="601"/>
      <c r="FJF146" s="601"/>
      <c r="FJG146" s="601"/>
      <c r="FJH146" s="601"/>
      <c r="FJI146" s="601"/>
      <c r="FJJ146" s="601"/>
      <c r="FJK146" s="601"/>
      <c r="FJL146" s="601"/>
      <c r="FJM146" s="601"/>
      <c r="FJN146" s="601"/>
      <c r="FJO146" s="601"/>
      <c r="FJP146" s="601"/>
      <c r="FJQ146" s="601"/>
      <c r="FJR146" s="601"/>
      <c r="FJS146" s="601"/>
      <c r="FJT146" s="601"/>
      <c r="FJU146" s="601"/>
      <c r="FJV146" s="601"/>
      <c r="FJW146" s="601"/>
      <c r="FJX146" s="601"/>
      <c r="FJY146" s="601"/>
      <c r="FJZ146" s="601"/>
      <c r="FKA146" s="601"/>
      <c r="FKB146" s="601"/>
      <c r="FKC146" s="601"/>
      <c r="FKD146" s="601"/>
      <c r="FKE146" s="601"/>
      <c r="FKF146" s="601"/>
      <c r="FKG146" s="601"/>
      <c r="FKH146" s="601"/>
      <c r="FKI146" s="601"/>
      <c r="FKJ146" s="601"/>
      <c r="FKK146" s="601"/>
      <c r="FKL146" s="601"/>
      <c r="FKM146" s="601"/>
      <c r="FKN146" s="601"/>
      <c r="FKO146" s="601"/>
      <c r="FKP146" s="601"/>
      <c r="FKQ146" s="601"/>
      <c r="FKR146" s="601"/>
      <c r="FKS146" s="601"/>
      <c r="FKT146" s="601"/>
      <c r="FKU146" s="601"/>
      <c r="FKV146" s="601"/>
      <c r="FKW146" s="601"/>
      <c r="FKX146" s="601"/>
      <c r="FKY146" s="601"/>
      <c r="FKZ146" s="601"/>
      <c r="FLA146" s="601"/>
      <c r="FLB146" s="601"/>
      <c r="FLC146" s="601"/>
      <c r="FLD146" s="601"/>
      <c r="FLE146" s="601"/>
      <c r="FLF146" s="601"/>
      <c r="FLG146" s="601"/>
      <c r="FLH146" s="601"/>
      <c r="FLI146" s="601"/>
      <c r="FLJ146" s="601"/>
      <c r="FLK146" s="601"/>
      <c r="FLL146" s="601"/>
      <c r="FLM146" s="601"/>
      <c r="FLN146" s="601"/>
      <c r="FLO146" s="601"/>
      <c r="FLP146" s="601"/>
      <c r="FLQ146" s="601"/>
      <c r="FLR146" s="601"/>
      <c r="FLS146" s="601"/>
      <c r="FLT146" s="601"/>
      <c r="FLU146" s="601"/>
      <c r="FLV146" s="601"/>
      <c r="FLW146" s="601"/>
      <c r="FLX146" s="601"/>
      <c r="FLY146" s="601"/>
      <c r="FLZ146" s="601"/>
      <c r="FMA146" s="601"/>
      <c r="FMB146" s="601"/>
      <c r="FMC146" s="601"/>
      <c r="FMD146" s="601"/>
      <c r="FME146" s="601"/>
      <c r="FMF146" s="601"/>
      <c r="FMG146" s="601"/>
      <c r="FMH146" s="601"/>
      <c r="FMI146" s="601"/>
      <c r="FMJ146" s="601"/>
      <c r="FMK146" s="601"/>
      <c r="FML146" s="601"/>
      <c r="FMM146" s="601"/>
      <c r="FMN146" s="601"/>
      <c r="FMO146" s="601"/>
      <c r="FMP146" s="601"/>
      <c r="FMQ146" s="601"/>
      <c r="FMR146" s="601"/>
      <c r="FMS146" s="601"/>
      <c r="FMT146" s="601"/>
      <c r="FMU146" s="601"/>
      <c r="FMV146" s="601"/>
      <c r="FMW146" s="601"/>
      <c r="FMX146" s="601"/>
      <c r="FMY146" s="601"/>
      <c r="FMZ146" s="601"/>
      <c r="FNA146" s="601"/>
      <c r="FNB146" s="601"/>
      <c r="FNC146" s="601"/>
      <c r="FND146" s="601"/>
      <c r="FNE146" s="601"/>
      <c r="FNF146" s="601"/>
      <c r="FNG146" s="601"/>
      <c r="FNH146" s="601"/>
      <c r="FNI146" s="601"/>
      <c r="FNJ146" s="601"/>
      <c r="FNK146" s="601"/>
      <c r="FNL146" s="601"/>
      <c r="FNM146" s="601"/>
      <c r="FNN146" s="601"/>
      <c r="FNO146" s="601"/>
      <c r="FNP146" s="601"/>
      <c r="FNQ146" s="601"/>
      <c r="FNR146" s="601"/>
      <c r="FNS146" s="601"/>
      <c r="FNT146" s="601"/>
      <c r="FNU146" s="601"/>
      <c r="FNV146" s="601"/>
      <c r="FNW146" s="601"/>
      <c r="FNX146" s="601"/>
      <c r="FNY146" s="601"/>
      <c r="FNZ146" s="601"/>
      <c r="FOA146" s="601"/>
      <c r="FOB146" s="601"/>
      <c r="FOC146" s="601"/>
      <c r="FOD146" s="601"/>
      <c r="FOE146" s="601"/>
      <c r="FOF146" s="601"/>
      <c r="FOG146" s="601"/>
      <c r="FOH146" s="601"/>
      <c r="FOI146" s="601"/>
      <c r="FOJ146" s="601"/>
      <c r="FOK146" s="601"/>
      <c r="FOL146" s="601"/>
      <c r="FOM146" s="601"/>
      <c r="FON146" s="601"/>
      <c r="FOO146" s="601"/>
      <c r="FOP146" s="601"/>
      <c r="FOQ146" s="601"/>
      <c r="FOR146" s="601"/>
      <c r="FOS146" s="601"/>
      <c r="FOT146" s="601"/>
      <c r="FOU146" s="601"/>
      <c r="FOV146" s="601"/>
      <c r="FOW146" s="601"/>
      <c r="FOX146" s="601"/>
      <c r="FOY146" s="601"/>
      <c r="FOZ146" s="601"/>
      <c r="FPA146" s="601"/>
      <c r="FPB146" s="601"/>
      <c r="FPC146" s="601"/>
      <c r="FPD146" s="601"/>
      <c r="FPE146" s="601"/>
      <c r="FPF146" s="601"/>
      <c r="FPG146" s="601"/>
      <c r="FPH146" s="601"/>
      <c r="FPI146" s="601"/>
      <c r="FPJ146" s="601"/>
      <c r="FPK146" s="601"/>
      <c r="FPL146" s="601"/>
      <c r="FPM146" s="601"/>
      <c r="FPN146" s="601"/>
      <c r="FPO146" s="601"/>
      <c r="FPP146" s="601"/>
      <c r="FPQ146" s="601"/>
      <c r="FPR146" s="601"/>
      <c r="FPS146" s="601"/>
      <c r="FPT146" s="601"/>
      <c r="FPU146" s="601"/>
      <c r="FPV146" s="601"/>
      <c r="FPW146" s="601"/>
      <c r="FPX146" s="601"/>
      <c r="FPY146" s="601"/>
      <c r="FPZ146" s="601"/>
      <c r="FQA146" s="601"/>
      <c r="FQB146" s="601"/>
      <c r="FQC146" s="601"/>
      <c r="FQD146" s="601"/>
      <c r="FQE146" s="601"/>
      <c r="FQF146" s="601"/>
      <c r="FQG146" s="601"/>
      <c r="FQH146" s="601"/>
      <c r="FQI146" s="601"/>
      <c r="FQJ146" s="601"/>
      <c r="FQK146" s="601"/>
      <c r="FQL146" s="601"/>
      <c r="FQM146" s="601"/>
      <c r="FQN146" s="601"/>
      <c r="FQO146" s="601"/>
      <c r="FQP146" s="601"/>
      <c r="FQQ146" s="601"/>
      <c r="FQR146" s="601"/>
      <c r="FQS146" s="601"/>
      <c r="FQT146" s="601"/>
      <c r="FQU146" s="601"/>
      <c r="FQV146" s="601"/>
      <c r="FQW146" s="601"/>
      <c r="FQX146" s="601"/>
      <c r="FQY146" s="601"/>
      <c r="FQZ146" s="601"/>
      <c r="FRA146" s="601"/>
      <c r="FRB146" s="601"/>
      <c r="FRC146" s="601"/>
      <c r="FRD146" s="601"/>
      <c r="FRE146" s="601"/>
      <c r="FRF146" s="601"/>
      <c r="FRG146" s="601"/>
      <c r="FRH146" s="601"/>
      <c r="FRI146" s="601"/>
      <c r="FRJ146" s="601"/>
      <c r="FRK146" s="601"/>
      <c r="FRL146" s="601"/>
      <c r="FRM146" s="601"/>
      <c r="FRN146" s="601"/>
      <c r="FRO146" s="601"/>
      <c r="FRP146" s="601"/>
      <c r="FRQ146" s="601"/>
      <c r="FRR146" s="601"/>
      <c r="FRS146" s="601"/>
      <c r="FRT146" s="601"/>
      <c r="FRU146" s="601"/>
      <c r="FRV146" s="601"/>
      <c r="FRW146" s="601"/>
      <c r="FRX146" s="601"/>
      <c r="FRY146" s="601"/>
      <c r="FRZ146" s="601"/>
      <c r="FSA146" s="601"/>
      <c r="FSB146" s="601"/>
      <c r="FSC146" s="601"/>
      <c r="FSD146" s="601"/>
      <c r="FSE146" s="601"/>
      <c r="FSF146" s="601"/>
      <c r="FSG146" s="601"/>
      <c r="FSH146" s="601"/>
      <c r="FSI146" s="601"/>
      <c r="FSJ146" s="601"/>
      <c r="FSK146" s="601"/>
      <c r="FSL146" s="601"/>
      <c r="FSM146" s="601"/>
      <c r="FSN146" s="601"/>
      <c r="FSO146" s="601"/>
      <c r="FSP146" s="601"/>
      <c r="FSQ146" s="601"/>
      <c r="FSR146" s="601"/>
      <c r="FSS146" s="601"/>
      <c r="FST146" s="601"/>
      <c r="FSU146" s="601"/>
      <c r="FSV146" s="601"/>
      <c r="FSW146" s="601"/>
      <c r="FSX146" s="601"/>
      <c r="FSY146" s="601"/>
      <c r="FSZ146" s="601"/>
      <c r="FTA146" s="601"/>
      <c r="FTB146" s="601"/>
      <c r="FTC146" s="601"/>
      <c r="FTD146" s="601"/>
      <c r="FTE146" s="601"/>
      <c r="FTF146" s="601"/>
      <c r="FTG146" s="601"/>
      <c r="FTH146" s="601"/>
      <c r="FTI146" s="601"/>
      <c r="FTJ146" s="601"/>
      <c r="FTK146" s="601"/>
      <c r="FTL146" s="601"/>
      <c r="FTM146" s="601"/>
      <c r="FTN146" s="601"/>
      <c r="FTO146" s="601"/>
      <c r="FTP146" s="601"/>
      <c r="FTQ146" s="601"/>
      <c r="FTR146" s="601"/>
      <c r="FTS146" s="601"/>
      <c r="FTT146" s="601"/>
      <c r="FTU146" s="601"/>
      <c r="FTV146" s="601"/>
      <c r="FTW146" s="601"/>
      <c r="FTX146" s="601"/>
      <c r="FTY146" s="601"/>
      <c r="FTZ146" s="601"/>
      <c r="FUA146" s="601"/>
      <c r="FUB146" s="601"/>
      <c r="FUC146" s="601"/>
      <c r="FUD146" s="601"/>
      <c r="FUE146" s="601"/>
      <c r="FUF146" s="601"/>
      <c r="FUG146" s="601"/>
      <c r="FUH146" s="601"/>
      <c r="FUI146" s="601"/>
      <c r="FUJ146" s="601"/>
      <c r="FUK146" s="601"/>
      <c r="FUL146" s="601"/>
      <c r="FUM146" s="601"/>
      <c r="FUN146" s="601"/>
      <c r="FUO146" s="601"/>
      <c r="FUP146" s="601"/>
      <c r="FUQ146" s="601"/>
      <c r="FUR146" s="601"/>
      <c r="FUS146" s="601"/>
      <c r="FUT146" s="601"/>
      <c r="FUU146" s="601"/>
      <c r="FUV146" s="601"/>
      <c r="FUW146" s="601"/>
      <c r="FUX146" s="601"/>
      <c r="FUY146" s="601"/>
      <c r="FUZ146" s="601"/>
      <c r="FVA146" s="601"/>
      <c r="FVB146" s="601"/>
      <c r="FVC146" s="601"/>
      <c r="FVD146" s="601"/>
      <c r="FVE146" s="601"/>
      <c r="FVF146" s="601"/>
      <c r="FVG146" s="601"/>
      <c r="FVH146" s="601"/>
      <c r="FVI146" s="601"/>
      <c r="FVJ146" s="601"/>
      <c r="FVK146" s="601"/>
      <c r="FVL146" s="601"/>
      <c r="FVM146" s="601"/>
      <c r="FVN146" s="601"/>
      <c r="FVO146" s="601"/>
      <c r="FVP146" s="601"/>
      <c r="FVQ146" s="601"/>
      <c r="FVR146" s="601"/>
      <c r="FVS146" s="601"/>
      <c r="FVT146" s="601"/>
      <c r="FVU146" s="601"/>
      <c r="FVV146" s="601"/>
      <c r="FVW146" s="601"/>
      <c r="FVX146" s="601"/>
      <c r="FVY146" s="601"/>
      <c r="FVZ146" s="601"/>
      <c r="FWA146" s="601"/>
      <c r="FWB146" s="601"/>
      <c r="FWC146" s="601"/>
      <c r="FWD146" s="601"/>
      <c r="FWE146" s="601"/>
      <c r="FWF146" s="601"/>
      <c r="FWG146" s="601"/>
      <c r="FWH146" s="601"/>
      <c r="FWI146" s="601"/>
      <c r="FWJ146" s="601"/>
      <c r="FWK146" s="601"/>
      <c r="FWL146" s="601"/>
      <c r="FWM146" s="601"/>
      <c r="FWN146" s="601"/>
      <c r="FWO146" s="601"/>
      <c r="FWP146" s="601"/>
      <c r="FWQ146" s="601"/>
      <c r="FWR146" s="601"/>
      <c r="FWS146" s="601"/>
      <c r="FWT146" s="601"/>
      <c r="FWU146" s="601"/>
      <c r="FWV146" s="601"/>
      <c r="FWW146" s="601"/>
      <c r="FWX146" s="601"/>
      <c r="FWY146" s="601"/>
      <c r="FWZ146" s="601"/>
      <c r="FXA146" s="601"/>
      <c r="FXB146" s="601"/>
      <c r="FXC146" s="601"/>
      <c r="FXD146" s="601"/>
      <c r="FXE146" s="601"/>
      <c r="FXF146" s="601"/>
      <c r="FXG146" s="601"/>
      <c r="FXH146" s="601"/>
      <c r="FXI146" s="601"/>
      <c r="FXJ146" s="601"/>
      <c r="FXK146" s="601"/>
      <c r="FXL146" s="601"/>
      <c r="FXM146" s="601"/>
      <c r="FXN146" s="601"/>
      <c r="FXO146" s="601"/>
      <c r="FXP146" s="601"/>
      <c r="FXQ146" s="601"/>
      <c r="FXR146" s="601"/>
      <c r="FXS146" s="601"/>
      <c r="FXT146" s="601"/>
      <c r="FXU146" s="601"/>
      <c r="FXV146" s="601"/>
      <c r="FXW146" s="601"/>
      <c r="FXX146" s="601"/>
      <c r="FXY146" s="601"/>
      <c r="FXZ146" s="601"/>
      <c r="FYA146" s="601"/>
      <c r="FYB146" s="601"/>
      <c r="FYC146" s="601"/>
      <c r="FYD146" s="601"/>
      <c r="FYE146" s="601"/>
      <c r="FYF146" s="601"/>
      <c r="FYG146" s="601"/>
      <c r="FYH146" s="601"/>
      <c r="FYI146" s="601"/>
      <c r="FYJ146" s="601"/>
      <c r="FYK146" s="601"/>
      <c r="FYL146" s="601"/>
      <c r="FYM146" s="601"/>
      <c r="FYN146" s="601"/>
      <c r="FYO146" s="601"/>
      <c r="FYP146" s="601"/>
      <c r="FYQ146" s="601"/>
      <c r="FYR146" s="601"/>
      <c r="FYS146" s="601"/>
      <c r="FYT146" s="601"/>
      <c r="FYU146" s="601"/>
      <c r="FYV146" s="601"/>
      <c r="FYW146" s="601"/>
      <c r="FYX146" s="601"/>
      <c r="FYY146" s="601"/>
      <c r="FYZ146" s="601"/>
      <c r="FZA146" s="601"/>
      <c r="FZB146" s="601"/>
      <c r="FZC146" s="601"/>
      <c r="FZD146" s="601"/>
      <c r="FZE146" s="601"/>
      <c r="FZF146" s="601"/>
      <c r="FZG146" s="601"/>
      <c r="FZH146" s="601"/>
      <c r="FZI146" s="601"/>
      <c r="FZJ146" s="601"/>
      <c r="FZK146" s="601"/>
      <c r="FZL146" s="601"/>
      <c r="FZM146" s="601"/>
      <c r="FZN146" s="601"/>
      <c r="FZO146" s="601"/>
      <c r="FZP146" s="601"/>
      <c r="FZQ146" s="601"/>
      <c r="FZR146" s="601"/>
      <c r="FZS146" s="601"/>
      <c r="FZT146" s="601"/>
      <c r="FZU146" s="601"/>
      <c r="FZV146" s="601"/>
      <c r="FZW146" s="601"/>
      <c r="FZX146" s="601"/>
      <c r="FZY146" s="601"/>
      <c r="FZZ146" s="601"/>
      <c r="GAA146" s="601"/>
      <c r="GAB146" s="601"/>
      <c r="GAC146" s="601"/>
      <c r="GAD146" s="601"/>
      <c r="GAE146" s="601"/>
      <c r="GAF146" s="601"/>
      <c r="GAG146" s="601"/>
      <c r="GAH146" s="601"/>
      <c r="GAI146" s="601"/>
      <c r="GAJ146" s="601"/>
      <c r="GAK146" s="601"/>
      <c r="GAL146" s="601"/>
      <c r="GAM146" s="601"/>
      <c r="GAN146" s="601"/>
      <c r="GAO146" s="601"/>
      <c r="GAP146" s="601"/>
      <c r="GAQ146" s="601"/>
      <c r="GAR146" s="601"/>
      <c r="GAS146" s="601"/>
      <c r="GAT146" s="601"/>
      <c r="GAU146" s="601"/>
      <c r="GAV146" s="601"/>
      <c r="GAW146" s="601"/>
      <c r="GAX146" s="601"/>
      <c r="GAY146" s="601"/>
      <c r="GAZ146" s="601"/>
      <c r="GBA146" s="601"/>
      <c r="GBB146" s="601"/>
      <c r="GBC146" s="601"/>
      <c r="GBD146" s="601"/>
      <c r="GBE146" s="601"/>
      <c r="GBF146" s="601"/>
      <c r="GBG146" s="601"/>
      <c r="GBH146" s="601"/>
      <c r="GBI146" s="601"/>
      <c r="GBJ146" s="601"/>
      <c r="GBK146" s="601"/>
      <c r="GBL146" s="601"/>
      <c r="GBM146" s="601"/>
      <c r="GBN146" s="601"/>
      <c r="GBO146" s="601"/>
      <c r="GBP146" s="601"/>
      <c r="GBQ146" s="601"/>
      <c r="GBR146" s="601"/>
      <c r="GBS146" s="601"/>
      <c r="GBT146" s="601"/>
      <c r="GBU146" s="601"/>
      <c r="GBV146" s="601"/>
      <c r="GBW146" s="601"/>
      <c r="GBX146" s="601"/>
      <c r="GBY146" s="601"/>
      <c r="GBZ146" s="601"/>
      <c r="GCA146" s="601"/>
      <c r="GCB146" s="601"/>
      <c r="GCC146" s="601"/>
      <c r="GCD146" s="601"/>
      <c r="GCE146" s="601"/>
      <c r="GCF146" s="601"/>
      <c r="GCG146" s="601"/>
      <c r="GCH146" s="601"/>
      <c r="GCI146" s="601"/>
      <c r="GCJ146" s="601"/>
      <c r="GCK146" s="601"/>
      <c r="GCL146" s="601"/>
      <c r="GCM146" s="601"/>
      <c r="GCN146" s="601"/>
      <c r="GCO146" s="601"/>
      <c r="GCP146" s="601"/>
      <c r="GCQ146" s="601"/>
      <c r="GCR146" s="601"/>
      <c r="GCS146" s="601"/>
      <c r="GCT146" s="601"/>
      <c r="GCU146" s="601"/>
      <c r="GCV146" s="601"/>
      <c r="GCW146" s="601"/>
      <c r="GCX146" s="601"/>
      <c r="GCY146" s="601"/>
      <c r="GCZ146" s="601"/>
      <c r="GDA146" s="601"/>
      <c r="GDB146" s="601"/>
      <c r="GDC146" s="601"/>
      <c r="GDD146" s="601"/>
      <c r="GDE146" s="601"/>
      <c r="GDF146" s="601"/>
      <c r="GDG146" s="601"/>
      <c r="GDH146" s="601"/>
      <c r="GDI146" s="601"/>
      <c r="GDJ146" s="601"/>
      <c r="GDK146" s="601"/>
      <c r="GDL146" s="601"/>
      <c r="GDM146" s="601"/>
      <c r="GDN146" s="601"/>
      <c r="GDO146" s="601"/>
      <c r="GDP146" s="601"/>
      <c r="GDQ146" s="601"/>
      <c r="GDR146" s="601"/>
      <c r="GDS146" s="601"/>
      <c r="GDT146" s="601"/>
      <c r="GDU146" s="601"/>
      <c r="GDV146" s="601"/>
      <c r="GDW146" s="601"/>
      <c r="GDX146" s="601"/>
      <c r="GDY146" s="601"/>
      <c r="GDZ146" s="601"/>
      <c r="GEA146" s="601"/>
      <c r="GEB146" s="601"/>
      <c r="GEC146" s="601"/>
      <c r="GED146" s="601"/>
      <c r="GEE146" s="601"/>
      <c r="GEF146" s="601"/>
      <c r="GEG146" s="601"/>
      <c r="GEH146" s="601"/>
      <c r="GEI146" s="601"/>
      <c r="GEJ146" s="601"/>
      <c r="GEK146" s="601"/>
      <c r="GEL146" s="601"/>
      <c r="GEM146" s="601"/>
      <c r="GEN146" s="601"/>
      <c r="GEO146" s="601"/>
      <c r="GEP146" s="601"/>
      <c r="GEQ146" s="601"/>
      <c r="GER146" s="601"/>
      <c r="GES146" s="601"/>
      <c r="GET146" s="601"/>
      <c r="GEU146" s="601"/>
      <c r="GEV146" s="601"/>
      <c r="GEW146" s="601"/>
      <c r="GEX146" s="601"/>
      <c r="GEY146" s="601"/>
      <c r="GEZ146" s="601"/>
      <c r="GFA146" s="601"/>
      <c r="GFB146" s="601"/>
      <c r="GFC146" s="601"/>
      <c r="GFD146" s="601"/>
      <c r="GFE146" s="601"/>
      <c r="GFF146" s="601"/>
      <c r="GFG146" s="601"/>
      <c r="GFH146" s="601"/>
      <c r="GFI146" s="601"/>
      <c r="GFJ146" s="601"/>
      <c r="GFK146" s="601"/>
      <c r="GFL146" s="601"/>
      <c r="GFM146" s="601"/>
      <c r="GFN146" s="601"/>
      <c r="GFO146" s="601"/>
      <c r="GFP146" s="601"/>
      <c r="GFQ146" s="601"/>
      <c r="GFR146" s="601"/>
      <c r="GFS146" s="601"/>
      <c r="GFT146" s="601"/>
      <c r="GFU146" s="601"/>
      <c r="GFV146" s="601"/>
      <c r="GFW146" s="601"/>
      <c r="GFX146" s="601"/>
      <c r="GFY146" s="601"/>
      <c r="GFZ146" s="601"/>
      <c r="GGA146" s="601"/>
      <c r="GGB146" s="601"/>
      <c r="GGC146" s="601"/>
      <c r="GGD146" s="601"/>
      <c r="GGE146" s="601"/>
      <c r="GGF146" s="601"/>
      <c r="GGG146" s="601"/>
      <c r="GGH146" s="601"/>
      <c r="GGI146" s="601"/>
      <c r="GGJ146" s="601"/>
      <c r="GGK146" s="601"/>
      <c r="GGL146" s="601"/>
      <c r="GGM146" s="601"/>
      <c r="GGN146" s="601"/>
      <c r="GGO146" s="601"/>
      <c r="GGP146" s="601"/>
      <c r="GGQ146" s="601"/>
      <c r="GGR146" s="601"/>
      <c r="GGS146" s="601"/>
      <c r="GGT146" s="601"/>
      <c r="GGU146" s="601"/>
      <c r="GGV146" s="601"/>
      <c r="GGW146" s="601"/>
      <c r="GGX146" s="601"/>
      <c r="GGY146" s="601"/>
      <c r="GGZ146" s="601"/>
      <c r="GHA146" s="601"/>
      <c r="GHB146" s="601"/>
      <c r="GHC146" s="601"/>
      <c r="GHD146" s="601"/>
      <c r="GHE146" s="601"/>
      <c r="GHF146" s="601"/>
      <c r="GHG146" s="601"/>
      <c r="GHH146" s="601"/>
      <c r="GHI146" s="601"/>
      <c r="GHJ146" s="601"/>
      <c r="GHK146" s="601"/>
      <c r="GHL146" s="601"/>
      <c r="GHM146" s="601"/>
      <c r="GHN146" s="601"/>
      <c r="GHO146" s="601"/>
      <c r="GHP146" s="601"/>
      <c r="GHQ146" s="601"/>
      <c r="GHR146" s="601"/>
      <c r="GHS146" s="601"/>
      <c r="GHT146" s="601"/>
      <c r="GHU146" s="601"/>
      <c r="GHV146" s="601"/>
      <c r="GHW146" s="601"/>
      <c r="GHX146" s="601"/>
      <c r="GHY146" s="601"/>
      <c r="GHZ146" s="601"/>
      <c r="GIA146" s="601"/>
      <c r="GIB146" s="601"/>
      <c r="GIC146" s="601"/>
      <c r="GID146" s="601"/>
      <c r="GIE146" s="601"/>
      <c r="GIF146" s="601"/>
      <c r="GIG146" s="601"/>
      <c r="GIH146" s="601"/>
      <c r="GII146" s="601"/>
      <c r="GIJ146" s="601"/>
      <c r="GIK146" s="601"/>
      <c r="GIL146" s="601"/>
      <c r="GIM146" s="601"/>
      <c r="GIN146" s="601"/>
      <c r="GIO146" s="601"/>
      <c r="GIP146" s="601"/>
      <c r="GIQ146" s="601"/>
      <c r="GIR146" s="601"/>
      <c r="GIS146" s="601"/>
      <c r="GIT146" s="601"/>
      <c r="GIU146" s="601"/>
      <c r="GIV146" s="601"/>
      <c r="GIW146" s="601"/>
      <c r="GIX146" s="601"/>
      <c r="GIY146" s="601"/>
      <c r="GIZ146" s="601"/>
      <c r="GJA146" s="601"/>
      <c r="GJB146" s="601"/>
      <c r="GJC146" s="601"/>
      <c r="GJD146" s="601"/>
      <c r="GJE146" s="601"/>
      <c r="GJF146" s="601"/>
      <c r="GJG146" s="601"/>
      <c r="GJH146" s="601"/>
      <c r="GJI146" s="601"/>
      <c r="GJJ146" s="601"/>
      <c r="GJK146" s="601"/>
      <c r="GJL146" s="601"/>
      <c r="GJM146" s="601"/>
      <c r="GJN146" s="601"/>
      <c r="GJO146" s="601"/>
      <c r="GJP146" s="601"/>
      <c r="GJQ146" s="601"/>
      <c r="GJR146" s="601"/>
      <c r="GJS146" s="601"/>
      <c r="GJT146" s="601"/>
      <c r="GJU146" s="601"/>
      <c r="GJV146" s="601"/>
      <c r="GJW146" s="601"/>
      <c r="GJX146" s="601"/>
      <c r="GJY146" s="601"/>
      <c r="GJZ146" s="601"/>
      <c r="GKA146" s="601"/>
      <c r="GKB146" s="601"/>
      <c r="GKC146" s="601"/>
      <c r="GKD146" s="601"/>
      <c r="GKE146" s="601"/>
      <c r="GKF146" s="601"/>
      <c r="GKG146" s="601"/>
      <c r="GKH146" s="601"/>
      <c r="GKI146" s="601"/>
      <c r="GKJ146" s="601"/>
      <c r="GKK146" s="601"/>
      <c r="GKL146" s="601"/>
      <c r="GKM146" s="601"/>
      <c r="GKN146" s="601"/>
      <c r="GKO146" s="601"/>
      <c r="GKP146" s="601"/>
      <c r="GKQ146" s="601"/>
      <c r="GKR146" s="601"/>
      <c r="GKS146" s="601"/>
      <c r="GKT146" s="601"/>
      <c r="GKU146" s="601"/>
      <c r="GKV146" s="601"/>
      <c r="GKW146" s="601"/>
      <c r="GKX146" s="601"/>
      <c r="GKY146" s="601"/>
      <c r="GKZ146" s="601"/>
      <c r="GLA146" s="601"/>
      <c r="GLB146" s="601"/>
      <c r="GLC146" s="601"/>
      <c r="GLD146" s="601"/>
      <c r="GLE146" s="601"/>
      <c r="GLF146" s="601"/>
      <c r="GLG146" s="601"/>
      <c r="GLH146" s="601"/>
      <c r="GLI146" s="601"/>
      <c r="GLJ146" s="601"/>
      <c r="GLK146" s="601"/>
      <c r="GLL146" s="601"/>
      <c r="GLM146" s="601"/>
      <c r="GLN146" s="601"/>
      <c r="GLO146" s="601"/>
      <c r="GLP146" s="601"/>
      <c r="GLQ146" s="601"/>
      <c r="GLR146" s="601"/>
      <c r="GLS146" s="601"/>
      <c r="GLT146" s="601"/>
      <c r="GLU146" s="601"/>
      <c r="GLV146" s="601"/>
      <c r="GLW146" s="601"/>
      <c r="GLX146" s="601"/>
      <c r="GLY146" s="601"/>
      <c r="GLZ146" s="601"/>
      <c r="GMA146" s="601"/>
      <c r="GMB146" s="601"/>
      <c r="GMC146" s="601"/>
      <c r="GMD146" s="601"/>
      <c r="GME146" s="601"/>
      <c r="GMF146" s="601"/>
      <c r="GMG146" s="601"/>
      <c r="GMH146" s="601"/>
      <c r="GMI146" s="601"/>
      <c r="GMJ146" s="601"/>
      <c r="GMK146" s="601"/>
      <c r="GML146" s="601"/>
      <c r="GMM146" s="601"/>
      <c r="GMN146" s="601"/>
      <c r="GMO146" s="601"/>
      <c r="GMP146" s="601"/>
      <c r="GMQ146" s="601"/>
      <c r="GMR146" s="601"/>
      <c r="GMS146" s="601"/>
      <c r="GMT146" s="601"/>
      <c r="GMU146" s="601"/>
      <c r="GMV146" s="601"/>
      <c r="GMW146" s="601"/>
      <c r="GMX146" s="601"/>
      <c r="GMY146" s="601"/>
      <c r="GMZ146" s="601"/>
      <c r="GNA146" s="601"/>
      <c r="GNB146" s="601"/>
      <c r="GNC146" s="601"/>
      <c r="GND146" s="601"/>
      <c r="GNE146" s="601"/>
      <c r="GNF146" s="601"/>
      <c r="GNG146" s="601"/>
      <c r="GNH146" s="601"/>
      <c r="GNI146" s="601"/>
      <c r="GNJ146" s="601"/>
      <c r="GNK146" s="601"/>
      <c r="GNL146" s="601"/>
      <c r="GNM146" s="601"/>
      <c r="GNN146" s="601"/>
      <c r="GNO146" s="601"/>
      <c r="GNP146" s="601"/>
      <c r="GNQ146" s="601"/>
      <c r="GNR146" s="601"/>
      <c r="GNS146" s="601"/>
      <c r="GNT146" s="601"/>
      <c r="GNU146" s="601"/>
      <c r="GNV146" s="601"/>
      <c r="GNW146" s="601"/>
      <c r="GNX146" s="601"/>
      <c r="GNY146" s="601"/>
      <c r="GNZ146" s="601"/>
      <c r="GOA146" s="601"/>
      <c r="GOB146" s="601"/>
      <c r="GOC146" s="601"/>
      <c r="GOD146" s="601"/>
      <c r="GOE146" s="601"/>
      <c r="GOF146" s="601"/>
      <c r="GOG146" s="601"/>
      <c r="GOH146" s="601"/>
      <c r="GOI146" s="601"/>
      <c r="GOJ146" s="601"/>
      <c r="GOK146" s="601"/>
      <c r="GOL146" s="601"/>
      <c r="GOM146" s="601"/>
      <c r="GON146" s="601"/>
      <c r="GOO146" s="601"/>
      <c r="GOP146" s="601"/>
      <c r="GOQ146" s="601"/>
      <c r="GOR146" s="601"/>
      <c r="GOS146" s="601"/>
      <c r="GOT146" s="601"/>
      <c r="GOU146" s="601"/>
      <c r="GOV146" s="601"/>
      <c r="GOW146" s="601"/>
      <c r="GOX146" s="601"/>
      <c r="GOY146" s="601"/>
      <c r="GOZ146" s="601"/>
      <c r="GPA146" s="601"/>
      <c r="GPB146" s="601"/>
      <c r="GPC146" s="601"/>
      <c r="GPD146" s="601"/>
      <c r="GPE146" s="601"/>
      <c r="GPF146" s="601"/>
      <c r="GPG146" s="601"/>
      <c r="GPH146" s="601"/>
      <c r="GPI146" s="601"/>
      <c r="GPJ146" s="601"/>
      <c r="GPK146" s="601"/>
      <c r="GPL146" s="601"/>
      <c r="GPM146" s="601"/>
      <c r="GPN146" s="601"/>
      <c r="GPO146" s="601"/>
      <c r="GPP146" s="601"/>
      <c r="GPQ146" s="601"/>
      <c r="GPR146" s="601"/>
      <c r="GPS146" s="601"/>
      <c r="GPT146" s="601"/>
      <c r="GPU146" s="601"/>
      <c r="GPV146" s="601"/>
      <c r="GPW146" s="601"/>
      <c r="GPX146" s="601"/>
      <c r="GPY146" s="601"/>
      <c r="GPZ146" s="601"/>
      <c r="GQA146" s="601"/>
      <c r="GQB146" s="601"/>
      <c r="GQC146" s="601"/>
      <c r="GQD146" s="601"/>
      <c r="GQE146" s="601"/>
      <c r="GQF146" s="601"/>
      <c r="GQG146" s="601"/>
      <c r="GQH146" s="601"/>
      <c r="GQI146" s="601"/>
      <c r="GQJ146" s="601"/>
      <c r="GQK146" s="601"/>
      <c r="GQL146" s="601"/>
      <c r="GQM146" s="601"/>
      <c r="GQN146" s="601"/>
      <c r="GQO146" s="601"/>
      <c r="GQP146" s="601"/>
      <c r="GQQ146" s="601"/>
      <c r="GQR146" s="601"/>
      <c r="GQS146" s="601"/>
      <c r="GQT146" s="601"/>
      <c r="GQU146" s="601"/>
      <c r="GQV146" s="601"/>
      <c r="GQW146" s="601"/>
      <c r="GQX146" s="601"/>
      <c r="GQY146" s="601"/>
      <c r="GQZ146" s="601"/>
      <c r="GRA146" s="601"/>
      <c r="GRB146" s="601"/>
      <c r="GRC146" s="601"/>
      <c r="GRD146" s="601"/>
      <c r="GRE146" s="601"/>
      <c r="GRF146" s="601"/>
      <c r="GRG146" s="601"/>
      <c r="GRH146" s="601"/>
      <c r="GRI146" s="601"/>
      <c r="GRJ146" s="601"/>
      <c r="GRK146" s="601"/>
      <c r="GRL146" s="601"/>
      <c r="GRM146" s="601"/>
      <c r="GRN146" s="601"/>
      <c r="GRO146" s="601"/>
      <c r="GRP146" s="601"/>
      <c r="GRQ146" s="601"/>
      <c r="GRR146" s="601"/>
      <c r="GRS146" s="601"/>
      <c r="GRT146" s="601"/>
      <c r="GRU146" s="601"/>
      <c r="GRV146" s="601"/>
      <c r="GRW146" s="601"/>
      <c r="GRX146" s="601"/>
      <c r="GRY146" s="601"/>
      <c r="GRZ146" s="601"/>
      <c r="GSA146" s="601"/>
      <c r="GSB146" s="601"/>
      <c r="GSC146" s="601"/>
      <c r="GSD146" s="601"/>
      <c r="GSE146" s="601"/>
      <c r="GSF146" s="601"/>
      <c r="GSG146" s="601"/>
      <c r="GSH146" s="601"/>
      <c r="GSI146" s="601"/>
      <c r="GSJ146" s="601"/>
      <c r="GSK146" s="601"/>
      <c r="GSL146" s="601"/>
      <c r="GSM146" s="601"/>
      <c r="GSN146" s="601"/>
      <c r="GSO146" s="601"/>
      <c r="GSP146" s="601"/>
      <c r="GSQ146" s="601"/>
      <c r="GSR146" s="601"/>
      <c r="GSS146" s="601"/>
      <c r="GST146" s="601"/>
      <c r="GSU146" s="601"/>
      <c r="GSV146" s="601"/>
      <c r="GSW146" s="601"/>
      <c r="GSX146" s="601"/>
      <c r="GSY146" s="601"/>
      <c r="GSZ146" s="601"/>
      <c r="GTA146" s="601"/>
      <c r="GTB146" s="601"/>
      <c r="GTC146" s="601"/>
      <c r="GTD146" s="601"/>
      <c r="GTE146" s="601"/>
      <c r="GTF146" s="601"/>
      <c r="GTG146" s="601"/>
      <c r="GTH146" s="601"/>
      <c r="GTI146" s="601"/>
      <c r="GTJ146" s="601"/>
      <c r="GTK146" s="601"/>
      <c r="GTL146" s="601"/>
      <c r="GTM146" s="601"/>
      <c r="GTN146" s="601"/>
      <c r="GTO146" s="601"/>
      <c r="GTP146" s="601"/>
      <c r="GTQ146" s="601"/>
      <c r="GTR146" s="601"/>
      <c r="GTS146" s="601"/>
      <c r="GTT146" s="601"/>
      <c r="GTU146" s="601"/>
      <c r="GTV146" s="601"/>
      <c r="GTW146" s="601"/>
      <c r="GTX146" s="601"/>
      <c r="GTY146" s="601"/>
      <c r="GTZ146" s="601"/>
      <c r="GUA146" s="601"/>
      <c r="GUB146" s="601"/>
      <c r="GUC146" s="601"/>
      <c r="GUD146" s="601"/>
      <c r="GUE146" s="601"/>
      <c r="GUF146" s="601"/>
      <c r="GUG146" s="601"/>
      <c r="GUH146" s="601"/>
      <c r="GUI146" s="601"/>
      <c r="GUJ146" s="601"/>
      <c r="GUK146" s="601"/>
      <c r="GUL146" s="601"/>
      <c r="GUM146" s="601"/>
      <c r="GUN146" s="601"/>
      <c r="GUO146" s="601"/>
      <c r="GUP146" s="601"/>
      <c r="GUQ146" s="601"/>
      <c r="GUR146" s="601"/>
      <c r="GUS146" s="601"/>
      <c r="GUT146" s="601"/>
      <c r="GUU146" s="601"/>
      <c r="GUV146" s="601"/>
      <c r="GUW146" s="601"/>
      <c r="GUX146" s="601"/>
      <c r="GUY146" s="601"/>
      <c r="GUZ146" s="601"/>
      <c r="GVA146" s="601"/>
      <c r="GVB146" s="601"/>
      <c r="GVC146" s="601"/>
      <c r="GVD146" s="601"/>
      <c r="GVE146" s="601"/>
      <c r="GVF146" s="601"/>
      <c r="GVG146" s="601"/>
      <c r="GVH146" s="601"/>
      <c r="GVI146" s="601"/>
      <c r="GVJ146" s="601"/>
      <c r="GVK146" s="601"/>
      <c r="GVL146" s="601"/>
      <c r="GVM146" s="601"/>
      <c r="GVN146" s="601"/>
      <c r="GVO146" s="601"/>
      <c r="GVP146" s="601"/>
      <c r="GVQ146" s="601"/>
      <c r="GVR146" s="601"/>
      <c r="GVS146" s="601"/>
      <c r="GVT146" s="601"/>
      <c r="GVU146" s="601"/>
      <c r="GVV146" s="601"/>
      <c r="GVW146" s="601"/>
      <c r="GVX146" s="601"/>
      <c r="GVY146" s="601"/>
      <c r="GVZ146" s="601"/>
      <c r="GWA146" s="601"/>
      <c r="GWB146" s="601"/>
      <c r="GWC146" s="601"/>
      <c r="GWD146" s="601"/>
      <c r="GWE146" s="601"/>
      <c r="GWF146" s="601"/>
      <c r="GWG146" s="601"/>
      <c r="GWH146" s="601"/>
      <c r="GWI146" s="601"/>
      <c r="GWJ146" s="601"/>
      <c r="GWK146" s="601"/>
      <c r="GWL146" s="601"/>
      <c r="GWM146" s="601"/>
      <c r="GWN146" s="601"/>
      <c r="GWO146" s="601"/>
      <c r="GWP146" s="601"/>
      <c r="GWQ146" s="601"/>
      <c r="GWR146" s="601"/>
      <c r="GWS146" s="601"/>
      <c r="GWT146" s="601"/>
      <c r="GWU146" s="601"/>
      <c r="GWV146" s="601"/>
      <c r="GWW146" s="601"/>
      <c r="GWX146" s="601"/>
      <c r="GWY146" s="601"/>
      <c r="GWZ146" s="601"/>
      <c r="GXA146" s="601"/>
      <c r="GXB146" s="601"/>
      <c r="GXC146" s="601"/>
      <c r="GXD146" s="601"/>
      <c r="GXE146" s="601"/>
      <c r="GXF146" s="601"/>
      <c r="GXG146" s="601"/>
      <c r="GXH146" s="601"/>
      <c r="GXI146" s="601"/>
      <c r="GXJ146" s="601"/>
      <c r="GXK146" s="601"/>
      <c r="GXL146" s="601"/>
      <c r="GXM146" s="601"/>
      <c r="GXN146" s="601"/>
      <c r="GXO146" s="601"/>
      <c r="GXP146" s="601"/>
      <c r="GXQ146" s="601"/>
      <c r="GXR146" s="601"/>
      <c r="GXS146" s="601"/>
      <c r="GXT146" s="601"/>
      <c r="GXU146" s="601"/>
      <c r="GXV146" s="601"/>
      <c r="GXW146" s="601"/>
      <c r="GXX146" s="601"/>
      <c r="GXY146" s="601"/>
      <c r="GXZ146" s="601"/>
      <c r="GYA146" s="601"/>
      <c r="GYB146" s="601"/>
      <c r="GYC146" s="601"/>
      <c r="GYD146" s="601"/>
      <c r="GYE146" s="601"/>
      <c r="GYF146" s="601"/>
      <c r="GYG146" s="601"/>
      <c r="GYH146" s="601"/>
      <c r="GYI146" s="601"/>
      <c r="GYJ146" s="601"/>
      <c r="GYK146" s="601"/>
      <c r="GYL146" s="601"/>
      <c r="GYM146" s="601"/>
      <c r="GYN146" s="601"/>
      <c r="GYO146" s="601"/>
      <c r="GYP146" s="601"/>
      <c r="GYQ146" s="601"/>
      <c r="GYR146" s="601"/>
      <c r="GYS146" s="601"/>
      <c r="GYT146" s="601"/>
      <c r="GYU146" s="601"/>
      <c r="GYV146" s="601"/>
      <c r="GYW146" s="601"/>
      <c r="GYX146" s="601"/>
      <c r="GYY146" s="601"/>
      <c r="GYZ146" s="601"/>
      <c r="GZA146" s="601"/>
      <c r="GZB146" s="601"/>
      <c r="GZC146" s="601"/>
      <c r="GZD146" s="601"/>
      <c r="GZE146" s="601"/>
      <c r="GZF146" s="601"/>
      <c r="GZG146" s="601"/>
      <c r="GZH146" s="601"/>
      <c r="GZI146" s="601"/>
      <c r="GZJ146" s="601"/>
      <c r="GZK146" s="601"/>
      <c r="GZL146" s="601"/>
      <c r="GZM146" s="601"/>
      <c r="GZN146" s="601"/>
      <c r="GZO146" s="601"/>
      <c r="GZP146" s="601"/>
      <c r="GZQ146" s="601"/>
      <c r="GZR146" s="601"/>
      <c r="GZS146" s="601"/>
      <c r="GZT146" s="601"/>
      <c r="GZU146" s="601"/>
      <c r="GZV146" s="601"/>
      <c r="GZW146" s="601"/>
      <c r="GZX146" s="601"/>
      <c r="GZY146" s="601"/>
      <c r="GZZ146" s="601"/>
      <c r="HAA146" s="601"/>
      <c r="HAB146" s="601"/>
      <c r="HAC146" s="601"/>
      <c r="HAD146" s="601"/>
      <c r="HAE146" s="601"/>
      <c r="HAF146" s="601"/>
      <c r="HAG146" s="601"/>
      <c r="HAH146" s="601"/>
      <c r="HAI146" s="601"/>
      <c r="HAJ146" s="601"/>
      <c r="HAK146" s="601"/>
      <c r="HAL146" s="601"/>
      <c r="HAM146" s="601"/>
      <c r="HAN146" s="601"/>
      <c r="HAO146" s="601"/>
      <c r="HAP146" s="601"/>
      <c r="HAQ146" s="601"/>
      <c r="HAR146" s="601"/>
      <c r="HAS146" s="601"/>
      <c r="HAT146" s="601"/>
      <c r="HAU146" s="601"/>
      <c r="HAV146" s="601"/>
      <c r="HAW146" s="601"/>
      <c r="HAX146" s="601"/>
      <c r="HAY146" s="601"/>
      <c r="HAZ146" s="601"/>
      <c r="HBA146" s="601"/>
      <c r="HBB146" s="601"/>
      <c r="HBC146" s="601"/>
      <c r="HBD146" s="601"/>
      <c r="HBE146" s="601"/>
      <c r="HBF146" s="601"/>
      <c r="HBG146" s="601"/>
      <c r="HBH146" s="601"/>
      <c r="HBI146" s="601"/>
      <c r="HBJ146" s="601"/>
      <c r="HBK146" s="601"/>
      <c r="HBL146" s="601"/>
      <c r="HBM146" s="601"/>
      <c r="HBN146" s="601"/>
      <c r="HBO146" s="601"/>
      <c r="HBP146" s="601"/>
      <c r="HBQ146" s="601"/>
      <c r="HBR146" s="601"/>
      <c r="HBS146" s="601"/>
      <c r="HBT146" s="601"/>
      <c r="HBU146" s="601"/>
      <c r="HBV146" s="601"/>
      <c r="HBW146" s="601"/>
      <c r="HBX146" s="601"/>
      <c r="HBY146" s="601"/>
      <c r="HBZ146" s="601"/>
      <c r="HCA146" s="601"/>
      <c r="HCB146" s="601"/>
      <c r="HCC146" s="601"/>
      <c r="HCD146" s="601"/>
      <c r="HCE146" s="601"/>
      <c r="HCF146" s="601"/>
      <c r="HCG146" s="601"/>
      <c r="HCH146" s="601"/>
      <c r="HCI146" s="601"/>
      <c r="HCJ146" s="601"/>
      <c r="HCK146" s="601"/>
      <c r="HCL146" s="601"/>
      <c r="HCM146" s="601"/>
      <c r="HCN146" s="601"/>
      <c r="HCO146" s="601"/>
      <c r="HCP146" s="601"/>
      <c r="HCQ146" s="601"/>
      <c r="HCR146" s="601"/>
      <c r="HCS146" s="601"/>
      <c r="HCT146" s="601"/>
      <c r="HCU146" s="601"/>
      <c r="HCV146" s="601"/>
      <c r="HCW146" s="601"/>
      <c r="HCX146" s="601"/>
      <c r="HCY146" s="601"/>
      <c r="HCZ146" s="601"/>
      <c r="HDA146" s="601"/>
      <c r="HDB146" s="601"/>
      <c r="HDC146" s="601"/>
      <c r="HDD146" s="601"/>
      <c r="HDE146" s="601"/>
      <c r="HDF146" s="601"/>
      <c r="HDG146" s="601"/>
      <c r="HDH146" s="601"/>
      <c r="HDI146" s="601"/>
      <c r="HDJ146" s="601"/>
      <c r="HDK146" s="601"/>
      <c r="HDL146" s="601"/>
      <c r="HDM146" s="601"/>
      <c r="HDN146" s="601"/>
      <c r="HDO146" s="601"/>
      <c r="HDP146" s="601"/>
      <c r="HDQ146" s="601"/>
      <c r="HDR146" s="601"/>
      <c r="HDS146" s="601"/>
      <c r="HDT146" s="601"/>
      <c r="HDU146" s="601"/>
      <c r="HDV146" s="601"/>
      <c r="HDW146" s="601"/>
      <c r="HDX146" s="601"/>
      <c r="HDY146" s="601"/>
      <c r="HDZ146" s="601"/>
      <c r="HEA146" s="601"/>
      <c r="HEB146" s="601"/>
      <c r="HEC146" s="601"/>
      <c r="HED146" s="601"/>
      <c r="HEE146" s="601"/>
      <c r="HEF146" s="601"/>
      <c r="HEG146" s="601"/>
      <c r="HEH146" s="601"/>
      <c r="HEI146" s="601"/>
      <c r="HEJ146" s="601"/>
      <c r="HEK146" s="601"/>
      <c r="HEL146" s="601"/>
      <c r="HEM146" s="601"/>
      <c r="HEN146" s="601"/>
      <c r="HEO146" s="601"/>
      <c r="HEP146" s="601"/>
      <c r="HEQ146" s="601"/>
      <c r="HER146" s="601"/>
      <c r="HES146" s="601"/>
      <c r="HET146" s="601"/>
      <c r="HEU146" s="601"/>
      <c r="HEV146" s="601"/>
      <c r="HEW146" s="601"/>
      <c r="HEX146" s="601"/>
      <c r="HEY146" s="601"/>
      <c r="HEZ146" s="601"/>
      <c r="HFA146" s="601"/>
      <c r="HFB146" s="601"/>
      <c r="HFC146" s="601"/>
      <c r="HFD146" s="601"/>
      <c r="HFE146" s="601"/>
      <c r="HFF146" s="601"/>
      <c r="HFG146" s="601"/>
      <c r="HFH146" s="601"/>
      <c r="HFI146" s="601"/>
      <c r="HFJ146" s="601"/>
      <c r="HFK146" s="601"/>
      <c r="HFL146" s="601"/>
      <c r="HFM146" s="601"/>
      <c r="HFN146" s="601"/>
      <c r="HFO146" s="601"/>
      <c r="HFP146" s="601"/>
      <c r="HFQ146" s="601"/>
      <c r="HFR146" s="601"/>
      <c r="HFS146" s="601"/>
      <c r="HFT146" s="601"/>
      <c r="HFU146" s="601"/>
      <c r="HFV146" s="601"/>
      <c r="HFW146" s="601"/>
      <c r="HFX146" s="601"/>
      <c r="HFY146" s="601"/>
      <c r="HFZ146" s="601"/>
      <c r="HGA146" s="601"/>
      <c r="HGB146" s="601"/>
      <c r="HGC146" s="601"/>
      <c r="HGD146" s="601"/>
      <c r="HGE146" s="601"/>
      <c r="HGF146" s="601"/>
      <c r="HGG146" s="601"/>
      <c r="HGH146" s="601"/>
      <c r="HGI146" s="601"/>
      <c r="HGJ146" s="601"/>
      <c r="HGK146" s="601"/>
      <c r="HGL146" s="601"/>
      <c r="HGM146" s="601"/>
      <c r="HGN146" s="601"/>
      <c r="HGO146" s="601"/>
      <c r="HGP146" s="601"/>
      <c r="HGQ146" s="601"/>
      <c r="HGR146" s="601"/>
      <c r="HGS146" s="601"/>
      <c r="HGT146" s="601"/>
      <c r="HGU146" s="601"/>
      <c r="HGV146" s="601"/>
      <c r="HGW146" s="601"/>
      <c r="HGX146" s="601"/>
      <c r="HGY146" s="601"/>
      <c r="HGZ146" s="601"/>
      <c r="HHA146" s="601"/>
      <c r="HHB146" s="601"/>
      <c r="HHC146" s="601"/>
      <c r="HHD146" s="601"/>
      <c r="HHE146" s="601"/>
      <c r="HHF146" s="601"/>
      <c r="HHG146" s="601"/>
      <c r="HHH146" s="601"/>
      <c r="HHI146" s="601"/>
      <c r="HHJ146" s="601"/>
      <c r="HHK146" s="601"/>
      <c r="HHL146" s="601"/>
      <c r="HHM146" s="601"/>
      <c r="HHN146" s="601"/>
      <c r="HHO146" s="601"/>
      <c r="HHP146" s="601"/>
      <c r="HHQ146" s="601"/>
      <c r="HHR146" s="601"/>
      <c r="HHS146" s="601"/>
      <c r="HHT146" s="601"/>
      <c r="HHU146" s="601"/>
      <c r="HHV146" s="601"/>
      <c r="HHW146" s="601"/>
      <c r="HHX146" s="601"/>
      <c r="HHY146" s="601"/>
      <c r="HHZ146" s="601"/>
      <c r="HIA146" s="601"/>
      <c r="HIB146" s="601"/>
      <c r="HIC146" s="601"/>
      <c r="HID146" s="601"/>
      <c r="HIE146" s="601"/>
      <c r="HIF146" s="601"/>
      <c r="HIG146" s="601"/>
      <c r="HIH146" s="601"/>
      <c r="HII146" s="601"/>
      <c r="HIJ146" s="601"/>
      <c r="HIK146" s="601"/>
      <c r="HIL146" s="601"/>
      <c r="HIM146" s="601"/>
      <c r="HIN146" s="601"/>
      <c r="HIO146" s="601"/>
      <c r="HIP146" s="601"/>
      <c r="HIQ146" s="601"/>
      <c r="HIR146" s="601"/>
      <c r="HIS146" s="601"/>
      <c r="HIT146" s="601"/>
      <c r="HIU146" s="601"/>
      <c r="HIV146" s="601"/>
      <c r="HIW146" s="601"/>
      <c r="HIX146" s="601"/>
      <c r="HIY146" s="601"/>
      <c r="HIZ146" s="601"/>
      <c r="HJA146" s="601"/>
      <c r="HJB146" s="601"/>
      <c r="HJC146" s="601"/>
      <c r="HJD146" s="601"/>
      <c r="HJE146" s="601"/>
      <c r="HJF146" s="601"/>
      <c r="HJG146" s="601"/>
      <c r="HJH146" s="601"/>
      <c r="HJI146" s="601"/>
      <c r="HJJ146" s="601"/>
      <c r="HJK146" s="601"/>
      <c r="HJL146" s="601"/>
      <c r="HJM146" s="601"/>
      <c r="HJN146" s="601"/>
      <c r="HJO146" s="601"/>
      <c r="HJP146" s="601"/>
      <c r="HJQ146" s="601"/>
      <c r="HJR146" s="601"/>
      <c r="HJS146" s="601"/>
      <c r="HJT146" s="601"/>
      <c r="HJU146" s="601"/>
      <c r="HJV146" s="601"/>
      <c r="HJW146" s="601"/>
      <c r="HJX146" s="601"/>
      <c r="HJY146" s="601"/>
      <c r="HJZ146" s="601"/>
      <c r="HKA146" s="601"/>
      <c r="HKB146" s="601"/>
      <c r="HKC146" s="601"/>
      <c r="HKD146" s="601"/>
      <c r="HKE146" s="601"/>
      <c r="HKF146" s="601"/>
      <c r="HKG146" s="601"/>
      <c r="HKH146" s="601"/>
      <c r="HKI146" s="601"/>
      <c r="HKJ146" s="601"/>
      <c r="HKK146" s="601"/>
      <c r="HKL146" s="601"/>
      <c r="HKM146" s="601"/>
      <c r="HKN146" s="601"/>
      <c r="HKO146" s="601"/>
      <c r="HKP146" s="601"/>
      <c r="HKQ146" s="601"/>
      <c r="HKR146" s="601"/>
      <c r="HKS146" s="601"/>
      <c r="HKT146" s="601"/>
      <c r="HKU146" s="601"/>
      <c r="HKV146" s="601"/>
      <c r="HKW146" s="601"/>
      <c r="HKX146" s="601"/>
      <c r="HKY146" s="601"/>
      <c r="HKZ146" s="601"/>
      <c r="HLA146" s="601"/>
      <c r="HLB146" s="601"/>
      <c r="HLC146" s="601"/>
      <c r="HLD146" s="601"/>
      <c r="HLE146" s="601"/>
      <c r="HLF146" s="601"/>
      <c r="HLG146" s="601"/>
      <c r="HLH146" s="601"/>
      <c r="HLI146" s="601"/>
      <c r="HLJ146" s="601"/>
      <c r="HLK146" s="601"/>
      <c r="HLL146" s="601"/>
      <c r="HLM146" s="601"/>
      <c r="HLN146" s="601"/>
      <c r="HLO146" s="601"/>
      <c r="HLP146" s="601"/>
      <c r="HLQ146" s="601"/>
      <c r="HLR146" s="601"/>
      <c r="HLS146" s="601"/>
      <c r="HLT146" s="601"/>
      <c r="HLU146" s="601"/>
      <c r="HLV146" s="601"/>
      <c r="HLW146" s="601"/>
      <c r="HLX146" s="601"/>
      <c r="HLY146" s="601"/>
      <c r="HLZ146" s="601"/>
      <c r="HMA146" s="601"/>
      <c r="HMB146" s="601"/>
      <c r="HMC146" s="601"/>
      <c r="HMD146" s="601"/>
      <c r="HME146" s="601"/>
      <c r="HMF146" s="601"/>
      <c r="HMG146" s="601"/>
      <c r="HMH146" s="601"/>
      <c r="HMI146" s="601"/>
      <c r="HMJ146" s="601"/>
      <c r="HMK146" s="601"/>
      <c r="HML146" s="601"/>
      <c r="HMM146" s="601"/>
      <c r="HMN146" s="601"/>
      <c r="HMO146" s="601"/>
      <c r="HMP146" s="601"/>
      <c r="HMQ146" s="601"/>
      <c r="HMR146" s="601"/>
      <c r="HMS146" s="601"/>
      <c r="HMT146" s="601"/>
      <c r="HMU146" s="601"/>
      <c r="HMV146" s="601"/>
      <c r="HMW146" s="601"/>
      <c r="HMX146" s="601"/>
      <c r="HMY146" s="601"/>
      <c r="HMZ146" s="601"/>
      <c r="HNA146" s="601"/>
      <c r="HNB146" s="601"/>
      <c r="HNC146" s="601"/>
      <c r="HND146" s="601"/>
      <c r="HNE146" s="601"/>
      <c r="HNF146" s="601"/>
      <c r="HNG146" s="601"/>
      <c r="HNH146" s="601"/>
      <c r="HNI146" s="601"/>
      <c r="HNJ146" s="601"/>
      <c r="HNK146" s="601"/>
      <c r="HNL146" s="601"/>
      <c r="HNM146" s="601"/>
      <c r="HNN146" s="601"/>
      <c r="HNO146" s="601"/>
      <c r="HNP146" s="601"/>
      <c r="HNQ146" s="601"/>
      <c r="HNR146" s="601"/>
      <c r="HNS146" s="601"/>
      <c r="HNT146" s="601"/>
      <c r="HNU146" s="601"/>
      <c r="HNV146" s="601"/>
      <c r="HNW146" s="601"/>
      <c r="HNX146" s="601"/>
      <c r="HNY146" s="601"/>
      <c r="HNZ146" s="601"/>
      <c r="HOA146" s="601"/>
      <c r="HOB146" s="601"/>
      <c r="HOC146" s="601"/>
      <c r="HOD146" s="601"/>
      <c r="HOE146" s="601"/>
      <c r="HOF146" s="601"/>
      <c r="HOG146" s="601"/>
      <c r="HOH146" s="601"/>
      <c r="HOI146" s="601"/>
      <c r="HOJ146" s="601"/>
      <c r="HOK146" s="601"/>
      <c r="HOL146" s="601"/>
      <c r="HOM146" s="601"/>
      <c r="HON146" s="601"/>
      <c r="HOO146" s="601"/>
      <c r="HOP146" s="601"/>
      <c r="HOQ146" s="601"/>
      <c r="HOR146" s="601"/>
      <c r="HOS146" s="601"/>
      <c r="HOT146" s="601"/>
      <c r="HOU146" s="601"/>
      <c r="HOV146" s="601"/>
      <c r="HOW146" s="601"/>
      <c r="HOX146" s="601"/>
      <c r="HOY146" s="601"/>
      <c r="HOZ146" s="601"/>
      <c r="HPA146" s="601"/>
      <c r="HPB146" s="601"/>
      <c r="HPC146" s="601"/>
      <c r="HPD146" s="601"/>
      <c r="HPE146" s="601"/>
      <c r="HPF146" s="601"/>
      <c r="HPG146" s="601"/>
      <c r="HPH146" s="601"/>
      <c r="HPI146" s="601"/>
      <c r="HPJ146" s="601"/>
      <c r="HPK146" s="601"/>
      <c r="HPL146" s="601"/>
      <c r="HPM146" s="601"/>
      <c r="HPN146" s="601"/>
      <c r="HPO146" s="601"/>
      <c r="HPP146" s="601"/>
      <c r="HPQ146" s="601"/>
      <c r="HPR146" s="601"/>
      <c r="HPS146" s="601"/>
      <c r="HPT146" s="601"/>
      <c r="HPU146" s="601"/>
      <c r="HPV146" s="601"/>
      <c r="HPW146" s="601"/>
      <c r="HPX146" s="601"/>
      <c r="HPY146" s="601"/>
      <c r="HPZ146" s="601"/>
      <c r="HQA146" s="601"/>
      <c r="HQB146" s="601"/>
      <c r="HQC146" s="601"/>
      <c r="HQD146" s="601"/>
      <c r="HQE146" s="601"/>
      <c r="HQF146" s="601"/>
      <c r="HQG146" s="601"/>
      <c r="HQH146" s="601"/>
      <c r="HQI146" s="601"/>
      <c r="HQJ146" s="601"/>
      <c r="HQK146" s="601"/>
      <c r="HQL146" s="601"/>
      <c r="HQM146" s="601"/>
      <c r="HQN146" s="601"/>
      <c r="HQO146" s="601"/>
      <c r="HQP146" s="601"/>
      <c r="HQQ146" s="601"/>
      <c r="HQR146" s="601"/>
      <c r="HQS146" s="601"/>
      <c r="HQT146" s="601"/>
      <c r="HQU146" s="601"/>
      <c r="HQV146" s="601"/>
      <c r="HQW146" s="601"/>
      <c r="HQX146" s="601"/>
      <c r="HQY146" s="601"/>
      <c r="HQZ146" s="601"/>
      <c r="HRA146" s="601"/>
      <c r="HRB146" s="601"/>
      <c r="HRC146" s="601"/>
      <c r="HRD146" s="601"/>
      <c r="HRE146" s="601"/>
      <c r="HRF146" s="601"/>
      <c r="HRG146" s="601"/>
      <c r="HRH146" s="601"/>
      <c r="HRI146" s="601"/>
      <c r="HRJ146" s="601"/>
      <c r="HRK146" s="601"/>
      <c r="HRL146" s="601"/>
      <c r="HRM146" s="601"/>
      <c r="HRN146" s="601"/>
      <c r="HRO146" s="601"/>
      <c r="HRP146" s="601"/>
      <c r="HRQ146" s="601"/>
      <c r="HRR146" s="601"/>
      <c r="HRS146" s="601"/>
      <c r="HRT146" s="601"/>
      <c r="HRU146" s="601"/>
      <c r="HRV146" s="601"/>
      <c r="HRW146" s="601"/>
      <c r="HRX146" s="601"/>
      <c r="HRY146" s="601"/>
      <c r="HRZ146" s="601"/>
      <c r="HSA146" s="601"/>
      <c r="HSB146" s="601"/>
      <c r="HSC146" s="601"/>
      <c r="HSD146" s="601"/>
      <c r="HSE146" s="601"/>
      <c r="HSF146" s="601"/>
      <c r="HSG146" s="601"/>
      <c r="HSH146" s="601"/>
      <c r="HSI146" s="601"/>
      <c r="HSJ146" s="601"/>
      <c r="HSK146" s="601"/>
      <c r="HSL146" s="601"/>
      <c r="HSM146" s="601"/>
      <c r="HSN146" s="601"/>
      <c r="HSO146" s="601"/>
      <c r="HSP146" s="601"/>
      <c r="HSQ146" s="601"/>
      <c r="HSR146" s="601"/>
      <c r="HSS146" s="601"/>
      <c r="HST146" s="601"/>
      <c r="HSU146" s="601"/>
      <c r="HSV146" s="601"/>
      <c r="HSW146" s="601"/>
      <c r="HSX146" s="601"/>
      <c r="HSY146" s="601"/>
      <c r="HSZ146" s="601"/>
      <c r="HTA146" s="601"/>
      <c r="HTB146" s="601"/>
      <c r="HTC146" s="601"/>
      <c r="HTD146" s="601"/>
      <c r="HTE146" s="601"/>
      <c r="HTF146" s="601"/>
      <c r="HTG146" s="601"/>
      <c r="HTH146" s="601"/>
      <c r="HTI146" s="601"/>
      <c r="HTJ146" s="601"/>
      <c r="HTK146" s="601"/>
      <c r="HTL146" s="601"/>
      <c r="HTM146" s="601"/>
      <c r="HTN146" s="601"/>
      <c r="HTO146" s="601"/>
      <c r="HTP146" s="601"/>
      <c r="HTQ146" s="601"/>
      <c r="HTR146" s="601"/>
      <c r="HTS146" s="601"/>
      <c r="HTT146" s="601"/>
      <c r="HTU146" s="601"/>
      <c r="HTV146" s="601"/>
      <c r="HTW146" s="601"/>
      <c r="HTX146" s="601"/>
      <c r="HTY146" s="601"/>
      <c r="HTZ146" s="601"/>
      <c r="HUA146" s="601"/>
      <c r="HUB146" s="601"/>
      <c r="HUC146" s="601"/>
      <c r="HUD146" s="601"/>
      <c r="HUE146" s="601"/>
      <c r="HUF146" s="601"/>
      <c r="HUG146" s="601"/>
      <c r="HUH146" s="601"/>
      <c r="HUI146" s="601"/>
      <c r="HUJ146" s="601"/>
      <c r="HUK146" s="601"/>
      <c r="HUL146" s="601"/>
      <c r="HUM146" s="601"/>
      <c r="HUN146" s="601"/>
      <c r="HUO146" s="601"/>
      <c r="HUP146" s="601"/>
      <c r="HUQ146" s="601"/>
      <c r="HUR146" s="601"/>
      <c r="HUS146" s="601"/>
      <c r="HUT146" s="601"/>
      <c r="HUU146" s="601"/>
      <c r="HUV146" s="601"/>
      <c r="HUW146" s="601"/>
      <c r="HUX146" s="601"/>
      <c r="HUY146" s="601"/>
      <c r="HUZ146" s="601"/>
      <c r="HVA146" s="601"/>
      <c r="HVB146" s="601"/>
      <c r="HVC146" s="601"/>
      <c r="HVD146" s="601"/>
      <c r="HVE146" s="601"/>
      <c r="HVF146" s="601"/>
      <c r="HVG146" s="601"/>
      <c r="HVH146" s="601"/>
      <c r="HVI146" s="601"/>
      <c r="HVJ146" s="601"/>
      <c r="HVK146" s="601"/>
      <c r="HVL146" s="601"/>
      <c r="HVM146" s="601"/>
      <c r="HVN146" s="601"/>
      <c r="HVO146" s="601"/>
      <c r="HVP146" s="601"/>
      <c r="HVQ146" s="601"/>
      <c r="HVR146" s="601"/>
      <c r="HVS146" s="601"/>
      <c r="HVT146" s="601"/>
      <c r="HVU146" s="601"/>
      <c r="HVV146" s="601"/>
      <c r="HVW146" s="601"/>
      <c r="HVX146" s="601"/>
      <c r="HVY146" s="601"/>
      <c r="HVZ146" s="601"/>
      <c r="HWA146" s="601"/>
      <c r="HWB146" s="601"/>
      <c r="HWC146" s="601"/>
      <c r="HWD146" s="601"/>
      <c r="HWE146" s="601"/>
      <c r="HWF146" s="601"/>
      <c r="HWG146" s="601"/>
      <c r="HWH146" s="601"/>
      <c r="HWI146" s="601"/>
      <c r="HWJ146" s="601"/>
      <c r="HWK146" s="601"/>
      <c r="HWL146" s="601"/>
      <c r="HWM146" s="601"/>
      <c r="HWN146" s="601"/>
      <c r="HWO146" s="601"/>
      <c r="HWP146" s="601"/>
      <c r="HWQ146" s="601"/>
      <c r="HWR146" s="601"/>
      <c r="HWS146" s="601"/>
      <c r="HWT146" s="601"/>
      <c r="HWU146" s="601"/>
      <c r="HWV146" s="601"/>
      <c r="HWW146" s="601"/>
      <c r="HWX146" s="601"/>
      <c r="HWY146" s="601"/>
      <c r="HWZ146" s="601"/>
      <c r="HXA146" s="601"/>
      <c r="HXB146" s="601"/>
      <c r="HXC146" s="601"/>
      <c r="HXD146" s="601"/>
      <c r="HXE146" s="601"/>
      <c r="HXF146" s="601"/>
      <c r="HXG146" s="601"/>
      <c r="HXH146" s="601"/>
      <c r="HXI146" s="601"/>
      <c r="HXJ146" s="601"/>
      <c r="HXK146" s="601"/>
      <c r="HXL146" s="601"/>
      <c r="HXM146" s="601"/>
      <c r="HXN146" s="601"/>
      <c r="HXO146" s="601"/>
      <c r="HXP146" s="601"/>
      <c r="HXQ146" s="601"/>
      <c r="HXR146" s="601"/>
      <c r="HXS146" s="601"/>
      <c r="HXT146" s="601"/>
      <c r="HXU146" s="601"/>
      <c r="HXV146" s="601"/>
      <c r="HXW146" s="601"/>
      <c r="HXX146" s="601"/>
      <c r="HXY146" s="601"/>
      <c r="HXZ146" s="601"/>
      <c r="HYA146" s="601"/>
      <c r="HYB146" s="601"/>
      <c r="HYC146" s="601"/>
      <c r="HYD146" s="601"/>
      <c r="HYE146" s="601"/>
      <c r="HYF146" s="601"/>
      <c r="HYG146" s="601"/>
      <c r="HYH146" s="601"/>
      <c r="HYI146" s="601"/>
      <c r="HYJ146" s="601"/>
      <c r="HYK146" s="601"/>
      <c r="HYL146" s="601"/>
      <c r="HYM146" s="601"/>
      <c r="HYN146" s="601"/>
      <c r="HYO146" s="601"/>
      <c r="HYP146" s="601"/>
      <c r="HYQ146" s="601"/>
      <c r="HYR146" s="601"/>
      <c r="HYS146" s="601"/>
      <c r="HYT146" s="601"/>
      <c r="HYU146" s="601"/>
      <c r="HYV146" s="601"/>
      <c r="HYW146" s="601"/>
      <c r="HYX146" s="601"/>
      <c r="HYY146" s="601"/>
      <c r="HYZ146" s="601"/>
      <c r="HZA146" s="601"/>
      <c r="HZB146" s="601"/>
      <c r="HZC146" s="601"/>
      <c r="HZD146" s="601"/>
      <c r="HZE146" s="601"/>
      <c r="HZF146" s="601"/>
      <c r="HZG146" s="601"/>
      <c r="HZH146" s="601"/>
      <c r="HZI146" s="601"/>
      <c r="HZJ146" s="601"/>
      <c r="HZK146" s="601"/>
      <c r="HZL146" s="601"/>
      <c r="HZM146" s="601"/>
      <c r="HZN146" s="601"/>
      <c r="HZO146" s="601"/>
      <c r="HZP146" s="601"/>
      <c r="HZQ146" s="601"/>
      <c r="HZR146" s="601"/>
      <c r="HZS146" s="601"/>
      <c r="HZT146" s="601"/>
      <c r="HZU146" s="601"/>
      <c r="HZV146" s="601"/>
      <c r="HZW146" s="601"/>
      <c r="HZX146" s="601"/>
      <c r="HZY146" s="601"/>
      <c r="HZZ146" s="601"/>
      <c r="IAA146" s="601"/>
      <c r="IAB146" s="601"/>
      <c r="IAC146" s="601"/>
      <c r="IAD146" s="601"/>
      <c r="IAE146" s="601"/>
      <c r="IAF146" s="601"/>
      <c r="IAG146" s="601"/>
      <c r="IAH146" s="601"/>
      <c r="IAI146" s="601"/>
      <c r="IAJ146" s="601"/>
      <c r="IAK146" s="601"/>
      <c r="IAL146" s="601"/>
      <c r="IAM146" s="601"/>
      <c r="IAN146" s="601"/>
      <c r="IAO146" s="601"/>
      <c r="IAP146" s="601"/>
      <c r="IAQ146" s="601"/>
      <c r="IAR146" s="601"/>
      <c r="IAS146" s="601"/>
      <c r="IAT146" s="601"/>
      <c r="IAU146" s="601"/>
      <c r="IAV146" s="601"/>
      <c r="IAW146" s="601"/>
      <c r="IAX146" s="601"/>
      <c r="IAY146" s="601"/>
      <c r="IAZ146" s="601"/>
      <c r="IBA146" s="601"/>
      <c r="IBB146" s="601"/>
      <c r="IBC146" s="601"/>
      <c r="IBD146" s="601"/>
      <c r="IBE146" s="601"/>
      <c r="IBF146" s="601"/>
      <c r="IBG146" s="601"/>
      <c r="IBH146" s="601"/>
      <c r="IBI146" s="601"/>
      <c r="IBJ146" s="601"/>
      <c r="IBK146" s="601"/>
      <c r="IBL146" s="601"/>
      <c r="IBM146" s="601"/>
      <c r="IBN146" s="601"/>
      <c r="IBO146" s="601"/>
      <c r="IBP146" s="601"/>
      <c r="IBQ146" s="601"/>
      <c r="IBR146" s="601"/>
      <c r="IBS146" s="601"/>
      <c r="IBT146" s="601"/>
      <c r="IBU146" s="601"/>
      <c r="IBV146" s="601"/>
      <c r="IBW146" s="601"/>
      <c r="IBX146" s="601"/>
      <c r="IBY146" s="601"/>
      <c r="IBZ146" s="601"/>
      <c r="ICA146" s="601"/>
      <c r="ICB146" s="601"/>
      <c r="ICC146" s="601"/>
      <c r="ICD146" s="601"/>
      <c r="ICE146" s="601"/>
      <c r="ICF146" s="601"/>
      <c r="ICG146" s="601"/>
      <c r="ICH146" s="601"/>
      <c r="ICI146" s="601"/>
      <c r="ICJ146" s="601"/>
      <c r="ICK146" s="601"/>
      <c r="ICL146" s="601"/>
      <c r="ICM146" s="601"/>
      <c r="ICN146" s="601"/>
      <c r="ICO146" s="601"/>
      <c r="ICP146" s="601"/>
      <c r="ICQ146" s="601"/>
      <c r="ICR146" s="601"/>
      <c r="ICS146" s="601"/>
      <c r="ICT146" s="601"/>
      <c r="ICU146" s="601"/>
      <c r="ICV146" s="601"/>
      <c r="ICW146" s="601"/>
      <c r="ICX146" s="601"/>
      <c r="ICY146" s="601"/>
      <c r="ICZ146" s="601"/>
      <c r="IDA146" s="601"/>
      <c r="IDB146" s="601"/>
      <c r="IDC146" s="601"/>
      <c r="IDD146" s="601"/>
      <c r="IDE146" s="601"/>
      <c r="IDF146" s="601"/>
      <c r="IDG146" s="601"/>
      <c r="IDH146" s="601"/>
      <c r="IDI146" s="601"/>
      <c r="IDJ146" s="601"/>
      <c r="IDK146" s="601"/>
      <c r="IDL146" s="601"/>
      <c r="IDM146" s="601"/>
      <c r="IDN146" s="601"/>
      <c r="IDO146" s="601"/>
      <c r="IDP146" s="601"/>
      <c r="IDQ146" s="601"/>
      <c r="IDR146" s="601"/>
      <c r="IDS146" s="601"/>
      <c r="IDT146" s="601"/>
      <c r="IDU146" s="601"/>
      <c r="IDV146" s="601"/>
      <c r="IDW146" s="601"/>
      <c r="IDX146" s="601"/>
      <c r="IDY146" s="601"/>
      <c r="IDZ146" s="601"/>
      <c r="IEA146" s="601"/>
      <c r="IEB146" s="601"/>
      <c r="IEC146" s="601"/>
      <c r="IED146" s="601"/>
      <c r="IEE146" s="601"/>
      <c r="IEF146" s="601"/>
      <c r="IEG146" s="601"/>
      <c r="IEH146" s="601"/>
      <c r="IEI146" s="601"/>
      <c r="IEJ146" s="601"/>
      <c r="IEK146" s="601"/>
      <c r="IEL146" s="601"/>
      <c r="IEM146" s="601"/>
      <c r="IEN146" s="601"/>
      <c r="IEO146" s="601"/>
      <c r="IEP146" s="601"/>
      <c r="IEQ146" s="601"/>
      <c r="IER146" s="601"/>
      <c r="IES146" s="601"/>
      <c r="IET146" s="601"/>
      <c r="IEU146" s="601"/>
      <c r="IEV146" s="601"/>
      <c r="IEW146" s="601"/>
      <c r="IEX146" s="601"/>
      <c r="IEY146" s="601"/>
      <c r="IEZ146" s="601"/>
      <c r="IFA146" s="601"/>
      <c r="IFB146" s="601"/>
      <c r="IFC146" s="601"/>
      <c r="IFD146" s="601"/>
      <c r="IFE146" s="601"/>
      <c r="IFF146" s="601"/>
      <c r="IFG146" s="601"/>
      <c r="IFH146" s="601"/>
      <c r="IFI146" s="601"/>
      <c r="IFJ146" s="601"/>
      <c r="IFK146" s="601"/>
      <c r="IFL146" s="601"/>
      <c r="IFM146" s="601"/>
      <c r="IFN146" s="601"/>
      <c r="IFO146" s="601"/>
      <c r="IFP146" s="601"/>
      <c r="IFQ146" s="601"/>
      <c r="IFR146" s="601"/>
      <c r="IFS146" s="601"/>
      <c r="IFT146" s="601"/>
      <c r="IFU146" s="601"/>
      <c r="IFV146" s="601"/>
      <c r="IFW146" s="601"/>
      <c r="IFX146" s="601"/>
      <c r="IFY146" s="601"/>
      <c r="IFZ146" s="601"/>
      <c r="IGA146" s="601"/>
      <c r="IGB146" s="601"/>
      <c r="IGC146" s="601"/>
      <c r="IGD146" s="601"/>
      <c r="IGE146" s="601"/>
      <c r="IGF146" s="601"/>
      <c r="IGG146" s="601"/>
      <c r="IGH146" s="601"/>
      <c r="IGI146" s="601"/>
      <c r="IGJ146" s="601"/>
      <c r="IGK146" s="601"/>
      <c r="IGL146" s="601"/>
      <c r="IGM146" s="601"/>
      <c r="IGN146" s="601"/>
      <c r="IGO146" s="601"/>
      <c r="IGP146" s="601"/>
      <c r="IGQ146" s="601"/>
      <c r="IGR146" s="601"/>
      <c r="IGS146" s="601"/>
      <c r="IGT146" s="601"/>
      <c r="IGU146" s="601"/>
      <c r="IGV146" s="601"/>
      <c r="IGW146" s="601"/>
      <c r="IGX146" s="601"/>
      <c r="IGY146" s="601"/>
      <c r="IGZ146" s="601"/>
      <c r="IHA146" s="601"/>
      <c r="IHB146" s="601"/>
      <c r="IHC146" s="601"/>
      <c r="IHD146" s="601"/>
      <c r="IHE146" s="601"/>
      <c r="IHF146" s="601"/>
      <c r="IHG146" s="601"/>
      <c r="IHH146" s="601"/>
      <c r="IHI146" s="601"/>
      <c r="IHJ146" s="601"/>
      <c r="IHK146" s="601"/>
      <c r="IHL146" s="601"/>
      <c r="IHM146" s="601"/>
      <c r="IHN146" s="601"/>
      <c r="IHO146" s="601"/>
      <c r="IHP146" s="601"/>
      <c r="IHQ146" s="601"/>
      <c r="IHR146" s="601"/>
      <c r="IHS146" s="601"/>
      <c r="IHT146" s="601"/>
      <c r="IHU146" s="601"/>
      <c r="IHV146" s="601"/>
      <c r="IHW146" s="601"/>
      <c r="IHX146" s="601"/>
      <c r="IHY146" s="601"/>
      <c r="IHZ146" s="601"/>
      <c r="IIA146" s="601"/>
      <c r="IIB146" s="601"/>
      <c r="IIC146" s="601"/>
      <c r="IID146" s="601"/>
      <c r="IIE146" s="601"/>
      <c r="IIF146" s="601"/>
      <c r="IIG146" s="601"/>
      <c r="IIH146" s="601"/>
      <c r="III146" s="601"/>
      <c r="IIJ146" s="601"/>
      <c r="IIK146" s="601"/>
      <c r="IIL146" s="601"/>
      <c r="IIM146" s="601"/>
      <c r="IIN146" s="601"/>
      <c r="IIO146" s="601"/>
      <c r="IIP146" s="601"/>
      <c r="IIQ146" s="601"/>
      <c r="IIR146" s="601"/>
      <c r="IIS146" s="601"/>
      <c r="IIT146" s="601"/>
      <c r="IIU146" s="601"/>
      <c r="IIV146" s="601"/>
      <c r="IIW146" s="601"/>
      <c r="IIX146" s="601"/>
      <c r="IIY146" s="601"/>
      <c r="IIZ146" s="601"/>
      <c r="IJA146" s="601"/>
      <c r="IJB146" s="601"/>
      <c r="IJC146" s="601"/>
      <c r="IJD146" s="601"/>
      <c r="IJE146" s="601"/>
      <c r="IJF146" s="601"/>
      <c r="IJG146" s="601"/>
      <c r="IJH146" s="601"/>
      <c r="IJI146" s="601"/>
      <c r="IJJ146" s="601"/>
      <c r="IJK146" s="601"/>
      <c r="IJL146" s="601"/>
      <c r="IJM146" s="601"/>
      <c r="IJN146" s="601"/>
      <c r="IJO146" s="601"/>
      <c r="IJP146" s="601"/>
      <c r="IJQ146" s="601"/>
      <c r="IJR146" s="601"/>
      <c r="IJS146" s="601"/>
      <c r="IJT146" s="601"/>
      <c r="IJU146" s="601"/>
      <c r="IJV146" s="601"/>
      <c r="IJW146" s="601"/>
      <c r="IJX146" s="601"/>
      <c r="IJY146" s="601"/>
      <c r="IJZ146" s="601"/>
      <c r="IKA146" s="601"/>
      <c r="IKB146" s="601"/>
      <c r="IKC146" s="601"/>
      <c r="IKD146" s="601"/>
      <c r="IKE146" s="601"/>
      <c r="IKF146" s="601"/>
      <c r="IKG146" s="601"/>
      <c r="IKH146" s="601"/>
      <c r="IKI146" s="601"/>
      <c r="IKJ146" s="601"/>
      <c r="IKK146" s="601"/>
      <c r="IKL146" s="601"/>
      <c r="IKM146" s="601"/>
      <c r="IKN146" s="601"/>
      <c r="IKO146" s="601"/>
      <c r="IKP146" s="601"/>
      <c r="IKQ146" s="601"/>
      <c r="IKR146" s="601"/>
      <c r="IKS146" s="601"/>
      <c r="IKT146" s="601"/>
      <c r="IKU146" s="601"/>
      <c r="IKV146" s="601"/>
      <c r="IKW146" s="601"/>
      <c r="IKX146" s="601"/>
      <c r="IKY146" s="601"/>
      <c r="IKZ146" s="601"/>
      <c r="ILA146" s="601"/>
      <c r="ILB146" s="601"/>
      <c r="ILC146" s="601"/>
      <c r="ILD146" s="601"/>
      <c r="ILE146" s="601"/>
      <c r="ILF146" s="601"/>
      <c r="ILG146" s="601"/>
      <c r="ILH146" s="601"/>
      <c r="ILI146" s="601"/>
      <c r="ILJ146" s="601"/>
      <c r="ILK146" s="601"/>
      <c r="ILL146" s="601"/>
      <c r="ILM146" s="601"/>
      <c r="ILN146" s="601"/>
      <c r="ILO146" s="601"/>
      <c r="ILP146" s="601"/>
      <c r="ILQ146" s="601"/>
      <c r="ILR146" s="601"/>
      <c r="ILS146" s="601"/>
      <c r="ILT146" s="601"/>
      <c r="ILU146" s="601"/>
      <c r="ILV146" s="601"/>
      <c r="ILW146" s="601"/>
      <c r="ILX146" s="601"/>
      <c r="ILY146" s="601"/>
      <c r="ILZ146" s="601"/>
      <c r="IMA146" s="601"/>
      <c r="IMB146" s="601"/>
      <c r="IMC146" s="601"/>
      <c r="IMD146" s="601"/>
      <c r="IME146" s="601"/>
      <c r="IMF146" s="601"/>
      <c r="IMG146" s="601"/>
      <c r="IMH146" s="601"/>
      <c r="IMI146" s="601"/>
      <c r="IMJ146" s="601"/>
      <c r="IMK146" s="601"/>
      <c r="IML146" s="601"/>
      <c r="IMM146" s="601"/>
      <c r="IMN146" s="601"/>
      <c r="IMO146" s="601"/>
      <c r="IMP146" s="601"/>
      <c r="IMQ146" s="601"/>
      <c r="IMR146" s="601"/>
      <c r="IMS146" s="601"/>
      <c r="IMT146" s="601"/>
      <c r="IMU146" s="601"/>
      <c r="IMV146" s="601"/>
      <c r="IMW146" s="601"/>
      <c r="IMX146" s="601"/>
      <c r="IMY146" s="601"/>
      <c r="IMZ146" s="601"/>
      <c r="INA146" s="601"/>
      <c r="INB146" s="601"/>
      <c r="INC146" s="601"/>
      <c r="IND146" s="601"/>
      <c r="INE146" s="601"/>
      <c r="INF146" s="601"/>
      <c r="ING146" s="601"/>
      <c r="INH146" s="601"/>
      <c r="INI146" s="601"/>
      <c r="INJ146" s="601"/>
      <c r="INK146" s="601"/>
      <c r="INL146" s="601"/>
      <c r="INM146" s="601"/>
      <c r="INN146" s="601"/>
      <c r="INO146" s="601"/>
      <c r="INP146" s="601"/>
      <c r="INQ146" s="601"/>
      <c r="INR146" s="601"/>
      <c r="INS146" s="601"/>
      <c r="INT146" s="601"/>
      <c r="INU146" s="601"/>
      <c r="INV146" s="601"/>
      <c r="INW146" s="601"/>
      <c r="INX146" s="601"/>
      <c r="INY146" s="601"/>
      <c r="INZ146" s="601"/>
      <c r="IOA146" s="601"/>
      <c r="IOB146" s="601"/>
      <c r="IOC146" s="601"/>
      <c r="IOD146" s="601"/>
      <c r="IOE146" s="601"/>
      <c r="IOF146" s="601"/>
      <c r="IOG146" s="601"/>
      <c r="IOH146" s="601"/>
      <c r="IOI146" s="601"/>
      <c r="IOJ146" s="601"/>
      <c r="IOK146" s="601"/>
      <c r="IOL146" s="601"/>
      <c r="IOM146" s="601"/>
      <c r="ION146" s="601"/>
      <c r="IOO146" s="601"/>
      <c r="IOP146" s="601"/>
      <c r="IOQ146" s="601"/>
      <c r="IOR146" s="601"/>
      <c r="IOS146" s="601"/>
      <c r="IOT146" s="601"/>
      <c r="IOU146" s="601"/>
      <c r="IOV146" s="601"/>
      <c r="IOW146" s="601"/>
      <c r="IOX146" s="601"/>
      <c r="IOY146" s="601"/>
      <c r="IOZ146" s="601"/>
      <c r="IPA146" s="601"/>
      <c r="IPB146" s="601"/>
      <c r="IPC146" s="601"/>
      <c r="IPD146" s="601"/>
      <c r="IPE146" s="601"/>
      <c r="IPF146" s="601"/>
      <c r="IPG146" s="601"/>
      <c r="IPH146" s="601"/>
      <c r="IPI146" s="601"/>
      <c r="IPJ146" s="601"/>
      <c r="IPK146" s="601"/>
      <c r="IPL146" s="601"/>
      <c r="IPM146" s="601"/>
      <c r="IPN146" s="601"/>
      <c r="IPO146" s="601"/>
      <c r="IPP146" s="601"/>
      <c r="IPQ146" s="601"/>
      <c r="IPR146" s="601"/>
      <c r="IPS146" s="601"/>
      <c r="IPT146" s="601"/>
      <c r="IPU146" s="601"/>
      <c r="IPV146" s="601"/>
      <c r="IPW146" s="601"/>
      <c r="IPX146" s="601"/>
      <c r="IPY146" s="601"/>
      <c r="IPZ146" s="601"/>
      <c r="IQA146" s="601"/>
      <c r="IQB146" s="601"/>
      <c r="IQC146" s="601"/>
      <c r="IQD146" s="601"/>
      <c r="IQE146" s="601"/>
      <c r="IQF146" s="601"/>
      <c r="IQG146" s="601"/>
      <c r="IQH146" s="601"/>
      <c r="IQI146" s="601"/>
      <c r="IQJ146" s="601"/>
      <c r="IQK146" s="601"/>
      <c r="IQL146" s="601"/>
      <c r="IQM146" s="601"/>
      <c r="IQN146" s="601"/>
      <c r="IQO146" s="601"/>
      <c r="IQP146" s="601"/>
      <c r="IQQ146" s="601"/>
      <c r="IQR146" s="601"/>
      <c r="IQS146" s="601"/>
      <c r="IQT146" s="601"/>
      <c r="IQU146" s="601"/>
      <c r="IQV146" s="601"/>
      <c r="IQW146" s="601"/>
      <c r="IQX146" s="601"/>
      <c r="IQY146" s="601"/>
      <c r="IQZ146" s="601"/>
      <c r="IRA146" s="601"/>
      <c r="IRB146" s="601"/>
      <c r="IRC146" s="601"/>
      <c r="IRD146" s="601"/>
      <c r="IRE146" s="601"/>
      <c r="IRF146" s="601"/>
      <c r="IRG146" s="601"/>
      <c r="IRH146" s="601"/>
      <c r="IRI146" s="601"/>
      <c r="IRJ146" s="601"/>
      <c r="IRK146" s="601"/>
      <c r="IRL146" s="601"/>
      <c r="IRM146" s="601"/>
      <c r="IRN146" s="601"/>
      <c r="IRO146" s="601"/>
      <c r="IRP146" s="601"/>
      <c r="IRQ146" s="601"/>
      <c r="IRR146" s="601"/>
      <c r="IRS146" s="601"/>
      <c r="IRT146" s="601"/>
      <c r="IRU146" s="601"/>
      <c r="IRV146" s="601"/>
      <c r="IRW146" s="601"/>
      <c r="IRX146" s="601"/>
      <c r="IRY146" s="601"/>
      <c r="IRZ146" s="601"/>
      <c r="ISA146" s="601"/>
      <c r="ISB146" s="601"/>
      <c r="ISC146" s="601"/>
      <c r="ISD146" s="601"/>
      <c r="ISE146" s="601"/>
      <c r="ISF146" s="601"/>
      <c r="ISG146" s="601"/>
      <c r="ISH146" s="601"/>
      <c r="ISI146" s="601"/>
      <c r="ISJ146" s="601"/>
      <c r="ISK146" s="601"/>
      <c r="ISL146" s="601"/>
      <c r="ISM146" s="601"/>
      <c r="ISN146" s="601"/>
      <c r="ISO146" s="601"/>
      <c r="ISP146" s="601"/>
      <c r="ISQ146" s="601"/>
      <c r="ISR146" s="601"/>
      <c r="ISS146" s="601"/>
      <c r="IST146" s="601"/>
      <c r="ISU146" s="601"/>
      <c r="ISV146" s="601"/>
      <c r="ISW146" s="601"/>
      <c r="ISX146" s="601"/>
      <c r="ISY146" s="601"/>
      <c r="ISZ146" s="601"/>
      <c r="ITA146" s="601"/>
      <c r="ITB146" s="601"/>
      <c r="ITC146" s="601"/>
      <c r="ITD146" s="601"/>
      <c r="ITE146" s="601"/>
      <c r="ITF146" s="601"/>
      <c r="ITG146" s="601"/>
      <c r="ITH146" s="601"/>
      <c r="ITI146" s="601"/>
      <c r="ITJ146" s="601"/>
      <c r="ITK146" s="601"/>
      <c r="ITL146" s="601"/>
      <c r="ITM146" s="601"/>
      <c r="ITN146" s="601"/>
      <c r="ITO146" s="601"/>
      <c r="ITP146" s="601"/>
      <c r="ITQ146" s="601"/>
      <c r="ITR146" s="601"/>
      <c r="ITS146" s="601"/>
      <c r="ITT146" s="601"/>
      <c r="ITU146" s="601"/>
      <c r="ITV146" s="601"/>
      <c r="ITW146" s="601"/>
      <c r="ITX146" s="601"/>
      <c r="ITY146" s="601"/>
      <c r="ITZ146" s="601"/>
      <c r="IUA146" s="601"/>
      <c r="IUB146" s="601"/>
      <c r="IUC146" s="601"/>
      <c r="IUD146" s="601"/>
      <c r="IUE146" s="601"/>
      <c r="IUF146" s="601"/>
      <c r="IUG146" s="601"/>
      <c r="IUH146" s="601"/>
      <c r="IUI146" s="601"/>
      <c r="IUJ146" s="601"/>
      <c r="IUK146" s="601"/>
      <c r="IUL146" s="601"/>
      <c r="IUM146" s="601"/>
      <c r="IUN146" s="601"/>
      <c r="IUO146" s="601"/>
      <c r="IUP146" s="601"/>
      <c r="IUQ146" s="601"/>
      <c r="IUR146" s="601"/>
      <c r="IUS146" s="601"/>
      <c r="IUT146" s="601"/>
      <c r="IUU146" s="601"/>
      <c r="IUV146" s="601"/>
      <c r="IUW146" s="601"/>
      <c r="IUX146" s="601"/>
      <c r="IUY146" s="601"/>
      <c r="IUZ146" s="601"/>
      <c r="IVA146" s="601"/>
      <c r="IVB146" s="601"/>
      <c r="IVC146" s="601"/>
      <c r="IVD146" s="601"/>
      <c r="IVE146" s="601"/>
      <c r="IVF146" s="601"/>
      <c r="IVG146" s="601"/>
      <c r="IVH146" s="601"/>
      <c r="IVI146" s="601"/>
      <c r="IVJ146" s="601"/>
      <c r="IVK146" s="601"/>
      <c r="IVL146" s="601"/>
      <c r="IVM146" s="601"/>
      <c r="IVN146" s="601"/>
      <c r="IVO146" s="601"/>
      <c r="IVP146" s="601"/>
      <c r="IVQ146" s="601"/>
      <c r="IVR146" s="601"/>
      <c r="IVS146" s="601"/>
      <c r="IVT146" s="601"/>
      <c r="IVU146" s="601"/>
      <c r="IVV146" s="601"/>
      <c r="IVW146" s="601"/>
      <c r="IVX146" s="601"/>
      <c r="IVY146" s="601"/>
      <c r="IVZ146" s="601"/>
      <c r="IWA146" s="601"/>
      <c r="IWB146" s="601"/>
      <c r="IWC146" s="601"/>
      <c r="IWD146" s="601"/>
      <c r="IWE146" s="601"/>
      <c r="IWF146" s="601"/>
      <c r="IWG146" s="601"/>
      <c r="IWH146" s="601"/>
      <c r="IWI146" s="601"/>
      <c r="IWJ146" s="601"/>
      <c r="IWK146" s="601"/>
      <c r="IWL146" s="601"/>
      <c r="IWM146" s="601"/>
      <c r="IWN146" s="601"/>
      <c r="IWO146" s="601"/>
      <c r="IWP146" s="601"/>
      <c r="IWQ146" s="601"/>
      <c r="IWR146" s="601"/>
      <c r="IWS146" s="601"/>
      <c r="IWT146" s="601"/>
      <c r="IWU146" s="601"/>
      <c r="IWV146" s="601"/>
      <c r="IWW146" s="601"/>
      <c r="IWX146" s="601"/>
      <c r="IWY146" s="601"/>
      <c r="IWZ146" s="601"/>
      <c r="IXA146" s="601"/>
      <c r="IXB146" s="601"/>
      <c r="IXC146" s="601"/>
      <c r="IXD146" s="601"/>
      <c r="IXE146" s="601"/>
      <c r="IXF146" s="601"/>
      <c r="IXG146" s="601"/>
      <c r="IXH146" s="601"/>
      <c r="IXI146" s="601"/>
      <c r="IXJ146" s="601"/>
      <c r="IXK146" s="601"/>
      <c r="IXL146" s="601"/>
      <c r="IXM146" s="601"/>
      <c r="IXN146" s="601"/>
      <c r="IXO146" s="601"/>
      <c r="IXP146" s="601"/>
      <c r="IXQ146" s="601"/>
      <c r="IXR146" s="601"/>
      <c r="IXS146" s="601"/>
      <c r="IXT146" s="601"/>
      <c r="IXU146" s="601"/>
      <c r="IXV146" s="601"/>
      <c r="IXW146" s="601"/>
      <c r="IXX146" s="601"/>
      <c r="IXY146" s="601"/>
      <c r="IXZ146" s="601"/>
      <c r="IYA146" s="601"/>
      <c r="IYB146" s="601"/>
      <c r="IYC146" s="601"/>
      <c r="IYD146" s="601"/>
      <c r="IYE146" s="601"/>
      <c r="IYF146" s="601"/>
      <c r="IYG146" s="601"/>
      <c r="IYH146" s="601"/>
      <c r="IYI146" s="601"/>
      <c r="IYJ146" s="601"/>
      <c r="IYK146" s="601"/>
      <c r="IYL146" s="601"/>
      <c r="IYM146" s="601"/>
      <c r="IYN146" s="601"/>
      <c r="IYO146" s="601"/>
      <c r="IYP146" s="601"/>
      <c r="IYQ146" s="601"/>
      <c r="IYR146" s="601"/>
      <c r="IYS146" s="601"/>
      <c r="IYT146" s="601"/>
      <c r="IYU146" s="601"/>
      <c r="IYV146" s="601"/>
      <c r="IYW146" s="601"/>
      <c r="IYX146" s="601"/>
      <c r="IYY146" s="601"/>
      <c r="IYZ146" s="601"/>
      <c r="IZA146" s="601"/>
      <c r="IZB146" s="601"/>
      <c r="IZC146" s="601"/>
      <c r="IZD146" s="601"/>
      <c r="IZE146" s="601"/>
      <c r="IZF146" s="601"/>
      <c r="IZG146" s="601"/>
      <c r="IZH146" s="601"/>
      <c r="IZI146" s="601"/>
      <c r="IZJ146" s="601"/>
      <c r="IZK146" s="601"/>
      <c r="IZL146" s="601"/>
      <c r="IZM146" s="601"/>
      <c r="IZN146" s="601"/>
      <c r="IZO146" s="601"/>
      <c r="IZP146" s="601"/>
      <c r="IZQ146" s="601"/>
      <c r="IZR146" s="601"/>
      <c r="IZS146" s="601"/>
      <c r="IZT146" s="601"/>
      <c r="IZU146" s="601"/>
      <c r="IZV146" s="601"/>
      <c r="IZW146" s="601"/>
      <c r="IZX146" s="601"/>
      <c r="IZY146" s="601"/>
      <c r="IZZ146" s="601"/>
      <c r="JAA146" s="601"/>
      <c r="JAB146" s="601"/>
      <c r="JAC146" s="601"/>
      <c r="JAD146" s="601"/>
      <c r="JAE146" s="601"/>
      <c r="JAF146" s="601"/>
      <c r="JAG146" s="601"/>
      <c r="JAH146" s="601"/>
      <c r="JAI146" s="601"/>
      <c r="JAJ146" s="601"/>
      <c r="JAK146" s="601"/>
      <c r="JAL146" s="601"/>
      <c r="JAM146" s="601"/>
      <c r="JAN146" s="601"/>
      <c r="JAO146" s="601"/>
      <c r="JAP146" s="601"/>
      <c r="JAQ146" s="601"/>
      <c r="JAR146" s="601"/>
      <c r="JAS146" s="601"/>
      <c r="JAT146" s="601"/>
      <c r="JAU146" s="601"/>
      <c r="JAV146" s="601"/>
      <c r="JAW146" s="601"/>
      <c r="JAX146" s="601"/>
      <c r="JAY146" s="601"/>
      <c r="JAZ146" s="601"/>
      <c r="JBA146" s="601"/>
      <c r="JBB146" s="601"/>
      <c r="JBC146" s="601"/>
      <c r="JBD146" s="601"/>
      <c r="JBE146" s="601"/>
      <c r="JBF146" s="601"/>
      <c r="JBG146" s="601"/>
      <c r="JBH146" s="601"/>
      <c r="JBI146" s="601"/>
      <c r="JBJ146" s="601"/>
      <c r="JBK146" s="601"/>
      <c r="JBL146" s="601"/>
      <c r="JBM146" s="601"/>
      <c r="JBN146" s="601"/>
      <c r="JBO146" s="601"/>
      <c r="JBP146" s="601"/>
      <c r="JBQ146" s="601"/>
      <c r="JBR146" s="601"/>
      <c r="JBS146" s="601"/>
      <c r="JBT146" s="601"/>
      <c r="JBU146" s="601"/>
      <c r="JBV146" s="601"/>
      <c r="JBW146" s="601"/>
      <c r="JBX146" s="601"/>
      <c r="JBY146" s="601"/>
      <c r="JBZ146" s="601"/>
      <c r="JCA146" s="601"/>
      <c r="JCB146" s="601"/>
      <c r="JCC146" s="601"/>
      <c r="JCD146" s="601"/>
      <c r="JCE146" s="601"/>
      <c r="JCF146" s="601"/>
      <c r="JCG146" s="601"/>
      <c r="JCH146" s="601"/>
      <c r="JCI146" s="601"/>
      <c r="JCJ146" s="601"/>
      <c r="JCK146" s="601"/>
      <c r="JCL146" s="601"/>
      <c r="JCM146" s="601"/>
      <c r="JCN146" s="601"/>
      <c r="JCO146" s="601"/>
      <c r="JCP146" s="601"/>
      <c r="JCQ146" s="601"/>
      <c r="JCR146" s="601"/>
      <c r="JCS146" s="601"/>
      <c r="JCT146" s="601"/>
      <c r="JCU146" s="601"/>
      <c r="JCV146" s="601"/>
      <c r="JCW146" s="601"/>
      <c r="JCX146" s="601"/>
      <c r="JCY146" s="601"/>
      <c r="JCZ146" s="601"/>
      <c r="JDA146" s="601"/>
      <c r="JDB146" s="601"/>
      <c r="JDC146" s="601"/>
      <c r="JDD146" s="601"/>
      <c r="JDE146" s="601"/>
      <c r="JDF146" s="601"/>
      <c r="JDG146" s="601"/>
      <c r="JDH146" s="601"/>
      <c r="JDI146" s="601"/>
      <c r="JDJ146" s="601"/>
      <c r="JDK146" s="601"/>
      <c r="JDL146" s="601"/>
      <c r="JDM146" s="601"/>
      <c r="JDN146" s="601"/>
      <c r="JDO146" s="601"/>
      <c r="JDP146" s="601"/>
      <c r="JDQ146" s="601"/>
      <c r="JDR146" s="601"/>
      <c r="JDS146" s="601"/>
      <c r="JDT146" s="601"/>
      <c r="JDU146" s="601"/>
      <c r="JDV146" s="601"/>
      <c r="JDW146" s="601"/>
      <c r="JDX146" s="601"/>
      <c r="JDY146" s="601"/>
      <c r="JDZ146" s="601"/>
      <c r="JEA146" s="601"/>
      <c r="JEB146" s="601"/>
      <c r="JEC146" s="601"/>
      <c r="JED146" s="601"/>
      <c r="JEE146" s="601"/>
      <c r="JEF146" s="601"/>
      <c r="JEG146" s="601"/>
      <c r="JEH146" s="601"/>
      <c r="JEI146" s="601"/>
      <c r="JEJ146" s="601"/>
      <c r="JEK146" s="601"/>
      <c r="JEL146" s="601"/>
      <c r="JEM146" s="601"/>
      <c r="JEN146" s="601"/>
      <c r="JEO146" s="601"/>
      <c r="JEP146" s="601"/>
      <c r="JEQ146" s="601"/>
      <c r="JER146" s="601"/>
      <c r="JES146" s="601"/>
      <c r="JET146" s="601"/>
      <c r="JEU146" s="601"/>
      <c r="JEV146" s="601"/>
      <c r="JEW146" s="601"/>
      <c r="JEX146" s="601"/>
      <c r="JEY146" s="601"/>
      <c r="JEZ146" s="601"/>
      <c r="JFA146" s="601"/>
      <c r="JFB146" s="601"/>
      <c r="JFC146" s="601"/>
      <c r="JFD146" s="601"/>
      <c r="JFE146" s="601"/>
      <c r="JFF146" s="601"/>
      <c r="JFG146" s="601"/>
      <c r="JFH146" s="601"/>
      <c r="JFI146" s="601"/>
      <c r="JFJ146" s="601"/>
      <c r="JFK146" s="601"/>
      <c r="JFL146" s="601"/>
      <c r="JFM146" s="601"/>
      <c r="JFN146" s="601"/>
      <c r="JFO146" s="601"/>
      <c r="JFP146" s="601"/>
      <c r="JFQ146" s="601"/>
      <c r="JFR146" s="601"/>
      <c r="JFS146" s="601"/>
      <c r="JFT146" s="601"/>
      <c r="JFU146" s="601"/>
      <c r="JFV146" s="601"/>
      <c r="JFW146" s="601"/>
      <c r="JFX146" s="601"/>
      <c r="JFY146" s="601"/>
      <c r="JFZ146" s="601"/>
      <c r="JGA146" s="601"/>
      <c r="JGB146" s="601"/>
      <c r="JGC146" s="601"/>
      <c r="JGD146" s="601"/>
      <c r="JGE146" s="601"/>
      <c r="JGF146" s="601"/>
      <c r="JGG146" s="601"/>
      <c r="JGH146" s="601"/>
      <c r="JGI146" s="601"/>
      <c r="JGJ146" s="601"/>
      <c r="JGK146" s="601"/>
      <c r="JGL146" s="601"/>
      <c r="JGM146" s="601"/>
      <c r="JGN146" s="601"/>
      <c r="JGO146" s="601"/>
      <c r="JGP146" s="601"/>
      <c r="JGQ146" s="601"/>
      <c r="JGR146" s="601"/>
      <c r="JGS146" s="601"/>
      <c r="JGT146" s="601"/>
      <c r="JGU146" s="601"/>
      <c r="JGV146" s="601"/>
      <c r="JGW146" s="601"/>
      <c r="JGX146" s="601"/>
      <c r="JGY146" s="601"/>
      <c r="JGZ146" s="601"/>
      <c r="JHA146" s="601"/>
      <c r="JHB146" s="601"/>
      <c r="JHC146" s="601"/>
      <c r="JHD146" s="601"/>
      <c r="JHE146" s="601"/>
      <c r="JHF146" s="601"/>
      <c r="JHG146" s="601"/>
      <c r="JHH146" s="601"/>
      <c r="JHI146" s="601"/>
      <c r="JHJ146" s="601"/>
      <c r="JHK146" s="601"/>
      <c r="JHL146" s="601"/>
      <c r="JHM146" s="601"/>
      <c r="JHN146" s="601"/>
      <c r="JHO146" s="601"/>
      <c r="JHP146" s="601"/>
      <c r="JHQ146" s="601"/>
      <c r="JHR146" s="601"/>
      <c r="JHS146" s="601"/>
      <c r="JHT146" s="601"/>
      <c r="JHU146" s="601"/>
      <c r="JHV146" s="601"/>
      <c r="JHW146" s="601"/>
      <c r="JHX146" s="601"/>
      <c r="JHY146" s="601"/>
      <c r="JHZ146" s="601"/>
      <c r="JIA146" s="601"/>
      <c r="JIB146" s="601"/>
      <c r="JIC146" s="601"/>
      <c r="JID146" s="601"/>
      <c r="JIE146" s="601"/>
      <c r="JIF146" s="601"/>
      <c r="JIG146" s="601"/>
      <c r="JIH146" s="601"/>
      <c r="JII146" s="601"/>
      <c r="JIJ146" s="601"/>
      <c r="JIK146" s="601"/>
      <c r="JIL146" s="601"/>
      <c r="JIM146" s="601"/>
      <c r="JIN146" s="601"/>
      <c r="JIO146" s="601"/>
      <c r="JIP146" s="601"/>
      <c r="JIQ146" s="601"/>
      <c r="JIR146" s="601"/>
      <c r="JIS146" s="601"/>
      <c r="JIT146" s="601"/>
      <c r="JIU146" s="601"/>
      <c r="JIV146" s="601"/>
      <c r="JIW146" s="601"/>
      <c r="JIX146" s="601"/>
      <c r="JIY146" s="601"/>
      <c r="JIZ146" s="601"/>
      <c r="JJA146" s="601"/>
      <c r="JJB146" s="601"/>
      <c r="JJC146" s="601"/>
      <c r="JJD146" s="601"/>
      <c r="JJE146" s="601"/>
      <c r="JJF146" s="601"/>
      <c r="JJG146" s="601"/>
      <c r="JJH146" s="601"/>
      <c r="JJI146" s="601"/>
      <c r="JJJ146" s="601"/>
      <c r="JJK146" s="601"/>
      <c r="JJL146" s="601"/>
      <c r="JJM146" s="601"/>
      <c r="JJN146" s="601"/>
      <c r="JJO146" s="601"/>
      <c r="JJP146" s="601"/>
      <c r="JJQ146" s="601"/>
      <c r="JJR146" s="601"/>
      <c r="JJS146" s="601"/>
      <c r="JJT146" s="601"/>
      <c r="JJU146" s="601"/>
      <c r="JJV146" s="601"/>
      <c r="JJW146" s="601"/>
      <c r="JJX146" s="601"/>
      <c r="JJY146" s="601"/>
      <c r="JJZ146" s="601"/>
      <c r="JKA146" s="601"/>
      <c r="JKB146" s="601"/>
      <c r="JKC146" s="601"/>
      <c r="JKD146" s="601"/>
      <c r="JKE146" s="601"/>
      <c r="JKF146" s="601"/>
      <c r="JKG146" s="601"/>
      <c r="JKH146" s="601"/>
      <c r="JKI146" s="601"/>
      <c r="JKJ146" s="601"/>
      <c r="JKK146" s="601"/>
      <c r="JKL146" s="601"/>
      <c r="JKM146" s="601"/>
      <c r="JKN146" s="601"/>
      <c r="JKO146" s="601"/>
      <c r="JKP146" s="601"/>
      <c r="JKQ146" s="601"/>
      <c r="JKR146" s="601"/>
      <c r="JKS146" s="601"/>
      <c r="JKT146" s="601"/>
      <c r="JKU146" s="601"/>
      <c r="JKV146" s="601"/>
      <c r="JKW146" s="601"/>
      <c r="JKX146" s="601"/>
      <c r="JKY146" s="601"/>
      <c r="JKZ146" s="601"/>
      <c r="JLA146" s="601"/>
      <c r="JLB146" s="601"/>
      <c r="JLC146" s="601"/>
      <c r="JLD146" s="601"/>
      <c r="JLE146" s="601"/>
      <c r="JLF146" s="601"/>
      <c r="JLG146" s="601"/>
      <c r="JLH146" s="601"/>
      <c r="JLI146" s="601"/>
      <c r="JLJ146" s="601"/>
      <c r="JLK146" s="601"/>
      <c r="JLL146" s="601"/>
      <c r="JLM146" s="601"/>
      <c r="JLN146" s="601"/>
      <c r="JLO146" s="601"/>
      <c r="JLP146" s="601"/>
      <c r="JLQ146" s="601"/>
      <c r="JLR146" s="601"/>
      <c r="JLS146" s="601"/>
      <c r="JLT146" s="601"/>
      <c r="JLU146" s="601"/>
      <c r="JLV146" s="601"/>
      <c r="JLW146" s="601"/>
      <c r="JLX146" s="601"/>
      <c r="JLY146" s="601"/>
      <c r="JLZ146" s="601"/>
      <c r="JMA146" s="601"/>
      <c r="JMB146" s="601"/>
      <c r="JMC146" s="601"/>
      <c r="JMD146" s="601"/>
      <c r="JME146" s="601"/>
      <c r="JMF146" s="601"/>
      <c r="JMG146" s="601"/>
      <c r="JMH146" s="601"/>
      <c r="JMI146" s="601"/>
      <c r="JMJ146" s="601"/>
      <c r="JMK146" s="601"/>
      <c r="JML146" s="601"/>
      <c r="JMM146" s="601"/>
      <c r="JMN146" s="601"/>
      <c r="JMO146" s="601"/>
      <c r="JMP146" s="601"/>
      <c r="JMQ146" s="601"/>
      <c r="JMR146" s="601"/>
      <c r="JMS146" s="601"/>
      <c r="JMT146" s="601"/>
      <c r="JMU146" s="601"/>
      <c r="JMV146" s="601"/>
      <c r="JMW146" s="601"/>
      <c r="JMX146" s="601"/>
      <c r="JMY146" s="601"/>
      <c r="JMZ146" s="601"/>
      <c r="JNA146" s="601"/>
      <c r="JNB146" s="601"/>
      <c r="JNC146" s="601"/>
      <c r="JND146" s="601"/>
      <c r="JNE146" s="601"/>
      <c r="JNF146" s="601"/>
      <c r="JNG146" s="601"/>
      <c r="JNH146" s="601"/>
      <c r="JNI146" s="601"/>
      <c r="JNJ146" s="601"/>
      <c r="JNK146" s="601"/>
      <c r="JNL146" s="601"/>
      <c r="JNM146" s="601"/>
      <c r="JNN146" s="601"/>
      <c r="JNO146" s="601"/>
      <c r="JNP146" s="601"/>
      <c r="JNQ146" s="601"/>
      <c r="JNR146" s="601"/>
      <c r="JNS146" s="601"/>
      <c r="JNT146" s="601"/>
      <c r="JNU146" s="601"/>
      <c r="JNV146" s="601"/>
      <c r="JNW146" s="601"/>
      <c r="JNX146" s="601"/>
      <c r="JNY146" s="601"/>
      <c r="JNZ146" s="601"/>
      <c r="JOA146" s="601"/>
      <c r="JOB146" s="601"/>
      <c r="JOC146" s="601"/>
      <c r="JOD146" s="601"/>
      <c r="JOE146" s="601"/>
      <c r="JOF146" s="601"/>
      <c r="JOG146" s="601"/>
      <c r="JOH146" s="601"/>
      <c r="JOI146" s="601"/>
      <c r="JOJ146" s="601"/>
      <c r="JOK146" s="601"/>
      <c r="JOL146" s="601"/>
      <c r="JOM146" s="601"/>
      <c r="JON146" s="601"/>
      <c r="JOO146" s="601"/>
      <c r="JOP146" s="601"/>
      <c r="JOQ146" s="601"/>
      <c r="JOR146" s="601"/>
      <c r="JOS146" s="601"/>
      <c r="JOT146" s="601"/>
      <c r="JOU146" s="601"/>
      <c r="JOV146" s="601"/>
      <c r="JOW146" s="601"/>
      <c r="JOX146" s="601"/>
      <c r="JOY146" s="601"/>
      <c r="JOZ146" s="601"/>
      <c r="JPA146" s="601"/>
      <c r="JPB146" s="601"/>
      <c r="JPC146" s="601"/>
      <c r="JPD146" s="601"/>
      <c r="JPE146" s="601"/>
      <c r="JPF146" s="601"/>
      <c r="JPG146" s="601"/>
      <c r="JPH146" s="601"/>
      <c r="JPI146" s="601"/>
      <c r="JPJ146" s="601"/>
      <c r="JPK146" s="601"/>
      <c r="JPL146" s="601"/>
      <c r="JPM146" s="601"/>
      <c r="JPN146" s="601"/>
      <c r="JPO146" s="601"/>
      <c r="JPP146" s="601"/>
      <c r="JPQ146" s="601"/>
      <c r="JPR146" s="601"/>
      <c r="JPS146" s="601"/>
      <c r="JPT146" s="601"/>
      <c r="JPU146" s="601"/>
      <c r="JPV146" s="601"/>
      <c r="JPW146" s="601"/>
      <c r="JPX146" s="601"/>
      <c r="JPY146" s="601"/>
      <c r="JPZ146" s="601"/>
      <c r="JQA146" s="601"/>
      <c r="JQB146" s="601"/>
      <c r="JQC146" s="601"/>
      <c r="JQD146" s="601"/>
      <c r="JQE146" s="601"/>
      <c r="JQF146" s="601"/>
      <c r="JQG146" s="601"/>
      <c r="JQH146" s="601"/>
      <c r="JQI146" s="601"/>
      <c r="JQJ146" s="601"/>
      <c r="JQK146" s="601"/>
      <c r="JQL146" s="601"/>
      <c r="JQM146" s="601"/>
      <c r="JQN146" s="601"/>
      <c r="JQO146" s="601"/>
      <c r="JQP146" s="601"/>
      <c r="JQQ146" s="601"/>
      <c r="JQR146" s="601"/>
      <c r="JQS146" s="601"/>
      <c r="JQT146" s="601"/>
      <c r="JQU146" s="601"/>
      <c r="JQV146" s="601"/>
      <c r="JQW146" s="601"/>
      <c r="JQX146" s="601"/>
      <c r="JQY146" s="601"/>
      <c r="JQZ146" s="601"/>
      <c r="JRA146" s="601"/>
      <c r="JRB146" s="601"/>
      <c r="JRC146" s="601"/>
      <c r="JRD146" s="601"/>
      <c r="JRE146" s="601"/>
      <c r="JRF146" s="601"/>
      <c r="JRG146" s="601"/>
      <c r="JRH146" s="601"/>
      <c r="JRI146" s="601"/>
      <c r="JRJ146" s="601"/>
      <c r="JRK146" s="601"/>
      <c r="JRL146" s="601"/>
      <c r="JRM146" s="601"/>
      <c r="JRN146" s="601"/>
      <c r="JRO146" s="601"/>
      <c r="JRP146" s="601"/>
      <c r="JRQ146" s="601"/>
      <c r="JRR146" s="601"/>
      <c r="JRS146" s="601"/>
      <c r="JRT146" s="601"/>
      <c r="JRU146" s="601"/>
      <c r="JRV146" s="601"/>
      <c r="JRW146" s="601"/>
      <c r="JRX146" s="601"/>
      <c r="JRY146" s="601"/>
      <c r="JRZ146" s="601"/>
      <c r="JSA146" s="601"/>
      <c r="JSB146" s="601"/>
      <c r="JSC146" s="601"/>
      <c r="JSD146" s="601"/>
      <c r="JSE146" s="601"/>
      <c r="JSF146" s="601"/>
      <c r="JSG146" s="601"/>
      <c r="JSH146" s="601"/>
      <c r="JSI146" s="601"/>
      <c r="JSJ146" s="601"/>
      <c r="JSK146" s="601"/>
      <c r="JSL146" s="601"/>
      <c r="JSM146" s="601"/>
      <c r="JSN146" s="601"/>
      <c r="JSO146" s="601"/>
      <c r="JSP146" s="601"/>
      <c r="JSQ146" s="601"/>
      <c r="JSR146" s="601"/>
      <c r="JSS146" s="601"/>
      <c r="JST146" s="601"/>
      <c r="JSU146" s="601"/>
      <c r="JSV146" s="601"/>
      <c r="JSW146" s="601"/>
      <c r="JSX146" s="601"/>
      <c r="JSY146" s="601"/>
      <c r="JSZ146" s="601"/>
      <c r="JTA146" s="601"/>
      <c r="JTB146" s="601"/>
      <c r="JTC146" s="601"/>
      <c r="JTD146" s="601"/>
      <c r="JTE146" s="601"/>
      <c r="JTF146" s="601"/>
      <c r="JTG146" s="601"/>
      <c r="JTH146" s="601"/>
      <c r="JTI146" s="601"/>
      <c r="JTJ146" s="601"/>
      <c r="JTK146" s="601"/>
      <c r="JTL146" s="601"/>
      <c r="JTM146" s="601"/>
      <c r="JTN146" s="601"/>
      <c r="JTO146" s="601"/>
      <c r="JTP146" s="601"/>
      <c r="JTQ146" s="601"/>
      <c r="JTR146" s="601"/>
      <c r="JTS146" s="601"/>
      <c r="JTT146" s="601"/>
      <c r="JTU146" s="601"/>
      <c r="JTV146" s="601"/>
      <c r="JTW146" s="601"/>
      <c r="JTX146" s="601"/>
      <c r="JTY146" s="601"/>
      <c r="JTZ146" s="601"/>
      <c r="JUA146" s="601"/>
      <c r="JUB146" s="601"/>
      <c r="JUC146" s="601"/>
      <c r="JUD146" s="601"/>
      <c r="JUE146" s="601"/>
      <c r="JUF146" s="601"/>
      <c r="JUG146" s="601"/>
      <c r="JUH146" s="601"/>
      <c r="JUI146" s="601"/>
      <c r="JUJ146" s="601"/>
      <c r="JUK146" s="601"/>
      <c r="JUL146" s="601"/>
      <c r="JUM146" s="601"/>
      <c r="JUN146" s="601"/>
      <c r="JUO146" s="601"/>
      <c r="JUP146" s="601"/>
      <c r="JUQ146" s="601"/>
      <c r="JUR146" s="601"/>
      <c r="JUS146" s="601"/>
      <c r="JUT146" s="601"/>
      <c r="JUU146" s="601"/>
      <c r="JUV146" s="601"/>
      <c r="JUW146" s="601"/>
      <c r="JUX146" s="601"/>
      <c r="JUY146" s="601"/>
      <c r="JUZ146" s="601"/>
      <c r="JVA146" s="601"/>
      <c r="JVB146" s="601"/>
      <c r="JVC146" s="601"/>
      <c r="JVD146" s="601"/>
      <c r="JVE146" s="601"/>
      <c r="JVF146" s="601"/>
      <c r="JVG146" s="601"/>
      <c r="JVH146" s="601"/>
      <c r="JVI146" s="601"/>
      <c r="JVJ146" s="601"/>
      <c r="JVK146" s="601"/>
      <c r="JVL146" s="601"/>
      <c r="JVM146" s="601"/>
      <c r="JVN146" s="601"/>
      <c r="JVO146" s="601"/>
      <c r="JVP146" s="601"/>
      <c r="JVQ146" s="601"/>
      <c r="JVR146" s="601"/>
      <c r="JVS146" s="601"/>
      <c r="JVT146" s="601"/>
      <c r="JVU146" s="601"/>
      <c r="JVV146" s="601"/>
      <c r="JVW146" s="601"/>
      <c r="JVX146" s="601"/>
      <c r="JVY146" s="601"/>
      <c r="JVZ146" s="601"/>
      <c r="JWA146" s="601"/>
      <c r="JWB146" s="601"/>
      <c r="JWC146" s="601"/>
      <c r="JWD146" s="601"/>
      <c r="JWE146" s="601"/>
      <c r="JWF146" s="601"/>
      <c r="JWG146" s="601"/>
      <c r="JWH146" s="601"/>
      <c r="JWI146" s="601"/>
      <c r="JWJ146" s="601"/>
      <c r="JWK146" s="601"/>
      <c r="JWL146" s="601"/>
      <c r="JWM146" s="601"/>
      <c r="JWN146" s="601"/>
      <c r="JWO146" s="601"/>
      <c r="JWP146" s="601"/>
      <c r="JWQ146" s="601"/>
      <c r="JWR146" s="601"/>
      <c r="JWS146" s="601"/>
      <c r="JWT146" s="601"/>
      <c r="JWU146" s="601"/>
      <c r="JWV146" s="601"/>
      <c r="JWW146" s="601"/>
      <c r="JWX146" s="601"/>
      <c r="JWY146" s="601"/>
      <c r="JWZ146" s="601"/>
      <c r="JXA146" s="601"/>
      <c r="JXB146" s="601"/>
      <c r="JXC146" s="601"/>
      <c r="JXD146" s="601"/>
      <c r="JXE146" s="601"/>
      <c r="JXF146" s="601"/>
      <c r="JXG146" s="601"/>
      <c r="JXH146" s="601"/>
      <c r="JXI146" s="601"/>
      <c r="JXJ146" s="601"/>
      <c r="JXK146" s="601"/>
      <c r="JXL146" s="601"/>
      <c r="JXM146" s="601"/>
      <c r="JXN146" s="601"/>
      <c r="JXO146" s="601"/>
      <c r="JXP146" s="601"/>
      <c r="JXQ146" s="601"/>
      <c r="JXR146" s="601"/>
      <c r="JXS146" s="601"/>
      <c r="JXT146" s="601"/>
      <c r="JXU146" s="601"/>
      <c r="JXV146" s="601"/>
      <c r="JXW146" s="601"/>
      <c r="JXX146" s="601"/>
      <c r="JXY146" s="601"/>
      <c r="JXZ146" s="601"/>
      <c r="JYA146" s="601"/>
      <c r="JYB146" s="601"/>
      <c r="JYC146" s="601"/>
      <c r="JYD146" s="601"/>
      <c r="JYE146" s="601"/>
      <c r="JYF146" s="601"/>
      <c r="JYG146" s="601"/>
      <c r="JYH146" s="601"/>
      <c r="JYI146" s="601"/>
      <c r="JYJ146" s="601"/>
      <c r="JYK146" s="601"/>
      <c r="JYL146" s="601"/>
      <c r="JYM146" s="601"/>
      <c r="JYN146" s="601"/>
      <c r="JYO146" s="601"/>
      <c r="JYP146" s="601"/>
      <c r="JYQ146" s="601"/>
      <c r="JYR146" s="601"/>
      <c r="JYS146" s="601"/>
      <c r="JYT146" s="601"/>
      <c r="JYU146" s="601"/>
      <c r="JYV146" s="601"/>
      <c r="JYW146" s="601"/>
      <c r="JYX146" s="601"/>
      <c r="JYY146" s="601"/>
      <c r="JYZ146" s="601"/>
      <c r="JZA146" s="601"/>
      <c r="JZB146" s="601"/>
      <c r="JZC146" s="601"/>
      <c r="JZD146" s="601"/>
      <c r="JZE146" s="601"/>
      <c r="JZF146" s="601"/>
      <c r="JZG146" s="601"/>
      <c r="JZH146" s="601"/>
      <c r="JZI146" s="601"/>
      <c r="JZJ146" s="601"/>
      <c r="JZK146" s="601"/>
      <c r="JZL146" s="601"/>
      <c r="JZM146" s="601"/>
      <c r="JZN146" s="601"/>
      <c r="JZO146" s="601"/>
      <c r="JZP146" s="601"/>
      <c r="JZQ146" s="601"/>
      <c r="JZR146" s="601"/>
      <c r="JZS146" s="601"/>
      <c r="JZT146" s="601"/>
      <c r="JZU146" s="601"/>
      <c r="JZV146" s="601"/>
      <c r="JZW146" s="601"/>
      <c r="JZX146" s="601"/>
      <c r="JZY146" s="601"/>
      <c r="JZZ146" s="601"/>
      <c r="KAA146" s="601"/>
      <c r="KAB146" s="601"/>
      <c r="KAC146" s="601"/>
      <c r="KAD146" s="601"/>
      <c r="KAE146" s="601"/>
      <c r="KAF146" s="601"/>
      <c r="KAG146" s="601"/>
      <c r="KAH146" s="601"/>
      <c r="KAI146" s="601"/>
      <c r="KAJ146" s="601"/>
      <c r="KAK146" s="601"/>
      <c r="KAL146" s="601"/>
      <c r="KAM146" s="601"/>
      <c r="KAN146" s="601"/>
      <c r="KAO146" s="601"/>
      <c r="KAP146" s="601"/>
      <c r="KAQ146" s="601"/>
      <c r="KAR146" s="601"/>
      <c r="KAS146" s="601"/>
      <c r="KAT146" s="601"/>
      <c r="KAU146" s="601"/>
      <c r="KAV146" s="601"/>
      <c r="KAW146" s="601"/>
      <c r="KAX146" s="601"/>
      <c r="KAY146" s="601"/>
      <c r="KAZ146" s="601"/>
      <c r="KBA146" s="601"/>
      <c r="KBB146" s="601"/>
      <c r="KBC146" s="601"/>
      <c r="KBD146" s="601"/>
      <c r="KBE146" s="601"/>
      <c r="KBF146" s="601"/>
      <c r="KBG146" s="601"/>
      <c r="KBH146" s="601"/>
      <c r="KBI146" s="601"/>
      <c r="KBJ146" s="601"/>
      <c r="KBK146" s="601"/>
      <c r="KBL146" s="601"/>
      <c r="KBM146" s="601"/>
      <c r="KBN146" s="601"/>
      <c r="KBO146" s="601"/>
      <c r="KBP146" s="601"/>
      <c r="KBQ146" s="601"/>
      <c r="KBR146" s="601"/>
      <c r="KBS146" s="601"/>
      <c r="KBT146" s="601"/>
      <c r="KBU146" s="601"/>
      <c r="KBV146" s="601"/>
      <c r="KBW146" s="601"/>
      <c r="KBX146" s="601"/>
      <c r="KBY146" s="601"/>
      <c r="KBZ146" s="601"/>
      <c r="KCA146" s="601"/>
      <c r="KCB146" s="601"/>
      <c r="KCC146" s="601"/>
      <c r="KCD146" s="601"/>
      <c r="KCE146" s="601"/>
      <c r="KCF146" s="601"/>
      <c r="KCG146" s="601"/>
      <c r="KCH146" s="601"/>
      <c r="KCI146" s="601"/>
      <c r="KCJ146" s="601"/>
      <c r="KCK146" s="601"/>
      <c r="KCL146" s="601"/>
      <c r="KCM146" s="601"/>
      <c r="KCN146" s="601"/>
      <c r="KCO146" s="601"/>
      <c r="KCP146" s="601"/>
      <c r="KCQ146" s="601"/>
      <c r="KCR146" s="601"/>
      <c r="KCS146" s="601"/>
      <c r="KCT146" s="601"/>
      <c r="KCU146" s="601"/>
      <c r="KCV146" s="601"/>
      <c r="KCW146" s="601"/>
      <c r="KCX146" s="601"/>
      <c r="KCY146" s="601"/>
      <c r="KCZ146" s="601"/>
      <c r="KDA146" s="601"/>
      <c r="KDB146" s="601"/>
      <c r="KDC146" s="601"/>
      <c r="KDD146" s="601"/>
      <c r="KDE146" s="601"/>
      <c r="KDF146" s="601"/>
      <c r="KDG146" s="601"/>
      <c r="KDH146" s="601"/>
      <c r="KDI146" s="601"/>
      <c r="KDJ146" s="601"/>
      <c r="KDK146" s="601"/>
      <c r="KDL146" s="601"/>
      <c r="KDM146" s="601"/>
      <c r="KDN146" s="601"/>
      <c r="KDO146" s="601"/>
      <c r="KDP146" s="601"/>
      <c r="KDQ146" s="601"/>
      <c r="KDR146" s="601"/>
      <c r="KDS146" s="601"/>
      <c r="KDT146" s="601"/>
      <c r="KDU146" s="601"/>
      <c r="KDV146" s="601"/>
      <c r="KDW146" s="601"/>
      <c r="KDX146" s="601"/>
      <c r="KDY146" s="601"/>
      <c r="KDZ146" s="601"/>
      <c r="KEA146" s="601"/>
      <c r="KEB146" s="601"/>
      <c r="KEC146" s="601"/>
      <c r="KED146" s="601"/>
      <c r="KEE146" s="601"/>
      <c r="KEF146" s="601"/>
      <c r="KEG146" s="601"/>
      <c r="KEH146" s="601"/>
      <c r="KEI146" s="601"/>
      <c r="KEJ146" s="601"/>
      <c r="KEK146" s="601"/>
      <c r="KEL146" s="601"/>
      <c r="KEM146" s="601"/>
      <c r="KEN146" s="601"/>
      <c r="KEO146" s="601"/>
      <c r="KEP146" s="601"/>
      <c r="KEQ146" s="601"/>
      <c r="KER146" s="601"/>
      <c r="KES146" s="601"/>
      <c r="KET146" s="601"/>
      <c r="KEU146" s="601"/>
      <c r="KEV146" s="601"/>
      <c r="KEW146" s="601"/>
      <c r="KEX146" s="601"/>
      <c r="KEY146" s="601"/>
      <c r="KEZ146" s="601"/>
      <c r="KFA146" s="601"/>
      <c r="KFB146" s="601"/>
      <c r="KFC146" s="601"/>
      <c r="KFD146" s="601"/>
      <c r="KFE146" s="601"/>
      <c r="KFF146" s="601"/>
      <c r="KFG146" s="601"/>
      <c r="KFH146" s="601"/>
      <c r="KFI146" s="601"/>
      <c r="KFJ146" s="601"/>
      <c r="KFK146" s="601"/>
      <c r="KFL146" s="601"/>
      <c r="KFM146" s="601"/>
      <c r="KFN146" s="601"/>
      <c r="KFO146" s="601"/>
      <c r="KFP146" s="601"/>
      <c r="KFQ146" s="601"/>
      <c r="KFR146" s="601"/>
      <c r="KFS146" s="601"/>
      <c r="KFT146" s="601"/>
      <c r="KFU146" s="601"/>
      <c r="KFV146" s="601"/>
      <c r="KFW146" s="601"/>
      <c r="KFX146" s="601"/>
      <c r="KFY146" s="601"/>
      <c r="KFZ146" s="601"/>
      <c r="KGA146" s="601"/>
      <c r="KGB146" s="601"/>
      <c r="KGC146" s="601"/>
      <c r="KGD146" s="601"/>
      <c r="KGE146" s="601"/>
      <c r="KGF146" s="601"/>
      <c r="KGG146" s="601"/>
      <c r="KGH146" s="601"/>
      <c r="KGI146" s="601"/>
      <c r="KGJ146" s="601"/>
      <c r="KGK146" s="601"/>
      <c r="KGL146" s="601"/>
      <c r="KGM146" s="601"/>
      <c r="KGN146" s="601"/>
      <c r="KGO146" s="601"/>
      <c r="KGP146" s="601"/>
      <c r="KGQ146" s="601"/>
      <c r="KGR146" s="601"/>
      <c r="KGS146" s="601"/>
      <c r="KGT146" s="601"/>
      <c r="KGU146" s="601"/>
      <c r="KGV146" s="601"/>
      <c r="KGW146" s="601"/>
      <c r="KGX146" s="601"/>
      <c r="KGY146" s="601"/>
      <c r="KGZ146" s="601"/>
      <c r="KHA146" s="601"/>
      <c r="KHB146" s="601"/>
      <c r="KHC146" s="601"/>
      <c r="KHD146" s="601"/>
      <c r="KHE146" s="601"/>
      <c r="KHF146" s="601"/>
      <c r="KHG146" s="601"/>
      <c r="KHH146" s="601"/>
      <c r="KHI146" s="601"/>
      <c r="KHJ146" s="601"/>
      <c r="KHK146" s="601"/>
      <c r="KHL146" s="601"/>
      <c r="KHM146" s="601"/>
      <c r="KHN146" s="601"/>
      <c r="KHO146" s="601"/>
      <c r="KHP146" s="601"/>
      <c r="KHQ146" s="601"/>
      <c r="KHR146" s="601"/>
      <c r="KHS146" s="601"/>
      <c r="KHT146" s="601"/>
      <c r="KHU146" s="601"/>
      <c r="KHV146" s="601"/>
      <c r="KHW146" s="601"/>
      <c r="KHX146" s="601"/>
      <c r="KHY146" s="601"/>
      <c r="KHZ146" s="601"/>
      <c r="KIA146" s="601"/>
      <c r="KIB146" s="601"/>
      <c r="KIC146" s="601"/>
      <c r="KID146" s="601"/>
      <c r="KIE146" s="601"/>
      <c r="KIF146" s="601"/>
      <c r="KIG146" s="601"/>
      <c r="KIH146" s="601"/>
      <c r="KII146" s="601"/>
      <c r="KIJ146" s="601"/>
      <c r="KIK146" s="601"/>
      <c r="KIL146" s="601"/>
      <c r="KIM146" s="601"/>
      <c r="KIN146" s="601"/>
      <c r="KIO146" s="601"/>
      <c r="KIP146" s="601"/>
      <c r="KIQ146" s="601"/>
      <c r="KIR146" s="601"/>
      <c r="KIS146" s="601"/>
      <c r="KIT146" s="601"/>
      <c r="KIU146" s="601"/>
      <c r="KIV146" s="601"/>
      <c r="KIW146" s="601"/>
      <c r="KIX146" s="601"/>
      <c r="KIY146" s="601"/>
      <c r="KIZ146" s="601"/>
      <c r="KJA146" s="601"/>
      <c r="KJB146" s="601"/>
      <c r="KJC146" s="601"/>
      <c r="KJD146" s="601"/>
      <c r="KJE146" s="601"/>
      <c r="KJF146" s="601"/>
      <c r="KJG146" s="601"/>
      <c r="KJH146" s="601"/>
      <c r="KJI146" s="601"/>
      <c r="KJJ146" s="601"/>
      <c r="KJK146" s="601"/>
      <c r="KJL146" s="601"/>
      <c r="KJM146" s="601"/>
      <c r="KJN146" s="601"/>
      <c r="KJO146" s="601"/>
      <c r="KJP146" s="601"/>
      <c r="KJQ146" s="601"/>
      <c r="KJR146" s="601"/>
      <c r="KJS146" s="601"/>
      <c r="KJT146" s="601"/>
      <c r="KJU146" s="601"/>
      <c r="KJV146" s="601"/>
      <c r="KJW146" s="601"/>
      <c r="KJX146" s="601"/>
      <c r="KJY146" s="601"/>
      <c r="KJZ146" s="601"/>
      <c r="KKA146" s="601"/>
      <c r="KKB146" s="601"/>
      <c r="KKC146" s="601"/>
      <c r="KKD146" s="601"/>
      <c r="KKE146" s="601"/>
      <c r="KKF146" s="601"/>
      <c r="KKG146" s="601"/>
      <c r="KKH146" s="601"/>
      <c r="KKI146" s="601"/>
      <c r="KKJ146" s="601"/>
      <c r="KKK146" s="601"/>
      <c r="KKL146" s="601"/>
      <c r="KKM146" s="601"/>
      <c r="KKN146" s="601"/>
      <c r="KKO146" s="601"/>
      <c r="KKP146" s="601"/>
      <c r="KKQ146" s="601"/>
      <c r="KKR146" s="601"/>
      <c r="KKS146" s="601"/>
      <c r="KKT146" s="601"/>
      <c r="KKU146" s="601"/>
      <c r="KKV146" s="601"/>
      <c r="KKW146" s="601"/>
      <c r="KKX146" s="601"/>
      <c r="KKY146" s="601"/>
      <c r="KKZ146" s="601"/>
      <c r="KLA146" s="601"/>
      <c r="KLB146" s="601"/>
      <c r="KLC146" s="601"/>
      <c r="KLD146" s="601"/>
      <c r="KLE146" s="601"/>
      <c r="KLF146" s="601"/>
      <c r="KLG146" s="601"/>
      <c r="KLH146" s="601"/>
      <c r="KLI146" s="601"/>
      <c r="KLJ146" s="601"/>
      <c r="KLK146" s="601"/>
      <c r="KLL146" s="601"/>
      <c r="KLM146" s="601"/>
      <c r="KLN146" s="601"/>
      <c r="KLO146" s="601"/>
      <c r="KLP146" s="601"/>
      <c r="KLQ146" s="601"/>
      <c r="KLR146" s="601"/>
      <c r="KLS146" s="601"/>
      <c r="KLT146" s="601"/>
      <c r="KLU146" s="601"/>
      <c r="KLV146" s="601"/>
      <c r="KLW146" s="601"/>
      <c r="KLX146" s="601"/>
      <c r="KLY146" s="601"/>
      <c r="KLZ146" s="601"/>
      <c r="KMA146" s="601"/>
      <c r="KMB146" s="601"/>
      <c r="KMC146" s="601"/>
      <c r="KMD146" s="601"/>
      <c r="KME146" s="601"/>
      <c r="KMF146" s="601"/>
      <c r="KMG146" s="601"/>
      <c r="KMH146" s="601"/>
      <c r="KMI146" s="601"/>
      <c r="KMJ146" s="601"/>
      <c r="KMK146" s="601"/>
      <c r="KML146" s="601"/>
      <c r="KMM146" s="601"/>
      <c r="KMN146" s="601"/>
      <c r="KMO146" s="601"/>
      <c r="KMP146" s="601"/>
      <c r="KMQ146" s="601"/>
      <c r="KMR146" s="601"/>
      <c r="KMS146" s="601"/>
      <c r="KMT146" s="601"/>
      <c r="KMU146" s="601"/>
      <c r="KMV146" s="601"/>
      <c r="KMW146" s="601"/>
      <c r="KMX146" s="601"/>
      <c r="KMY146" s="601"/>
      <c r="KMZ146" s="601"/>
      <c r="KNA146" s="601"/>
      <c r="KNB146" s="601"/>
      <c r="KNC146" s="601"/>
      <c r="KND146" s="601"/>
      <c r="KNE146" s="601"/>
      <c r="KNF146" s="601"/>
      <c r="KNG146" s="601"/>
      <c r="KNH146" s="601"/>
      <c r="KNI146" s="601"/>
      <c r="KNJ146" s="601"/>
      <c r="KNK146" s="601"/>
      <c r="KNL146" s="601"/>
      <c r="KNM146" s="601"/>
      <c r="KNN146" s="601"/>
      <c r="KNO146" s="601"/>
      <c r="KNP146" s="601"/>
      <c r="KNQ146" s="601"/>
      <c r="KNR146" s="601"/>
      <c r="KNS146" s="601"/>
      <c r="KNT146" s="601"/>
      <c r="KNU146" s="601"/>
      <c r="KNV146" s="601"/>
      <c r="KNW146" s="601"/>
      <c r="KNX146" s="601"/>
      <c r="KNY146" s="601"/>
      <c r="KNZ146" s="601"/>
      <c r="KOA146" s="601"/>
      <c r="KOB146" s="601"/>
      <c r="KOC146" s="601"/>
      <c r="KOD146" s="601"/>
      <c r="KOE146" s="601"/>
      <c r="KOF146" s="601"/>
      <c r="KOG146" s="601"/>
      <c r="KOH146" s="601"/>
      <c r="KOI146" s="601"/>
      <c r="KOJ146" s="601"/>
      <c r="KOK146" s="601"/>
      <c r="KOL146" s="601"/>
      <c r="KOM146" s="601"/>
      <c r="KON146" s="601"/>
      <c r="KOO146" s="601"/>
      <c r="KOP146" s="601"/>
      <c r="KOQ146" s="601"/>
      <c r="KOR146" s="601"/>
      <c r="KOS146" s="601"/>
      <c r="KOT146" s="601"/>
      <c r="KOU146" s="601"/>
      <c r="KOV146" s="601"/>
      <c r="KOW146" s="601"/>
      <c r="KOX146" s="601"/>
      <c r="KOY146" s="601"/>
      <c r="KOZ146" s="601"/>
      <c r="KPA146" s="601"/>
      <c r="KPB146" s="601"/>
      <c r="KPC146" s="601"/>
      <c r="KPD146" s="601"/>
      <c r="KPE146" s="601"/>
      <c r="KPF146" s="601"/>
      <c r="KPG146" s="601"/>
      <c r="KPH146" s="601"/>
      <c r="KPI146" s="601"/>
      <c r="KPJ146" s="601"/>
      <c r="KPK146" s="601"/>
      <c r="KPL146" s="601"/>
      <c r="KPM146" s="601"/>
      <c r="KPN146" s="601"/>
      <c r="KPO146" s="601"/>
      <c r="KPP146" s="601"/>
      <c r="KPQ146" s="601"/>
      <c r="KPR146" s="601"/>
      <c r="KPS146" s="601"/>
      <c r="KPT146" s="601"/>
      <c r="KPU146" s="601"/>
      <c r="KPV146" s="601"/>
      <c r="KPW146" s="601"/>
      <c r="KPX146" s="601"/>
      <c r="KPY146" s="601"/>
      <c r="KPZ146" s="601"/>
      <c r="KQA146" s="601"/>
      <c r="KQB146" s="601"/>
      <c r="KQC146" s="601"/>
      <c r="KQD146" s="601"/>
      <c r="KQE146" s="601"/>
      <c r="KQF146" s="601"/>
      <c r="KQG146" s="601"/>
      <c r="KQH146" s="601"/>
      <c r="KQI146" s="601"/>
      <c r="KQJ146" s="601"/>
      <c r="KQK146" s="601"/>
      <c r="KQL146" s="601"/>
      <c r="KQM146" s="601"/>
      <c r="KQN146" s="601"/>
      <c r="KQO146" s="601"/>
      <c r="KQP146" s="601"/>
      <c r="KQQ146" s="601"/>
      <c r="KQR146" s="601"/>
      <c r="KQS146" s="601"/>
      <c r="KQT146" s="601"/>
      <c r="KQU146" s="601"/>
      <c r="KQV146" s="601"/>
      <c r="KQW146" s="601"/>
      <c r="KQX146" s="601"/>
      <c r="KQY146" s="601"/>
      <c r="KQZ146" s="601"/>
      <c r="KRA146" s="601"/>
      <c r="KRB146" s="601"/>
      <c r="KRC146" s="601"/>
      <c r="KRD146" s="601"/>
      <c r="KRE146" s="601"/>
      <c r="KRF146" s="601"/>
      <c r="KRG146" s="601"/>
      <c r="KRH146" s="601"/>
      <c r="KRI146" s="601"/>
      <c r="KRJ146" s="601"/>
      <c r="KRK146" s="601"/>
      <c r="KRL146" s="601"/>
      <c r="KRM146" s="601"/>
      <c r="KRN146" s="601"/>
      <c r="KRO146" s="601"/>
      <c r="KRP146" s="601"/>
      <c r="KRQ146" s="601"/>
      <c r="KRR146" s="601"/>
      <c r="KRS146" s="601"/>
      <c r="KRT146" s="601"/>
      <c r="KRU146" s="601"/>
      <c r="KRV146" s="601"/>
      <c r="KRW146" s="601"/>
      <c r="KRX146" s="601"/>
      <c r="KRY146" s="601"/>
      <c r="KRZ146" s="601"/>
      <c r="KSA146" s="601"/>
      <c r="KSB146" s="601"/>
      <c r="KSC146" s="601"/>
      <c r="KSD146" s="601"/>
      <c r="KSE146" s="601"/>
      <c r="KSF146" s="601"/>
      <c r="KSG146" s="601"/>
      <c r="KSH146" s="601"/>
      <c r="KSI146" s="601"/>
      <c r="KSJ146" s="601"/>
      <c r="KSK146" s="601"/>
      <c r="KSL146" s="601"/>
      <c r="KSM146" s="601"/>
      <c r="KSN146" s="601"/>
      <c r="KSO146" s="601"/>
      <c r="KSP146" s="601"/>
      <c r="KSQ146" s="601"/>
      <c r="KSR146" s="601"/>
      <c r="KSS146" s="601"/>
      <c r="KST146" s="601"/>
      <c r="KSU146" s="601"/>
      <c r="KSV146" s="601"/>
      <c r="KSW146" s="601"/>
      <c r="KSX146" s="601"/>
      <c r="KSY146" s="601"/>
      <c r="KSZ146" s="601"/>
      <c r="KTA146" s="601"/>
      <c r="KTB146" s="601"/>
      <c r="KTC146" s="601"/>
      <c r="KTD146" s="601"/>
      <c r="KTE146" s="601"/>
      <c r="KTF146" s="601"/>
      <c r="KTG146" s="601"/>
      <c r="KTH146" s="601"/>
      <c r="KTI146" s="601"/>
      <c r="KTJ146" s="601"/>
      <c r="KTK146" s="601"/>
      <c r="KTL146" s="601"/>
      <c r="KTM146" s="601"/>
      <c r="KTN146" s="601"/>
      <c r="KTO146" s="601"/>
      <c r="KTP146" s="601"/>
      <c r="KTQ146" s="601"/>
      <c r="KTR146" s="601"/>
      <c r="KTS146" s="601"/>
      <c r="KTT146" s="601"/>
      <c r="KTU146" s="601"/>
      <c r="KTV146" s="601"/>
      <c r="KTW146" s="601"/>
      <c r="KTX146" s="601"/>
      <c r="KTY146" s="601"/>
      <c r="KTZ146" s="601"/>
      <c r="KUA146" s="601"/>
      <c r="KUB146" s="601"/>
      <c r="KUC146" s="601"/>
      <c r="KUD146" s="601"/>
      <c r="KUE146" s="601"/>
      <c r="KUF146" s="601"/>
      <c r="KUG146" s="601"/>
      <c r="KUH146" s="601"/>
      <c r="KUI146" s="601"/>
      <c r="KUJ146" s="601"/>
      <c r="KUK146" s="601"/>
      <c r="KUL146" s="601"/>
      <c r="KUM146" s="601"/>
      <c r="KUN146" s="601"/>
      <c r="KUO146" s="601"/>
      <c r="KUP146" s="601"/>
      <c r="KUQ146" s="601"/>
      <c r="KUR146" s="601"/>
      <c r="KUS146" s="601"/>
      <c r="KUT146" s="601"/>
      <c r="KUU146" s="601"/>
      <c r="KUV146" s="601"/>
      <c r="KUW146" s="601"/>
      <c r="KUX146" s="601"/>
      <c r="KUY146" s="601"/>
      <c r="KUZ146" s="601"/>
      <c r="KVA146" s="601"/>
      <c r="KVB146" s="601"/>
      <c r="KVC146" s="601"/>
      <c r="KVD146" s="601"/>
      <c r="KVE146" s="601"/>
      <c r="KVF146" s="601"/>
      <c r="KVG146" s="601"/>
      <c r="KVH146" s="601"/>
      <c r="KVI146" s="601"/>
      <c r="KVJ146" s="601"/>
      <c r="KVK146" s="601"/>
      <c r="KVL146" s="601"/>
      <c r="KVM146" s="601"/>
      <c r="KVN146" s="601"/>
      <c r="KVO146" s="601"/>
      <c r="KVP146" s="601"/>
      <c r="KVQ146" s="601"/>
      <c r="KVR146" s="601"/>
      <c r="KVS146" s="601"/>
      <c r="KVT146" s="601"/>
      <c r="KVU146" s="601"/>
      <c r="KVV146" s="601"/>
      <c r="KVW146" s="601"/>
      <c r="KVX146" s="601"/>
      <c r="KVY146" s="601"/>
      <c r="KVZ146" s="601"/>
      <c r="KWA146" s="601"/>
      <c r="KWB146" s="601"/>
      <c r="KWC146" s="601"/>
      <c r="KWD146" s="601"/>
      <c r="KWE146" s="601"/>
      <c r="KWF146" s="601"/>
      <c r="KWG146" s="601"/>
      <c r="KWH146" s="601"/>
      <c r="KWI146" s="601"/>
      <c r="KWJ146" s="601"/>
      <c r="KWK146" s="601"/>
      <c r="KWL146" s="601"/>
      <c r="KWM146" s="601"/>
      <c r="KWN146" s="601"/>
      <c r="KWO146" s="601"/>
      <c r="KWP146" s="601"/>
      <c r="KWQ146" s="601"/>
      <c r="KWR146" s="601"/>
      <c r="KWS146" s="601"/>
      <c r="KWT146" s="601"/>
      <c r="KWU146" s="601"/>
      <c r="KWV146" s="601"/>
      <c r="KWW146" s="601"/>
      <c r="KWX146" s="601"/>
      <c r="KWY146" s="601"/>
      <c r="KWZ146" s="601"/>
      <c r="KXA146" s="601"/>
      <c r="KXB146" s="601"/>
      <c r="KXC146" s="601"/>
      <c r="KXD146" s="601"/>
      <c r="KXE146" s="601"/>
      <c r="KXF146" s="601"/>
      <c r="KXG146" s="601"/>
      <c r="KXH146" s="601"/>
      <c r="KXI146" s="601"/>
      <c r="KXJ146" s="601"/>
      <c r="KXK146" s="601"/>
      <c r="KXL146" s="601"/>
      <c r="KXM146" s="601"/>
      <c r="KXN146" s="601"/>
      <c r="KXO146" s="601"/>
      <c r="KXP146" s="601"/>
      <c r="KXQ146" s="601"/>
      <c r="KXR146" s="601"/>
      <c r="KXS146" s="601"/>
      <c r="KXT146" s="601"/>
      <c r="KXU146" s="601"/>
      <c r="KXV146" s="601"/>
      <c r="KXW146" s="601"/>
      <c r="KXX146" s="601"/>
      <c r="KXY146" s="601"/>
      <c r="KXZ146" s="601"/>
      <c r="KYA146" s="601"/>
      <c r="KYB146" s="601"/>
      <c r="KYC146" s="601"/>
      <c r="KYD146" s="601"/>
      <c r="KYE146" s="601"/>
      <c r="KYF146" s="601"/>
      <c r="KYG146" s="601"/>
      <c r="KYH146" s="601"/>
      <c r="KYI146" s="601"/>
      <c r="KYJ146" s="601"/>
      <c r="KYK146" s="601"/>
      <c r="KYL146" s="601"/>
      <c r="KYM146" s="601"/>
      <c r="KYN146" s="601"/>
      <c r="KYO146" s="601"/>
      <c r="KYP146" s="601"/>
      <c r="KYQ146" s="601"/>
      <c r="KYR146" s="601"/>
      <c r="KYS146" s="601"/>
      <c r="KYT146" s="601"/>
      <c r="KYU146" s="601"/>
      <c r="KYV146" s="601"/>
      <c r="KYW146" s="601"/>
      <c r="KYX146" s="601"/>
      <c r="KYY146" s="601"/>
      <c r="KYZ146" s="601"/>
      <c r="KZA146" s="601"/>
      <c r="KZB146" s="601"/>
      <c r="KZC146" s="601"/>
      <c r="KZD146" s="601"/>
      <c r="KZE146" s="601"/>
      <c r="KZF146" s="601"/>
      <c r="KZG146" s="601"/>
      <c r="KZH146" s="601"/>
      <c r="KZI146" s="601"/>
      <c r="KZJ146" s="601"/>
      <c r="KZK146" s="601"/>
      <c r="KZL146" s="601"/>
      <c r="KZM146" s="601"/>
      <c r="KZN146" s="601"/>
      <c r="KZO146" s="601"/>
      <c r="KZP146" s="601"/>
      <c r="KZQ146" s="601"/>
      <c r="KZR146" s="601"/>
      <c r="KZS146" s="601"/>
      <c r="KZT146" s="601"/>
      <c r="KZU146" s="601"/>
      <c r="KZV146" s="601"/>
      <c r="KZW146" s="601"/>
      <c r="KZX146" s="601"/>
      <c r="KZY146" s="601"/>
      <c r="KZZ146" s="601"/>
      <c r="LAA146" s="601"/>
      <c r="LAB146" s="601"/>
      <c r="LAC146" s="601"/>
      <c r="LAD146" s="601"/>
      <c r="LAE146" s="601"/>
      <c r="LAF146" s="601"/>
      <c r="LAG146" s="601"/>
      <c r="LAH146" s="601"/>
      <c r="LAI146" s="601"/>
      <c r="LAJ146" s="601"/>
      <c r="LAK146" s="601"/>
      <c r="LAL146" s="601"/>
      <c r="LAM146" s="601"/>
      <c r="LAN146" s="601"/>
      <c r="LAO146" s="601"/>
      <c r="LAP146" s="601"/>
      <c r="LAQ146" s="601"/>
      <c r="LAR146" s="601"/>
      <c r="LAS146" s="601"/>
      <c r="LAT146" s="601"/>
      <c r="LAU146" s="601"/>
      <c r="LAV146" s="601"/>
      <c r="LAW146" s="601"/>
      <c r="LAX146" s="601"/>
      <c r="LAY146" s="601"/>
      <c r="LAZ146" s="601"/>
      <c r="LBA146" s="601"/>
      <c r="LBB146" s="601"/>
      <c r="LBC146" s="601"/>
      <c r="LBD146" s="601"/>
      <c r="LBE146" s="601"/>
      <c r="LBF146" s="601"/>
      <c r="LBG146" s="601"/>
      <c r="LBH146" s="601"/>
      <c r="LBI146" s="601"/>
      <c r="LBJ146" s="601"/>
      <c r="LBK146" s="601"/>
      <c r="LBL146" s="601"/>
      <c r="LBM146" s="601"/>
      <c r="LBN146" s="601"/>
      <c r="LBO146" s="601"/>
      <c r="LBP146" s="601"/>
      <c r="LBQ146" s="601"/>
      <c r="LBR146" s="601"/>
      <c r="LBS146" s="601"/>
      <c r="LBT146" s="601"/>
      <c r="LBU146" s="601"/>
      <c r="LBV146" s="601"/>
      <c r="LBW146" s="601"/>
      <c r="LBX146" s="601"/>
      <c r="LBY146" s="601"/>
      <c r="LBZ146" s="601"/>
      <c r="LCA146" s="601"/>
      <c r="LCB146" s="601"/>
      <c r="LCC146" s="601"/>
      <c r="LCD146" s="601"/>
      <c r="LCE146" s="601"/>
      <c r="LCF146" s="601"/>
      <c r="LCG146" s="601"/>
      <c r="LCH146" s="601"/>
      <c r="LCI146" s="601"/>
      <c r="LCJ146" s="601"/>
      <c r="LCK146" s="601"/>
      <c r="LCL146" s="601"/>
      <c r="LCM146" s="601"/>
      <c r="LCN146" s="601"/>
      <c r="LCO146" s="601"/>
      <c r="LCP146" s="601"/>
      <c r="LCQ146" s="601"/>
      <c r="LCR146" s="601"/>
      <c r="LCS146" s="601"/>
      <c r="LCT146" s="601"/>
      <c r="LCU146" s="601"/>
      <c r="LCV146" s="601"/>
      <c r="LCW146" s="601"/>
      <c r="LCX146" s="601"/>
      <c r="LCY146" s="601"/>
      <c r="LCZ146" s="601"/>
      <c r="LDA146" s="601"/>
      <c r="LDB146" s="601"/>
      <c r="LDC146" s="601"/>
      <c r="LDD146" s="601"/>
      <c r="LDE146" s="601"/>
      <c r="LDF146" s="601"/>
      <c r="LDG146" s="601"/>
      <c r="LDH146" s="601"/>
      <c r="LDI146" s="601"/>
      <c r="LDJ146" s="601"/>
      <c r="LDK146" s="601"/>
      <c r="LDL146" s="601"/>
      <c r="LDM146" s="601"/>
      <c r="LDN146" s="601"/>
      <c r="LDO146" s="601"/>
      <c r="LDP146" s="601"/>
      <c r="LDQ146" s="601"/>
      <c r="LDR146" s="601"/>
      <c r="LDS146" s="601"/>
      <c r="LDT146" s="601"/>
      <c r="LDU146" s="601"/>
      <c r="LDV146" s="601"/>
      <c r="LDW146" s="601"/>
      <c r="LDX146" s="601"/>
      <c r="LDY146" s="601"/>
      <c r="LDZ146" s="601"/>
      <c r="LEA146" s="601"/>
      <c r="LEB146" s="601"/>
      <c r="LEC146" s="601"/>
      <c r="LED146" s="601"/>
      <c r="LEE146" s="601"/>
      <c r="LEF146" s="601"/>
      <c r="LEG146" s="601"/>
      <c r="LEH146" s="601"/>
      <c r="LEI146" s="601"/>
      <c r="LEJ146" s="601"/>
      <c r="LEK146" s="601"/>
      <c r="LEL146" s="601"/>
      <c r="LEM146" s="601"/>
      <c r="LEN146" s="601"/>
      <c r="LEO146" s="601"/>
      <c r="LEP146" s="601"/>
      <c r="LEQ146" s="601"/>
      <c r="LER146" s="601"/>
      <c r="LES146" s="601"/>
      <c r="LET146" s="601"/>
      <c r="LEU146" s="601"/>
      <c r="LEV146" s="601"/>
      <c r="LEW146" s="601"/>
      <c r="LEX146" s="601"/>
      <c r="LEY146" s="601"/>
      <c r="LEZ146" s="601"/>
      <c r="LFA146" s="601"/>
      <c r="LFB146" s="601"/>
      <c r="LFC146" s="601"/>
      <c r="LFD146" s="601"/>
      <c r="LFE146" s="601"/>
      <c r="LFF146" s="601"/>
      <c r="LFG146" s="601"/>
      <c r="LFH146" s="601"/>
      <c r="LFI146" s="601"/>
      <c r="LFJ146" s="601"/>
      <c r="LFK146" s="601"/>
      <c r="LFL146" s="601"/>
      <c r="LFM146" s="601"/>
      <c r="LFN146" s="601"/>
      <c r="LFO146" s="601"/>
      <c r="LFP146" s="601"/>
      <c r="LFQ146" s="601"/>
      <c r="LFR146" s="601"/>
      <c r="LFS146" s="601"/>
      <c r="LFT146" s="601"/>
      <c r="LFU146" s="601"/>
      <c r="LFV146" s="601"/>
      <c r="LFW146" s="601"/>
      <c r="LFX146" s="601"/>
      <c r="LFY146" s="601"/>
      <c r="LFZ146" s="601"/>
      <c r="LGA146" s="601"/>
      <c r="LGB146" s="601"/>
      <c r="LGC146" s="601"/>
      <c r="LGD146" s="601"/>
      <c r="LGE146" s="601"/>
      <c r="LGF146" s="601"/>
      <c r="LGG146" s="601"/>
      <c r="LGH146" s="601"/>
      <c r="LGI146" s="601"/>
      <c r="LGJ146" s="601"/>
      <c r="LGK146" s="601"/>
      <c r="LGL146" s="601"/>
      <c r="LGM146" s="601"/>
      <c r="LGN146" s="601"/>
      <c r="LGO146" s="601"/>
      <c r="LGP146" s="601"/>
      <c r="LGQ146" s="601"/>
      <c r="LGR146" s="601"/>
      <c r="LGS146" s="601"/>
      <c r="LGT146" s="601"/>
      <c r="LGU146" s="601"/>
      <c r="LGV146" s="601"/>
      <c r="LGW146" s="601"/>
      <c r="LGX146" s="601"/>
      <c r="LGY146" s="601"/>
      <c r="LGZ146" s="601"/>
      <c r="LHA146" s="601"/>
      <c r="LHB146" s="601"/>
      <c r="LHC146" s="601"/>
      <c r="LHD146" s="601"/>
      <c r="LHE146" s="601"/>
      <c r="LHF146" s="601"/>
      <c r="LHG146" s="601"/>
      <c r="LHH146" s="601"/>
      <c r="LHI146" s="601"/>
      <c r="LHJ146" s="601"/>
      <c r="LHK146" s="601"/>
      <c r="LHL146" s="601"/>
      <c r="LHM146" s="601"/>
      <c r="LHN146" s="601"/>
      <c r="LHO146" s="601"/>
      <c r="LHP146" s="601"/>
      <c r="LHQ146" s="601"/>
      <c r="LHR146" s="601"/>
      <c r="LHS146" s="601"/>
      <c r="LHT146" s="601"/>
      <c r="LHU146" s="601"/>
      <c r="LHV146" s="601"/>
      <c r="LHW146" s="601"/>
      <c r="LHX146" s="601"/>
      <c r="LHY146" s="601"/>
      <c r="LHZ146" s="601"/>
      <c r="LIA146" s="601"/>
      <c r="LIB146" s="601"/>
      <c r="LIC146" s="601"/>
      <c r="LID146" s="601"/>
      <c r="LIE146" s="601"/>
      <c r="LIF146" s="601"/>
      <c r="LIG146" s="601"/>
      <c r="LIH146" s="601"/>
      <c r="LII146" s="601"/>
      <c r="LIJ146" s="601"/>
      <c r="LIK146" s="601"/>
      <c r="LIL146" s="601"/>
      <c r="LIM146" s="601"/>
      <c r="LIN146" s="601"/>
      <c r="LIO146" s="601"/>
      <c r="LIP146" s="601"/>
      <c r="LIQ146" s="601"/>
      <c r="LIR146" s="601"/>
      <c r="LIS146" s="601"/>
      <c r="LIT146" s="601"/>
      <c r="LIU146" s="601"/>
      <c r="LIV146" s="601"/>
      <c r="LIW146" s="601"/>
      <c r="LIX146" s="601"/>
      <c r="LIY146" s="601"/>
      <c r="LIZ146" s="601"/>
      <c r="LJA146" s="601"/>
      <c r="LJB146" s="601"/>
      <c r="LJC146" s="601"/>
      <c r="LJD146" s="601"/>
      <c r="LJE146" s="601"/>
      <c r="LJF146" s="601"/>
      <c r="LJG146" s="601"/>
      <c r="LJH146" s="601"/>
      <c r="LJI146" s="601"/>
      <c r="LJJ146" s="601"/>
      <c r="LJK146" s="601"/>
      <c r="LJL146" s="601"/>
      <c r="LJM146" s="601"/>
      <c r="LJN146" s="601"/>
      <c r="LJO146" s="601"/>
      <c r="LJP146" s="601"/>
      <c r="LJQ146" s="601"/>
      <c r="LJR146" s="601"/>
      <c r="LJS146" s="601"/>
      <c r="LJT146" s="601"/>
      <c r="LJU146" s="601"/>
      <c r="LJV146" s="601"/>
      <c r="LJW146" s="601"/>
      <c r="LJX146" s="601"/>
      <c r="LJY146" s="601"/>
      <c r="LJZ146" s="601"/>
      <c r="LKA146" s="601"/>
      <c r="LKB146" s="601"/>
      <c r="LKC146" s="601"/>
      <c r="LKD146" s="601"/>
      <c r="LKE146" s="601"/>
      <c r="LKF146" s="601"/>
      <c r="LKG146" s="601"/>
      <c r="LKH146" s="601"/>
      <c r="LKI146" s="601"/>
      <c r="LKJ146" s="601"/>
      <c r="LKK146" s="601"/>
      <c r="LKL146" s="601"/>
      <c r="LKM146" s="601"/>
      <c r="LKN146" s="601"/>
      <c r="LKO146" s="601"/>
      <c r="LKP146" s="601"/>
      <c r="LKQ146" s="601"/>
      <c r="LKR146" s="601"/>
      <c r="LKS146" s="601"/>
      <c r="LKT146" s="601"/>
      <c r="LKU146" s="601"/>
      <c r="LKV146" s="601"/>
      <c r="LKW146" s="601"/>
      <c r="LKX146" s="601"/>
      <c r="LKY146" s="601"/>
      <c r="LKZ146" s="601"/>
      <c r="LLA146" s="601"/>
      <c r="LLB146" s="601"/>
      <c r="LLC146" s="601"/>
      <c r="LLD146" s="601"/>
      <c r="LLE146" s="601"/>
      <c r="LLF146" s="601"/>
      <c r="LLG146" s="601"/>
      <c r="LLH146" s="601"/>
      <c r="LLI146" s="601"/>
      <c r="LLJ146" s="601"/>
      <c r="LLK146" s="601"/>
      <c r="LLL146" s="601"/>
      <c r="LLM146" s="601"/>
      <c r="LLN146" s="601"/>
      <c r="LLO146" s="601"/>
      <c r="LLP146" s="601"/>
      <c r="LLQ146" s="601"/>
      <c r="LLR146" s="601"/>
      <c r="LLS146" s="601"/>
      <c r="LLT146" s="601"/>
      <c r="LLU146" s="601"/>
      <c r="LLV146" s="601"/>
      <c r="LLW146" s="601"/>
      <c r="LLX146" s="601"/>
      <c r="LLY146" s="601"/>
      <c r="LLZ146" s="601"/>
      <c r="LMA146" s="601"/>
      <c r="LMB146" s="601"/>
      <c r="LMC146" s="601"/>
      <c r="LMD146" s="601"/>
      <c r="LME146" s="601"/>
      <c r="LMF146" s="601"/>
      <c r="LMG146" s="601"/>
      <c r="LMH146" s="601"/>
      <c r="LMI146" s="601"/>
      <c r="LMJ146" s="601"/>
      <c r="LMK146" s="601"/>
      <c r="LML146" s="601"/>
      <c r="LMM146" s="601"/>
      <c r="LMN146" s="601"/>
      <c r="LMO146" s="601"/>
      <c r="LMP146" s="601"/>
      <c r="LMQ146" s="601"/>
      <c r="LMR146" s="601"/>
      <c r="LMS146" s="601"/>
      <c r="LMT146" s="601"/>
      <c r="LMU146" s="601"/>
      <c r="LMV146" s="601"/>
      <c r="LMW146" s="601"/>
      <c r="LMX146" s="601"/>
      <c r="LMY146" s="601"/>
      <c r="LMZ146" s="601"/>
      <c r="LNA146" s="601"/>
      <c r="LNB146" s="601"/>
      <c r="LNC146" s="601"/>
      <c r="LND146" s="601"/>
      <c r="LNE146" s="601"/>
      <c r="LNF146" s="601"/>
      <c r="LNG146" s="601"/>
      <c r="LNH146" s="601"/>
      <c r="LNI146" s="601"/>
      <c r="LNJ146" s="601"/>
      <c r="LNK146" s="601"/>
      <c r="LNL146" s="601"/>
      <c r="LNM146" s="601"/>
      <c r="LNN146" s="601"/>
      <c r="LNO146" s="601"/>
      <c r="LNP146" s="601"/>
      <c r="LNQ146" s="601"/>
      <c r="LNR146" s="601"/>
      <c r="LNS146" s="601"/>
      <c r="LNT146" s="601"/>
      <c r="LNU146" s="601"/>
      <c r="LNV146" s="601"/>
      <c r="LNW146" s="601"/>
      <c r="LNX146" s="601"/>
      <c r="LNY146" s="601"/>
      <c r="LNZ146" s="601"/>
      <c r="LOA146" s="601"/>
      <c r="LOB146" s="601"/>
      <c r="LOC146" s="601"/>
      <c r="LOD146" s="601"/>
      <c r="LOE146" s="601"/>
      <c r="LOF146" s="601"/>
      <c r="LOG146" s="601"/>
      <c r="LOH146" s="601"/>
      <c r="LOI146" s="601"/>
      <c r="LOJ146" s="601"/>
      <c r="LOK146" s="601"/>
      <c r="LOL146" s="601"/>
      <c r="LOM146" s="601"/>
      <c r="LON146" s="601"/>
      <c r="LOO146" s="601"/>
      <c r="LOP146" s="601"/>
      <c r="LOQ146" s="601"/>
      <c r="LOR146" s="601"/>
      <c r="LOS146" s="601"/>
      <c r="LOT146" s="601"/>
      <c r="LOU146" s="601"/>
      <c r="LOV146" s="601"/>
      <c r="LOW146" s="601"/>
      <c r="LOX146" s="601"/>
      <c r="LOY146" s="601"/>
      <c r="LOZ146" s="601"/>
      <c r="LPA146" s="601"/>
      <c r="LPB146" s="601"/>
      <c r="LPC146" s="601"/>
      <c r="LPD146" s="601"/>
      <c r="LPE146" s="601"/>
      <c r="LPF146" s="601"/>
      <c r="LPG146" s="601"/>
      <c r="LPH146" s="601"/>
      <c r="LPI146" s="601"/>
      <c r="LPJ146" s="601"/>
      <c r="LPK146" s="601"/>
      <c r="LPL146" s="601"/>
      <c r="LPM146" s="601"/>
      <c r="LPN146" s="601"/>
      <c r="LPO146" s="601"/>
      <c r="LPP146" s="601"/>
      <c r="LPQ146" s="601"/>
      <c r="LPR146" s="601"/>
      <c r="LPS146" s="601"/>
      <c r="LPT146" s="601"/>
      <c r="LPU146" s="601"/>
      <c r="LPV146" s="601"/>
      <c r="LPW146" s="601"/>
      <c r="LPX146" s="601"/>
      <c r="LPY146" s="601"/>
      <c r="LPZ146" s="601"/>
      <c r="LQA146" s="601"/>
      <c r="LQB146" s="601"/>
      <c r="LQC146" s="601"/>
      <c r="LQD146" s="601"/>
      <c r="LQE146" s="601"/>
      <c r="LQF146" s="601"/>
      <c r="LQG146" s="601"/>
      <c r="LQH146" s="601"/>
      <c r="LQI146" s="601"/>
      <c r="LQJ146" s="601"/>
      <c r="LQK146" s="601"/>
      <c r="LQL146" s="601"/>
      <c r="LQM146" s="601"/>
      <c r="LQN146" s="601"/>
      <c r="LQO146" s="601"/>
      <c r="LQP146" s="601"/>
      <c r="LQQ146" s="601"/>
      <c r="LQR146" s="601"/>
      <c r="LQS146" s="601"/>
      <c r="LQT146" s="601"/>
      <c r="LQU146" s="601"/>
      <c r="LQV146" s="601"/>
      <c r="LQW146" s="601"/>
      <c r="LQX146" s="601"/>
      <c r="LQY146" s="601"/>
      <c r="LQZ146" s="601"/>
      <c r="LRA146" s="601"/>
      <c r="LRB146" s="601"/>
      <c r="LRC146" s="601"/>
      <c r="LRD146" s="601"/>
      <c r="LRE146" s="601"/>
      <c r="LRF146" s="601"/>
      <c r="LRG146" s="601"/>
      <c r="LRH146" s="601"/>
      <c r="LRI146" s="601"/>
      <c r="LRJ146" s="601"/>
      <c r="LRK146" s="601"/>
      <c r="LRL146" s="601"/>
      <c r="LRM146" s="601"/>
      <c r="LRN146" s="601"/>
      <c r="LRO146" s="601"/>
      <c r="LRP146" s="601"/>
      <c r="LRQ146" s="601"/>
      <c r="LRR146" s="601"/>
      <c r="LRS146" s="601"/>
      <c r="LRT146" s="601"/>
      <c r="LRU146" s="601"/>
      <c r="LRV146" s="601"/>
      <c r="LRW146" s="601"/>
      <c r="LRX146" s="601"/>
      <c r="LRY146" s="601"/>
      <c r="LRZ146" s="601"/>
      <c r="LSA146" s="601"/>
      <c r="LSB146" s="601"/>
      <c r="LSC146" s="601"/>
      <c r="LSD146" s="601"/>
      <c r="LSE146" s="601"/>
      <c r="LSF146" s="601"/>
      <c r="LSG146" s="601"/>
      <c r="LSH146" s="601"/>
      <c r="LSI146" s="601"/>
      <c r="LSJ146" s="601"/>
      <c r="LSK146" s="601"/>
      <c r="LSL146" s="601"/>
      <c r="LSM146" s="601"/>
      <c r="LSN146" s="601"/>
      <c r="LSO146" s="601"/>
      <c r="LSP146" s="601"/>
      <c r="LSQ146" s="601"/>
      <c r="LSR146" s="601"/>
      <c r="LSS146" s="601"/>
      <c r="LST146" s="601"/>
      <c r="LSU146" s="601"/>
      <c r="LSV146" s="601"/>
      <c r="LSW146" s="601"/>
      <c r="LSX146" s="601"/>
      <c r="LSY146" s="601"/>
      <c r="LSZ146" s="601"/>
      <c r="LTA146" s="601"/>
      <c r="LTB146" s="601"/>
      <c r="LTC146" s="601"/>
      <c r="LTD146" s="601"/>
      <c r="LTE146" s="601"/>
      <c r="LTF146" s="601"/>
      <c r="LTG146" s="601"/>
      <c r="LTH146" s="601"/>
      <c r="LTI146" s="601"/>
      <c r="LTJ146" s="601"/>
      <c r="LTK146" s="601"/>
      <c r="LTL146" s="601"/>
      <c r="LTM146" s="601"/>
      <c r="LTN146" s="601"/>
      <c r="LTO146" s="601"/>
      <c r="LTP146" s="601"/>
      <c r="LTQ146" s="601"/>
      <c r="LTR146" s="601"/>
      <c r="LTS146" s="601"/>
      <c r="LTT146" s="601"/>
      <c r="LTU146" s="601"/>
      <c r="LTV146" s="601"/>
      <c r="LTW146" s="601"/>
      <c r="LTX146" s="601"/>
      <c r="LTY146" s="601"/>
      <c r="LTZ146" s="601"/>
      <c r="LUA146" s="601"/>
      <c r="LUB146" s="601"/>
      <c r="LUC146" s="601"/>
      <c r="LUD146" s="601"/>
      <c r="LUE146" s="601"/>
      <c r="LUF146" s="601"/>
      <c r="LUG146" s="601"/>
      <c r="LUH146" s="601"/>
      <c r="LUI146" s="601"/>
      <c r="LUJ146" s="601"/>
      <c r="LUK146" s="601"/>
      <c r="LUL146" s="601"/>
      <c r="LUM146" s="601"/>
      <c r="LUN146" s="601"/>
      <c r="LUO146" s="601"/>
      <c r="LUP146" s="601"/>
      <c r="LUQ146" s="601"/>
      <c r="LUR146" s="601"/>
      <c r="LUS146" s="601"/>
      <c r="LUT146" s="601"/>
      <c r="LUU146" s="601"/>
      <c r="LUV146" s="601"/>
      <c r="LUW146" s="601"/>
      <c r="LUX146" s="601"/>
      <c r="LUY146" s="601"/>
      <c r="LUZ146" s="601"/>
      <c r="LVA146" s="601"/>
      <c r="LVB146" s="601"/>
      <c r="LVC146" s="601"/>
      <c r="LVD146" s="601"/>
      <c r="LVE146" s="601"/>
      <c r="LVF146" s="601"/>
      <c r="LVG146" s="601"/>
      <c r="LVH146" s="601"/>
      <c r="LVI146" s="601"/>
      <c r="LVJ146" s="601"/>
      <c r="LVK146" s="601"/>
      <c r="LVL146" s="601"/>
      <c r="LVM146" s="601"/>
      <c r="LVN146" s="601"/>
      <c r="LVO146" s="601"/>
      <c r="LVP146" s="601"/>
      <c r="LVQ146" s="601"/>
      <c r="LVR146" s="601"/>
      <c r="LVS146" s="601"/>
      <c r="LVT146" s="601"/>
      <c r="LVU146" s="601"/>
      <c r="LVV146" s="601"/>
      <c r="LVW146" s="601"/>
      <c r="LVX146" s="601"/>
      <c r="LVY146" s="601"/>
      <c r="LVZ146" s="601"/>
      <c r="LWA146" s="601"/>
      <c r="LWB146" s="601"/>
      <c r="LWC146" s="601"/>
      <c r="LWD146" s="601"/>
      <c r="LWE146" s="601"/>
      <c r="LWF146" s="601"/>
      <c r="LWG146" s="601"/>
      <c r="LWH146" s="601"/>
      <c r="LWI146" s="601"/>
      <c r="LWJ146" s="601"/>
      <c r="LWK146" s="601"/>
      <c r="LWL146" s="601"/>
      <c r="LWM146" s="601"/>
      <c r="LWN146" s="601"/>
      <c r="LWO146" s="601"/>
      <c r="LWP146" s="601"/>
      <c r="LWQ146" s="601"/>
      <c r="LWR146" s="601"/>
      <c r="LWS146" s="601"/>
      <c r="LWT146" s="601"/>
      <c r="LWU146" s="601"/>
      <c r="LWV146" s="601"/>
      <c r="LWW146" s="601"/>
      <c r="LWX146" s="601"/>
      <c r="LWY146" s="601"/>
      <c r="LWZ146" s="601"/>
      <c r="LXA146" s="601"/>
      <c r="LXB146" s="601"/>
      <c r="LXC146" s="601"/>
      <c r="LXD146" s="601"/>
      <c r="LXE146" s="601"/>
      <c r="LXF146" s="601"/>
      <c r="LXG146" s="601"/>
      <c r="LXH146" s="601"/>
      <c r="LXI146" s="601"/>
      <c r="LXJ146" s="601"/>
      <c r="LXK146" s="601"/>
      <c r="LXL146" s="601"/>
      <c r="LXM146" s="601"/>
      <c r="LXN146" s="601"/>
      <c r="LXO146" s="601"/>
      <c r="LXP146" s="601"/>
      <c r="LXQ146" s="601"/>
      <c r="LXR146" s="601"/>
      <c r="LXS146" s="601"/>
      <c r="LXT146" s="601"/>
      <c r="LXU146" s="601"/>
      <c r="LXV146" s="601"/>
      <c r="LXW146" s="601"/>
      <c r="LXX146" s="601"/>
      <c r="LXY146" s="601"/>
      <c r="LXZ146" s="601"/>
      <c r="LYA146" s="601"/>
      <c r="LYB146" s="601"/>
      <c r="LYC146" s="601"/>
      <c r="LYD146" s="601"/>
      <c r="LYE146" s="601"/>
      <c r="LYF146" s="601"/>
      <c r="LYG146" s="601"/>
      <c r="LYH146" s="601"/>
      <c r="LYI146" s="601"/>
      <c r="LYJ146" s="601"/>
      <c r="LYK146" s="601"/>
      <c r="LYL146" s="601"/>
      <c r="LYM146" s="601"/>
      <c r="LYN146" s="601"/>
      <c r="LYO146" s="601"/>
      <c r="LYP146" s="601"/>
      <c r="LYQ146" s="601"/>
      <c r="LYR146" s="601"/>
      <c r="LYS146" s="601"/>
      <c r="LYT146" s="601"/>
      <c r="LYU146" s="601"/>
      <c r="LYV146" s="601"/>
      <c r="LYW146" s="601"/>
      <c r="LYX146" s="601"/>
      <c r="LYY146" s="601"/>
      <c r="LYZ146" s="601"/>
      <c r="LZA146" s="601"/>
      <c r="LZB146" s="601"/>
      <c r="LZC146" s="601"/>
      <c r="LZD146" s="601"/>
      <c r="LZE146" s="601"/>
      <c r="LZF146" s="601"/>
      <c r="LZG146" s="601"/>
      <c r="LZH146" s="601"/>
      <c r="LZI146" s="601"/>
      <c r="LZJ146" s="601"/>
      <c r="LZK146" s="601"/>
      <c r="LZL146" s="601"/>
      <c r="LZM146" s="601"/>
      <c r="LZN146" s="601"/>
      <c r="LZO146" s="601"/>
      <c r="LZP146" s="601"/>
      <c r="LZQ146" s="601"/>
      <c r="LZR146" s="601"/>
      <c r="LZS146" s="601"/>
      <c r="LZT146" s="601"/>
      <c r="LZU146" s="601"/>
      <c r="LZV146" s="601"/>
      <c r="LZW146" s="601"/>
      <c r="LZX146" s="601"/>
      <c r="LZY146" s="601"/>
      <c r="LZZ146" s="601"/>
      <c r="MAA146" s="601"/>
      <c r="MAB146" s="601"/>
      <c r="MAC146" s="601"/>
      <c r="MAD146" s="601"/>
      <c r="MAE146" s="601"/>
      <c r="MAF146" s="601"/>
      <c r="MAG146" s="601"/>
      <c r="MAH146" s="601"/>
      <c r="MAI146" s="601"/>
      <c r="MAJ146" s="601"/>
      <c r="MAK146" s="601"/>
      <c r="MAL146" s="601"/>
      <c r="MAM146" s="601"/>
      <c r="MAN146" s="601"/>
      <c r="MAO146" s="601"/>
      <c r="MAP146" s="601"/>
      <c r="MAQ146" s="601"/>
      <c r="MAR146" s="601"/>
      <c r="MAS146" s="601"/>
      <c r="MAT146" s="601"/>
      <c r="MAU146" s="601"/>
      <c r="MAV146" s="601"/>
      <c r="MAW146" s="601"/>
      <c r="MAX146" s="601"/>
      <c r="MAY146" s="601"/>
      <c r="MAZ146" s="601"/>
      <c r="MBA146" s="601"/>
      <c r="MBB146" s="601"/>
      <c r="MBC146" s="601"/>
      <c r="MBD146" s="601"/>
      <c r="MBE146" s="601"/>
      <c r="MBF146" s="601"/>
      <c r="MBG146" s="601"/>
      <c r="MBH146" s="601"/>
      <c r="MBI146" s="601"/>
      <c r="MBJ146" s="601"/>
      <c r="MBK146" s="601"/>
      <c r="MBL146" s="601"/>
      <c r="MBM146" s="601"/>
      <c r="MBN146" s="601"/>
      <c r="MBO146" s="601"/>
      <c r="MBP146" s="601"/>
      <c r="MBQ146" s="601"/>
      <c r="MBR146" s="601"/>
      <c r="MBS146" s="601"/>
      <c r="MBT146" s="601"/>
      <c r="MBU146" s="601"/>
      <c r="MBV146" s="601"/>
      <c r="MBW146" s="601"/>
      <c r="MBX146" s="601"/>
      <c r="MBY146" s="601"/>
      <c r="MBZ146" s="601"/>
      <c r="MCA146" s="601"/>
      <c r="MCB146" s="601"/>
      <c r="MCC146" s="601"/>
      <c r="MCD146" s="601"/>
      <c r="MCE146" s="601"/>
      <c r="MCF146" s="601"/>
      <c r="MCG146" s="601"/>
      <c r="MCH146" s="601"/>
      <c r="MCI146" s="601"/>
      <c r="MCJ146" s="601"/>
      <c r="MCK146" s="601"/>
      <c r="MCL146" s="601"/>
      <c r="MCM146" s="601"/>
      <c r="MCN146" s="601"/>
      <c r="MCO146" s="601"/>
      <c r="MCP146" s="601"/>
      <c r="MCQ146" s="601"/>
      <c r="MCR146" s="601"/>
      <c r="MCS146" s="601"/>
      <c r="MCT146" s="601"/>
      <c r="MCU146" s="601"/>
      <c r="MCV146" s="601"/>
      <c r="MCW146" s="601"/>
      <c r="MCX146" s="601"/>
      <c r="MCY146" s="601"/>
      <c r="MCZ146" s="601"/>
      <c r="MDA146" s="601"/>
      <c r="MDB146" s="601"/>
      <c r="MDC146" s="601"/>
      <c r="MDD146" s="601"/>
      <c r="MDE146" s="601"/>
      <c r="MDF146" s="601"/>
      <c r="MDG146" s="601"/>
      <c r="MDH146" s="601"/>
      <c r="MDI146" s="601"/>
      <c r="MDJ146" s="601"/>
      <c r="MDK146" s="601"/>
      <c r="MDL146" s="601"/>
      <c r="MDM146" s="601"/>
      <c r="MDN146" s="601"/>
      <c r="MDO146" s="601"/>
      <c r="MDP146" s="601"/>
      <c r="MDQ146" s="601"/>
      <c r="MDR146" s="601"/>
      <c r="MDS146" s="601"/>
      <c r="MDT146" s="601"/>
      <c r="MDU146" s="601"/>
      <c r="MDV146" s="601"/>
      <c r="MDW146" s="601"/>
      <c r="MDX146" s="601"/>
      <c r="MDY146" s="601"/>
      <c r="MDZ146" s="601"/>
      <c r="MEA146" s="601"/>
      <c r="MEB146" s="601"/>
      <c r="MEC146" s="601"/>
      <c r="MED146" s="601"/>
      <c r="MEE146" s="601"/>
      <c r="MEF146" s="601"/>
      <c r="MEG146" s="601"/>
      <c r="MEH146" s="601"/>
      <c r="MEI146" s="601"/>
      <c r="MEJ146" s="601"/>
      <c r="MEK146" s="601"/>
      <c r="MEL146" s="601"/>
      <c r="MEM146" s="601"/>
      <c r="MEN146" s="601"/>
      <c r="MEO146" s="601"/>
      <c r="MEP146" s="601"/>
      <c r="MEQ146" s="601"/>
      <c r="MER146" s="601"/>
      <c r="MES146" s="601"/>
      <c r="MET146" s="601"/>
      <c r="MEU146" s="601"/>
      <c r="MEV146" s="601"/>
      <c r="MEW146" s="601"/>
      <c r="MEX146" s="601"/>
      <c r="MEY146" s="601"/>
      <c r="MEZ146" s="601"/>
      <c r="MFA146" s="601"/>
      <c r="MFB146" s="601"/>
      <c r="MFC146" s="601"/>
      <c r="MFD146" s="601"/>
      <c r="MFE146" s="601"/>
      <c r="MFF146" s="601"/>
      <c r="MFG146" s="601"/>
      <c r="MFH146" s="601"/>
      <c r="MFI146" s="601"/>
      <c r="MFJ146" s="601"/>
      <c r="MFK146" s="601"/>
      <c r="MFL146" s="601"/>
      <c r="MFM146" s="601"/>
      <c r="MFN146" s="601"/>
      <c r="MFO146" s="601"/>
      <c r="MFP146" s="601"/>
      <c r="MFQ146" s="601"/>
      <c r="MFR146" s="601"/>
      <c r="MFS146" s="601"/>
      <c r="MFT146" s="601"/>
      <c r="MFU146" s="601"/>
      <c r="MFV146" s="601"/>
      <c r="MFW146" s="601"/>
      <c r="MFX146" s="601"/>
      <c r="MFY146" s="601"/>
      <c r="MFZ146" s="601"/>
      <c r="MGA146" s="601"/>
      <c r="MGB146" s="601"/>
      <c r="MGC146" s="601"/>
      <c r="MGD146" s="601"/>
      <c r="MGE146" s="601"/>
      <c r="MGF146" s="601"/>
      <c r="MGG146" s="601"/>
      <c r="MGH146" s="601"/>
      <c r="MGI146" s="601"/>
      <c r="MGJ146" s="601"/>
      <c r="MGK146" s="601"/>
      <c r="MGL146" s="601"/>
      <c r="MGM146" s="601"/>
      <c r="MGN146" s="601"/>
      <c r="MGO146" s="601"/>
      <c r="MGP146" s="601"/>
      <c r="MGQ146" s="601"/>
      <c r="MGR146" s="601"/>
      <c r="MGS146" s="601"/>
      <c r="MGT146" s="601"/>
      <c r="MGU146" s="601"/>
      <c r="MGV146" s="601"/>
      <c r="MGW146" s="601"/>
      <c r="MGX146" s="601"/>
      <c r="MGY146" s="601"/>
      <c r="MGZ146" s="601"/>
      <c r="MHA146" s="601"/>
      <c r="MHB146" s="601"/>
      <c r="MHC146" s="601"/>
      <c r="MHD146" s="601"/>
      <c r="MHE146" s="601"/>
      <c r="MHF146" s="601"/>
      <c r="MHG146" s="601"/>
      <c r="MHH146" s="601"/>
      <c r="MHI146" s="601"/>
      <c r="MHJ146" s="601"/>
      <c r="MHK146" s="601"/>
      <c r="MHL146" s="601"/>
      <c r="MHM146" s="601"/>
      <c r="MHN146" s="601"/>
      <c r="MHO146" s="601"/>
      <c r="MHP146" s="601"/>
      <c r="MHQ146" s="601"/>
      <c r="MHR146" s="601"/>
      <c r="MHS146" s="601"/>
      <c r="MHT146" s="601"/>
      <c r="MHU146" s="601"/>
      <c r="MHV146" s="601"/>
      <c r="MHW146" s="601"/>
      <c r="MHX146" s="601"/>
      <c r="MHY146" s="601"/>
      <c r="MHZ146" s="601"/>
      <c r="MIA146" s="601"/>
      <c r="MIB146" s="601"/>
      <c r="MIC146" s="601"/>
      <c r="MID146" s="601"/>
      <c r="MIE146" s="601"/>
      <c r="MIF146" s="601"/>
      <c r="MIG146" s="601"/>
      <c r="MIH146" s="601"/>
      <c r="MII146" s="601"/>
      <c r="MIJ146" s="601"/>
      <c r="MIK146" s="601"/>
      <c r="MIL146" s="601"/>
      <c r="MIM146" s="601"/>
      <c r="MIN146" s="601"/>
      <c r="MIO146" s="601"/>
      <c r="MIP146" s="601"/>
      <c r="MIQ146" s="601"/>
      <c r="MIR146" s="601"/>
      <c r="MIS146" s="601"/>
      <c r="MIT146" s="601"/>
      <c r="MIU146" s="601"/>
      <c r="MIV146" s="601"/>
      <c r="MIW146" s="601"/>
      <c r="MIX146" s="601"/>
      <c r="MIY146" s="601"/>
      <c r="MIZ146" s="601"/>
      <c r="MJA146" s="601"/>
      <c r="MJB146" s="601"/>
      <c r="MJC146" s="601"/>
      <c r="MJD146" s="601"/>
      <c r="MJE146" s="601"/>
      <c r="MJF146" s="601"/>
      <c r="MJG146" s="601"/>
      <c r="MJH146" s="601"/>
      <c r="MJI146" s="601"/>
      <c r="MJJ146" s="601"/>
      <c r="MJK146" s="601"/>
      <c r="MJL146" s="601"/>
      <c r="MJM146" s="601"/>
      <c r="MJN146" s="601"/>
      <c r="MJO146" s="601"/>
      <c r="MJP146" s="601"/>
      <c r="MJQ146" s="601"/>
      <c r="MJR146" s="601"/>
      <c r="MJS146" s="601"/>
      <c r="MJT146" s="601"/>
      <c r="MJU146" s="601"/>
      <c r="MJV146" s="601"/>
      <c r="MJW146" s="601"/>
      <c r="MJX146" s="601"/>
      <c r="MJY146" s="601"/>
      <c r="MJZ146" s="601"/>
      <c r="MKA146" s="601"/>
      <c r="MKB146" s="601"/>
      <c r="MKC146" s="601"/>
      <c r="MKD146" s="601"/>
      <c r="MKE146" s="601"/>
      <c r="MKF146" s="601"/>
      <c r="MKG146" s="601"/>
      <c r="MKH146" s="601"/>
      <c r="MKI146" s="601"/>
      <c r="MKJ146" s="601"/>
      <c r="MKK146" s="601"/>
      <c r="MKL146" s="601"/>
      <c r="MKM146" s="601"/>
      <c r="MKN146" s="601"/>
      <c r="MKO146" s="601"/>
      <c r="MKP146" s="601"/>
      <c r="MKQ146" s="601"/>
      <c r="MKR146" s="601"/>
      <c r="MKS146" s="601"/>
      <c r="MKT146" s="601"/>
      <c r="MKU146" s="601"/>
      <c r="MKV146" s="601"/>
      <c r="MKW146" s="601"/>
      <c r="MKX146" s="601"/>
      <c r="MKY146" s="601"/>
      <c r="MKZ146" s="601"/>
      <c r="MLA146" s="601"/>
      <c r="MLB146" s="601"/>
      <c r="MLC146" s="601"/>
      <c r="MLD146" s="601"/>
      <c r="MLE146" s="601"/>
      <c r="MLF146" s="601"/>
      <c r="MLG146" s="601"/>
      <c r="MLH146" s="601"/>
      <c r="MLI146" s="601"/>
      <c r="MLJ146" s="601"/>
      <c r="MLK146" s="601"/>
      <c r="MLL146" s="601"/>
      <c r="MLM146" s="601"/>
      <c r="MLN146" s="601"/>
      <c r="MLO146" s="601"/>
      <c r="MLP146" s="601"/>
      <c r="MLQ146" s="601"/>
      <c r="MLR146" s="601"/>
      <c r="MLS146" s="601"/>
      <c r="MLT146" s="601"/>
      <c r="MLU146" s="601"/>
      <c r="MLV146" s="601"/>
      <c r="MLW146" s="601"/>
      <c r="MLX146" s="601"/>
      <c r="MLY146" s="601"/>
      <c r="MLZ146" s="601"/>
      <c r="MMA146" s="601"/>
      <c r="MMB146" s="601"/>
      <c r="MMC146" s="601"/>
      <c r="MMD146" s="601"/>
      <c r="MME146" s="601"/>
      <c r="MMF146" s="601"/>
      <c r="MMG146" s="601"/>
      <c r="MMH146" s="601"/>
      <c r="MMI146" s="601"/>
      <c r="MMJ146" s="601"/>
      <c r="MMK146" s="601"/>
      <c r="MML146" s="601"/>
      <c r="MMM146" s="601"/>
      <c r="MMN146" s="601"/>
      <c r="MMO146" s="601"/>
      <c r="MMP146" s="601"/>
      <c r="MMQ146" s="601"/>
      <c r="MMR146" s="601"/>
      <c r="MMS146" s="601"/>
      <c r="MMT146" s="601"/>
      <c r="MMU146" s="601"/>
      <c r="MMV146" s="601"/>
      <c r="MMW146" s="601"/>
      <c r="MMX146" s="601"/>
      <c r="MMY146" s="601"/>
      <c r="MMZ146" s="601"/>
      <c r="MNA146" s="601"/>
      <c r="MNB146" s="601"/>
      <c r="MNC146" s="601"/>
      <c r="MND146" s="601"/>
      <c r="MNE146" s="601"/>
      <c r="MNF146" s="601"/>
      <c r="MNG146" s="601"/>
      <c r="MNH146" s="601"/>
      <c r="MNI146" s="601"/>
      <c r="MNJ146" s="601"/>
      <c r="MNK146" s="601"/>
      <c r="MNL146" s="601"/>
      <c r="MNM146" s="601"/>
      <c r="MNN146" s="601"/>
      <c r="MNO146" s="601"/>
      <c r="MNP146" s="601"/>
      <c r="MNQ146" s="601"/>
      <c r="MNR146" s="601"/>
      <c r="MNS146" s="601"/>
      <c r="MNT146" s="601"/>
      <c r="MNU146" s="601"/>
      <c r="MNV146" s="601"/>
      <c r="MNW146" s="601"/>
      <c r="MNX146" s="601"/>
      <c r="MNY146" s="601"/>
      <c r="MNZ146" s="601"/>
      <c r="MOA146" s="601"/>
      <c r="MOB146" s="601"/>
      <c r="MOC146" s="601"/>
      <c r="MOD146" s="601"/>
      <c r="MOE146" s="601"/>
      <c r="MOF146" s="601"/>
      <c r="MOG146" s="601"/>
      <c r="MOH146" s="601"/>
      <c r="MOI146" s="601"/>
      <c r="MOJ146" s="601"/>
      <c r="MOK146" s="601"/>
      <c r="MOL146" s="601"/>
      <c r="MOM146" s="601"/>
      <c r="MON146" s="601"/>
      <c r="MOO146" s="601"/>
      <c r="MOP146" s="601"/>
      <c r="MOQ146" s="601"/>
      <c r="MOR146" s="601"/>
      <c r="MOS146" s="601"/>
      <c r="MOT146" s="601"/>
      <c r="MOU146" s="601"/>
      <c r="MOV146" s="601"/>
      <c r="MOW146" s="601"/>
      <c r="MOX146" s="601"/>
      <c r="MOY146" s="601"/>
      <c r="MOZ146" s="601"/>
      <c r="MPA146" s="601"/>
      <c r="MPB146" s="601"/>
      <c r="MPC146" s="601"/>
      <c r="MPD146" s="601"/>
      <c r="MPE146" s="601"/>
      <c r="MPF146" s="601"/>
      <c r="MPG146" s="601"/>
      <c r="MPH146" s="601"/>
      <c r="MPI146" s="601"/>
      <c r="MPJ146" s="601"/>
      <c r="MPK146" s="601"/>
      <c r="MPL146" s="601"/>
      <c r="MPM146" s="601"/>
      <c r="MPN146" s="601"/>
      <c r="MPO146" s="601"/>
      <c r="MPP146" s="601"/>
      <c r="MPQ146" s="601"/>
      <c r="MPR146" s="601"/>
      <c r="MPS146" s="601"/>
      <c r="MPT146" s="601"/>
      <c r="MPU146" s="601"/>
      <c r="MPV146" s="601"/>
      <c r="MPW146" s="601"/>
      <c r="MPX146" s="601"/>
      <c r="MPY146" s="601"/>
      <c r="MPZ146" s="601"/>
      <c r="MQA146" s="601"/>
      <c r="MQB146" s="601"/>
      <c r="MQC146" s="601"/>
      <c r="MQD146" s="601"/>
      <c r="MQE146" s="601"/>
      <c r="MQF146" s="601"/>
      <c r="MQG146" s="601"/>
      <c r="MQH146" s="601"/>
      <c r="MQI146" s="601"/>
      <c r="MQJ146" s="601"/>
      <c r="MQK146" s="601"/>
      <c r="MQL146" s="601"/>
      <c r="MQM146" s="601"/>
      <c r="MQN146" s="601"/>
      <c r="MQO146" s="601"/>
      <c r="MQP146" s="601"/>
      <c r="MQQ146" s="601"/>
      <c r="MQR146" s="601"/>
      <c r="MQS146" s="601"/>
      <c r="MQT146" s="601"/>
      <c r="MQU146" s="601"/>
      <c r="MQV146" s="601"/>
      <c r="MQW146" s="601"/>
      <c r="MQX146" s="601"/>
      <c r="MQY146" s="601"/>
      <c r="MQZ146" s="601"/>
      <c r="MRA146" s="601"/>
      <c r="MRB146" s="601"/>
      <c r="MRC146" s="601"/>
      <c r="MRD146" s="601"/>
      <c r="MRE146" s="601"/>
      <c r="MRF146" s="601"/>
      <c r="MRG146" s="601"/>
      <c r="MRH146" s="601"/>
      <c r="MRI146" s="601"/>
      <c r="MRJ146" s="601"/>
      <c r="MRK146" s="601"/>
      <c r="MRL146" s="601"/>
      <c r="MRM146" s="601"/>
      <c r="MRN146" s="601"/>
      <c r="MRO146" s="601"/>
      <c r="MRP146" s="601"/>
      <c r="MRQ146" s="601"/>
      <c r="MRR146" s="601"/>
      <c r="MRS146" s="601"/>
      <c r="MRT146" s="601"/>
      <c r="MRU146" s="601"/>
      <c r="MRV146" s="601"/>
      <c r="MRW146" s="601"/>
      <c r="MRX146" s="601"/>
      <c r="MRY146" s="601"/>
      <c r="MRZ146" s="601"/>
      <c r="MSA146" s="601"/>
      <c r="MSB146" s="601"/>
      <c r="MSC146" s="601"/>
      <c r="MSD146" s="601"/>
      <c r="MSE146" s="601"/>
      <c r="MSF146" s="601"/>
      <c r="MSG146" s="601"/>
      <c r="MSH146" s="601"/>
      <c r="MSI146" s="601"/>
      <c r="MSJ146" s="601"/>
      <c r="MSK146" s="601"/>
      <c r="MSL146" s="601"/>
      <c r="MSM146" s="601"/>
      <c r="MSN146" s="601"/>
      <c r="MSO146" s="601"/>
      <c r="MSP146" s="601"/>
      <c r="MSQ146" s="601"/>
      <c r="MSR146" s="601"/>
      <c r="MSS146" s="601"/>
      <c r="MST146" s="601"/>
      <c r="MSU146" s="601"/>
      <c r="MSV146" s="601"/>
      <c r="MSW146" s="601"/>
      <c r="MSX146" s="601"/>
      <c r="MSY146" s="601"/>
      <c r="MSZ146" s="601"/>
      <c r="MTA146" s="601"/>
      <c r="MTB146" s="601"/>
      <c r="MTC146" s="601"/>
      <c r="MTD146" s="601"/>
      <c r="MTE146" s="601"/>
      <c r="MTF146" s="601"/>
      <c r="MTG146" s="601"/>
      <c r="MTH146" s="601"/>
      <c r="MTI146" s="601"/>
      <c r="MTJ146" s="601"/>
      <c r="MTK146" s="601"/>
      <c r="MTL146" s="601"/>
      <c r="MTM146" s="601"/>
      <c r="MTN146" s="601"/>
      <c r="MTO146" s="601"/>
      <c r="MTP146" s="601"/>
      <c r="MTQ146" s="601"/>
      <c r="MTR146" s="601"/>
      <c r="MTS146" s="601"/>
      <c r="MTT146" s="601"/>
      <c r="MTU146" s="601"/>
      <c r="MTV146" s="601"/>
      <c r="MTW146" s="601"/>
      <c r="MTX146" s="601"/>
      <c r="MTY146" s="601"/>
      <c r="MTZ146" s="601"/>
      <c r="MUA146" s="601"/>
      <c r="MUB146" s="601"/>
      <c r="MUC146" s="601"/>
      <c r="MUD146" s="601"/>
      <c r="MUE146" s="601"/>
      <c r="MUF146" s="601"/>
      <c r="MUG146" s="601"/>
      <c r="MUH146" s="601"/>
      <c r="MUI146" s="601"/>
      <c r="MUJ146" s="601"/>
      <c r="MUK146" s="601"/>
      <c r="MUL146" s="601"/>
      <c r="MUM146" s="601"/>
      <c r="MUN146" s="601"/>
      <c r="MUO146" s="601"/>
      <c r="MUP146" s="601"/>
      <c r="MUQ146" s="601"/>
      <c r="MUR146" s="601"/>
      <c r="MUS146" s="601"/>
      <c r="MUT146" s="601"/>
      <c r="MUU146" s="601"/>
      <c r="MUV146" s="601"/>
      <c r="MUW146" s="601"/>
      <c r="MUX146" s="601"/>
      <c r="MUY146" s="601"/>
      <c r="MUZ146" s="601"/>
      <c r="MVA146" s="601"/>
      <c r="MVB146" s="601"/>
      <c r="MVC146" s="601"/>
      <c r="MVD146" s="601"/>
      <c r="MVE146" s="601"/>
      <c r="MVF146" s="601"/>
      <c r="MVG146" s="601"/>
      <c r="MVH146" s="601"/>
      <c r="MVI146" s="601"/>
      <c r="MVJ146" s="601"/>
      <c r="MVK146" s="601"/>
      <c r="MVL146" s="601"/>
      <c r="MVM146" s="601"/>
      <c r="MVN146" s="601"/>
      <c r="MVO146" s="601"/>
      <c r="MVP146" s="601"/>
      <c r="MVQ146" s="601"/>
      <c r="MVR146" s="601"/>
      <c r="MVS146" s="601"/>
      <c r="MVT146" s="601"/>
      <c r="MVU146" s="601"/>
      <c r="MVV146" s="601"/>
      <c r="MVW146" s="601"/>
      <c r="MVX146" s="601"/>
      <c r="MVY146" s="601"/>
      <c r="MVZ146" s="601"/>
      <c r="MWA146" s="601"/>
      <c r="MWB146" s="601"/>
      <c r="MWC146" s="601"/>
      <c r="MWD146" s="601"/>
      <c r="MWE146" s="601"/>
      <c r="MWF146" s="601"/>
      <c r="MWG146" s="601"/>
      <c r="MWH146" s="601"/>
      <c r="MWI146" s="601"/>
      <c r="MWJ146" s="601"/>
      <c r="MWK146" s="601"/>
      <c r="MWL146" s="601"/>
      <c r="MWM146" s="601"/>
      <c r="MWN146" s="601"/>
      <c r="MWO146" s="601"/>
      <c r="MWP146" s="601"/>
      <c r="MWQ146" s="601"/>
      <c r="MWR146" s="601"/>
      <c r="MWS146" s="601"/>
      <c r="MWT146" s="601"/>
      <c r="MWU146" s="601"/>
      <c r="MWV146" s="601"/>
      <c r="MWW146" s="601"/>
      <c r="MWX146" s="601"/>
      <c r="MWY146" s="601"/>
      <c r="MWZ146" s="601"/>
      <c r="MXA146" s="601"/>
      <c r="MXB146" s="601"/>
      <c r="MXC146" s="601"/>
      <c r="MXD146" s="601"/>
      <c r="MXE146" s="601"/>
      <c r="MXF146" s="601"/>
      <c r="MXG146" s="601"/>
      <c r="MXH146" s="601"/>
      <c r="MXI146" s="601"/>
      <c r="MXJ146" s="601"/>
      <c r="MXK146" s="601"/>
      <c r="MXL146" s="601"/>
      <c r="MXM146" s="601"/>
      <c r="MXN146" s="601"/>
      <c r="MXO146" s="601"/>
      <c r="MXP146" s="601"/>
      <c r="MXQ146" s="601"/>
      <c r="MXR146" s="601"/>
      <c r="MXS146" s="601"/>
      <c r="MXT146" s="601"/>
      <c r="MXU146" s="601"/>
      <c r="MXV146" s="601"/>
      <c r="MXW146" s="601"/>
      <c r="MXX146" s="601"/>
      <c r="MXY146" s="601"/>
      <c r="MXZ146" s="601"/>
      <c r="MYA146" s="601"/>
      <c r="MYB146" s="601"/>
      <c r="MYC146" s="601"/>
      <c r="MYD146" s="601"/>
      <c r="MYE146" s="601"/>
      <c r="MYF146" s="601"/>
      <c r="MYG146" s="601"/>
      <c r="MYH146" s="601"/>
      <c r="MYI146" s="601"/>
      <c r="MYJ146" s="601"/>
      <c r="MYK146" s="601"/>
      <c r="MYL146" s="601"/>
      <c r="MYM146" s="601"/>
      <c r="MYN146" s="601"/>
      <c r="MYO146" s="601"/>
      <c r="MYP146" s="601"/>
      <c r="MYQ146" s="601"/>
      <c r="MYR146" s="601"/>
      <c r="MYS146" s="601"/>
      <c r="MYT146" s="601"/>
      <c r="MYU146" s="601"/>
      <c r="MYV146" s="601"/>
      <c r="MYW146" s="601"/>
      <c r="MYX146" s="601"/>
      <c r="MYY146" s="601"/>
      <c r="MYZ146" s="601"/>
      <c r="MZA146" s="601"/>
      <c r="MZB146" s="601"/>
      <c r="MZC146" s="601"/>
      <c r="MZD146" s="601"/>
      <c r="MZE146" s="601"/>
      <c r="MZF146" s="601"/>
      <c r="MZG146" s="601"/>
      <c r="MZH146" s="601"/>
      <c r="MZI146" s="601"/>
      <c r="MZJ146" s="601"/>
      <c r="MZK146" s="601"/>
      <c r="MZL146" s="601"/>
      <c r="MZM146" s="601"/>
      <c r="MZN146" s="601"/>
      <c r="MZO146" s="601"/>
      <c r="MZP146" s="601"/>
      <c r="MZQ146" s="601"/>
      <c r="MZR146" s="601"/>
      <c r="MZS146" s="601"/>
      <c r="MZT146" s="601"/>
      <c r="MZU146" s="601"/>
      <c r="MZV146" s="601"/>
      <c r="MZW146" s="601"/>
      <c r="MZX146" s="601"/>
      <c r="MZY146" s="601"/>
      <c r="MZZ146" s="601"/>
      <c r="NAA146" s="601"/>
      <c r="NAB146" s="601"/>
      <c r="NAC146" s="601"/>
      <c r="NAD146" s="601"/>
      <c r="NAE146" s="601"/>
      <c r="NAF146" s="601"/>
      <c r="NAG146" s="601"/>
      <c r="NAH146" s="601"/>
      <c r="NAI146" s="601"/>
      <c r="NAJ146" s="601"/>
      <c r="NAK146" s="601"/>
      <c r="NAL146" s="601"/>
      <c r="NAM146" s="601"/>
      <c r="NAN146" s="601"/>
      <c r="NAO146" s="601"/>
      <c r="NAP146" s="601"/>
      <c r="NAQ146" s="601"/>
      <c r="NAR146" s="601"/>
      <c r="NAS146" s="601"/>
      <c r="NAT146" s="601"/>
      <c r="NAU146" s="601"/>
      <c r="NAV146" s="601"/>
      <c r="NAW146" s="601"/>
      <c r="NAX146" s="601"/>
      <c r="NAY146" s="601"/>
      <c r="NAZ146" s="601"/>
      <c r="NBA146" s="601"/>
      <c r="NBB146" s="601"/>
      <c r="NBC146" s="601"/>
      <c r="NBD146" s="601"/>
      <c r="NBE146" s="601"/>
      <c r="NBF146" s="601"/>
      <c r="NBG146" s="601"/>
      <c r="NBH146" s="601"/>
      <c r="NBI146" s="601"/>
      <c r="NBJ146" s="601"/>
      <c r="NBK146" s="601"/>
      <c r="NBL146" s="601"/>
      <c r="NBM146" s="601"/>
      <c r="NBN146" s="601"/>
      <c r="NBO146" s="601"/>
      <c r="NBP146" s="601"/>
      <c r="NBQ146" s="601"/>
      <c r="NBR146" s="601"/>
      <c r="NBS146" s="601"/>
      <c r="NBT146" s="601"/>
      <c r="NBU146" s="601"/>
      <c r="NBV146" s="601"/>
      <c r="NBW146" s="601"/>
      <c r="NBX146" s="601"/>
      <c r="NBY146" s="601"/>
      <c r="NBZ146" s="601"/>
      <c r="NCA146" s="601"/>
      <c r="NCB146" s="601"/>
      <c r="NCC146" s="601"/>
      <c r="NCD146" s="601"/>
      <c r="NCE146" s="601"/>
      <c r="NCF146" s="601"/>
      <c r="NCG146" s="601"/>
      <c r="NCH146" s="601"/>
      <c r="NCI146" s="601"/>
      <c r="NCJ146" s="601"/>
      <c r="NCK146" s="601"/>
      <c r="NCL146" s="601"/>
      <c r="NCM146" s="601"/>
      <c r="NCN146" s="601"/>
      <c r="NCO146" s="601"/>
      <c r="NCP146" s="601"/>
      <c r="NCQ146" s="601"/>
      <c r="NCR146" s="601"/>
      <c r="NCS146" s="601"/>
      <c r="NCT146" s="601"/>
      <c r="NCU146" s="601"/>
      <c r="NCV146" s="601"/>
      <c r="NCW146" s="601"/>
      <c r="NCX146" s="601"/>
      <c r="NCY146" s="601"/>
      <c r="NCZ146" s="601"/>
      <c r="NDA146" s="601"/>
      <c r="NDB146" s="601"/>
      <c r="NDC146" s="601"/>
      <c r="NDD146" s="601"/>
      <c r="NDE146" s="601"/>
      <c r="NDF146" s="601"/>
      <c r="NDG146" s="601"/>
      <c r="NDH146" s="601"/>
      <c r="NDI146" s="601"/>
      <c r="NDJ146" s="601"/>
      <c r="NDK146" s="601"/>
      <c r="NDL146" s="601"/>
      <c r="NDM146" s="601"/>
      <c r="NDN146" s="601"/>
      <c r="NDO146" s="601"/>
      <c r="NDP146" s="601"/>
      <c r="NDQ146" s="601"/>
      <c r="NDR146" s="601"/>
      <c r="NDS146" s="601"/>
      <c r="NDT146" s="601"/>
      <c r="NDU146" s="601"/>
      <c r="NDV146" s="601"/>
      <c r="NDW146" s="601"/>
      <c r="NDX146" s="601"/>
      <c r="NDY146" s="601"/>
      <c r="NDZ146" s="601"/>
      <c r="NEA146" s="601"/>
      <c r="NEB146" s="601"/>
      <c r="NEC146" s="601"/>
      <c r="NED146" s="601"/>
      <c r="NEE146" s="601"/>
      <c r="NEF146" s="601"/>
      <c r="NEG146" s="601"/>
      <c r="NEH146" s="601"/>
      <c r="NEI146" s="601"/>
      <c r="NEJ146" s="601"/>
      <c r="NEK146" s="601"/>
      <c r="NEL146" s="601"/>
      <c r="NEM146" s="601"/>
      <c r="NEN146" s="601"/>
      <c r="NEO146" s="601"/>
      <c r="NEP146" s="601"/>
      <c r="NEQ146" s="601"/>
      <c r="NER146" s="601"/>
      <c r="NES146" s="601"/>
      <c r="NET146" s="601"/>
      <c r="NEU146" s="601"/>
      <c r="NEV146" s="601"/>
      <c r="NEW146" s="601"/>
      <c r="NEX146" s="601"/>
      <c r="NEY146" s="601"/>
      <c r="NEZ146" s="601"/>
      <c r="NFA146" s="601"/>
      <c r="NFB146" s="601"/>
      <c r="NFC146" s="601"/>
      <c r="NFD146" s="601"/>
      <c r="NFE146" s="601"/>
      <c r="NFF146" s="601"/>
      <c r="NFG146" s="601"/>
      <c r="NFH146" s="601"/>
      <c r="NFI146" s="601"/>
      <c r="NFJ146" s="601"/>
      <c r="NFK146" s="601"/>
      <c r="NFL146" s="601"/>
      <c r="NFM146" s="601"/>
      <c r="NFN146" s="601"/>
      <c r="NFO146" s="601"/>
      <c r="NFP146" s="601"/>
      <c r="NFQ146" s="601"/>
      <c r="NFR146" s="601"/>
      <c r="NFS146" s="601"/>
      <c r="NFT146" s="601"/>
      <c r="NFU146" s="601"/>
      <c r="NFV146" s="601"/>
      <c r="NFW146" s="601"/>
      <c r="NFX146" s="601"/>
      <c r="NFY146" s="601"/>
      <c r="NFZ146" s="601"/>
      <c r="NGA146" s="601"/>
      <c r="NGB146" s="601"/>
      <c r="NGC146" s="601"/>
      <c r="NGD146" s="601"/>
      <c r="NGE146" s="601"/>
      <c r="NGF146" s="601"/>
      <c r="NGG146" s="601"/>
      <c r="NGH146" s="601"/>
      <c r="NGI146" s="601"/>
      <c r="NGJ146" s="601"/>
      <c r="NGK146" s="601"/>
      <c r="NGL146" s="601"/>
      <c r="NGM146" s="601"/>
      <c r="NGN146" s="601"/>
      <c r="NGO146" s="601"/>
      <c r="NGP146" s="601"/>
      <c r="NGQ146" s="601"/>
      <c r="NGR146" s="601"/>
      <c r="NGS146" s="601"/>
      <c r="NGT146" s="601"/>
      <c r="NGU146" s="601"/>
      <c r="NGV146" s="601"/>
      <c r="NGW146" s="601"/>
      <c r="NGX146" s="601"/>
      <c r="NGY146" s="601"/>
      <c r="NGZ146" s="601"/>
      <c r="NHA146" s="601"/>
      <c r="NHB146" s="601"/>
      <c r="NHC146" s="601"/>
      <c r="NHD146" s="601"/>
      <c r="NHE146" s="601"/>
      <c r="NHF146" s="601"/>
      <c r="NHG146" s="601"/>
      <c r="NHH146" s="601"/>
      <c r="NHI146" s="601"/>
      <c r="NHJ146" s="601"/>
      <c r="NHK146" s="601"/>
      <c r="NHL146" s="601"/>
      <c r="NHM146" s="601"/>
      <c r="NHN146" s="601"/>
      <c r="NHO146" s="601"/>
      <c r="NHP146" s="601"/>
      <c r="NHQ146" s="601"/>
      <c r="NHR146" s="601"/>
      <c r="NHS146" s="601"/>
      <c r="NHT146" s="601"/>
      <c r="NHU146" s="601"/>
      <c r="NHV146" s="601"/>
      <c r="NHW146" s="601"/>
      <c r="NHX146" s="601"/>
      <c r="NHY146" s="601"/>
      <c r="NHZ146" s="601"/>
      <c r="NIA146" s="601"/>
      <c r="NIB146" s="601"/>
      <c r="NIC146" s="601"/>
      <c r="NID146" s="601"/>
      <c r="NIE146" s="601"/>
      <c r="NIF146" s="601"/>
      <c r="NIG146" s="601"/>
      <c r="NIH146" s="601"/>
      <c r="NII146" s="601"/>
      <c r="NIJ146" s="601"/>
      <c r="NIK146" s="601"/>
      <c r="NIL146" s="601"/>
      <c r="NIM146" s="601"/>
      <c r="NIN146" s="601"/>
      <c r="NIO146" s="601"/>
      <c r="NIP146" s="601"/>
      <c r="NIQ146" s="601"/>
      <c r="NIR146" s="601"/>
      <c r="NIS146" s="601"/>
      <c r="NIT146" s="601"/>
      <c r="NIU146" s="601"/>
      <c r="NIV146" s="601"/>
      <c r="NIW146" s="601"/>
      <c r="NIX146" s="601"/>
      <c r="NIY146" s="601"/>
      <c r="NIZ146" s="601"/>
      <c r="NJA146" s="601"/>
      <c r="NJB146" s="601"/>
      <c r="NJC146" s="601"/>
      <c r="NJD146" s="601"/>
      <c r="NJE146" s="601"/>
      <c r="NJF146" s="601"/>
      <c r="NJG146" s="601"/>
      <c r="NJH146" s="601"/>
      <c r="NJI146" s="601"/>
      <c r="NJJ146" s="601"/>
      <c r="NJK146" s="601"/>
      <c r="NJL146" s="601"/>
      <c r="NJM146" s="601"/>
      <c r="NJN146" s="601"/>
      <c r="NJO146" s="601"/>
      <c r="NJP146" s="601"/>
      <c r="NJQ146" s="601"/>
      <c r="NJR146" s="601"/>
      <c r="NJS146" s="601"/>
      <c r="NJT146" s="601"/>
      <c r="NJU146" s="601"/>
      <c r="NJV146" s="601"/>
      <c r="NJW146" s="601"/>
      <c r="NJX146" s="601"/>
      <c r="NJY146" s="601"/>
      <c r="NJZ146" s="601"/>
      <c r="NKA146" s="601"/>
      <c r="NKB146" s="601"/>
      <c r="NKC146" s="601"/>
      <c r="NKD146" s="601"/>
      <c r="NKE146" s="601"/>
      <c r="NKF146" s="601"/>
      <c r="NKG146" s="601"/>
      <c r="NKH146" s="601"/>
      <c r="NKI146" s="601"/>
      <c r="NKJ146" s="601"/>
      <c r="NKK146" s="601"/>
      <c r="NKL146" s="601"/>
      <c r="NKM146" s="601"/>
      <c r="NKN146" s="601"/>
      <c r="NKO146" s="601"/>
      <c r="NKP146" s="601"/>
      <c r="NKQ146" s="601"/>
      <c r="NKR146" s="601"/>
      <c r="NKS146" s="601"/>
      <c r="NKT146" s="601"/>
      <c r="NKU146" s="601"/>
      <c r="NKV146" s="601"/>
      <c r="NKW146" s="601"/>
      <c r="NKX146" s="601"/>
      <c r="NKY146" s="601"/>
      <c r="NKZ146" s="601"/>
      <c r="NLA146" s="601"/>
      <c r="NLB146" s="601"/>
      <c r="NLC146" s="601"/>
      <c r="NLD146" s="601"/>
      <c r="NLE146" s="601"/>
      <c r="NLF146" s="601"/>
      <c r="NLG146" s="601"/>
      <c r="NLH146" s="601"/>
      <c r="NLI146" s="601"/>
      <c r="NLJ146" s="601"/>
      <c r="NLK146" s="601"/>
      <c r="NLL146" s="601"/>
      <c r="NLM146" s="601"/>
      <c r="NLN146" s="601"/>
      <c r="NLO146" s="601"/>
      <c r="NLP146" s="601"/>
      <c r="NLQ146" s="601"/>
      <c r="NLR146" s="601"/>
      <c r="NLS146" s="601"/>
      <c r="NLT146" s="601"/>
      <c r="NLU146" s="601"/>
      <c r="NLV146" s="601"/>
      <c r="NLW146" s="601"/>
      <c r="NLX146" s="601"/>
      <c r="NLY146" s="601"/>
      <c r="NLZ146" s="601"/>
      <c r="NMA146" s="601"/>
      <c r="NMB146" s="601"/>
      <c r="NMC146" s="601"/>
      <c r="NMD146" s="601"/>
      <c r="NME146" s="601"/>
      <c r="NMF146" s="601"/>
      <c r="NMG146" s="601"/>
      <c r="NMH146" s="601"/>
      <c r="NMI146" s="601"/>
      <c r="NMJ146" s="601"/>
      <c r="NMK146" s="601"/>
      <c r="NML146" s="601"/>
      <c r="NMM146" s="601"/>
      <c r="NMN146" s="601"/>
      <c r="NMO146" s="601"/>
      <c r="NMP146" s="601"/>
      <c r="NMQ146" s="601"/>
      <c r="NMR146" s="601"/>
      <c r="NMS146" s="601"/>
      <c r="NMT146" s="601"/>
      <c r="NMU146" s="601"/>
      <c r="NMV146" s="601"/>
      <c r="NMW146" s="601"/>
      <c r="NMX146" s="601"/>
      <c r="NMY146" s="601"/>
      <c r="NMZ146" s="601"/>
      <c r="NNA146" s="601"/>
      <c r="NNB146" s="601"/>
      <c r="NNC146" s="601"/>
      <c r="NND146" s="601"/>
      <c r="NNE146" s="601"/>
      <c r="NNF146" s="601"/>
      <c r="NNG146" s="601"/>
      <c r="NNH146" s="601"/>
      <c r="NNI146" s="601"/>
      <c r="NNJ146" s="601"/>
      <c r="NNK146" s="601"/>
      <c r="NNL146" s="601"/>
      <c r="NNM146" s="601"/>
      <c r="NNN146" s="601"/>
      <c r="NNO146" s="601"/>
      <c r="NNP146" s="601"/>
      <c r="NNQ146" s="601"/>
      <c r="NNR146" s="601"/>
      <c r="NNS146" s="601"/>
      <c r="NNT146" s="601"/>
      <c r="NNU146" s="601"/>
      <c r="NNV146" s="601"/>
      <c r="NNW146" s="601"/>
      <c r="NNX146" s="601"/>
      <c r="NNY146" s="601"/>
      <c r="NNZ146" s="601"/>
      <c r="NOA146" s="601"/>
      <c r="NOB146" s="601"/>
      <c r="NOC146" s="601"/>
      <c r="NOD146" s="601"/>
      <c r="NOE146" s="601"/>
      <c r="NOF146" s="601"/>
      <c r="NOG146" s="601"/>
      <c r="NOH146" s="601"/>
      <c r="NOI146" s="601"/>
      <c r="NOJ146" s="601"/>
      <c r="NOK146" s="601"/>
      <c r="NOL146" s="601"/>
      <c r="NOM146" s="601"/>
      <c r="NON146" s="601"/>
      <c r="NOO146" s="601"/>
      <c r="NOP146" s="601"/>
      <c r="NOQ146" s="601"/>
      <c r="NOR146" s="601"/>
      <c r="NOS146" s="601"/>
      <c r="NOT146" s="601"/>
      <c r="NOU146" s="601"/>
      <c r="NOV146" s="601"/>
      <c r="NOW146" s="601"/>
      <c r="NOX146" s="601"/>
      <c r="NOY146" s="601"/>
      <c r="NOZ146" s="601"/>
      <c r="NPA146" s="601"/>
      <c r="NPB146" s="601"/>
      <c r="NPC146" s="601"/>
      <c r="NPD146" s="601"/>
      <c r="NPE146" s="601"/>
      <c r="NPF146" s="601"/>
      <c r="NPG146" s="601"/>
      <c r="NPH146" s="601"/>
      <c r="NPI146" s="601"/>
      <c r="NPJ146" s="601"/>
      <c r="NPK146" s="601"/>
      <c r="NPL146" s="601"/>
      <c r="NPM146" s="601"/>
      <c r="NPN146" s="601"/>
      <c r="NPO146" s="601"/>
      <c r="NPP146" s="601"/>
      <c r="NPQ146" s="601"/>
      <c r="NPR146" s="601"/>
      <c r="NPS146" s="601"/>
      <c r="NPT146" s="601"/>
      <c r="NPU146" s="601"/>
      <c r="NPV146" s="601"/>
      <c r="NPW146" s="601"/>
      <c r="NPX146" s="601"/>
      <c r="NPY146" s="601"/>
      <c r="NPZ146" s="601"/>
      <c r="NQA146" s="601"/>
      <c r="NQB146" s="601"/>
      <c r="NQC146" s="601"/>
      <c r="NQD146" s="601"/>
      <c r="NQE146" s="601"/>
      <c r="NQF146" s="601"/>
      <c r="NQG146" s="601"/>
      <c r="NQH146" s="601"/>
      <c r="NQI146" s="601"/>
      <c r="NQJ146" s="601"/>
      <c r="NQK146" s="601"/>
      <c r="NQL146" s="601"/>
      <c r="NQM146" s="601"/>
      <c r="NQN146" s="601"/>
      <c r="NQO146" s="601"/>
      <c r="NQP146" s="601"/>
      <c r="NQQ146" s="601"/>
      <c r="NQR146" s="601"/>
      <c r="NQS146" s="601"/>
      <c r="NQT146" s="601"/>
      <c r="NQU146" s="601"/>
      <c r="NQV146" s="601"/>
      <c r="NQW146" s="601"/>
      <c r="NQX146" s="601"/>
      <c r="NQY146" s="601"/>
      <c r="NQZ146" s="601"/>
      <c r="NRA146" s="601"/>
      <c r="NRB146" s="601"/>
      <c r="NRC146" s="601"/>
      <c r="NRD146" s="601"/>
      <c r="NRE146" s="601"/>
      <c r="NRF146" s="601"/>
      <c r="NRG146" s="601"/>
      <c r="NRH146" s="601"/>
      <c r="NRI146" s="601"/>
      <c r="NRJ146" s="601"/>
      <c r="NRK146" s="601"/>
      <c r="NRL146" s="601"/>
      <c r="NRM146" s="601"/>
      <c r="NRN146" s="601"/>
      <c r="NRO146" s="601"/>
      <c r="NRP146" s="601"/>
      <c r="NRQ146" s="601"/>
      <c r="NRR146" s="601"/>
      <c r="NRS146" s="601"/>
      <c r="NRT146" s="601"/>
      <c r="NRU146" s="601"/>
      <c r="NRV146" s="601"/>
      <c r="NRW146" s="601"/>
      <c r="NRX146" s="601"/>
      <c r="NRY146" s="601"/>
      <c r="NRZ146" s="601"/>
      <c r="NSA146" s="601"/>
      <c r="NSB146" s="601"/>
      <c r="NSC146" s="601"/>
      <c r="NSD146" s="601"/>
      <c r="NSE146" s="601"/>
      <c r="NSF146" s="601"/>
      <c r="NSG146" s="601"/>
      <c r="NSH146" s="601"/>
      <c r="NSI146" s="601"/>
      <c r="NSJ146" s="601"/>
      <c r="NSK146" s="601"/>
      <c r="NSL146" s="601"/>
      <c r="NSM146" s="601"/>
      <c r="NSN146" s="601"/>
      <c r="NSO146" s="601"/>
      <c r="NSP146" s="601"/>
      <c r="NSQ146" s="601"/>
      <c r="NSR146" s="601"/>
      <c r="NSS146" s="601"/>
      <c r="NST146" s="601"/>
      <c r="NSU146" s="601"/>
      <c r="NSV146" s="601"/>
      <c r="NSW146" s="601"/>
      <c r="NSX146" s="601"/>
      <c r="NSY146" s="601"/>
      <c r="NSZ146" s="601"/>
      <c r="NTA146" s="601"/>
      <c r="NTB146" s="601"/>
      <c r="NTC146" s="601"/>
      <c r="NTD146" s="601"/>
      <c r="NTE146" s="601"/>
      <c r="NTF146" s="601"/>
      <c r="NTG146" s="601"/>
      <c r="NTH146" s="601"/>
      <c r="NTI146" s="601"/>
      <c r="NTJ146" s="601"/>
      <c r="NTK146" s="601"/>
      <c r="NTL146" s="601"/>
      <c r="NTM146" s="601"/>
      <c r="NTN146" s="601"/>
      <c r="NTO146" s="601"/>
      <c r="NTP146" s="601"/>
      <c r="NTQ146" s="601"/>
      <c r="NTR146" s="601"/>
      <c r="NTS146" s="601"/>
      <c r="NTT146" s="601"/>
      <c r="NTU146" s="601"/>
      <c r="NTV146" s="601"/>
      <c r="NTW146" s="601"/>
      <c r="NTX146" s="601"/>
      <c r="NTY146" s="601"/>
      <c r="NTZ146" s="601"/>
      <c r="NUA146" s="601"/>
      <c r="NUB146" s="601"/>
      <c r="NUC146" s="601"/>
      <c r="NUD146" s="601"/>
      <c r="NUE146" s="601"/>
      <c r="NUF146" s="601"/>
      <c r="NUG146" s="601"/>
      <c r="NUH146" s="601"/>
      <c r="NUI146" s="601"/>
      <c r="NUJ146" s="601"/>
      <c r="NUK146" s="601"/>
      <c r="NUL146" s="601"/>
      <c r="NUM146" s="601"/>
      <c r="NUN146" s="601"/>
      <c r="NUO146" s="601"/>
      <c r="NUP146" s="601"/>
      <c r="NUQ146" s="601"/>
      <c r="NUR146" s="601"/>
      <c r="NUS146" s="601"/>
      <c r="NUT146" s="601"/>
      <c r="NUU146" s="601"/>
      <c r="NUV146" s="601"/>
      <c r="NUW146" s="601"/>
      <c r="NUX146" s="601"/>
      <c r="NUY146" s="601"/>
      <c r="NUZ146" s="601"/>
      <c r="NVA146" s="601"/>
      <c r="NVB146" s="601"/>
      <c r="NVC146" s="601"/>
      <c r="NVD146" s="601"/>
      <c r="NVE146" s="601"/>
      <c r="NVF146" s="601"/>
      <c r="NVG146" s="601"/>
      <c r="NVH146" s="601"/>
      <c r="NVI146" s="601"/>
      <c r="NVJ146" s="601"/>
      <c r="NVK146" s="601"/>
      <c r="NVL146" s="601"/>
      <c r="NVM146" s="601"/>
      <c r="NVN146" s="601"/>
      <c r="NVO146" s="601"/>
      <c r="NVP146" s="601"/>
      <c r="NVQ146" s="601"/>
      <c r="NVR146" s="601"/>
      <c r="NVS146" s="601"/>
      <c r="NVT146" s="601"/>
      <c r="NVU146" s="601"/>
      <c r="NVV146" s="601"/>
      <c r="NVW146" s="601"/>
      <c r="NVX146" s="601"/>
      <c r="NVY146" s="601"/>
      <c r="NVZ146" s="601"/>
      <c r="NWA146" s="601"/>
      <c r="NWB146" s="601"/>
      <c r="NWC146" s="601"/>
      <c r="NWD146" s="601"/>
      <c r="NWE146" s="601"/>
      <c r="NWF146" s="601"/>
      <c r="NWG146" s="601"/>
      <c r="NWH146" s="601"/>
      <c r="NWI146" s="601"/>
      <c r="NWJ146" s="601"/>
      <c r="NWK146" s="601"/>
      <c r="NWL146" s="601"/>
      <c r="NWM146" s="601"/>
      <c r="NWN146" s="601"/>
      <c r="NWO146" s="601"/>
      <c r="NWP146" s="601"/>
      <c r="NWQ146" s="601"/>
      <c r="NWR146" s="601"/>
      <c r="NWS146" s="601"/>
      <c r="NWT146" s="601"/>
      <c r="NWU146" s="601"/>
      <c r="NWV146" s="601"/>
      <c r="NWW146" s="601"/>
      <c r="NWX146" s="601"/>
      <c r="NWY146" s="601"/>
      <c r="NWZ146" s="601"/>
      <c r="NXA146" s="601"/>
      <c r="NXB146" s="601"/>
      <c r="NXC146" s="601"/>
      <c r="NXD146" s="601"/>
      <c r="NXE146" s="601"/>
      <c r="NXF146" s="601"/>
      <c r="NXG146" s="601"/>
      <c r="NXH146" s="601"/>
      <c r="NXI146" s="601"/>
      <c r="NXJ146" s="601"/>
      <c r="NXK146" s="601"/>
      <c r="NXL146" s="601"/>
      <c r="NXM146" s="601"/>
      <c r="NXN146" s="601"/>
      <c r="NXO146" s="601"/>
      <c r="NXP146" s="601"/>
      <c r="NXQ146" s="601"/>
      <c r="NXR146" s="601"/>
      <c r="NXS146" s="601"/>
      <c r="NXT146" s="601"/>
      <c r="NXU146" s="601"/>
      <c r="NXV146" s="601"/>
      <c r="NXW146" s="601"/>
      <c r="NXX146" s="601"/>
      <c r="NXY146" s="601"/>
      <c r="NXZ146" s="601"/>
      <c r="NYA146" s="601"/>
      <c r="NYB146" s="601"/>
      <c r="NYC146" s="601"/>
      <c r="NYD146" s="601"/>
      <c r="NYE146" s="601"/>
      <c r="NYF146" s="601"/>
      <c r="NYG146" s="601"/>
      <c r="NYH146" s="601"/>
      <c r="NYI146" s="601"/>
      <c r="NYJ146" s="601"/>
      <c r="NYK146" s="601"/>
      <c r="NYL146" s="601"/>
      <c r="NYM146" s="601"/>
      <c r="NYN146" s="601"/>
      <c r="NYO146" s="601"/>
      <c r="NYP146" s="601"/>
      <c r="NYQ146" s="601"/>
      <c r="NYR146" s="601"/>
      <c r="NYS146" s="601"/>
      <c r="NYT146" s="601"/>
      <c r="NYU146" s="601"/>
      <c r="NYV146" s="601"/>
      <c r="NYW146" s="601"/>
      <c r="NYX146" s="601"/>
      <c r="NYY146" s="601"/>
      <c r="NYZ146" s="601"/>
      <c r="NZA146" s="601"/>
      <c r="NZB146" s="601"/>
      <c r="NZC146" s="601"/>
      <c r="NZD146" s="601"/>
      <c r="NZE146" s="601"/>
      <c r="NZF146" s="601"/>
      <c r="NZG146" s="601"/>
      <c r="NZH146" s="601"/>
      <c r="NZI146" s="601"/>
      <c r="NZJ146" s="601"/>
      <c r="NZK146" s="601"/>
      <c r="NZL146" s="601"/>
      <c r="NZM146" s="601"/>
      <c r="NZN146" s="601"/>
      <c r="NZO146" s="601"/>
      <c r="NZP146" s="601"/>
      <c r="NZQ146" s="601"/>
      <c r="NZR146" s="601"/>
      <c r="NZS146" s="601"/>
      <c r="NZT146" s="601"/>
      <c r="NZU146" s="601"/>
      <c r="NZV146" s="601"/>
      <c r="NZW146" s="601"/>
      <c r="NZX146" s="601"/>
      <c r="NZY146" s="601"/>
      <c r="NZZ146" s="601"/>
      <c r="OAA146" s="601"/>
      <c r="OAB146" s="601"/>
      <c r="OAC146" s="601"/>
      <c r="OAD146" s="601"/>
      <c r="OAE146" s="601"/>
      <c r="OAF146" s="601"/>
      <c r="OAG146" s="601"/>
      <c r="OAH146" s="601"/>
      <c r="OAI146" s="601"/>
      <c r="OAJ146" s="601"/>
      <c r="OAK146" s="601"/>
      <c r="OAL146" s="601"/>
      <c r="OAM146" s="601"/>
      <c r="OAN146" s="601"/>
      <c r="OAO146" s="601"/>
      <c r="OAP146" s="601"/>
      <c r="OAQ146" s="601"/>
      <c r="OAR146" s="601"/>
      <c r="OAS146" s="601"/>
      <c r="OAT146" s="601"/>
      <c r="OAU146" s="601"/>
      <c r="OAV146" s="601"/>
      <c r="OAW146" s="601"/>
      <c r="OAX146" s="601"/>
      <c r="OAY146" s="601"/>
      <c r="OAZ146" s="601"/>
      <c r="OBA146" s="601"/>
      <c r="OBB146" s="601"/>
      <c r="OBC146" s="601"/>
      <c r="OBD146" s="601"/>
      <c r="OBE146" s="601"/>
      <c r="OBF146" s="601"/>
      <c r="OBG146" s="601"/>
      <c r="OBH146" s="601"/>
      <c r="OBI146" s="601"/>
      <c r="OBJ146" s="601"/>
      <c r="OBK146" s="601"/>
      <c r="OBL146" s="601"/>
      <c r="OBM146" s="601"/>
      <c r="OBN146" s="601"/>
      <c r="OBO146" s="601"/>
      <c r="OBP146" s="601"/>
      <c r="OBQ146" s="601"/>
      <c r="OBR146" s="601"/>
      <c r="OBS146" s="601"/>
      <c r="OBT146" s="601"/>
      <c r="OBU146" s="601"/>
      <c r="OBV146" s="601"/>
      <c r="OBW146" s="601"/>
      <c r="OBX146" s="601"/>
      <c r="OBY146" s="601"/>
      <c r="OBZ146" s="601"/>
      <c r="OCA146" s="601"/>
      <c r="OCB146" s="601"/>
      <c r="OCC146" s="601"/>
      <c r="OCD146" s="601"/>
      <c r="OCE146" s="601"/>
      <c r="OCF146" s="601"/>
      <c r="OCG146" s="601"/>
      <c r="OCH146" s="601"/>
      <c r="OCI146" s="601"/>
      <c r="OCJ146" s="601"/>
      <c r="OCK146" s="601"/>
      <c r="OCL146" s="601"/>
      <c r="OCM146" s="601"/>
      <c r="OCN146" s="601"/>
      <c r="OCO146" s="601"/>
      <c r="OCP146" s="601"/>
      <c r="OCQ146" s="601"/>
      <c r="OCR146" s="601"/>
      <c r="OCS146" s="601"/>
      <c r="OCT146" s="601"/>
      <c r="OCU146" s="601"/>
      <c r="OCV146" s="601"/>
      <c r="OCW146" s="601"/>
      <c r="OCX146" s="601"/>
      <c r="OCY146" s="601"/>
      <c r="OCZ146" s="601"/>
      <c r="ODA146" s="601"/>
      <c r="ODB146" s="601"/>
      <c r="ODC146" s="601"/>
      <c r="ODD146" s="601"/>
      <c r="ODE146" s="601"/>
      <c r="ODF146" s="601"/>
      <c r="ODG146" s="601"/>
      <c r="ODH146" s="601"/>
      <c r="ODI146" s="601"/>
      <c r="ODJ146" s="601"/>
      <c r="ODK146" s="601"/>
      <c r="ODL146" s="601"/>
      <c r="ODM146" s="601"/>
      <c r="ODN146" s="601"/>
      <c r="ODO146" s="601"/>
      <c r="ODP146" s="601"/>
      <c r="ODQ146" s="601"/>
      <c r="ODR146" s="601"/>
      <c r="ODS146" s="601"/>
      <c r="ODT146" s="601"/>
      <c r="ODU146" s="601"/>
      <c r="ODV146" s="601"/>
      <c r="ODW146" s="601"/>
      <c r="ODX146" s="601"/>
      <c r="ODY146" s="601"/>
      <c r="ODZ146" s="601"/>
      <c r="OEA146" s="601"/>
      <c r="OEB146" s="601"/>
      <c r="OEC146" s="601"/>
      <c r="OED146" s="601"/>
      <c r="OEE146" s="601"/>
      <c r="OEF146" s="601"/>
      <c r="OEG146" s="601"/>
      <c r="OEH146" s="601"/>
      <c r="OEI146" s="601"/>
      <c r="OEJ146" s="601"/>
      <c r="OEK146" s="601"/>
      <c r="OEL146" s="601"/>
      <c r="OEM146" s="601"/>
      <c r="OEN146" s="601"/>
      <c r="OEO146" s="601"/>
      <c r="OEP146" s="601"/>
      <c r="OEQ146" s="601"/>
      <c r="OER146" s="601"/>
      <c r="OES146" s="601"/>
      <c r="OET146" s="601"/>
      <c r="OEU146" s="601"/>
      <c r="OEV146" s="601"/>
      <c r="OEW146" s="601"/>
      <c r="OEX146" s="601"/>
      <c r="OEY146" s="601"/>
      <c r="OEZ146" s="601"/>
      <c r="OFA146" s="601"/>
      <c r="OFB146" s="601"/>
      <c r="OFC146" s="601"/>
      <c r="OFD146" s="601"/>
      <c r="OFE146" s="601"/>
      <c r="OFF146" s="601"/>
      <c r="OFG146" s="601"/>
      <c r="OFH146" s="601"/>
      <c r="OFI146" s="601"/>
      <c r="OFJ146" s="601"/>
      <c r="OFK146" s="601"/>
      <c r="OFL146" s="601"/>
      <c r="OFM146" s="601"/>
      <c r="OFN146" s="601"/>
      <c r="OFO146" s="601"/>
      <c r="OFP146" s="601"/>
      <c r="OFQ146" s="601"/>
      <c r="OFR146" s="601"/>
      <c r="OFS146" s="601"/>
      <c r="OFT146" s="601"/>
      <c r="OFU146" s="601"/>
      <c r="OFV146" s="601"/>
      <c r="OFW146" s="601"/>
      <c r="OFX146" s="601"/>
      <c r="OFY146" s="601"/>
      <c r="OFZ146" s="601"/>
      <c r="OGA146" s="601"/>
      <c r="OGB146" s="601"/>
      <c r="OGC146" s="601"/>
      <c r="OGD146" s="601"/>
      <c r="OGE146" s="601"/>
      <c r="OGF146" s="601"/>
      <c r="OGG146" s="601"/>
      <c r="OGH146" s="601"/>
      <c r="OGI146" s="601"/>
      <c r="OGJ146" s="601"/>
      <c r="OGK146" s="601"/>
      <c r="OGL146" s="601"/>
      <c r="OGM146" s="601"/>
      <c r="OGN146" s="601"/>
      <c r="OGO146" s="601"/>
      <c r="OGP146" s="601"/>
      <c r="OGQ146" s="601"/>
      <c r="OGR146" s="601"/>
      <c r="OGS146" s="601"/>
      <c r="OGT146" s="601"/>
      <c r="OGU146" s="601"/>
      <c r="OGV146" s="601"/>
      <c r="OGW146" s="601"/>
      <c r="OGX146" s="601"/>
      <c r="OGY146" s="601"/>
      <c r="OGZ146" s="601"/>
      <c r="OHA146" s="601"/>
      <c r="OHB146" s="601"/>
      <c r="OHC146" s="601"/>
      <c r="OHD146" s="601"/>
      <c r="OHE146" s="601"/>
      <c r="OHF146" s="601"/>
      <c r="OHG146" s="601"/>
      <c r="OHH146" s="601"/>
      <c r="OHI146" s="601"/>
      <c r="OHJ146" s="601"/>
      <c r="OHK146" s="601"/>
      <c r="OHL146" s="601"/>
      <c r="OHM146" s="601"/>
      <c r="OHN146" s="601"/>
      <c r="OHO146" s="601"/>
      <c r="OHP146" s="601"/>
      <c r="OHQ146" s="601"/>
      <c r="OHR146" s="601"/>
      <c r="OHS146" s="601"/>
      <c r="OHT146" s="601"/>
      <c r="OHU146" s="601"/>
      <c r="OHV146" s="601"/>
      <c r="OHW146" s="601"/>
      <c r="OHX146" s="601"/>
      <c r="OHY146" s="601"/>
      <c r="OHZ146" s="601"/>
      <c r="OIA146" s="601"/>
      <c r="OIB146" s="601"/>
      <c r="OIC146" s="601"/>
      <c r="OID146" s="601"/>
      <c r="OIE146" s="601"/>
      <c r="OIF146" s="601"/>
      <c r="OIG146" s="601"/>
      <c r="OIH146" s="601"/>
      <c r="OII146" s="601"/>
      <c r="OIJ146" s="601"/>
      <c r="OIK146" s="601"/>
      <c r="OIL146" s="601"/>
      <c r="OIM146" s="601"/>
      <c r="OIN146" s="601"/>
      <c r="OIO146" s="601"/>
      <c r="OIP146" s="601"/>
      <c r="OIQ146" s="601"/>
      <c r="OIR146" s="601"/>
      <c r="OIS146" s="601"/>
      <c r="OIT146" s="601"/>
      <c r="OIU146" s="601"/>
      <c r="OIV146" s="601"/>
      <c r="OIW146" s="601"/>
      <c r="OIX146" s="601"/>
      <c r="OIY146" s="601"/>
      <c r="OIZ146" s="601"/>
      <c r="OJA146" s="601"/>
      <c r="OJB146" s="601"/>
      <c r="OJC146" s="601"/>
      <c r="OJD146" s="601"/>
      <c r="OJE146" s="601"/>
      <c r="OJF146" s="601"/>
      <c r="OJG146" s="601"/>
      <c r="OJH146" s="601"/>
      <c r="OJI146" s="601"/>
      <c r="OJJ146" s="601"/>
      <c r="OJK146" s="601"/>
      <c r="OJL146" s="601"/>
      <c r="OJM146" s="601"/>
      <c r="OJN146" s="601"/>
      <c r="OJO146" s="601"/>
      <c r="OJP146" s="601"/>
      <c r="OJQ146" s="601"/>
      <c r="OJR146" s="601"/>
      <c r="OJS146" s="601"/>
      <c r="OJT146" s="601"/>
      <c r="OJU146" s="601"/>
      <c r="OJV146" s="601"/>
      <c r="OJW146" s="601"/>
      <c r="OJX146" s="601"/>
      <c r="OJY146" s="601"/>
      <c r="OJZ146" s="601"/>
      <c r="OKA146" s="601"/>
      <c r="OKB146" s="601"/>
      <c r="OKC146" s="601"/>
      <c r="OKD146" s="601"/>
      <c r="OKE146" s="601"/>
      <c r="OKF146" s="601"/>
      <c r="OKG146" s="601"/>
      <c r="OKH146" s="601"/>
      <c r="OKI146" s="601"/>
      <c r="OKJ146" s="601"/>
      <c r="OKK146" s="601"/>
      <c r="OKL146" s="601"/>
      <c r="OKM146" s="601"/>
      <c r="OKN146" s="601"/>
      <c r="OKO146" s="601"/>
      <c r="OKP146" s="601"/>
      <c r="OKQ146" s="601"/>
      <c r="OKR146" s="601"/>
      <c r="OKS146" s="601"/>
      <c r="OKT146" s="601"/>
      <c r="OKU146" s="601"/>
      <c r="OKV146" s="601"/>
      <c r="OKW146" s="601"/>
      <c r="OKX146" s="601"/>
      <c r="OKY146" s="601"/>
      <c r="OKZ146" s="601"/>
      <c r="OLA146" s="601"/>
      <c r="OLB146" s="601"/>
      <c r="OLC146" s="601"/>
      <c r="OLD146" s="601"/>
      <c r="OLE146" s="601"/>
      <c r="OLF146" s="601"/>
      <c r="OLG146" s="601"/>
      <c r="OLH146" s="601"/>
      <c r="OLI146" s="601"/>
      <c r="OLJ146" s="601"/>
      <c r="OLK146" s="601"/>
      <c r="OLL146" s="601"/>
      <c r="OLM146" s="601"/>
      <c r="OLN146" s="601"/>
      <c r="OLO146" s="601"/>
      <c r="OLP146" s="601"/>
      <c r="OLQ146" s="601"/>
      <c r="OLR146" s="601"/>
      <c r="OLS146" s="601"/>
      <c r="OLT146" s="601"/>
      <c r="OLU146" s="601"/>
      <c r="OLV146" s="601"/>
      <c r="OLW146" s="601"/>
      <c r="OLX146" s="601"/>
      <c r="OLY146" s="601"/>
      <c r="OLZ146" s="601"/>
      <c r="OMA146" s="601"/>
      <c r="OMB146" s="601"/>
      <c r="OMC146" s="601"/>
      <c r="OMD146" s="601"/>
      <c r="OME146" s="601"/>
      <c r="OMF146" s="601"/>
      <c r="OMG146" s="601"/>
      <c r="OMH146" s="601"/>
      <c r="OMI146" s="601"/>
      <c r="OMJ146" s="601"/>
      <c r="OMK146" s="601"/>
      <c r="OML146" s="601"/>
      <c r="OMM146" s="601"/>
      <c r="OMN146" s="601"/>
      <c r="OMO146" s="601"/>
      <c r="OMP146" s="601"/>
      <c r="OMQ146" s="601"/>
      <c r="OMR146" s="601"/>
      <c r="OMS146" s="601"/>
      <c r="OMT146" s="601"/>
      <c r="OMU146" s="601"/>
      <c r="OMV146" s="601"/>
      <c r="OMW146" s="601"/>
      <c r="OMX146" s="601"/>
      <c r="OMY146" s="601"/>
      <c r="OMZ146" s="601"/>
      <c r="ONA146" s="601"/>
      <c r="ONB146" s="601"/>
      <c r="ONC146" s="601"/>
      <c r="OND146" s="601"/>
      <c r="ONE146" s="601"/>
      <c r="ONF146" s="601"/>
      <c r="ONG146" s="601"/>
      <c r="ONH146" s="601"/>
      <c r="ONI146" s="601"/>
      <c r="ONJ146" s="601"/>
      <c r="ONK146" s="601"/>
      <c r="ONL146" s="601"/>
      <c r="ONM146" s="601"/>
      <c r="ONN146" s="601"/>
      <c r="ONO146" s="601"/>
      <c r="ONP146" s="601"/>
      <c r="ONQ146" s="601"/>
      <c r="ONR146" s="601"/>
      <c r="ONS146" s="601"/>
      <c r="ONT146" s="601"/>
      <c r="ONU146" s="601"/>
      <c r="ONV146" s="601"/>
      <c r="ONW146" s="601"/>
      <c r="ONX146" s="601"/>
      <c r="ONY146" s="601"/>
      <c r="ONZ146" s="601"/>
      <c r="OOA146" s="601"/>
      <c r="OOB146" s="601"/>
      <c r="OOC146" s="601"/>
      <c r="OOD146" s="601"/>
      <c r="OOE146" s="601"/>
      <c r="OOF146" s="601"/>
      <c r="OOG146" s="601"/>
      <c r="OOH146" s="601"/>
      <c r="OOI146" s="601"/>
      <c r="OOJ146" s="601"/>
      <c r="OOK146" s="601"/>
      <c r="OOL146" s="601"/>
      <c r="OOM146" s="601"/>
      <c r="OON146" s="601"/>
      <c r="OOO146" s="601"/>
      <c r="OOP146" s="601"/>
      <c r="OOQ146" s="601"/>
      <c r="OOR146" s="601"/>
      <c r="OOS146" s="601"/>
      <c r="OOT146" s="601"/>
      <c r="OOU146" s="601"/>
      <c r="OOV146" s="601"/>
      <c r="OOW146" s="601"/>
      <c r="OOX146" s="601"/>
      <c r="OOY146" s="601"/>
      <c r="OOZ146" s="601"/>
      <c r="OPA146" s="601"/>
      <c r="OPB146" s="601"/>
      <c r="OPC146" s="601"/>
      <c r="OPD146" s="601"/>
      <c r="OPE146" s="601"/>
      <c r="OPF146" s="601"/>
      <c r="OPG146" s="601"/>
      <c r="OPH146" s="601"/>
      <c r="OPI146" s="601"/>
      <c r="OPJ146" s="601"/>
      <c r="OPK146" s="601"/>
      <c r="OPL146" s="601"/>
      <c r="OPM146" s="601"/>
      <c r="OPN146" s="601"/>
      <c r="OPO146" s="601"/>
      <c r="OPP146" s="601"/>
      <c r="OPQ146" s="601"/>
      <c r="OPR146" s="601"/>
      <c r="OPS146" s="601"/>
      <c r="OPT146" s="601"/>
      <c r="OPU146" s="601"/>
      <c r="OPV146" s="601"/>
      <c r="OPW146" s="601"/>
      <c r="OPX146" s="601"/>
      <c r="OPY146" s="601"/>
      <c r="OPZ146" s="601"/>
      <c r="OQA146" s="601"/>
      <c r="OQB146" s="601"/>
      <c r="OQC146" s="601"/>
      <c r="OQD146" s="601"/>
      <c r="OQE146" s="601"/>
      <c r="OQF146" s="601"/>
      <c r="OQG146" s="601"/>
      <c r="OQH146" s="601"/>
      <c r="OQI146" s="601"/>
      <c r="OQJ146" s="601"/>
      <c r="OQK146" s="601"/>
      <c r="OQL146" s="601"/>
      <c r="OQM146" s="601"/>
      <c r="OQN146" s="601"/>
      <c r="OQO146" s="601"/>
      <c r="OQP146" s="601"/>
      <c r="OQQ146" s="601"/>
      <c r="OQR146" s="601"/>
      <c r="OQS146" s="601"/>
      <c r="OQT146" s="601"/>
      <c r="OQU146" s="601"/>
      <c r="OQV146" s="601"/>
      <c r="OQW146" s="601"/>
      <c r="OQX146" s="601"/>
      <c r="OQY146" s="601"/>
      <c r="OQZ146" s="601"/>
      <c r="ORA146" s="601"/>
      <c r="ORB146" s="601"/>
      <c r="ORC146" s="601"/>
      <c r="ORD146" s="601"/>
      <c r="ORE146" s="601"/>
      <c r="ORF146" s="601"/>
      <c r="ORG146" s="601"/>
      <c r="ORH146" s="601"/>
      <c r="ORI146" s="601"/>
      <c r="ORJ146" s="601"/>
      <c r="ORK146" s="601"/>
      <c r="ORL146" s="601"/>
      <c r="ORM146" s="601"/>
      <c r="ORN146" s="601"/>
      <c r="ORO146" s="601"/>
      <c r="ORP146" s="601"/>
      <c r="ORQ146" s="601"/>
      <c r="ORR146" s="601"/>
      <c r="ORS146" s="601"/>
      <c r="ORT146" s="601"/>
      <c r="ORU146" s="601"/>
      <c r="ORV146" s="601"/>
      <c r="ORW146" s="601"/>
      <c r="ORX146" s="601"/>
      <c r="ORY146" s="601"/>
      <c r="ORZ146" s="601"/>
      <c r="OSA146" s="601"/>
      <c r="OSB146" s="601"/>
      <c r="OSC146" s="601"/>
      <c r="OSD146" s="601"/>
      <c r="OSE146" s="601"/>
      <c r="OSF146" s="601"/>
      <c r="OSG146" s="601"/>
      <c r="OSH146" s="601"/>
      <c r="OSI146" s="601"/>
      <c r="OSJ146" s="601"/>
      <c r="OSK146" s="601"/>
      <c r="OSL146" s="601"/>
      <c r="OSM146" s="601"/>
      <c r="OSN146" s="601"/>
      <c r="OSO146" s="601"/>
      <c r="OSP146" s="601"/>
      <c r="OSQ146" s="601"/>
      <c r="OSR146" s="601"/>
      <c r="OSS146" s="601"/>
      <c r="OST146" s="601"/>
      <c r="OSU146" s="601"/>
      <c r="OSV146" s="601"/>
      <c r="OSW146" s="601"/>
      <c r="OSX146" s="601"/>
      <c r="OSY146" s="601"/>
      <c r="OSZ146" s="601"/>
      <c r="OTA146" s="601"/>
      <c r="OTB146" s="601"/>
      <c r="OTC146" s="601"/>
      <c r="OTD146" s="601"/>
      <c r="OTE146" s="601"/>
      <c r="OTF146" s="601"/>
      <c r="OTG146" s="601"/>
      <c r="OTH146" s="601"/>
      <c r="OTI146" s="601"/>
      <c r="OTJ146" s="601"/>
      <c r="OTK146" s="601"/>
      <c r="OTL146" s="601"/>
      <c r="OTM146" s="601"/>
      <c r="OTN146" s="601"/>
      <c r="OTO146" s="601"/>
      <c r="OTP146" s="601"/>
      <c r="OTQ146" s="601"/>
      <c r="OTR146" s="601"/>
      <c r="OTS146" s="601"/>
      <c r="OTT146" s="601"/>
      <c r="OTU146" s="601"/>
      <c r="OTV146" s="601"/>
      <c r="OTW146" s="601"/>
      <c r="OTX146" s="601"/>
      <c r="OTY146" s="601"/>
      <c r="OTZ146" s="601"/>
      <c r="OUA146" s="601"/>
      <c r="OUB146" s="601"/>
      <c r="OUC146" s="601"/>
      <c r="OUD146" s="601"/>
      <c r="OUE146" s="601"/>
      <c r="OUF146" s="601"/>
      <c r="OUG146" s="601"/>
      <c r="OUH146" s="601"/>
      <c r="OUI146" s="601"/>
      <c r="OUJ146" s="601"/>
      <c r="OUK146" s="601"/>
      <c r="OUL146" s="601"/>
      <c r="OUM146" s="601"/>
      <c r="OUN146" s="601"/>
      <c r="OUO146" s="601"/>
      <c r="OUP146" s="601"/>
      <c r="OUQ146" s="601"/>
      <c r="OUR146" s="601"/>
      <c r="OUS146" s="601"/>
      <c r="OUT146" s="601"/>
      <c r="OUU146" s="601"/>
      <c r="OUV146" s="601"/>
      <c r="OUW146" s="601"/>
      <c r="OUX146" s="601"/>
      <c r="OUY146" s="601"/>
      <c r="OUZ146" s="601"/>
      <c r="OVA146" s="601"/>
      <c r="OVB146" s="601"/>
      <c r="OVC146" s="601"/>
      <c r="OVD146" s="601"/>
      <c r="OVE146" s="601"/>
      <c r="OVF146" s="601"/>
      <c r="OVG146" s="601"/>
      <c r="OVH146" s="601"/>
      <c r="OVI146" s="601"/>
      <c r="OVJ146" s="601"/>
      <c r="OVK146" s="601"/>
      <c r="OVL146" s="601"/>
      <c r="OVM146" s="601"/>
      <c r="OVN146" s="601"/>
      <c r="OVO146" s="601"/>
      <c r="OVP146" s="601"/>
      <c r="OVQ146" s="601"/>
      <c r="OVR146" s="601"/>
      <c r="OVS146" s="601"/>
      <c r="OVT146" s="601"/>
      <c r="OVU146" s="601"/>
      <c r="OVV146" s="601"/>
      <c r="OVW146" s="601"/>
      <c r="OVX146" s="601"/>
      <c r="OVY146" s="601"/>
      <c r="OVZ146" s="601"/>
      <c r="OWA146" s="601"/>
      <c r="OWB146" s="601"/>
      <c r="OWC146" s="601"/>
      <c r="OWD146" s="601"/>
      <c r="OWE146" s="601"/>
      <c r="OWF146" s="601"/>
      <c r="OWG146" s="601"/>
      <c r="OWH146" s="601"/>
      <c r="OWI146" s="601"/>
      <c r="OWJ146" s="601"/>
      <c r="OWK146" s="601"/>
      <c r="OWL146" s="601"/>
      <c r="OWM146" s="601"/>
      <c r="OWN146" s="601"/>
      <c r="OWO146" s="601"/>
      <c r="OWP146" s="601"/>
      <c r="OWQ146" s="601"/>
      <c r="OWR146" s="601"/>
      <c r="OWS146" s="601"/>
      <c r="OWT146" s="601"/>
      <c r="OWU146" s="601"/>
      <c r="OWV146" s="601"/>
      <c r="OWW146" s="601"/>
      <c r="OWX146" s="601"/>
      <c r="OWY146" s="601"/>
      <c r="OWZ146" s="601"/>
      <c r="OXA146" s="601"/>
      <c r="OXB146" s="601"/>
      <c r="OXC146" s="601"/>
      <c r="OXD146" s="601"/>
      <c r="OXE146" s="601"/>
      <c r="OXF146" s="601"/>
      <c r="OXG146" s="601"/>
      <c r="OXH146" s="601"/>
      <c r="OXI146" s="601"/>
      <c r="OXJ146" s="601"/>
      <c r="OXK146" s="601"/>
      <c r="OXL146" s="601"/>
      <c r="OXM146" s="601"/>
      <c r="OXN146" s="601"/>
      <c r="OXO146" s="601"/>
      <c r="OXP146" s="601"/>
      <c r="OXQ146" s="601"/>
      <c r="OXR146" s="601"/>
      <c r="OXS146" s="601"/>
      <c r="OXT146" s="601"/>
      <c r="OXU146" s="601"/>
      <c r="OXV146" s="601"/>
      <c r="OXW146" s="601"/>
      <c r="OXX146" s="601"/>
      <c r="OXY146" s="601"/>
      <c r="OXZ146" s="601"/>
      <c r="OYA146" s="601"/>
      <c r="OYB146" s="601"/>
      <c r="OYC146" s="601"/>
      <c r="OYD146" s="601"/>
      <c r="OYE146" s="601"/>
      <c r="OYF146" s="601"/>
      <c r="OYG146" s="601"/>
      <c r="OYH146" s="601"/>
      <c r="OYI146" s="601"/>
      <c r="OYJ146" s="601"/>
      <c r="OYK146" s="601"/>
      <c r="OYL146" s="601"/>
      <c r="OYM146" s="601"/>
      <c r="OYN146" s="601"/>
      <c r="OYO146" s="601"/>
      <c r="OYP146" s="601"/>
      <c r="OYQ146" s="601"/>
      <c r="OYR146" s="601"/>
      <c r="OYS146" s="601"/>
      <c r="OYT146" s="601"/>
      <c r="OYU146" s="601"/>
      <c r="OYV146" s="601"/>
      <c r="OYW146" s="601"/>
      <c r="OYX146" s="601"/>
      <c r="OYY146" s="601"/>
      <c r="OYZ146" s="601"/>
      <c r="OZA146" s="601"/>
      <c r="OZB146" s="601"/>
      <c r="OZC146" s="601"/>
      <c r="OZD146" s="601"/>
      <c r="OZE146" s="601"/>
      <c r="OZF146" s="601"/>
      <c r="OZG146" s="601"/>
      <c r="OZH146" s="601"/>
      <c r="OZI146" s="601"/>
      <c r="OZJ146" s="601"/>
      <c r="OZK146" s="601"/>
      <c r="OZL146" s="601"/>
      <c r="OZM146" s="601"/>
      <c r="OZN146" s="601"/>
      <c r="OZO146" s="601"/>
      <c r="OZP146" s="601"/>
      <c r="OZQ146" s="601"/>
      <c r="OZR146" s="601"/>
      <c r="OZS146" s="601"/>
      <c r="OZT146" s="601"/>
      <c r="OZU146" s="601"/>
      <c r="OZV146" s="601"/>
      <c r="OZW146" s="601"/>
      <c r="OZX146" s="601"/>
      <c r="OZY146" s="601"/>
      <c r="OZZ146" s="601"/>
      <c r="PAA146" s="601"/>
      <c r="PAB146" s="601"/>
      <c r="PAC146" s="601"/>
      <c r="PAD146" s="601"/>
      <c r="PAE146" s="601"/>
      <c r="PAF146" s="601"/>
      <c r="PAG146" s="601"/>
      <c r="PAH146" s="601"/>
      <c r="PAI146" s="601"/>
      <c r="PAJ146" s="601"/>
      <c r="PAK146" s="601"/>
      <c r="PAL146" s="601"/>
      <c r="PAM146" s="601"/>
      <c r="PAN146" s="601"/>
      <c r="PAO146" s="601"/>
      <c r="PAP146" s="601"/>
      <c r="PAQ146" s="601"/>
      <c r="PAR146" s="601"/>
      <c r="PAS146" s="601"/>
      <c r="PAT146" s="601"/>
      <c r="PAU146" s="601"/>
      <c r="PAV146" s="601"/>
      <c r="PAW146" s="601"/>
      <c r="PAX146" s="601"/>
      <c r="PAY146" s="601"/>
      <c r="PAZ146" s="601"/>
      <c r="PBA146" s="601"/>
      <c r="PBB146" s="601"/>
      <c r="PBC146" s="601"/>
      <c r="PBD146" s="601"/>
      <c r="PBE146" s="601"/>
      <c r="PBF146" s="601"/>
      <c r="PBG146" s="601"/>
      <c r="PBH146" s="601"/>
      <c r="PBI146" s="601"/>
      <c r="PBJ146" s="601"/>
      <c r="PBK146" s="601"/>
      <c r="PBL146" s="601"/>
      <c r="PBM146" s="601"/>
      <c r="PBN146" s="601"/>
      <c r="PBO146" s="601"/>
      <c r="PBP146" s="601"/>
      <c r="PBQ146" s="601"/>
      <c r="PBR146" s="601"/>
      <c r="PBS146" s="601"/>
      <c r="PBT146" s="601"/>
      <c r="PBU146" s="601"/>
      <c r="PBV146" s="601"/>
      <c r="PBW146" s="601"/>
      <c r="PBX146" s="601"/>
      <c r="PBY146" s="601"/>
      <c r="PBZ146" s="601"/>
      <c r="PCA146" s="601"/>
      <c r="PCB146" s="601"/>
      <c r="PCC146" s="601"/>
      <c r="PCD146" s="601"/>
      <c r="PCE146" s="601"/>
      <c r="PCF146" s="601"/>
      <c r="PCG146" s="601"/>
      <c r="PCH146" s="601"/>
      <c r="PCI146" s="601"/>
      <c r="PCJ146" s="601"/>
      <c r="PCK146" s="601"/>
      <c r="PCL146" s="601"/>
      <c r="PCM146" s="601"/>
      <c r="PCN146" s="601"/>
      <c r="PCO146" s="601"/>
      <c r="PCP146" s="601"/>
      <c r="PCQ146" s="601"/>
      <c r="PCR146" s="601"/>
      <c r="PCS146" s="601"/>
      <c r="PCT146" s="601"/>
      <c r="PCU146" s="601"/>
      <c r="PCV146" s="601"/>
      <c r="PCW146" s="601"/>
      <c r="PCX146" s="601"/>
      <c r="PCY146" s="601"/>
      <c r="PCZ146" s="601"/>
      <c r="PDA146" s="601"/>
      <c r="PDB146" s="601"/>
      <c r="PDC146" s="601"/>
      <c r="PDD146" s="601"/>
      <c r="PDE146" s="601"/>
      <c r="PDF146" s="601"/>
      <c r="PDG146" s="601"/>
      <c r="PDH146" s="601"/>
      <c r="PDI146" s="601"/>
      <c r="PDJ146" s="601"/>
      <c r="PDK146" s="601"/>
      <c r="PDL146" s="601"/>
      <c r="PDM146" s="601"/>
      <c r="PDN146" s="601"/>
      <c r="PDO146" s="601"/>
      <c r="PDP146" s="601"/>
      <c r="PDQ146" s="601"/>
      <c r="PDR146" s="601"/>
      <c r="PDS146" s="601"/>
      <c r="PDT146" s="601"/>
      <c r="PDU146" s="601"/>
      <c r="PDV146" s="601"/>
      <c r="PDW146" s="601"/>
      <c r="PDX146" s="601"/>
      <c r="PDY146" s="601"/>
      <c r="PDZ146" s="601"/>
      <c r="PEA146" s="601"/>
      <c r="PEB146" s="601"/>
      <c r="PEC146" s="601"/>
      <c r="PED146" s="601"/>
      <c r="PEE146" s="601"/>
      <c r="PEF146" s="601"/>
      <c r="PEG146" s="601"/>
      <c r="PEH146" s="601"/>
      <c r="PEI146" s="601"/>
      <c r="PEJ146" s="601"/>
      <c r="PEK146" s="601"/>
      <c r="PEL146" s="601"/>
      <c r="PEM146" s="601"/>
      <c r="PEN146" s="601"/>
      <c r="PEO146" s="601"/>
      <c r="PEP146" s="601"/>
      <c r="PEQ146" s="601"/>
      <c r="PER146" s="601"/>
      <c r="PES146" s="601"/>
      <c r="PET146" s="601"/>
      <c r="PEU146" s="601"/>
      <c r="PEV146" s="601"/>
      <c r="PEW146" s="601"/>
      <c r="PEX146" s="601"/>
      <c r="PEY146" s="601"/>
      <c r="PEZ146" s="601"/>
      <c r="PFA146" s="601"/>
      <c r="PFB146" s="601"/>
      <c r="PFC146" s="601"/>
      <c r="PFD146" s="601"/>
      <c r="PFE146" s="601"/>
      <c r="PFF146" s="601"/>
      <c r="PFG146" s="601"/>
      <c r="PFH146" s="601"/>
      <c r="PFI146" s="601"/>
      <c r="PFJ146" s="601"/>
      <c r="PFK146" s="601"/>
      <c r="PFL146" s="601"/>
      <c r="PFM146" s="601"/>
      <c r="PFN146" s="601"/>
      <c r="PFO146" s="601"/>
      <c r="PFP146" s="601"/>
      <c r="PFQ146" s="601"/>
      <c r="PFR146" s="601"/>
      <c r="PFS146" s="601"/>
      <c r="PFT146" s="601"/>
      <c r="PFU146" s="601"/>
      <c r="PFV146" s="601"/>
      <c r="PFW146" s="601"/>
      <c r="PFX146" s="601"/>
      <c r="PFY146" s="601"/>
      <c r="PFZ146" s="601"/>
      <c r="PGA146" s="601"/>
      <c r="PGB146" s="601"/>
      <c r="PGC146" s="601"/>
      <c r="PGD146" s="601"/>
      <c r="PGE146" s="601"/>
      <c r="PGF146" s="601"/>
      <c r="PGG146" s="601"/>
      <c r="PGH146" s="601"/>
      <c r="PGI146" s="601"/>
      <c r="PGJ146" s="601"/>
      <c r="PGK146" s="601"/>
      <c r="PGL146" s="601"/>
      <c r="PGM146" s="601"/>
      <c r="PGN146" s="601"/>
      <c r="PGO146" s="601"/>
      <c r="PGP146" s="601"/>
      <c r="PGQ146" s="601"/>
      <c r="PGR146" s="601"/>
      <c r="PGS146" s="601"/>
      <c r="PGT146" s="601"/>
      <c r="PGU146" s="601"/>
      <c r="PGV146" s="601"/>
      <c r="PGW146" s="601"/>
      <c r="PGX146" s="601"/>
      <c r="PGY146" s="601"/>
      <c r="PGZ146" s="601"/>
      <c r="PHA146" s="601"/>
      <c r="PHB146" s="601"/>
      <c r="PHC146" s="601"/>
      <c r="PHD146" s="601"/>
      <c r="PHE146" s="601"/>
      <c r="PHF146" s="601"/>
      <c r="PHG146" s="601"/>
      <c r="PHH146" s="601"/>
      <c r="PHI146" s="601"/>
      <c r="PHJ146" s="601"/>
      <c r="PHK146" s="601"/>
      <c r="PHL146" s="601"/>
      <c r="PHM146" s="601"/>
      <c r="PHN146" s="601"/>
      <c r="PHO146" s="601"/>
      <c r="PHP146" s="601"/>
      <c r="PHQ146" s="601"/>
      <c r="PHR146" s="601"/>
      <c r="PHS146" s="601"/>
      <c r="PHT146" s="601"/>
      <c r="PHU146" s="601"/>
      <c r="PHV146" s="601"/>
      <c r="PHW146" s="601"/>
      <c r="PHX146" s="601"/>
      <c r="PHY146" s="601"/>
      <c r="PHZ146" s="601"/>
      <c r="PIA146" s="601"/>
      <c r="PIB146" s="601"/>
      <c r="PIC146" s="601"/>
      <c r="PID146" s="601"/>
      <c r="PIE146" s="601"/>
      <c r="PIF146" s="601"/>
      <c r="PIG146" s="601"/>
      <c r="PIH146" s="601"/>
      <c r="PII146" s="601"/>
      <c r="PIJ146" s="601"/>
      <c r="PIK146" s="601"/>
      <c r="PIL146" s="601"/>
      <c r="PIM146" s="601"/>
      <c r="PIN146" s="601"/>
      <c r="PIO146" s="601"/>
      <c r="PIP146" s="601"/>
      <c r="PIQ146" s="601"/>
      <c r="PIR146" s="601"/>
      <c r="PIS146" s="601"/>
      <c r="PIT146" s="601"/>
      <c r="PIU146" s="601"/>
      <c r="PIV146" s="601"/>
      <c r="PIW146" s="601"/>
      <c r="PIX146" s="601"/>
      <c r="PIY146" s="601"/>
      <c r="PIZ146" s="601"/>
      <c r="PJA146" s="601"/>
      <c r="PJB146" s="601"/>
      <c r="PJC146" s="601"/>
      <c r="PJD146" s="601"/>
      <c r="PJE146" s="601"/>
      <c r="PJF146" s="601"/>
      <c r="PJG146" s="601"/>
      <c r="PJH146" s="601"/>
      <c r="PJI146" s="601"/>
      <c r="PJJ146" s="601"/>
      <c r="PJK146" s="601"/>
      <c r="PJL146" s="601"/>
      <c r="PJM146" s="601"/>
      <c r="PJN146" s="601"/>
      <c r="PJO146" s="601"/>
      <c r="PJP146" s="601"/>
      <c r="PJQ146" s="601"/>
      <c r="PJR146" s="601"/>
      <c r="PJS146" s="601"/>
      <c r="PJT146" s="601"/>
      <c r="PJU146" s="601"/>
      <c r="PJV146" s="601"/>
      <c r="PJW146" s="601"/>
      <c r="PJX146" s="601"/>
      <c r="PJY146" s="601"/>
      <c r="PJZ146" s="601"/>
      <c r="PKA146" s="601"/>
      <c r="PKB146" s="601"/>
      <c r="PKC146" s="601"/>
      <c r="PKD146" s="601"/>
      <c r="PKE146" s="601"/>
      <c r="PKF146" s="601"/>
      <c r="PKG146" s="601"/>
      <c r="PKH146" s="601"/>
      <c r="PKI146" s="601"/>
      <c r="PKJ146" s="601"/>
      <c r="PKK146" s="601"/>
      <c r="PKL146" s="601"/>
      <c r="PKM146" s="601"/>
      <c r="PKN146" s="601"/>
      <c r="PKO146" s="601"/>
      <c r="PKP146" s="601"/>
      <c r="PKQ146" s="601"/>
      <c r="PKR146" s="601"/>
      <c r="PKS146" s="601"/>
      <c r="PKT146" s="601"/>
      <c r="PKU146" s="601"/>
      <c r="PKV146" s="601"/>
      <c r="PKW146" s="601"/>
      <c r="PKX146" s="601"/>
      <c r="PKY146" s="601"/>
      <c r="PKZ146" s="601"/>
      <c r="PLA146" s="601"/>
      <c r="PLB146" s="601"/>
      <c r="PLC146" s="601"/>
      <c r="PLD146" s="601"/>
      <c r="PLE146" s="601"/>
      <c r="PLF146" s="601"/>
      <c r="PLG146" s="601"/>
      <c r="PLH146" s="601"/>
      <c r="PLI146" s="601"/>
      <c r="PLJ146" s="601"/>
      <c r="PLK146" s="601"/>
      <c r="PLL146" s="601"/>
      <c r="PLM146" s="601"/>
      <c r="PLN146" s="601"/>
      <c r="PLO146" s="601"/>
      <c r="PLP146" s="601"/>
      <c r="PLQ146" s="601"/>
      <c r="PLR146" s="601"/>
      <c r="PLS146" s="601"/>
      <c r="PLT146" s="601"/>
      <c r="PLU146" s="601"/>
      <c r="PLV146" s="601"/>
      <c r="PLW146" s="601"/>
      <c r="PLX146" s="601"/>
      <c r="PLY146" s="601"/>
      <c r="PLZ146" s="601"/>
      <c r="PMA146" s="601"/>
      <c r="PMB146" s="601"/>
      <c r="PMC146" s="601"/>
      <c r="PMD146" s="601"/>
      <c r="PME146" s="601"/>
      <c r="PMF146" s="601"/>
      <c r="PMG146" s="601"/>
      <c r="PMH146" s="601"/>
      <c r="PMI146" s="601"/>
      <c r="PMJ146" s="601"/>
      <c r="PMK146" s="601"/>
      <c r="PML146" s="601"/>
      <c r="PMM146" s="601"/>
      <c r="PMN146" s="601"/>
      <c r="PMO146" s="601"/>
      <c r="PMP146" s="601"/>
      <c r="PMQ146" s="601"/>
      <c r="PMR146" s="601"/>
      <c r="PMS146" s="601"/>
      <c r="PMT146" s="601"/>
      <c r="PMU146" s="601"/>
      <c r="PMV146" s="601"/>
      <c r="PMW146" s="601"/>
      <c r="PMX146" s="601"/>
      <c r="PMY146" s="601"/>
      <c r="PMZ146" s="601"/>
      <c r="PNA146" s="601"/>
      <c r="PNB146" s="601"/>
      <c r="PNC146" s="601"/>
      <c r="PND146" s="601"/>
      <c r="PNE146" s="601"/>
      <c r="PNF146" s="601"/>
      <c r="PNG146" s="601"/>
      <c r="PNH146" s="601"/>
      <c r="PNI146" s="601"/>
      <c r="PNJ146" s="601"/>
      <c r="PNK146" s="601"/>
      <c r="PNL146" s="601"/>
      <c r="PNM146" s="601"/>
      <c r="PNN146" s="601"/>
      <c r="PNO146" s="601"/>
      <c r="PNP146" s="601"/>
      <c r="PNQ146" s="601"/>
      <c r="PNR146" s="601"/>
      <c r="PNS146" s="601"/>
      <c r="PNT146" s="601"/>
      <c r="PNU146" s="601"/>
      <c r="PNV146" s="601"/>
      <c r="PNW146" s="601"/>
      <c r="PNX146" s="601"/>
      <c r="PNY146" s="601"/>
      <c r="PNZ146" s="601"/>
      <c r="POA146" s="601"/>
      <c r="POB146" s="601"/>
      <c r="POC146" s="601"/>
      <c r="POD146" s="601"/>
      <c r="POE146" s="601"/>
      <c r="POF146" s="601"/>
      <c r="POG146" s="601"/>
      <c r="POH146" s="601"/>
      <c r="POI146" s="601"/>
      <c r="POJ146" s="601"/>
      <c r="POK146" s="601"/>
      <c r="POL146" s="601"/>
      <c r="POM146" s="601"/>
      <c r="PON146" s="601"/>
      <c r="POO146" s="601"/>
      <c r="POP146" s="601"/>
      <c r="POQ146" s="601"/>
      <c r="POR146" s="601"/>
      <c r="POS146" s="601"/>
      <c r="POT146" s="601"/>
      <c r="POU146" s="601"/>
      <c r="POV146" s="601"/>
      <c r="POW146" s="601"/>
      <c r="POX146" s="601"/>
      <c r="POY146" s="601"/>
      <c r="POZ146" s="601"/>
      <c r="PPA146" s="601"/>
      <c r="PPB146" s="601"/>
      <c r="PPC146" s="601"/>
      <c r="PPD146" s="601"/>
      <c r="PPE146" s="601"/>
      <c r="PPF146" s="601"/>
      <c r="PPG146" s="601"/>
      <c r="PPH146" s="601"/>
      <c r="PPI146" s="601"/>
      <c r="PPJ146" s="601"/>
      <c r="PPK146" s="601"/>
      <c r="PPL146" s="601"/>
      <c r="PPM146" s="601"/>
      <c r="PPN146" s="601"/>
      <c r="PPO146" s="601"/>
      <c r="PPP146" s="601"/>
      <c r="PPQ146" s="601"/>
      <c r="PPR146" s="601"/>
      <c r="PPS146" s="601"/>
      <c r="PPT146" s="601"/>
      <c r="PPU146" s="601"/>
      <c r="PPV146" s="601"/>
      <c r="PPW146" s="601"/>
      <c r="PPX146" s="601"/>
      <c r="PPY146" s="601"/>
      <c r="PPZ146" s="601"/>
      <c r="PQA146" s="601"/>
      <c r="PQB146" s="601"/>
      <c r="PQC146" s="601"/>
      <c r="PQD146" s="601"/>
      <c r="PQE146" s="601"/>
      <c r="PQF146" s="601"/>
      <c r="PQG146" s="601"/>
      <c r="PQH146" s="601"/>
      <c r="PQI146" s="601"/>
      <c r="PQJ146" s="601"/>
      <c r="PQK146" s="601"/>
      <c r="PQL146" s="601"/>
      <c r="PQM146" s="601"/>
      <c r="PQN146" s="601"/>
      <c r="PQO146" s="601"/>
      <c r="PQP146" s="601"/>
      <c r="PQQ146" s="601"/>
      <c r="PQR146" s="601"/>
      <c r="PQS146" s="601"/>
      <c r="PQT146" s="601"/>
      <c r="PQU146" s="601"/>
      <c r="PQV146" s="601"/>
      <c r="PQW146" s="601"/>
      <c r="PQX146" s="601"/>
      <c r="PQY146" s="601"/>
      <c r="PQZ146" s="601"/>
      <c r="PRA146" s="601"/>
      <c r="PRB146" s="601"/>
      <c r="PRC146" s="601"/>
      <c r="PRD146" s="601"/>
      <c r="PRE146" s="601"/>
      <c r="PRF146" s="601"/>
      <c r="PRG146" s="601"/>
      <c r="PRH146" s="601"/>
      <c r="PRI146" s="601"/>
      <c r="PRJ146" s="601"/>
      <c r="PRK146" s="601"/>
      <c r="PRL146" s="601"/>
      <c r="PRM146" s="601"/>
      <c r="PRN146" s="601"/>
      <c r="PRO146" s="601"/>
      <c r="PRP146" s="601"/>
      <c r="PRQ146" s="601"/>
      <c r="PRR146" s="601"/>
      <c r="PRS146" s="601"/>
      <c r="PRT146" s="601"/>
      <c r="PRU146" s="601"/>
      <c r="PRV146" s="601"/>
      <c r="PRW146" s="601"/>
      <c r="PRX146" s="601"/>
      <c r="PRY146" s="601"/>
      <c r="PRZ146" s="601"/>
      <c r="PSA146" s="601"/>
      <c r="PSB146" s="601"/>
      <c r="PSC146" s="601"/>
      <c r="PSD146" s="601"/>
      <c r="PSE146" s="601"/>
      <c r="PSF146" s="601"/>
      <c r="PSG146" s="601"/>
      <c r="PSH146" s="601"/>
      <c r="PSI146" s="601"/>
      <c r="PSJ146" s="601"/>
      <c r="PSK146" s="601"/>
      <c r="PSL146" s="601"/>
      <c r="PSM146" s="601"/>
      <c r="PSN146" s="601"/>
      <c r="PSO146" s="601"/>
      <c r="PSP146" s="601"/>
      <c r="PSQ146" s="601"/>
      <c r="PSR146" s="601"/>
      <c r="PSS146" s="601"/>
      <c r="PST146" s="601"/>
      <c r="PSU146" s="601"/>
      <c r="PSV146" s="601"/>
      <c r="PSW146" s="601"/>
      <c r="PSX146" s="601"/>
      <c r="PSY146" s="601"/>
      <c r="PSZ146" s="601"/>
      <c r="PTA146" s="601"/>
      <c r="PTB146" s="601"/>
      <c r="PTC146" s="601"/>
      <c r="PTD146" s="601"/>
      <c r="PTE146" s="601"/>
      <c r="PTF146" s="601"/>
      <c r="PTG146" s="601"/>
      <c r="PTH146" s="601"/>
      <c r="PTI146" s="601"/>
      <c r="PTJ146" s="601"/>
      <c r="PTK146" s="601"/>
      <c r="PTL146" s="601"/>
      <c r="PTM146" s="601"/>
      <c r="PTN146" s="601"/>
      <c r="PTO146" s="601"/>
      <c r="PTP146" s="601"/>
      <c r="PTQ146" s="601"/>
      <c r="PTR146" s="601"/>
      <c r="PTS146" s="601"/>
      <c r="PTT146" s="601"/>
      <c r="PTU146" s="601"/>
      <c r="PTV146" s="601"/>
      <c r="PTW146" s="601"/>
      <c r="PTX146" s="601"/>
      <c r="PTY146" s="601"/>
      <c r="PTZ146" s="601"/>
      <c r="PUA146" s="601"/>
      <c r="PUB146" s="601"/>
      <c r="PUC146" s="601"/>
      <c r="PUD146" s="601"/>
      <c r="PUE146" s="601"/>
      <c r="PUF146" s="601"/>
      <c r="PUG146" s="601"/>
      <c r="PUH146" s="601"/>
      <c r="PUI146" s="601"/>
      <c r="PUJ146" s="601"/>
      <c r="PUK146" s="601"/>
      <c r="PUL146" s="601"/>
      <c r="PUM146" s="601"/>
      <c r="PUN146" s="601"/>
      <c r="PUO146" s="601"/>
      <c r="PUP146" s="601"/>
      <c r="PUQ146" s="601"/>
      <c r="PUR146" s="601"/>
      <c r="PUS146" s="601"/>
      <c r="PUT146" s="601"/>
      <c r="PUU146" s="601"/>
      <c r="PUV146" s="601"/>
      <c r="PUW146" s="601"/>
      <c r="PUX146" s="601"/>
      <c r="PUY146" s="601"/>
      <c r="PUZ146" s="601"/>
      <c r="PVA146" s="601"/>
      <c r="PVB146" s="601"/>
      <c r="PVC146" s="601"/>
      <c r="PVD146" s="601"/>
      <c r="PVE146" s="601"/>
      <c r="PVF146" s="601"/>
      <c r="PVG146" s="601"/>
      <c r="PVH146" s="601"/>
      <c r="PVI146" s="601"/>
      <c r="PVJ146" s="601"/>
      <c r="PVK146" s="601"/>
      <c r="PVL146" s="601"/>
      <c r="PVM146" s="601"/>
      <c r="PVN146" s="601"/>
      <c r="PVO146" s="601"/>
      <c r="PVP146" s="601"/>
      <c r="PVQ146" s="601"/>
      <c r="PVR146" s="601"/>
      <c r="PVS146" s="601"/>
      <c r="PVT146" s="601"/>
      <c r="PVU146" s="601"/>
      <c r="PVV146" s="601"/>
      <c r="PVW146" s="601"/>
      <c r="PVX146" s="601"/>
      <c r="PVY146" s="601"/>
      <c r="PVZ146" s="601"/>
      <c r="PWA146" s="601"/>
      <c r="PWB146" s="601"/>
      <c r="PWC146" s="601"/>
      <c r="PWD146" s="601"/>
      <c r="PWE146" s="601"/>
      <c r="PWF146" s="601"/>
      <c r="PWG146" s="601"/>
      <c r="PWH146" s="601"/>
      <c r="PWI146" s="601"/>
      <c r="PWJ146" s="601"/>
      <c r="PWK146" s="601"/>
      <c r="PWL146" s="601"/>
      <c r="PWM146" s="601"/>
      <c r="PWN146" s="601"/>
      <c r="PWO146" s="601"/>
      <c r="PWP146" s="601"/>
      <c r="PWQ146" s="601"/>
      <c r="PWR146" s="601"/>
      <c r="PWS146" s="601"/>
      <c r="PWT146" s="601"/>
      <c r="PWU146" s="601"/>
      <c r="PWV146" s="601"/>
      <c r="PWW146" s="601"/>
      <c r="PWX146" s="601"/>
      <c r="PWY146" s="601"/>
      <c r="PWZ146" s="601"/>
      <c r="PXA146" s="601"/>
      <c r="PXB146" s="601"/>
      <c r="PXC146" s="601"/>
      <c r="PXD146" s="601"/>
      <c r="PXE146" s="601"/>
      <c r="PXF146" s="601"/>
      <c r="PXG146" s="601"/>
      <c r="PXH146" s="601"/>
      <c r="PXI146" s="601"/>
      <c r="PXJ146" s="601"/>
      <c r="PXK146" s="601"/>
      <c r="PXL146" s="601"/>
      <c r="PXM146" s="601"/>
      <c r="PXN146" s="601"/>
      <c r="PXO146" s="601"/>
      <c r="PXP146" s="601"/>
      <c r="PXQ146" s="601"/>
      <c r="PXR146" s="601"/>
      <c r="PXS146" s="601"/>
      <c r="PXT146" s="601"/>
      <c r="PXU146" s="601"/>
      <c r="PXV146" s="601"/>
      <c r="PXW146" s="601"/>
      <c r="PXX146" s="601"/>
      <c r="PXY146" s="601"/>
      <c r="PXZ146" s="601"/>
      <c r="PYA146" s="601"/>
      <c r="PYB146" s="601"/>
      <c r="PYC146" s="601"/>
      <c r="PYD146" s="601"/>
      <c r="PYE146" s="601"/>
      <c r="PYF146" s="601"/>
      <c r="PYG146" s="601"/>
      <c r="PYH146" s="601"/>
      <c r="PYI146" s="601"/>
      <c r="PYJ146" s="601"/>
      <c r="PYK146" s="601"/>
      <c r="PYL146" s="601"/>
      <c r="PYM146" s="601"/>
      <c r="PYN146" s="601"/>
      <c r="PYO146" s="601"/>
      <c r="PYP146" s="601"/>
      <c r="PYQ146" s="601"/>
      <c r="PYR146" s="601"/>
      <c r="PYS146" s="601"/>
      <c r="PYT146" s="601"/>
      <c r="PYU146" s="601"/>
      <c r="PYV146" s="601"/>
      <c r="PYW146" s="601"/>
      <c r="PYX146" s="601"/>
      <c r="PYY146" s="601"/>
      <c r="PYZ146" s="601"/>
      <c r="PZA146" s="601"/>
      <c r="PZB146" s="601"/>
      <c r="PZC146" s="601"/>
      <c r="PZD146" s="601"/>
      <c r="PZE146" s="601"/>
      <c r="PZF146" s="601"/>
      <c r="PZG146" s="601"/>
      <c r="PZH146" s="601"/>
      <c r="PZI146" s="601"/>
      <c r="PZJ146" s="601"/>
      <c r="PZK146" s="601"/>
      <c r="PZL146" s="601"/>
      <c r="PZM146" s="601"/>
      <c r="PZN146" s="601"/>
      <c r="PZO146" s="601"/>
      <c r="PZP146" s="601"/>
      <c r="PZQ146" s="601"/>
      <c r="PZR146" s="601"/>
      <c r="PZS146" s="601"/>
      <c r="PZT146" s="601"/>
      <c r="PZU146" s="601"/>
      <c r="PZV146" s="601"/>
      <c r="PZW146" s="601"/>
      <c r="PZX146" s="601"/>
      <c r="PZY146" s="601"/>
      <c r="PZZ146" s="601"/>
      <c r="QAA146" s="601"/>
      <c r="QAB146" s="601"/>
      <c r="QAC146" s="601"/>
      <c r="QAD146" s="601"/>
      <c r="QAE146" s="601"/>
      <c r="QAF146" s="601"/>
      <c r="QAG146" s="601"/>
      <c r="QAH146" s="601"/>
      <c r="QAI146" s="601"/>
      <c r="QAJ146" s="601"/>
      <c r="QAK146" s="601"/>
      <c r="QAL146" s="601"/>
      <c r="QAM146" s="601"/>
      <c r="QAN146" s="601"/>
      <c r="QAO146" s="601"/>
      <c r="QAP146" s="601"/>
      <c r="QAQ146" s="601"/>
      <c r="QAR146" s="601"/>
      <c r="QAS146" s="601"/>
      <c r="QAT146" s="601"/>
      <c r="QAU146" s="601"/>
      <c r="QAV146" s="601"/>
      <c r="QAW146" s="601"/>
      <c r="QAX146" s="601"/>
      <c r="QAY146" s="601"/>
      <c r="QAZ146" s="601"/>
      <c r="QBA146" s="601"/>
      <c r="QBB146" s="601"/>
      <c r="QBC146" s="601"/>
      <c r="QBD146" s="601"/>
      <c r="QBE146" s="601"/>
      <c r="QBF146" s="601"/>
      <c r="QBG146" s="601"/>
      <c r="QBH146" s="601"/>
      <c r="QBI146" s="601"/>
      <c r="QBJ146" s="601"/>
      <c r="QBK146" s="601"/>
      <c r="QBL146" s="601"/>
      <c r="QBM146" s="601"/>
      <c r="QBN146" s="601"/>
      <c r="QBO146" s="601"/>
      <c r="QBP146" s="601"/>
      <c r="QBQ146" s="601"/>
      <c r="QBR146" s="601"/>
      <c r="QBS146" s="601"/>
      <c r="QBT146" s="601"/>
      <c r="QBU146" s="601"/>
      <c r="QBV146" s="601"/>
      <c r="QBW146" s="601"/>
      <c r="QBX146" s="601"/>
      <c r="QBY146" s="601"/>
      <c r="QBZ146" s="601"/>
      <c r="QCA146" s="601"/>
      <c r="QCB146" s="601"/>
      <c r="QCC146" s="601"/>
      <c r="QCD146" s="601"/>
      <c r="QCE146" s="601"/>
      <c r="QCF146" s="601"/>
      <c r="QCG146" s="601"/>
      <c r="QCH146" s="601"/>
      <c r="QCI146" s="601"/>
      <c r="QCJ146" s="601"/>
      <c r="QCK146" s="601"/>
      <c r="QCL146" s="601"/>
      <c r="QCM146" s="601"/>
      <c r="QCN146" s="601"/>
      <c r="QCO146" s="601"/>
      <c r="QCP146" s="601"/>
      <c r="QCQ146" s="601"/>
      <c r="QCR146" s="601"/>
      <c r="QCS146" s="601"/>
      <c r="QCT146" s="601"/>
      <c r="QCU146" s="601"/>
      <c r="QCV146" s="601"/>
      <c r="QCW146" s="601"/>
      <c r="QCX146" s="601"/>
      <c r="QCY146" s="601"/>
      <c r="QCZ146" s="601"/>
      <c r="QDA146" s="601"/>
      <c r="QDB146" s="601"/>
      <c r="QDC146" s="601"/>
      <c r="QDD146" s="601"/>
      <c r="QDE146" s="601"/>
      <c r="QDF146" s="601"/>
      <c r="QDG146" s="601"/>
      <c r="QDH146" s="601"/>
      <c r="QDI146" s="601"/>
      <c r="QDJ146" s="601"/>
      <c r="QDK146" s="601"/>
      <c r="QDL146" s="601"/>
      <c r="QDM146" s="601"/>
      <c r="QDN146" s="601"/>
      <c r="QDO146" s="601"/>
      <c r="QDP146" s="601"/>
      <c r="QDQ146" s="601"/>
      <c r="QDR146" s="601"/>
      <c r="QDS146" s="601"/>
      <c r="QDT146" s="601"/>
      <c r="QDU146" s="601"/>
      <c r="QDV146" s="601"/>
      <c r="QDW146" s="601"/>
      <c r="QDX146" s="601"/>
      <c r="QDY146" s="601"/>
      <c r="QDZ146" s="601"/>
      <c r="QEA146" s="601"/>
      <c r="QEB146" s="601"/>
      <c r="QEC146" s="601"/>
      <c r="QED146" s="601"/>
      <c r="QEE146" s="601"/>
      <c r="QEF146" s="601"/>
      <c r="QEG146" s="601"/>
      <c r="QEH146" s="601"/>
      <c r="QEI146" s="601"/>
      <c r="QEJ146" s="601"/>
      <c r="QEK146" s="601"/>
      <c r="QEL146" s="601"/>
      <c r="QEM146" s="601"/>
      <c r="QEN146" s="601"/>
      <c r="QEO146" s="601"/>
      <c r="QEP146" s="601"/>
      <c r="QEQ146" s="601"/>
      <c r="QER146" s="601"/>
      <c r="QES146" s="601"/>
      <c r="QET146" s="601"/>
      <c r="QEU146" s="601"/>
      <c r="QEV146" s="601"/>
      <c r="QEW146" s="601"/>
      <c r="QEX146" s="601"/>
      <c r="QEY146" s="601"/>
      <c r="QEZ146" s="601"/>
      <c r="QFA146" s="601"/>
      <c r="QFB146" s="601"/>
      <c r="QFC146" s="601"/>
      <c r="QFD146" s="601"/>
      <c r="QFE146" s="601"/>
      <c r="QFF146" s="601"/>
      <c r="QFG146" s="601"/>
      <c r="QFH146" s="601"/>
      <c r="QFI146" s="601"/>
      <c r="QFJ146" s="601"/>
      <c r="QFK146" s="601"/>
      <c r="QFL146" s="601"/>
      <c r="QFM146" s="601"/>
      <c r="QFN146" s="601"/>
      <c r="QFO146" s="601"/>
      <c r="QFP146" s="601"/>
      <c r="QFQ146" s="601"/>
      <c r="QFR146" s="601"/>
      <c r="QFS146" s="601"/>
      <c r="QFT146" s="601"/>
      <c r="QFU146" s="601"/>
      <c r="QFV146" s="601"/>
      <c r="QFW146" s="601"/>
      <c r="QFX146" s="601"/>
      <c r="QFY146" s="601"/>
      <c r="QFZ146" s="601"/>
      <c r="QGA146" s="601"/>
      <c r="QGB146" s="601"/>
      <c r="QGC146" s="601"/>
      <c r="QGD146" s="601"/>
      <c r="QGE146" s="601"/>
      <c r="QGF146" s="601"/>
      <c r="QGG146" s="601"/>
      <c r="QGH146" s="601"/>
      <c r="QGI146" s="601"/>
      <c r="QGJ146" s="601"/>
      <c r="QGK146" s="601"/>
      <c r="QGL146" s="601"/>
      <c r="QGM146" s="601"/>
      <c r="QGN146" s="601"/>
      <c r="QGO146" s="601"/>
      <c r="QGP146" s="601"/>
      <c r="QGQ146" s="601"/>
      <c r="QGR146" s="601"/>
      <c r="QGS146" s="601"/>
      <c r="QGT146" s="601"/>
      <c r="QGU146" s="601"/>
      <c r="QGV146" s="601"/>
      <c r="QGW146" s="601"/>
      <c r="QGX146" s="601"/>
      <c r="QGY146" s="601"/>
      <c r="QGZ146" s="601"/>
      <c r="QHA146" s="601"/>
      <c r="QHB146" s="601"/>
      <c r="QHC146" s="601"/>
      <c r="QHD146" s="601"/>
      <c r="QHE146" s="601"/>
      <c r="QHF146" s="601"/>
      <c r="QHG146" s="601"/>
      <c r="QHH146" s="601"/>
      <c r="QHI146" s="601"/>
      <c r="QHJ146" s="601"/>
      <c r="QHK146" s="601"/>
      <c r="QHL146" s="601"/>
      <c r="QHM146" s="601"/>
      <c r="QHN146" s="601"/>
      <c r="QHO146" s="601"/>
      <c r="QHP146" s="601"/>
      <c r="QHQ146" s="601"/>
      <c r="QHR146" s="601"/>
      <c r="QHS146" s="601"/>
      <c r="QHT146" s="601"/>
      <c r="QHU146" s="601"/>
      <c r="QHV146" s="601"/>
      <c r="QHW146" s="601"/>
      <c r="QHX146" s="601"/>
      <c r="QHY146" s="601"/>
      <c r="QHZ146" s="601"/>
      <c r="QIA146" s="601"/>
      <c r="QIB146" s="601"/>
      <c r="QIC146" s="601"/>
      <c r="QID146" s="601"/>
      <c r="QIE146" s="601"/>
      <c r="QIF146" s="601"/>
      <c r="QIG146" s="601"/>
      <c r="QIH146" s="601"/>
      <c r="QII146" s="601"/>
      <c r="QIJ146" s="601"/>
      <c r="QIK146" s="601"/>
      <c r="QIL146" s="601"/>
      <c r="QIM146" s="601"/>
      <c r="QIN146" s="601"/>
      <c r="QIO146" s="601"/>
      <c r="QIP146" s="601"/>
      <c r="QIQ146" s="601"/>
      <c r="QIR146" s="601"/>
      <c r="QIS146" s="601"/>
      <c r="QIT146" s="601"/>
      <c r="QIU146" s="601"/>
      <c r="QIV146" s="601"/>
      <c r="QIW146" s="601"/>
      <c r="QIX146" s="601"/>
      <c r="QIY146" s="601"/>
      <c r="QIZ146" s="601"/>
      <c r="QJA146" s="601"/>
      <c r="QJB146" s="601"/>
      <c r="QJC146" s="601"/>
      <c r="QJD146" s="601"/>
      <c r="QJE146" s="601"/>
      <c r="QJF146" s="601"/>
      <c r="QJG146" s="601"/>
      <c r="QJH146" s="601"/>
      <c r="QJI146" s="601"/>
      <c r="QJJ146" s="601"/>
      <c r="QJK146" s="601"/>
      <c r="QJL146" s="601"/>
      <c r="QJM146" s="601"/>
      <c r="QJN146" s="601"/>
      <c r="QJO146" s="601"/>
      <c r="QJP146" s="601"/>
      <c r="QJQ146" s="601"/>
      <c r="QJR146" s="601"/>
      <c r="QJS146" s="601"/>
      <c r="QJT146" s="601"/>
      <c r="QJU146" s="601"/>
      <c r="QJV146" s="601"/>
      <c r="QJW146" s="601"/>
      <c r="QJX146" s="601"/>
      <c r="QJY146" s="601"/>
      <c r="QJZ146" s="601"/>
      <c r="QKA146" s="601"/>
      <c r="QKB146" s="601"/>
      <c r="QKC146" s="601"/>
      <c r="QKD146" s="601"/>
      <c r="QKE146" s="601"/>
      <c r="QKF146" s="601"/>
      <c r="QKG146" s="601"/>
      <c r="QKH146" s="601"/>
      <c r="QKI146" s="601"/>
      <c r="QKJ146" s="601"/>
      <c r="QKK146" s="601"/>
      <c r="QKL146" s="601"/>
      <c r="QKM146" s="601"/>
      <c r="QKN146" s="601"/>
      <c r="QKO146" s="601"/>
      <c r="QKP146" s="601"/>
      <c r="QKQ146" s="601"/>
      <c r="QKR146" s="601"/>
      <c r="QKS146" s="601"/>
      <c r="QKT146" s="601"/>
      <c r="QKU146" s="601"/>
      <c r="QKV146" s="601"/>
      <c r="QKW146" s="601"/>
      <c r="QKX146" s="601"/>
      <c r="QKY146" s="601"/>
      <c r="QKZ146" s="601"/>
      <c r="QLA146" s="601"/>
      <c r="QLB146" s="601"/>
      <c r="QLC146" s="601"/>
      <c r="QLD146" s="601"/>
      <c r="QLE146" s="601"/>
      <c r="QLF146" s="601"/>
      <c r="QLG146" s="601"/>
      <c r="QLH146" s="601"/>
      <c r="QLI146" s="601"/>
      <c r="QLJ146" s="601"/>
      <c r="QLK146" s="601"/>
      <c r="QLL146" s="601"/>
      <c r="QLM146" s="601"/>
      <c r="QLN146" s="601"/>
      <c r="QLO146" s="601"/>
      <c r="QLP146" s="601"/>
      <c r="QLQ146" s="601"/>
      <c r="QLR146" s="601"/>
      <c r="QLS146" s="601"/>
      <c r="QLT146" s="601"/>
      <c r="QLU146" s="601"/>
      <c r="QLV146" s="601"/>
      <c r="QLW146" s="601"/>
      <c r="QLX146" s="601"/>
      <c r="QLY146" s="601"/>
      <c r="QLZ146" s="601"/>
      <c r="QMA146" s="601"/>
      <c r="QMB146" s="601"/>
      <c r="QMC146" s="601"/>
      <c r="QMD146" s="601"/>
      <c r="QME146" s="601"/>
      <c r="QMF146" s="601"/>
      <c r="QMG146" s="601"/>
      <c r="QMH146" s="601"/>
      <c r="QMI146" s="601"/>
      <c r="QMJ146" s="601"/>
      <c r="QMK146" s="601"/>
      <c r="QML146" s="601"/>
      <c r="QMM146" s="601"/>
      <c r="QMN146" s="601"/>
      <c r="QMO146" s="601"/>
      <c r="QMP146" s="601"/>
      <c r="QMQ146" s="601"/>
      <c r="QMR146" s="601"/>
      <c r="QMS146" s="601"/>
      <c r="QMT146" s="601"/>
      <c r="QMU146" s="601"/>
      <c r="QMV146" s="601"/>
      <c r="QMW146" s="601"/>
      <c r="QMX146" s="601"/>
      <c r="QMY146" s="601"/>
      <c r="QMZ146" s="601"/>
      <c r="QNA146" s="601"/>
      <c r="QNB146" s="601"/>
      <c r="QNC146" s="601"/>
      <c r="QND146" s="601"/>
      <c r="QNE146" s="601"/>
      <c r="QNF146" s="601"/>
      <c r="QNG146" s="601"/>
      <c r="QNH146" s="601"/>
      <c r="QNI146" s="601"/>
      <c r="QNJ146" s="601"/>
      <c r="QNK146" s="601"/>
      <c r="QNL146" s="601"/>
      <c r="QNM146" s="601"/>
      <c r="QNN146" s="601"/>
      <c r="QNO146" s="601"/>
      <c r="QNP146" s="601"/>
      <c r="QNQ146" s="601"/>
      <c r="QNR146" s="601"/>
      <c r="QNS146" s="601"/>
      <c r="QNT146" s="601"/>
      <c r="QNU146" s="601"/>
      <c r="QNV146" s="601"/>
      <c r="QNW146" s="601"/>
      <c r="QNX146" s="601"/>
      <c r="QNY146" s="601"/>
      <c r="QNZ146" s="601"/>
      <c r="QOA146" s="601"/>
      <c r="QOB146" s="601"/>
      <c r="QOC146" s="601"/>
      <c r="QOD146" s="601"/>
      <c r="QOE146" s="601"/>
      <c r="QOF146" s="601"/>
      <c r="QOG146" s="601"/>
      <c r="QOH146" s="601"/>
      <c r="QOI146" s="601"/>
      <c r="QOJ146" s="601"/>
      <c r="QOK146" s="601"/>
      <c r="QOL146" s="601"/>
      <c r="QOM146" s="601"/>
      <c r="QON146" s="601"/>
      <c r="QOO146" s="601"/>
      <c r="QOP146" s="601"/>
      <c r="QOQ146" s="601"/>
      <c r="QOR146" s="601"/>
      <c r="QOS146" s="601"/>
      <c r="QOT146" s="601"/>
      <c r="QOU146" s="601"/>
      <c r="QOV146" s="601"/>
      <c r="QOW146" s="601"/>
      <c r="QOX146" s="601"/>
      <c r="QOY146" s="601"/>
      <c r="QOZ146" s="601"/>
      <c r="QPA146" s="601"/>
      <c r="QPB146" s="601"/>
      <c r="QPC146" s="601"/>
      <c r="QPD146" s="601"/>
      <c r="QPE146" s="601"/>
      <c r="QPF146" s="601"/>
      <c r="QPG146" s="601"/>
      <c r="QPH146" s="601"/>
      <c r="QPI146" s="601"/>
      <c r="QPJ146" s="601"/>
      <c r="QPK146" s="601"/>
      <c r="QPL146" s="601"/>
      <c r="QPM146" s="601"/>
      <c r="QPN146" s="601"/>
      <c r="QPO146" s="601"/>
      <c r="QPP146" s="601"/>
      <c r="QPQ146" s="601"/>
      <c r="QPR146" s="601"/>
      <c r="QPS146" s="601"/>
      <c r="QPT146" s="601"/>
      <c r="QPU146" s="601"/>
      <c r="QPV146" s="601"/>
      <c r="QPW146" s="601"/>
      <c r="QPX146" s="601"/>
      <c r="QPY146" s="601"/>
      <c r="QPZ146" s="601"/>
      <c r="QQA146" s="601"/>
      <c r="QQB146" s="601"/>
      <c r="QQC146" s="601"/>
      <c r="QQD146" s="601"/>
      <c r="QQE146" s="601"/>
      <c r="QQF146" s="601"/>
      <c r="QQG146" s="601"/>
      <c r="QQH146" s="601"/>
      <c r="QQI146" s="601"/>
      <c r="QQJ146" s="601"/>
      <c r="QQK146" s="601"/>
      <c r="QQL146" s="601"/>
      <c r="QQM146" s="601"/>
      <c r="QQN146" s="601"/>
      <c r="QQO146" s="601"/>
      <c r="QQP146" s="601"/>
      <c r="QQQ146" s="601"/>
      <c r="QQR146" s="601"/>
      <c r="QQS146" s="601"/>
      <c r="QQT146" s="601"/>
      <c r="QQU146" s="601"/>
      <c r="QQV146" s="601"/>
      <c r="QQW146" s="601"/>
      <c r="QQX146" s="601"/>
      <c r="QQY146" s="601"/>
      <c r="QQZ146" s="601"/>
      <c r="QRA146" s="601"/>
      <c r="QRB146" s="601"/>
      <c r="QRC146" s="601"/>
      <c r="QRD146" s="601"/>
      <c r="QRE146" s="601"/>
      <c r="QRF146" s="601"/>
      <c r="QRG146" s="601"/>
      <c r="QRH146" s="601"/>
      <c r="QRI146" s="601"/>
      <c r="QRJ146" s="601"/>
      <c r="QRK146" s="601"/>
      <c r="QRL146" s="601"/>
      <c r="QRM146" s="601"/>
      <c r="QRN146" s="601"/>
      <c r="QRO146" s="601"/>
      <c r="QRP146" s="601"/>
      <c r="QRQ146" s="601"/>
      <c r="QRR146" s="601"/>
      <c r="QRS146" s="601"/>
      <c r="QRT146" s="601"/>
      <c r="QRU146" s="601"/>
      <c r="QRV146" s="601"/>
      <c r="QRW146" s="601"/>
      <c r="QRX146" s="601"/>
      <c r="QRY146" s="601"/>
      <c r="QRZ146" s="601"/>
      <c r="QSA146" s="601"/>
      <c r="QSB146" s="601"/>
      <c r="QSC146" s="601"/>
      <c r="QSD146" s="601"/>
      <c r="QSE146" s="601"/>
      <c r="QSF146" s="601"/>
      <c r="QSG146" s="601"/>
      <c r="QSH146" s="601"/>
      <c r="QSI146" s="601"/>
      <c r="QSJ146" s="601"/>
      <c r="QSK146" s="601"/>
      <c r="QSL146" s="601"/>
      <c r="QSM146" s="601"/>
      <c r="QSN146" s="601"/>
      <c r="QSO146" s="601"/>
      <c r="QSP146" s="601"/>
      <c r="QSQ146" s="601"/>
      <c r="QSR146" s="601"/>
      <c r="QSS146" s="601"/>
      <c r="QST146" s="601"/>
      <c r="QSU146" s="601"/>
      <c r="QSV146" s="601"/>
      <c r="QSW146" s="601"/>
      <c r="QSX146" s="601"/>
      <c r="QSY146" s="601"/>
      <c r="QSZ146" s="601"/>
      <c r="QTA146" s="601"/>
      <c r="QTB146" s="601"/>
      <c r="QTC146" s="601"/>
      <c r="QTD146" s="601"/>
      <c r="QTE146" s="601"/>
      <c r="QTF146" s="601"/>
      <c r="QTG146" s="601"/>
      <c r="QTH146" s="601"/>
      <c r="QTI146" s="601"/>
      <c r="QTJ146" s="601"/>
      <c r="QTK146" s="601"/>
      <c r="QTL146" s="601"/>
      <c r="QTM146" s="601"/>
      <c r="QTN146" s="601"/>
      <c r="QTO146" s="601"/>
      <c r="QTP146" s="601"/>
      <c r="QTQ146" s="601"/>
      <c r="QTR146" s="601"/>
      <c r="QTS146" s="601"/>
      <c r="QTT146" s="601"/>
      <c r="QTU146" s="601"/>
      <c r="QTV146" s="601"/>
      <c r="QTW146" s="601"/>
      <c r="QTX146" s="601"/>
      <c r="QTY146" s="601"/>
      <c r="QTZ146" s="601"/>
      <c r="QUA146" s="601"/>
      <c r="QUB146" s="601"/>
      <c r="QUC146" s="601"/>
      <c r="QUD146" s="601"/>
      <c r="QUE146" s="601"/>
      <c r="QUF146" s="601"/>
      <c r="QUG146" s="601"/>
      <c r="QUH146" s="601"/>
      <c r="QUI146" s="601"/>
      <c r="QUJ146" s="601"/>
      <c r="QUK146" s="601"/>
      <c r="QUL146" s="601"/>
      <c r="QUM146" s="601"/>
      <c r="QUN146" s="601"/>
      <c r="QUO146" s="601"/>
      <c r="QUP146" s="601"/>
      <c r="QUQ146" s="601"/>
      <c r="QUR146" s="601"/>
      <c r="QUS146" s="601"/>
      <c r="QUT146" s="601"/>
      <c r="QUU146" s="601"/>
      <c r="QUV146" s="601"/>
      <c r="QUW146" s="601"/>
      <c r="QUX146" s="601"/>
      <c r="QUY146" s="601"/>
      <c r="QUZ146" s="601"/>
      <c r="QVA146" s="601"/>
      <c r="QVB146" s="601"/>
      <c r="QVC146" s="601"/>
      <c r="QVD146" s="601"/>
      <c r="QVE146" s="601"/>
      <c r="QVF146" s="601"/>
      <c r="QVG146" s="601"/>
      <c r="QVH146" s="601"/>
      <c r="QVI146" s="601"/>
      <c r="QVJ146" s="601"/>
      <c r="QVK146" s="601"/>
      <c r="QVL146" s="601"/>
      <c r="QVM146" s="601"/>
      <c r="QVN146" s="601"/>
      <c r="QVO146" s="601"/>
      <c r="QVP146" s="601"/>
      <c r="QVQ146" s="601"/>
      <c r="QVR146" s="601"/>
      <c r="QVS146" s="601"/>
      <c r="QVT146" s="601"/>
      <c r="QVU146" s="601"/>
      <c r="QVV146" s="601"/>
      <c r="QVW146" s="601"/>
      <c r="QVX146" s="601"/>
      <c r="QVY146" s="601"/>
      <c r="QVZ146" s="601"/>
      <c r="QWA146" s="601"/>
      <c r="QWB146" s="601"/>
      <c r="QWC146" s="601"/>
      <c r="QWD146" s="601"/>
      <c r="QWE146" s="601"/>
      <c r="QWF146" s="601"/>
      <c r="QWG146" s="601"/>
      <c r="QWH146" s="601"/>
      <c r="QWI146" s="601"/>
      <c r="QWJ146" s="601"/>
      <c r="QWK146" s="601"/>
      <c r="QWL146" s="601"/>
      <c r="QWM146" s="601"/>
      <c r="QWN146" s="601"/>
      <c r="QWO146" s="601"/>
      <c r="QWP146" s="601"/>
      <c r="QWQ146" s="601"/>
      <c r="QWR146" s="601"/>
      <c r="QWS146" s="601"/>
      <c r="QWT146" s="601"/>
      <c r="QWU146" s="601"/>
      <c r="QWV146" s="601"/>
      <c r="QWW146" s="601"/>
      <c r="QWX146" s="601"/>
      <c r="QWY146" s="601"/>
      <c r="QWZ146" s="601"/>
      <c r="QXA146" s="601"/>
      <c r="QXB146" s="601"/>
      <c r="QXC146" s="601"/>
      <c r="QXD146" s="601"/>
      <c r="QXE146" s="601"/>
      <c r="QXF146" s="601"/>
      <c r="QXG146" s="601"/>
      <c r="QXH146" s="601"/>
      <c r="QXI146" s="601"/>
      <c r="QXJ146" s="601"/>
      <c r="QXK146" s="601"/>
      <c r="QXL146" s="601"/>
      <c r="QXM146" s="601"/>
      <c r="QXN146" s="601"/>
      <c r="QXO146" s="601"/>
      <c r="QXP146" s="601"/>
      <c r="QXQ146" s="601"/>
      <c r="QXR146" s="601"/>
      <c r="QXS146" s="601"/>
      <c r="QXT146" s="601"/>
      <c r="QXU146" s="601"/>
      <c r="QXV146" s="601"/>
      <c r="QXW146" s="601"/>
      <c r="QXX146" s="601"/>
      <c r="QXY146" s="601"/>
      <c r="QXZ146" s="601"/>
      <c r="QYA146" s="601"/>
      <c r="QYB146" s="601"/>
      <c r="QYC146" s="601"/>
      <c r="QYD146" s="601"/>
      <c r="QYE146" s="601"/>
      <c r="QYF146" s="601"/>
      <c r="QYG146" s="601"/>
      <c r="QYH146" s="601"/>
      <c r="QYI146" s="601"/>
      <c r="QYJ146" s="601"/>
      <c r="QYK146" s="601"/>
      <c r="QYL146" s="601"/>
      <c r="QYM146" s="601"/>
      <c r="QYN146" s="601"/>
      <c r="QYO146" s="601"/>
      <c r="QYP146" s="601"/>
      <c r="QYQ146" s="601"/>
      <c r="QYR146" s="601"/>
      <c r="QYS146" s="601"/>
      <c r="QYT146" s="601"/>
      <c r="QYU146" s="601"/>
      <c r="QYV146" s="601"/>
      <c r="QYW146" s="601"/>
      <c r="QYX146" s="601"/>
      <c r="QYY146" s="601"/>
      <c r="QYZ146" s="601"/>
      <c r="QZA146" s="601"/>
      <c r="QZB146" s="601"/>
      <c r="QZC146" s="601"/>
      <c r="QZD146" s="601"/>
      <c r="QZE146" s="601"/>
      <c r="QZF146" s="601"/>
      <c r="QZG146" s="601"/>
      <c r="QZH146" s="601"/>
      <c r="QZI146" s="601"/>
      <c r="QZJ146" s="601"/>
      <c r="QZK146" s="601"/>
      <c r="QZL146" s="601"/>
      <c r="QZM146" s="601"/>
      <c r="QZN146" s="601"/>
      <c r="QZO146" s="601"/>
      <c r="QZP146" s="601"/>
      <c r="QZQ146" s="601"/>
      <c r="QZR146" s="601"/>
      <c r="QZS146" s="601"/>
      <c r="QZT146" s="601"/>
      <c r="QZU146" s="601"/>
      <c r="QZV146" s="601"/>
      <c r="QZW146" s="601"/>
      <c r="QZX146" s="601"/>
      <c r="QZY146" s="601"/>
      <c r="QZZ146" s="601"/>
      <c r="RAA146" s="601"/>
      <c r="RAB146" s="601"/>
      <c r="RAC146" s="601"/>
      <c r="RAD146" s="601"/>
      <c r="RAE146" s="601"/>
      <c r="RAF146" s="601"/>
      <c r="RAG146" s="601"/>
      <c r="RAH146" s="601"/>
      <c r="RAI146" s="601"/>
      <c r="RAJ146" s="601"/>
      <c r="RAK146" s="601"/>
      <c r="RAL146" s="601"/>
      <c r="RAM146" s="601"/>
      <c r="RAN146" s="601"/>
      <c r="RAO146" s="601"/>
      <c r="RAP146" s="601"/>
      <c r="RAQ146" s="601"/>
      <c r="RAR146" s="601"/>
      <c r="RAS146" s="601"/>
      <c r="RAT146" s="601"/>
      <c r="RAU146" s="601"/>
      <c r="RAV146" s="601"/>
      <c r="RAW146" s="601"/>
      <c r="RAX146" s="601"/>
      <c r="RAY146" s="601"/>
      <c r="RAZ146" s="601"/>
      <c r="RBA146" s="601"/>
      <c r="RBB146" s="601"/>
      <c r="RBC146" s="601"/>
      <c r="RBD146" s="601"/>
      <c r="RBE146" s="601"/>
      <c r="RBF146" s="601"/>
      <c r="RBG146" s="601"/>
      <c r="RBH146" s="601"/>
      <c r="RBI146" s="601"/>
      <c r="RBJ146" s="601"/>
      <c r="RBK146" s="601"/>
      <c r="RBL146" s="601"/>
      <c r="RBM146" s="601"/>
      <c r="RBN146" s="601"/>
      <c r="RBO146" s="601"/>
      <c r="RBP146" s="601"/>
      <c r="RBQ146" s="601"/>
      <c r="RBR146" s="601"/>
      <c r="RBS146" s="601"/>
      <c r="RBT146" s="601"/>
      <c r="RBU146" s="601"/>
      <c r="RBV146" s="601"/>
      <c r="RBW146" s="601"/>
      <c r="RBX146" s="601"/>
      <c r="RBY146" s="601"/>
      <c r="RBZ146" s="601"/>
      <c r="RCA146" s="601"/>
      <c r="RCB146" s="601"/>
      <c r="RCC146" s="601"/>
      <c r="RCD146" s="601"/>
      <c r="RCE146" s="601"/>
      <c r="RCF146" s="601"/>
      <c r="RCG146" s="601"/>
      <c r="RCH146" s="601"/>
      <c r="RCI146" s="601"/>
      <c r="RCJ146" s="601"/>
      <c r="RCK146" s="601"/>
      <c r="RCL146" s="601"/>
      <c r="RCM146" s="601"/>
      <c r="RCN146" s="601"/>
      <c r="RCO146" s="601"/>
      <c r="RCP146" s="601"/>
      <c r="RCQ146" s="601"/>
      <c r="RCR146" s="601"/>
      <c r="RCS146" s="601"/>
      <c r="RCT146" s="601"/>
      <c r="RCU146" s="601"/>
      <c r="RCV146" s="601"/>
      <c r="RCW146" s="601"/>
      <c r="RCX146" s="601"/>
      <c r="RCY146" s="601"/>
      <c r="RCZ146" s="601"/>
      <c r="RDA146" s="601"/>
      <c r="RDB146" s="601"/>
      <c r="RDC146" s="601"/>
      <c r="RDD146" s="601"/>
      <c r="RDE146" s="601"/>
      <c r="RDF146" s="601"/>
      <c r="RDG146" s="601"/>
      <c r="RDH146" s="601"/>
      <c r="RDI146" s="601"/>
      <c r="RDJ146" s="601"/>
      <c r="RDK146" s="601"/>
      <c r="RDL146" s="601"/>
      <c r="RDM146" s="601"/>
      <c r="RDN146" s="601"/>
      <c r="RDO146" s="601"/>
      <c r="RDP146" s="601"/>
      <c r="RDQ146" s="601"/>
      <c r="RDR146" s="601"/>
      <c r="RDS146" s="601"/>
      <c r="RDT146" s="601"/>
      <c r="RDU146" s="601"/>
      <c r="RDV146" s="601"/>
      <c r="RDW146" s="601"/>
      <c r="RDX146" s="601"/>
      <c r="RDY146" s="601"/>
      <c r="RDZ146" s="601"/>
      <c r="REA146" s="601"/>
      <c r="REB146" s="601"/>
      <c r="REC146" s="601"/>
      <c r="RED146" s="601"/>
      <c r="REE146" s="601"/>
      <c r="REF146" s="601"/>
      <c r="REG146" s="601"/>
      <c r="REH146" s="601"/>
      <c r="REI146" s="601"/>
      <c r="REJ146" s="601"/>
      <c r="REK146" s="601"/>
      <c r="REL146" s="601"/>
      <c r="REM146" s="601"/>
      <c r="REN146" s="601"/>
      <c r="REO146" s="601"/>
      <c r="REP146" s="601"/>
      <c r="REQ146" s="601"/>
      <c r="RER146" s="601"/>
      <c r="RES146" s="601"/>
      <c r="RET146" s="601"/>
      <c r="REU146" s="601"/>
      <c r="REV146" s="601"/>
      <c r="REW146" s="601"/>
      <c r="REX146" s="601"/>
      <c r="REY146" s="601"/>
      <c r="REZ146" s="601"/>
      <c r="RFA146" s="601"/>
      <c r="RFB146" s="601"/>
      <c r="RFC146" s="601"/>
      <c r="RFD146" s="601"/>
      <c r="RFE146" s="601"/>
      <c r="RFF146" s="601"/>
      <c r="RFG146" s="601"/>
      <c r="RFH146" s="601"/>
      <c r="RFI146" s="601"/>
      <c r="RFJ146" s="601"/>
      <c r="RFK146" s="601"/>
      <c r="RFL146" s="601"/>
      <c r="RFM146" s="601"/>
      <c r="RFN146" s="601"/>
      <c r="RFO146" s="601"/>
      <c r="RFP146" s="601"/>
      <c r="RFQ146" s="601"/>
      <c r="RFR146" s="601"/>
      <c r="RFS146" s="601"/>
      <c r="RFT146" s="601"/>
      <c r="RFU146" s="601"/>
      <c r="RFV146" s="601"/>
      <c r="RFW146" s="601"/>
      <c r="RFX146" s="601"/>
      <c r="RFY146" s="601"/>
      <c r="RFZ146" s="601"/>
      <c r="RGA146" s="601"/>
      <c r="RGB146" s="601"/>
      <c r="RGC146" s="601"/>
      <c r="RGD146" s="601"/>
      <c r="RGE146" s="601"/>
      <c r="RGF146" s="601"/>
      <c r="RGG146" s="601"/>
      <c r="RGH146" s="601"/>
      <c r="RGI146" s="601"/>
      <c r="RGJ146" s="601"/>
      <c r="RGK146" s="601"/>
      <c r="RGL146" s="601"/>
      <c r="RGM146" s="601"/>
      <c r="RGN146" s="601"/>
      <c r="RGO146" s="601"/>
      <c r="RGP146" s="601"/>
      <c r="RGQ146" s="601"/>
      <c r="RGR146" s="601"/>
      <c r="RGS146" s="601"/>
      <c r="RGT146" s="601"/>
      <c r="RGU146" s="601"/>
      <c r="RGV146" s="601"/>
      <c r="RGW146" s="601"/>
      <c r="RGX146" s="601"/>
      <c r="RGY146" s="601"/>
      <c r="RGZ146" s="601"/>
      <c r="RHA146" s="601"/>
      <c r="RHB146" s="601"/>
      <c r="RHC146" s="601"/>
      <c r="RHD146" s="601"/>
      <c r="RHE146" s="601"/>
      <c r="RHF146" s="601"/>
      <c r="RHG146" s="601"/>
      <c r="RHH146" s="601"/>
      <c r="RHI146" s="601"/>
      <c r="RHJ146" s="601"/>
      <c r="RHK146" s="601"/>
      <c r="RHL146" s="601"/>
      <c r="RHM146" s="601"/>
      <c r="RHN146" s="601"/>
      <c r="RHO146" s="601"/>
      <c r="RHP146" s="601"/>
      <c r="RHQ146" s="601"/>
      <c r="RHR146" s="601"/>
      <c r="RHS146" s="601"/>
      <c r="RHT146" s="601"/>
      <c r="RHU146" s="601"/>
      <c r="RHV146" s="601"/>
      <c r="RHW146" s="601"/>
      <c r="RHX146" s="601"/>
      <c r="RHY146" s="601"/>
      <c r="RHZ146" s="601"/>
      <c r="RIA146" s="601"/>
      <c r="RIB146" s="601"/>
      <c r="RIC146" s="601"/>
      <c r="RID146" s="601"/>
      <c r="RIE146" s="601"/>
      <c r="RIF146" s="601"/>
      <c r="RIG146" s="601"/>
      <c r="RIH146" s="601"/>
      <c r="RII146" s="601"/>
      <c r="RIJ146" s="601"/>
      <c r="RIK146" s="601"/>
      <c r="RIL146" s="601"/>
      <c r="RIM146" s="601"/>
      <c r="RIN146" s="601"/>
      <c r="RIO146" s="601"/>
      <c r="RIP146" s="601"/>
      <c r="RIQ146" s="601"/>
      <c r="RIR146" s="601"/>
      <c r="RIS146" s="601"/>
      <c r="RIT146" s="601"/>
      <c r="RIU146" s="601"/>
      <c r="RIV146" s="601"/>
      <c r="RIW146" s="601"/>
      <c r="RIX146" s="601"/>
      <c r="RIY146" s="601"/>
      <c r="RIZ146" s="601"/>
      <c r="RJA146" s="601"/>
      <c r="RJB146" s="601"/>
      <c r="RJC146" s="601"/>
      <c r="RJD146" s="601"/>
      <c r="RJE146" s="601"/>
      <c r="RJF146" s="601"/>
      <c r="RJG146" s="601"/>
      <c r="RJH146" s="601"/>
      <c r="RJI146" s="601"/>
      <c r="RJJ146" s="601"/>
      <c r="RJK146" s="601"/>
      <c r="RJL146" s="601"/>
      <c r="RJM146" s="601"/>
      <c r="RJN146" s="601"/>
      <c r="RJO146" s="601"/>
      <c r="RJP146" s="601"/>
      <c r="RJQ146" s="601"/>
      <c r="RJR146" s="601"/>
      <c r="RJS146" s="601"/>
      <c r="RJT146" s="601"/>
      <c r="RJU146" s="601"/>
      <c r="RJV146" s="601"/>
      <c r="RJW146" s="601"/>
      <c r="RJX146" s="601"/>
      <c r="RJY146" s="601"/>
      <c r="RJZ146" s="601"/>
      <c r="RKA146" s="601"/>
      <c r="RKB146" s="601"/>
      <c r="RKC146" s="601"/>
      <c r="RKD146" s="601"/>
      <c r="RKE146" s="601"/>
      <c r="RKF146" s="601"/>
      <c r="RKG146" s="601"/>
      <c r="RKH146" s="601"/>
      <c r="RKI146" s="601"/>
      <c r="RKJ146" s="601"/>
      <c r="RKK146" s="601"/>
      <c r="RKL146" s="601"/>
      <c r="RKM146" s="601"/>
      <c r="RKN146" s="601"/>
      <c r="RKO146" s="601"/>
      <c r="RKP146" s="601"/>
      <c r="RKQ146" s="601"/>
      <c r="RKR146" s="601"/>
      <c r="RKS146" s="601"/>
      <c r="RKT146" s="601"/>
      <c r="RKU146" s="601"/>
      <c r="RKV146" s="601"/>
      <c r="RKW146" s="601"/>
      <c r="RKX146" s="601"/>
      <c r="RKY146" s="601"/>
      <c r="RKZ146" s="601"/>
      <c r="RLA146" s="601"/>
      <c r="RLB146" s="601"/>
      <c r="RLC146" s="601"/>
      <c r="RLD146" s="601"/>
      <c r="RLE146" s="601"/>
      <c r="RLF146" s="601"/>
      <c r="RLG146" s="601"/>
      <c r="RLH146" s="601"/>
      <c r="RLI146" s="601"/>
      <c r="RLJ146" s="601"/>
      <c r="RLK146" s="601"/>
      <c r="RLL146" s="601"/>
      <c r="RLM146" s="601"/>
      <c r="RLN146" s="601"/>
      <c r="RLO146" s="601"/>
      <c r="RLP146" s="601"/>
      <c r="RLQ146" s="601"/>
      <c r="RLR146" s="601"/>
      <c r="RLS146" s="601"/>
      <c r="RLT146" s="601"/>
      <c r="RLU146" s="601"/>
      <c r="RLV146" s="601"/>
      <c r="RLW146" s="601"/>
      <c r="RLX146" s="601"/>
      <c r="RLY146" s="601"/>
      <c r="RLZ146" s="601"/>
      <c r="RMA146" s="601"/>
      <c r="RMB146" s="601"/>
      <c r="RMC146" s="601"/>
      <c r="RMD146" s="601"/>
      <c r="RME146" s="601"/>
      <c r="RMF146" s="601"/>
      <c r="RMG146" s="601"/>
      <c r="RMH146" s="601"/>
      <c r="RMI146" s="601"/>
      <c r="RMJ146" s="601"/>
      <c r="RMK146" s="601"/>
      <c r="RML146" s="601"/>
      <c r="RMM146" s="601"/>
      <c r="RMN146" s="601"/>
      <c r="RMO146" s="601"/>
      <c r="RMP146" s="601"/>
      <c r="RMQ146" s="601"/>
      <c r="RMR146" s="601"/>
      <c r="RMS146" s="601"/>
      <c r="RMT146" s="601"/>
      <c r="RMU146" s="601"/>
      <c r="RMV146" s="601"/>
      <c r="RMW146" s="601"/>
      <c r="RMX146" s="601"/>
      <c r="RMY146" s="601"/>
      <c r="RMZ146" s="601"/>
      <c r="RNA146" s="601"/>
      <c r="RNB146" s="601"/>
      <c r="RNC146" s="601"/>
      <c r="RND146" s="601"/>
      <c r="RNE146" s="601"/>
      <c r="RNF146" s="601"/>
      <c r="RNG146" s="601"/>
      <c r="RNH146" s="601"/>
      <c r="RNI146" s="601"/>
      <c r="RNJ146" s="601"/>
      <c r="RNK146" s="601"/>
      <c r="RNL146" s="601"/>
      <c r="RNM146" s="601"/>
      <c r="RNN146" s="601"/>
      <c r="RNO146" s="601"/>
      <c r="RNP146" s="601"/>
      <c r="RNQ146" s="601"/>
      <c r="RNR146" s="601"/>
      <c r="RNS146" s="601"/>
      <c r="RNT146" s="601"/>
      <c r="RNU146" s="601"/>
      <c r="RNV146" s="601"/>
      <c r="RNW146" s="601"/>
      <c r="RNX146" s="601"/>
      <c r="RNY146" s="601"/>
      <c r="RNZ146" s="601"/>
      <c r="ROA146" s="601"/>
      <c r="ROB146" s="601"/>
      <c r="ROC146" s="601"/>
      <c r="ROD146" s="601"/>
      <c r="ROE146" s="601"/>
      <c r="ROF146" s="601"/>
      <c r="ROG146" s="601"/>
      <c r="ROH146" s="601"/>
      <c r="ROI146" s="601"/>
      <c r="ROJ146" s="601"/>
      <c r="ROK146" s="601"/>
      <c r="ROL146" s="601"/>
      <c r="ROM146" s="601"/>
      <c r="RON146" s="601"/>
      <c r="ROO146" s="601"/>
      <c r="ROP146" s="601"/>
      <c r="ROQ146" s="601"/>
      <c r="ROR146" s="601"/>
      <c r="ROS146" s="601"/>
      <c r="ROT146" s="601"/>
      <c r="ROU146" s="601"/>
      <c r="ROV146" s="601"/>
      <c r="ROW146" s="601"/>
      <c r="ROX146" s="601"/>
      <c r="ROY146" s="601"/>
      <c r="ROZ146" s="601"/>
      <c r="RPA146" s="601"/>
      <c r="RPB146" s="601"/>
      <c r="RPC146" s="601"/>
      <c r="RPD146" s="601"/>
      <c r="RPE146" s="601"/>
      <c r="RPF146" s="601"/>
      <c r="RPG146" s="601"/>
      <c r="RPH146" s="601"/>
      <c r="RPI146" s="601"/>
      <c r="RPJ146" s="601"/>
      <c r="RPK146" s="601"/>
      <c r="RPL146" s="601"/>
      <c r="RPM146" s="601"/>
      <c r="RPN146" s="601"/>
      <c r="RPO146" s="601"/>
      <c r="RPP146" s="601"/>
      <c r="RPQ146" s="601"/>
      <c r="RPR146" s="601"/>
      <c r="RPS146" s="601"/>
      <c r="RPT146" s="601"/>
      <c r="RPU146" s="601"/>
      <c r="RPV146" s="601"/>
      <c r="RPW146" s="601"/>
      <c r="RPX146" s="601"/>
      <c r="RPY146" s="601"/>
      <c r="RPZ146" s="601"/>
      <c r="RQA146" s="601"/>
      <c r="RQB146" s="601"/>
      <c r="RQC146" s="601"/>
      <c r="RQD146" s="601"/>
      <c r="RQE146" s="601"/>
      <c r="RQF146" s="601"/>
      <c r="RQG146" s="601"/>
      <c r="RQH146" s="601"/>
      <c r="RQI146" s="601"/>
      <c r="RQJ146" s="601"/>
      <c r="RQK146" s="601"/>
      <c r="RQL146" s="601"/>
      <c r="RQM146" s="601"/>
      <c r="RQN146" s="601"/>
      <c r="RQO146" s="601"/>
      <c r="RQP146" s="601"/>
      <c r="RQQ146" s="601"/>
      <c r="RQR146" s="601"/>
      <c r="RQS146" s="601"/>
      <c r="RQT146" s="601"/>
      <c r="RQU146" s="601"/>
      <c r="RQV146" s="601"/>
      <c r="RQW146" s="601"/>
      <c r="RQX146" s="601"/>
      <c r="RQY146" s="601"/>
      <c r="RQZ146" s="601"/>
      <c r="RRA146" s="601"/>
      <c r="RRB146" s="601"/>
      <c r="RRC146" s="601"/>
      <c r="RRD146" s="601"/>
      <c r="RRE146" s="601"/>
      <c r="RRF146" s="601"/>
      <c r="RRG146" s="601"/>
      <c r="RRH146" s="601"/>
      <c r="RRI146" s="601"/>
      <c r="RRJ146" s="601"/>
      <c r="RRK146" s="601"/>
      <c r="RRL146" s="601"/>
      <c r="RRM146" s="601"/>
      <c r="RRN146" s="601"/>
      <c r="RRO146" s="601"/>
      <c r="RRP146" s="601"/>
      <c r="RRQ146" s="601"/>
      <c r="RRR146" s="601"/>
      <c r="RRS146" s="601"/>
      <c r="RRT146" s="601"/>
      <c r="RRU146" s="601"/>
      <c r="RRV146" s="601"/>
      <c r="RRW146" s="601"/>
      <c r="RRX146" s="601"/>
      <c r="RRY146" s="601"/>
      <c r="RRZ146" s="601"/>
      <c r="RSA146" s="601"/>
      <c r="RSB146" s="601"/>
      <c r="RSC146" s="601"/>
      <c r="RSD146" s="601"/>
      <c r="RSE146" s="601"/>
      <c r="RSF146" s="601"/>
      <c r="RSG146" s="601"/>
      <c r="RSH146" s="601"/>
      <c r="RSI146" s="601"/>
      <c r="RSJ146" s="601"/>
      <c r="RSK146" s="601"/>
      <c r="RSL146" s="601"/>
      <c r="RSM146" s="601"/>
      <c r="RSN146" s="601"/>
      <c r="RSO146" s="601"/>
      <c r="RSP146" s="601"/>
      <c r="RSQ146" s="601"/>
      <c r="RSR146" s="601"/>
      <c r="RSS146" s="601"/>
      <c r="RST146" s="601"/>
      <c r="RSU146" s="601"/>
      <c r="RSV146" s="601"/>
      <c r="RSW146" s="601"/>
      <c r="RSX146" s="601"/>
      <c r="RSY146" s="601"/>
      <c r="RSZ146" s="601"/>
      <c r="RTA146" s="601"/>
      <c r="RTB146" s="601"/>
      <c r="RTC146" s="601"/>
      <c r="RTD146" s="601"/>
      <c r="RTE146" s="601"/>
      <c r="RTF146" s="601"/>
      <c r="RTG146" s="601"/>
      <c r="RTH146" s="601"/>
      <c r="RTI146" s="601"/>
      <c r="RTJ146" s="601"/>
      <c r="RTK146" s="601"/>
      <c r="RTL146" s="601"/>
      <c r="RTM146" s="601"/>
      <c r="RTN146" s="601"/>
      <c r="RTO146" s="601"/>
      <c r="RTP146" s="601"/>
      <c r="RTQ146" s="601"/>
      <c r="RTR146" s="601"/>
      <c r="RTS146" s="601"/>
      <c r="RTT146" s="601"/>
      <c r="RTU146" s="601"/>
      <c r="RTV146" s="601"/>
      <c r="RTW146" s="601"/>
      <c r="RTX146" s="601"/>
      <c r="RTY146" s="601"/>
      <c r="RTZ146" s="601"/>
      <c r="RUA146" s="601"/>
      <c r="RUB146" s="601"/>
      <c r="RUC146" s="601"/>
      <c r="RUD146" s="601"/>
      <c r="RUE146" s="601"/>
      <c r="RUF146" s="601"/>
      <c r="RUG146" s="601"/>
      <c r="RUH146" s="601"/>
      <c r="RUI146" s="601"/>
      <c r="RUJ146" s="601"/>
      <c r="RUK146" s="601"/>
      <c r="RUL146" s="601"/>
      <c r="RUM146" s="601"/>
      <c r="RUN146" s="601"/>
      <c r="RUO146" s="601"/>
      <c r="RUP146" s="601"/>
      <c r="RUQ146" s="601"/>
      <c r="RUR146" s="601"/>
      <c r="RUS146" s="601"/>
      <c r="RUT146" s="601"/>
      <c r="RUU146" s="601"/>
      <c r="RUV146" s="601"/>
      <c r="RUW146" s="601"/>
      <c r="RUX146" s="601"/>
      <c r="RUY146" s="601"/>
      <c r="RUZ146" s="601"/>
      <c r="RVA146" s="601"/>
      <c r="RVB146" s="601"/>
      <c r="RVC146" s="601"/>
      <c r="RVD146" s="601"/>
      <c r="RVE146" s="601"/>
      <c r="RVF146" s="601"/>
      <c r="RVG146" s="601"/>
      <c r="RVH146" s="601"/>
      <c r="RVI146" s="601"/>
      <c r="RVJ146" s="601"/>
      <c r="RVK146" s="601"/>
      <c r="RVL146" s="601"/>
      <c r="RVM146" s="601"/>
      <c r="RVN146" s="601"/>
      <c r="RVO146" s="601"/>
      <c r="RVP146" s="601"/>
      <c r="RVQ146" s="601"/>
      <c r="RVR146" s="601"/>
      <c r="RVS146" s="601"/>
      <c r="RVT146" s="601"/>
      <c r="RVU146" s="601"/>
      <c r="RVV146" s="601"/>
      <c r="RVW146" s="601"/>
      <c r="RVX146" s="601"/>
      <c r="RVY146" s="601"/>
      <c r="RVZ146" s="601"/>
      <c r="RWA146" s="601"/>
      <c r="RWB146" s="601"/>
      <c r="RWC146" s="601"/>
      <c r="RWD146" s="601"/>
      <c r="RWE146" s="601"/>
      <c r="RWF146" s="601"/>
      <c r="RWG146" s="601"/>
      <c r="RWH146" s="601"/>
      <c r="RWI146" s="601"/>
      <c r="RWJ146" s="601"/>
      <c r="RWK146" s="601"/>
      <c r="RWL146" s="601"/>
      <c r="RWM146" s="601"/>
      <c r="RWN146" s="601"/>
      <c r="RWO146" s="601"/>
      <c r="RWP146" s="601"/>
      <c r="RWQ146" s="601"/>
      <c r="RWR146" s="601"/>
      <c r="RWS146" s="601"/>
      <c r="RWT146" s="601"/>
      <c r="RWU146" s="601"/>
      <c r="RWV146" s="601"/>
      <c r="RWW146" s="601"/>
      <c r="RWX146" s="601"/>
      <c r="RWY146" s="601"/>
      <c r="RWZ146" s="601"/>
      <c r="RXA146" s="601"/>
      <c r="RXB146" s="601"/>
      <c r="RXC146" s="601"/>
      <c r="RXD146" s="601"/>
      <c r="RXE146" s="601"/>
      <c r="RXF146" s="601"/>
      <c r="RXG146" s="601"/>
      <c r="RXH146" s="601"/>
      <c r="RXI146" s="601"/>
      <c r="RXJ146" s="601"/>
      <c r="RXK146" s="601"/>
      <c r="RXL146" s="601"/>
      <c r="RXM146" s="601"/>
      <c r="RXN146" s="601"/>
      <c r="RXO146" s="601"/>
      <c r="RXP146" s="601"/>
      <c r="RXQ146" s="601"/>
      <c r="RXR146" s="601"/>
      <c r="RXS146" s="601"/>
      <c r="RXT146" s="601"/>
      <c r="RXU146" s="601"/>
      <c r="RXV146" s="601"/>
      <c r="RXW146" s="601"/>
      <c r="RXX146" s="601"/>
      <c r="RXY146" s="601"/>
      <c r="RXZ146" s="601"/>
      <c r="RYA146" s="601"/>
      <c r="RYB146" s="601"/>
      <c r="RYC146" s="601"/>
      <c r="RYD146" s="601"/>
      <c r="RYE146" s="601"/>
      <c r="RYF146" s="601"/>
      <c r="RYG146" s="601"/>
      <c r="RYH146" s="601"/>
      <c r="RYI146" s="601"/>
      <c r="RYJ146" s="601"/>
      <c r="RYK146" s="601"/>
      <c r="RYL146" s="601"/>
      <c r="RYM146" s="601"/>
      <c r="RYN146" s="601"/>
      <c r="RYO146" s="601"/>
      <c r="RYP146" s="601"/>
      <c r="RYQ146" s="601"/>
      <c r="RYR146" s="601"/>
      <c r="RYS146" s="601"/>
      <c r="RYT146" s="601"/>
      <c r="RYU146" s="601"/>
      <c r="RYV146" s="601"/>
      <c r="RYW146" s="601"/>
      <c r="RYX146" s="601"/>
      <c r="RYY146" s="601"/>
      <c r="RYZ146" s="601"/>
      <c r="RZA146" s="601"/>
      <c r="RZB146" s="601"/>
      <c r="RZC146" s="601"/>
      <c r="RZD146" s="601"/>
      <c r="RZE146" s="601"/>
      <c r="RZF146" s="601"/>
      <c r="RZG146" s="601"/>
      <c r="RZH146" s="601"/>
      <c r="RZI146" s="601"/>
      <c r="RZJ146" s="601"/>
      <c r="RZK146" s="601"/>
      <c r="RZL146" s="601"/>
      <c r="RZM146" s="601"/>
      <c r="RZN146" s="601"/>
      <c r="RZO146" s="601"/>
      <c r="RZP146" s="601"/>
      <c r="RZQ146" s="601"/>
      <c r="RZR146" s="601"/>
      <c r="RZS146" s="601"/>
      <c r="RZT146" s="601"/>
      <c r="RZU146" s="601"/>
      <c r="RZV146" s="601"/>
      <c r="RZW146" s="601"/>
      <c r="RZX146" s="601"/>
      <c r="RZY146" s="601"/>
      <c r="RZZ146" s="601"/>
      <c r="SAA146" s="601"/>
      <c r="SAB146" s="601"/>
      <c r="SAC146" s="601"/>
      <c r="SAD146" s="601"/>
      <c r="SAE146" s="601"/>
      <c r="SAF146" s="601"/>
      <c r="SAG146" s="601"/>
      <c r="SAH146" s="601"/>
      <c r="SAI146" s="601"/>
      <c r="SAJ146" s="601"/>
      <c r="SAK146" s="601"/>
      <c r="SAL146" s="601"/>
      <c r="SAM146" s="601"/>
      <c r="SAN146" s="601"/>
      <c r="SAO146" s="601"/>
      <c r="SAP146" s="601"/>
      <c r="SAQ146" s="601"/>
      <c r="SAR146" s="601"/>
      <c r="SAS146" s="601"/>
      <c r="SAT146" s="601"/>
      <c r="SAU146" s="601"/>
      <c r="SAV146" s="601"/>
      <c r="SAW146" s="601"/>
      <c r="SAX146" s="601"/>
      <c r="SAY146" s="601"/>
      <c r="SAZ146" s="601"/>
      <c r="SBA146" s="601"/>
      <c r="SBB146" s="601"/>
      <c r="SBC146" s="601"/>
      <c r="SBD146" s="601"/>
      <c r="SBE146" s="601"/>
      <c r="SBF146" s="601"/>
      <c r="SBG146" s="601"/>
      <c r="SBH146" s="601"/>
      <c r="SBI146" s="601"/>
      <c r="SBJ146" s="601"/>
      <c r="SBK146" s="601"/>
      <c r="SBL146" s="601"/>
      <c r="SBM146" s="601"/>
      <c r="SBN146" s="601"/>
      <c r="SBO146" s="601"/>
      <c r="SBP146" s="601"/>
      <c r="SBQ146" s="601"/>
      <c r="SBR146" s="601"/>
      <c r="SBS146" s="601"/>
      <c r="SBT146" s="601"/>
      <c r="SBU146" s="601"/>
      <c r="SBV146" s="601"/>
      <c r="SBW146" s="601"/>
      <c r="SBX146" s="601"/>
      <c r="SBY146" s="601"/>
      <c r="SBZ146" s="601"/>
      <c r="SCA146" s="601"/>
      <c r="SCB146" s="601"/>
      <c r="SCC146" s="601"/>
      <c r="SCD146" s="601"/>
      <c r="SCE146" s="601"/>
      <c r="SCF146" s="601"/>
      <c r="SCG146" s="601"/>
      <c r="SCH146" s="601"/>
      <c r="SCI146" s="601"/>
      <c r="SCJ146" s="601"/>
      <c r="SCK146" s="601"/>
      <c r="SCL146" s="601"/>
      <c r="SCM146" s="601"/>
      <c r="SCN146" s="601"/>
      <c r="SCO146" s="601"/>
      <c r="SCP146" s="601"/>
      <c r="SCQ146" s="601"/>
      <c r="SCR146" s="601"/>
      <c r="SCS146" s="601"/>
      <c r="SCT146" s="601"/>
      <c r="SCU146" s="601"/>
      <c r="SCV146" s="601"/>
      <c r="SCW146" s="601"/>
      <c r="SCX146" s="601"/>
      <c r="SCY146" s="601"/>
      <c r="SCZ146" s="601"/>
      <c r="SDA146" s="601"/>
      <c r="SDB146" s="601"/>
      <c r="SDC146" s="601"/>
      <c r="SDD146" s="601"/>
      <c r="SDE146" s="601"/>
      <c r="SDF146" s="601"/>
      <c r="SDG146" s="601"/>
      <c r="SDH146" s="601"/>
      <c r="SDI146" s="601"/>
      <c r="SDJ146" s="601"/>
      <c r="SDK146" s="601"/>
      <c r="SDL146" s="601"/>
      <c r="SDM146" s="601"/>
      <c r="SDN146" s="601"/>
      <c r="SDO146" s="601"/>
      <c r="SDP146" s="601"/>
      <c r="SDQ146" s="601"/>
      <c r="SDR146" s="601"/>
      <c r="SDS146" s="601"/>
      <c r="SDT146" s="601"/>
      <c r="SDU146" s="601"/>
      <c r="SDV146" s="601"/>
      <c r="SDW146" s="601"/>
      <c r="SDX146" s="601"/>
      <c r="SDY146" s="601"/>
      <c r="SDZ146" s="601"/>
      <c r="SEA146" s="601"/>
      <c r="SEB146" s="601"/>
      <c r="SEC146" s="601"/>
      <c r="SED146" s="601"/>
      <c r="SEE146" s="601"/>
      <c r="SEF146" s="601"/>
      <c r="SEG146" s="601"/>
      <c r="SEH146" s="601"/>
      <c r="SEI146" s="601"/>
      <c r="SEJ146" s="601"/>
      <c r="SEK146" s="601"/>
      <c r="SEL146" s="601"/>
      <c r="SEM146" s="601"/>
      <c r="SEN146" s="601"/>
      <c r="SEO146" s="601"/>
      <c r="SEP146" s="601"/>
      <c r="SEQ146" s="601"/>
      <c r="SER146" s="601"/>
      <c r="SES146" s="601"/>
      <c r="SET146" s="601"/>
      <c r="SEU146" s="601"/>
      <c r="SEV146" s="601"/>
      <c r="SEW146" s="601"/>
      <c r="SEX146" s="601"/>
      <c r="SEY146" s="601"/>
      <c r="SEZ146" s="601"/>
      <c r="SFA146" s="601"/>
      <c r="SFB146" s="601"/>
      <c r="SFC146" s="601"/>
      <c r="SFD146" s="601"/>
      <c r="SFE146" s="601"/>
      <c r="SFF146" s="601"/>
      <c r="SFG146" s="601"/>
      <c r="SFH146" s="601"/>
      <c r="SFI146" s="601"/>
      <c r="SFJ146" s="601"/>
      <c r="SFK146" s="601"/>
      <c r="SFL146" s="601"/>
      <c r="SFM146" s="601"/>
      <c r="SFN146" s="601"/>
      <c r="SFO146" s="601"/>
      <c r="SFP146" s="601"/>
      <c r="SFQ146" s="601"/>
      <c r="SFR146" s="601"/>
      <c r="SFS146" s="601"/>
      <c r="SFT146" s="601"/>
      <c r="SFU146" s="601"/>
      <c r="SFV146" s="601"/>
      <c r="SFW146" s="601"/>
      <c r="SFX146" s="601"/>
      <c r="SFY146" s="601"/>
      <c r="SFZ146" s="601"/>
      <c r="SGA146" s="601"/>
      <c r="SGB146" s="601"/>
      <c r="SGC146" s="601"/>
      <c r="SGD146" s="601"/>
      <c r="SGE146" s="601"/>
      <c r="SGF146" s="601"/>
      <c r="SGG146" s="601"/>
      <c r="SGH146" s="601"/>
      <c r="SGI146" s="601"/>
      <c r="SGJ146" s="601"/>
      <c r="SGK146" s="601"/>
      <c r="SGL146" s="601"/>
      <c r="SGM146" s="601"/>
      <c r="SGN146" s="601"/>
      <c r="SGO146" s="601"/>
      <c r="SGP146" s="601"/>
      <c r="SGQ146" s="601"/>
      <c r="SGR146" s="601"/>
      <c r="SGS146" s="601"/>
      <c r="SGT146" s="601"/>
      <c r="SGU146" s="601"/>
      <c r="SGV146" s="601"/>
      <c r="SGW146" s="601"/>
      <c r="SGX146" s="601"/>
      <c r="SGY146" s="601"/>
      <c r="SGZ146" s="601"/>
      <c r="SHA146" s="601"/>
      <c r="SHB146" s="601"/>
      <c r="SHC146" s="601"/>
      <c r="SHD146" s="601"/>
      <c r="SHE146" s="601"/>
      <c r="SHF146" s="601"/>
      <c r="SHG146" s="601"/>
      <c r="SHH146" s="601"/>
      <c r="SHI146" s="601"/>
      <c r="SHJ146" s="601"/>
      <c r="SHK146" s="601"/>
      <c r="SHL146" s="601"/>
      <c r="SHM146" s="601"/>
      <c r="SHN146" s="601"/>
      <c r="SHO146" s="601"/>
      <c r="SHP146" s="601"/>
      <c r="SHQ146" s="601"/>
      <c r="SHR146" s="601"/>
      <c r="SHS146" s="601"/>
      <c r="SHT146" s="601"/>
      <c r="SHU146" s="601"/>
      <c r="SHV146" s="601"/>
      <c r="SHW146" s="601"/>
      <c r="SHX146" s="601"/>
      <c r="SHY146" s="601"/>
      <c r="SHZ146" s="601"/>
      <c r="SIA146" s="601"/>
      <c r="SIB146" s="601"/>
      <c r="SIC146" s="601"/>
      <c r="SID146" s="601"/>
      <c r="SIE146" s="601"/>
      <c r="SIF146" s="601"/>
      <c r="SIG146" s="601"/>
      <c r="SIH146" s="601"/>
      <c r="SII146" s="601"/>
      <c r="SIJ146" s="601"/>
      <c r="SIK146" s="601"/>
      <c r="SIL146" s="601"/>
      <c r="SIM146" s="601"/>
      <c r="SIN146" s="601"/>
      <c r="SIO146" s="601"/>
      <c r="SIP146" s="601"/>
      <c r="SIQ146" s="601"/>
      <c r="SIR146" s="601"/>
      <c r="SIS146" s="601"/>
      <c r="SIT146" s="601"/>
      <c r="SIU146" s="601"/>
      <c r="SIV146" s="601"/>
      <c r="SIW146" s="601"/>
      <c r="SIX146" s="601"/>
      <c r="SIY146" s="601"/>
      <c r="SIZ146" s="601"/>
      <c r="SJA146" s="601"/>
      <c r="SJB146" s="601"/>
      <c r="SJC146" s="601"/>
      <c r="SJD146" s="601"/>
      <c r="SJE146" s="601"/>
      <c r="SJF146" s="601"/>
      <c r="SJG146" s="601"/>
      <c r="SJH146" s="601"/>
      <c r="SJI146" s="601"/>
      <c r="SJJ146" s="601"/>
      <c r="SJK146" s="601"/>
      <c r="SJL146" s="601"/>
      <c r="SJM146" s="601"/>
      <c r="SJN146" s="601"/>
      <c r="SJO146" s="601"/>
      <c r="SJP146" s="601"/>
      <c r="SJQ146" s="601"/>
      <c r="SJR146" s="601"/>
      <c r="SJS146" s="601"/>
      <c r="SJT146" s="601"/>
      <c r="SJU146" s="601"/>
      <c r="SJV146" s="601"/>
      <c r="SJW146" s="601"/>
      <c r="SJX146" s="601"/>
      <c r="SJY146" s="601"/>
      <c r="SJZ146" s="601"/>
      <c r="SKA146" s="601"/>
      <c r="SKB146" s="601"/>
      <c r="SKC146" s="601"/>
      <c r="SKD146" s="601"/>
      <c r="SKE146" s="601"/>
      <c r="SKF146" s="601"/>
      <c r="SKG146" s="601"/>
      <c r="SKH146" s="601"/>
      <c r="SKI146" s="601"/>
      <c r="SKJ146" s="601"/>
      <c r="SKK146" s="601"/>
      <c r="SKL146" s="601"/>
      <c r="SKM146" s="601"/>
      <c r="SKN146" s="601"/>
      <c r="SKO146" s="601"/>
      <c r="SKP146" s="601"/>
      <c r="SKQ146" s="601"/>
      <c r="SKR146" s="601"/>
      <c r="SKS146" s="601"/>
      <c r="SKT146" s="601"/>
      <c r="SKU146" s="601"/>
      <c r="SKV146" s="601"/>
      <c r="SKW146" s="601"/>
      <c r="SKX146" s="601"/>
      <c r="SKY146" s="601"/>
      <c r="SKZ146" s="601"/>
      <c r="SLA146" s="601"/>
      <c r="SLB146" s="601"/>
      <c r="SLC146" s="601"/>
      <c r="SLD146" s="601"/>
      <c r="SLE146" s="601"/>
      <c r="SLF146" s="601"/>
      <c r="SLG146" s="601"/>
      <c r="SLH146" s="601"/>
      <c r="SLI146" s="601"/>
      <c r="SLJ146" s="601"/>
      <c r="SLK146" s="601"/>
      <c r="SLL146" s="601"/>
      <c r="SLM146" s="601"/>
      <c r="SLN146" s="601"/>
      <c r="SLO146" s="601"/>
      <c r="SLP146" s="601"/>
      <c r="SLQ146" s="601"/>
      <c r="SLR146" s="601"/>
      <c r="SLS146" s="601"/>
      <c r="SLT146" s="601"/>
      <c r="SLU146" s="601"/>
      <c r="SLV146" s="601"/>
      <c r="SLW146" s="601"/>
      <c r="SLX146" s="601"/>
      <c r="SLY146" s="601"/>
      <c r="SLZ146" s="601"/>
      <c r="SMA146" s="601"/>
      <c r="SMB146" s="601"/>
      <c r="SMC146" s="601"/>
      <c r="SMD146" s="601"/>
      <c r="SME146" s="601"/>
      <c r="SMF146" s="601"/>
      <c r="SMG146" s="601"/>
      <c r="SMH146" s="601"/>
      <c r="SMI146" s="601"/>
      <c r="SMJ146" s="601"/>
      <c r="SMK146" s="601"/>
      <c r="SML146" s="601"/>
      <c r="SMM146" s="601"/>
      <c r="SMN146" s="601"/>
      <c r="SMO146" s="601"/>
      <c r="SMP146" s="601"/>
      <c r="SMQ146" s="601"/>
      <c r="SMR146" s="601"/>
      <c r="SMS146" s="601"/>
      <c r="SMT146" s="601"/>
      <c r="SMU146" s="601"/>
      <c r="SMV146" s="601"/>
      <c r="SMW146" s="601"/>
      <c r="SMX146" s="601"/>
      <c r="SMY146" s="601"/>
      <c r="SMZ146" s="601"/>
      <c r="SNA146" s="601"/>
      <c r="SNB146" s="601"/>
      <c r="SNC146" s="601"/>
      <c r="SND146" s="601"/>
      <c r="SNE146" s="601"/>
      <c r="SNF146" s="601"/>
      <c r="SNG146" s="601"/>
      <c r="SNH146" s="601"/>
      <c r="SNI146" s="601"/>
      <c r="SNJ146" s="601"/>
      <c r="SNK146" s="601"/>
      <c r="SNL146" s="601"/>
      <c r="SNM146" s="601"/>
      <c r="SNN146" s="601"/>
      <c r="SNO146" s="601"/>
      <c r="SNP146" s="601"/>
      <c r="SNQ146" s="601"/>
      <c r="SNR146" s="601"/>
      <c r="SNS146" s="601"/>
      <c r="SNT146" s="601"/>
      <c r="SNU146" s="601"/>
      <c r="SNV146" s="601"/>
      <c r="SNW146" s="601"/>
      <c r="SNX146" s="601"/>
      <c r="SNY146" s="601"/>
      <c r="SNZ146" s="601"/>
      <c r="SOA146" s="601"/>
      <c r="SOB146" s="601"/>
      <c r="SOC146" s="601"/>
      <c r="SOD146" s="601"/>
      <c r="SOE146" s="601"/>
      <c r="SOF146" s="601"/>
      <c r="SOG146" s="601"/>
      <c r="SOH146" s="601"/>
      <c r="SOI146" s="601"/>
      <c r="SOJ146" s="601"/>
      <c r="SOK146" s="601"/>
      <c r="SOL146" s="601"/>
      <c r="SOM146" s="601"/>
      <c r="SON146" s="601"/>
      <c r="SOO146" s="601"/>
      <c r="SOP146" s="601"/>
      <c r="SOQ146" s="601"/>
      <c r="SOR146" s="601"/>
      <c r="SOS146" s="601"/>
      <c r="SOT146" s="601"/>
      <c r="SOU146" s="601"/>
      <c r="SOV146" s="601"/>
      <c r="SOW146" s="601"/>
      <c r="SOX146" s="601"/>
      <c r="SOY146" s="601"/>
      <c r="SOZ146" s="601"/>
      <c r="SPA146" s="601"/>
      <c r="SPB146" s="601"/>
      <c r="SPC146" s="601"/>
      <c r="SPD146" s="601"/>
      <c r="SPE146" s="601"/>
      <c r="SPF146" s="601"/>
      <c r="SPG146" s="601"/>
      <c r="SPH146" s="601"/>
      <c r="SPI146" s="601"/>
      <c r="SPJ146" s="601"/>
      <c r="SPK146" s="601"/>
      <c r="SPL146" s="601"/>
      <c r="SPM146" s="601"/>
      <c r="SPN146" s="601"/>
      <c r="SPO146" s="601"/>
      <c r="SPP146" s="601"/>
      <c r="SPQ146" s="601"/>
      <c r="SPR146" s="601"/>
      <c r="SPS146" s="601"/>
      <c r="SPT146" s="601"/>
      <c r="SPU146" s="601"/>
      <c r="SPV146" s="601"/>
      <c r="SPW146" s="601"/>
      <c r="SPX146" s="601"/>
      <c r="SPY146" s="601"/>
      <c r="SPZ146" s="601"/>
      <c r="SQA146" s="601"/>
      <c r="SQB146" s="601"/>
      <c r="SQC146" s="601"/>
      <c r="SQD146" s="601"/>
      <c r="SQE146" s="601"/>
      <c r="SQF146" s="601"/>
      <c r="SQG146" s="601"/>
      <c r="SQH146" s="601"/>
      <c r="SQI146" s="601"/>
      <c r="SQJ146" s="601"/>
      <c r="SQK146" s="601"/>
      <c r="SQL146" s="601"/>
      <c r="SQM146" s="601"/>
      <c r="SQN146" s="601"/>
      <c r="SQO146" s="601"/>
      <c r="SQP146" s="601"/>
      <c r="SQQ146" s="601"/>
      <c r="SQR146" s="601"/>
      <c r="SQS146" s="601"/>
      <c r="SQT146" s="601"/>
      <c r="SQU146" s="601"/>
      <c r="SQV146" s="601"/>
      <c r="SQW146" s="601"/>
      <c r="SQX146" s="601"/>
      <c r="SQY146" s="601"/>
      <c r="SQZ146" s="601"/>
      <c r="SRA146" s="601"/>
      <c r="SRB146" s="601"/>
      <c r="SRC146" s="601"/>
      <c r="SRD146" s="601"/>
      <c r="SRE146" s="601"/>
      <c r="SRF146" s="601"/>
      <c r="SRG146" s="601"/>
      <c r="SRH146" s="601"/>
      <c r="SRI146" s="601"/>
      <c r="SRJ146" s="601"/>
      <c r="SRK146" s="601"/>
      <c r="SRL146" s="601"/>
      <c r="SRM146" s="601"/>
      <c r="SRN146" s="601"/>
      <c r="SRO146" s="601"/>
      <c r="SRP146" s="601"/>
      <c r="SRQ146" s="601"/>
      <c r="SRR146" s="601"/>
      <c r="SRS146" s="601"/>
      <c r="SRT146" s="601"/>
      <c r="SRU146" s="601"/>
      <c r="SRV146" s="601"/>
      <c r="SRW146" s="601"/>
      <c r="SRX146" s="601"/>
      <c r="SRY146" s="601"/>
      <c r="SRZ146" s="601"/>
      <c r="SSA146" s="601"/>
      <c r="SSB146" s="601"/>
      <c r="SSC146" s="601"/>
      <c r="SSD146" s="601"/>
      <c r="SSE146" s="601"/>
      <c r="SSF146" s="601"/>
      <c r="SSG146" s="601"/>
      <c r="SSH146" s="601"/>
      <c r="SSI146" s="601"/>
      <c r="SSJ146" s="601"/>
      <c r="SSK146" s="601"/>
      <c r="SSL146" s="601"/>
      <c r="SSM146" s="601"/>
      <c r="SSN146" s="601"/>
      <c r="SSO146" s="601"/>
      <c r="SSP146" s="601"/>
      <c r="SSQ146" s="601"/>
      <c r="SSR146" s="601"/>
      <c r="SSS146" s="601"/>
      <c r="SST146" s="601"/>
      <c r="SSU146" s="601"/>
      <c r="SSV146" s="601"/>
      <c r="SSW146" s="601"/>
      <c r="SSX146" s="601"/>
      <c r="SSY146" s="601"/>
      <c r="SSZ146" s="601"/>
      <c r="STA146" s="601"/>
      <c r="STB146" s="601"/>
      <c r="STC146" s="601"/>
      <c r="STD146" s="601"/>
      <c r="STE146" s="601"/>
      <c r="STF146" s="601"/>
      <c r="STG146" s="601"/>
      <c r="STH146" s="601"/>
      <c r="STI146" s="601"/>
      <c r="STJ146" s="601"/>
      <c r="STK146" s="601"/>
      <c r="STL146" s="601"/>
      <c r="STM146" s="601"/>
      <c r="STN146" s="601"/>
      <c r="STO146" s="601"/>
      <c r="STP146" s="601"/>
      <c r="STQ146" s="601"/>
      <c r="STR146" s="601"/>
      <c r="STS146" s="601"/>
      <c r="STT146" s="601"/>
      <c r="STU146" s="601"/>
      <c r="STV146" s="601"/>
      <c r="STW146" s="601"/>
      <c r="STX146" s="601"/>
      <c r="STY146" s="601"/>
      <c r="STZ146" s="601"/>
      <c r="SUA146" s="601"/>
      <c r="SUB146" s="601"/>
      <c r="SUC146" s="601"/>
      <c r="SUD146" s="601"/>
      <c r="SUE146" s="601"/>
      <c r="SUF146" s="601"/>
      <c r="SUG146" s="601"/>
      <c r="SUH146" s="601"/>
      <c r="SUI146" s="601"/>
      <c r="SUJ146" s="601"/>
      <c r="SUK146" s="601"/>
      <c r="SUL146" s="601"/>
      <c r="SUM146" s="601"/>
      <c r="SUN146" s="601"/>
      <c r="SUO146" s="601"/>
      <c r="SUP146" s="601"/>
      <c r="SUQ146" s="601"/>
      <c r="SUR146" s="601"/>
      <c r="SUS146" s="601"/>
      <c r="SUT146" s="601"/>
      <c r="SUU146" s="601"/>
      <c r="SUV146" s="601"/>
      <c r="SUW146" s="601"/>
      <c r="SUX146" s="601"/>
      <c r="SUY146" s="601"/>
      <c r="SUZ146" s="601"/>
      <c r="SVA146" s="601"/>
      <c r="SVB146" s="601"/>
      <c r="SVC146" s="601"/>
      <c r="SVD146" s="601"/>
      <c r="SVE146" s="601"/>
      <c r="SVF146" s="601"/>
      <c r="SVG146" s="601"/>
      <c r="SVH146" s="601"/>
      <c r="SVI146" s="601"/>
      <c r="SVJ146" s="601"/>
      <c r="SVK146" s="601"/>
      <c r="SVL146" s="601"/>
      <c r="SVM146" s="601"/>
      <c r="SVN146" s="601"/>
      <c r="SVO146" s="601"/>
      <c r="SVP146" s="601"/>
      <c r="SVQ146" s="601"/>
      <c r="SVR146" s="601"/>
      <c r="SVS146" s="601"/>
      <c r="SVT146" s="601"/>
      <c r="SVU146" s="601"/>
      <c r="SVV146" s="601"/>
      <c r="SVW146" s="601"/>
      <c r="SVX146" s="601"/>
      <c r="SVY146" s="601"/>
      <c r="SVZ146" s="601"/>
      <c r="SWA146" s="601"/>
      <c r="SWB146" s="601"/>
      <c r="SWC146" s="601"/>
      <c r="SWD146" s="601"/>
      <c r="SWE146" s="601"/>
      <c r="SWF146" s="601"/>
      <c r="SWG146" s="601"/>
      <c r="SWH146" s="601"/>
      <c r="SWI146" s="601"/>
      <c r="SWJ146" s="601"/>
      <c r="SWK146" s="601"/>
      <c r="SWL146" s="601"/>
      <c r="SWM146" s="601"/>
      <c r="SWN146" s="601"/>
      <c r="SWO146" s="601"/>
      <c r="SWP146" s="601"/>
      <c r="SWQ146" s="601"/>
      <c r="SWR146" s="601"/>
      <c r="SWS146" s="601"/>
      <c r="SWT146" s="601"/>
      <c r="SWU146" s="601"/>
      <c r="SWV146" s="601"/>
      <c r="SWW146" s="601"/>
      <c r="SWX146" s="601"/>
      <c r="SWY146" s="601"/>
      <c r="SWZ146" s="601"/>
      <c r="SXA146" s="601"/>
      <c r="SXB146" s="601"/>
      <c r="SXC146" s="601"/>
      <c r="SXD146" s="601"/>
      <c r="SXE146" s="601"/>
      <c r="SXF146" s="601"/>
      <c r="SXG146" s="601"/>
      <c r="SXH146" s="601"/>
      <c r="SXI146" s="601"/>
      <c r="SXJ146" s="601"/>
      <c r="SXK146" s="601"/>
      <c r="SXL146" s="601"/>
      <c r="SXM146" s="601"/>
      <c r="SXN146" s="601"/>
      <c r="SXO146" s="601"/>
      <c r="SXP146" s="601"/>
      <c r="SXQ146" s="601"/>
      <c r="SXR146" s="601"/>
      <c r="SXS146" s="601"/>
      <c r="SXT146" s="601"/>
      <c r="SXU146" s="601"/>
      <c r="SXV146" s="601"/>
      <c r="SXW146" s="601"/>
      <c r="SXX146" s="601"/>
      <c r="SXY146" s="601"/>
      <c r="SXZ146" s="601"/>
      <c r="SYA146" s="601"/>
      <c r="SYB146" s="601"/>
      <c r="SYC146" s="601"/>
      <c r="SYD146" s="601"/>
      <c r="SYE146" s="601"/>
      <c r="SYF146" s="601"/>
      <c r="SYG146" s="601"/>
      <c r="SYH146" s="601"/>
      <c r="SYI146" s="601"/>
      <c r="SYJ146" s="601"/>
      <c r="SYK146" s="601"/>
      <c r="SYL146" s="601"/>
      <c r="SYM146" s="601"/>
      <c r="SYN146" s="601"/>
      <c r="SYO146" s="601"/>
      <c r="SYP146" s="601"/>
      <c r="SYQ146" s="601"/>
      <c r="SYR146" s="601"/>
      <c r="SYS146" s="601"/>
      <c r="SYT146" s="601"/>
      <c r="SYU146" s="601"/>
      <c r="SYV146" s="601"/>
      <c r="SYW146" s="601"/>
      <c r="SYX146" s="601"/>
      <c r="SYY146" s="601"/>
      <c r="SYZ146" s="601"/>
      <c r="SZA146" s="601"/>
      <c r="SZB146" s="601"/>
      <c r="SZC146" s="601"/>
      <c r="SZD146" s="601"/>
      <c r="SZE146" s="601"/>
      <c r="SZF146" s="601"/>
      <c r="SZG146" s="601"/>
      <c r="SZH146" s="601"/>
      <c r="SZI146" s="601"/>
      <c r="SZJ146" s="601"/>
      <c r="SZK146" s="601"/>
      <c r="SZL146" s="601"/>
      <c r="SZM146" s="601"/>
      <c r="SZN146" s="601"/>
      <c r="SZO146" s="601"/>
      <c r="SZP146" s="601"/>
      <c r="SZQ146" s="601"/>
      <c r="SZR146" s="601"/>
      <c r="SZS146" s="601"/>
      <c r="SZT146" s="601"/>
      <c r="SZU146" s="601"/>
      <c r="SZV146" s="601"/>
      <c r="SZW146" s="601"/>
      <c r="SZX146" s="601"/>
      <c r="SZY146" s="601"/>
      <c r="SZZ146" s="601"/>
      <c r="TAA146" s="601"/>
      <c r="TAB146" s="601"/>
      <c r="TAC146" s="601"/>
      <c r="TAD146" s="601"/>
      <c r="TAE146" s="601"/>
      <c r="TAF146" s="601"/>
      <c r="TAG146" s="601"/>
      <c r="TAH146" s="601"/>
      <c r="TAI146" s="601"/>
      <c r="TAJ146" s="601"/>
      <c r="TAK146" s="601"/>
      <c r="TAL146" s="601"/>
      <c r="TAM146" s="601"/>
      <c r="TAN146" s="601"/>
      <c r="TAO146" s="601"/>
      <c r="TAP146" s="601"/>
      <c r="TAQ146" s="601"/>
      <c r="TAR146" s="601"/>
      <c r="TAS146" s="601"/>
      <c r="TAT146" s="601"/>
      <c r="TAU146" s="601"/>
      <c r="TAV146" s="601"/>
      <c r="TAW146" s="601"/>
      <c r="TAX146" s="601"/>
      <c r="TAY146" s="601"/>
      <c r="TAZ146" s="601"/>
      <c r="TBA146" s="601"/>
      <c r="TBB146" s="601"/>
      <c r="TBC146" s="601"/>
      <c r="TBD146" s="601"/>
      <c r="TBE146" s="601"/>
      <c r="TBF146" s="601"/>
      <c r="TBG146" s="601"/>
      <c r="TBH146" s="601"/>
      <c r="TBI146" s="601"/>
      <c r="TBJ146" s="601"/>
      <c r="TBK146" s="601"/>
      <c r="TBL146" s="601"/>
      <c r="TBM146" s="601"/>
      <c r="TBN146" s="601"/>
      <c r="TBO146" s="601"/>
      <c r="TBP146" s="601"/>
      <c r="TBQ146" s="601"/>
      <c r="TBR146" s="601"/>
      <c r="TBS146" s="601"/>
      <c r="TBT146" s="601"/>
      <c r="TBU146" s="601"/>
      <c r="TBV146" s="601"/>
      <c r="TBW146" s="601"/>
      <c r="TBX146" s="601"/>
      <c r="TBY146" s="601"/>
      <c r="TBZ146" s="601"/>
      <c r="TCA146" s="601"/>
      <c r="TCB146" s="601"/>
      <c r="TCC146" s="601"/>
      <c r="TCD146" s="601"/>
      <c r="TCE146" s="601"/>
      <c r="TCF146" s="601"/>
      <c r="TCG146" s="601"/>
      <c r="TCH146" s="601"/>
      <c r="TCI146" s="601"/>
      <c r="TCJ146" s="601"/>
      <c r="TCK146" s="601"/>
      <c r="TCL146" s="601"/>
      <c r="TCM146" s="601"/>
      <c r="TCN146" s="601"/>
      <c r="TCO146" s="601"/>
      <c r="TCP146" s="601"/>
      <c r="TCQ146" s="601"/>
      <c r="TCR146" s="601"/>
      <c r="TCS146" s="601"/>
      <c r="TCT146" s="601"/>
      <c r="TCU146" s="601"/>
      <c r="TCV146" s="601"/>
      <c r="TCW146" s="601"/>
      <c r="TCX146" s="601"/>
      <c r="TCY146" s="601"/>
      <c r="TCZ146" s="601"/>
      <c r="TDA146" s="601"/>
      <c r="TDB146" s="601"/>
      <c r="TDC146" s="601"/>
      <c r="TDD146" s="601"/>
      <c r="TDE146" s="601"/>
      <c r="TDF146" s="601"/>
      <c r="TDG146" s="601"/>
      <c r="TDH146" s="601"/>
      <c r="TDI146" s="601"/>
      <c r="TDJ146" s="601"/>
      <c r="TDK146" s="601"/>
      <c r="TDL146" s="601"/>
      <c r="TDM146" s="601"/>
      <c r="TDN146" s="601"/>
      <c r="TDO146" s="601"/>
      <c r="TDP146" s="601"/>
      <c r="TDQ146" s="601"/>
      <c r="TDR146" s="601"/>
      <c r="TDS146" s="601"/>
      <c r="TDT146" s="601"/>
      <c r="TDU146" s="601"/>
      <c r="TDV146" s="601"/>
      <c r="TDW146" s="601"/>
      <c r="TDX146" s="601"/>
      <c r="TDY146" s="601"/>
      <c r="TDZ146" s="601"/>
      <c r="TEA146" s="601"/>
      <c r="TEB146" s="601"/>
      <c r="TEC146" s="601"/>
      <c r="TED146" s="601"/>
      <c r="TEE146" s="601"/>
      <c r="TEF146" s="601"/>
      <c r="TEG146" s="601"/>
      <c r="TEH146" s="601"/>
      <c r="TEI146" s="601"/>
      <c r="TEJ146" s="601"/>
      <c r="TEK146" s="601"/>
      <c r="TEL146" s="601"/>
      <c r="TEM146" s="601"/>
      <c r="TEN146" s="601"/>
      <c r="TEO146" s="601"/>
      <c r="TEP146" s="601"/>
      <c r="TEQ146" s="601"/>
      <c r="TER146" s="601"/>
      <c r="TES146" s="601"/>
      <c r="TET146" s="601"/>
      <c r="TEU146" s="601"/>
      <c r="TEV146" s="601"/>
      <c r="TEW146" s="601"/>
      <c r="TEX146" s="601"/>
      <c r="TEY146" s="601"/>
      <c r="TEZ146" s="601"/>
      <c r="TFA146" s="601"/>
      <c r="TFB146" s="601"/>
      <c r="TFC146" s="601"/>
      <c r="TFD146" s="601"/>
      <c r="TFE146" s="601"/>
      <c r="TFF146" s="601"/>
      <c r="TFG146" s="601"/>
      <c r="TFH146" s="601"/>
      <c r="TFI146" s="601"/>
      <c r="TFJ146" s="601"/>
      <c r="TFK146" s="601"/>
      <c r="TFL146" s="601"/>
      <c r="TFM146" s="601"/>
      <c r="TFN146" s="601"/>
      <c r="TFO146" s="601"/>
      <c r="TFP146" s="601"/>
      <c r="TFQ146" s="601"/>
      <c r="TFR146" s="601"/>
      <c r="TFS146" s="601"/>
      <c r="TFT146" s="601"/>
      <c r="TFU146" s="601"/>
      <c r="TFV146" s="601"/>
      <c r="TFW146" s="601"/>
      <c r="TFX146" s="601"/>
      <c r="TFY146" s="601"/>
      <c r="TFZ146" s="601"/>
      <c r="TGA146" s="601"/>
      <c r="TGB146" s="601"/>
      <c r="TGC146" s="601"/>
      <c r="TGD146" s="601"/>
      <c r="TGE146" s="601"/>
      <c r="TGF146" s="601"/>
      <c r="TGG146" s="601"/>
      <c r="TGH146" s="601"/>
      <c r="TGI146" s="601"/>
      <c r="TGJ146" s="601"/>
      <c r="TGK146" s="601"/>
      <c r="TGL146" s="601"/>
      <c r="TGM146" s="601"/>
      <c r="TGN146" s="601"/>
      <c r="TGO146" s="601"/>
      <c r="TGP146" s="601"/>
      <c r="TGQ146" s="601"/>
      <c r="TGR146" s="601"/>
      <c r="TGS146" s="601"/>
      <c r="TGT146" s="601"/>
      <c r="TGU146" s="601"/>
      <c r="TGV146" s="601"/>
      <c r="TGW146" s="601"/>
      <c r="TGX146" s="601"/>
      <c r="TGY146" s="601"/>
      <c r="TGZ146" s="601"/>
      <c r="THA146" s="601"/>
      <c r="THB146" s="601"/>
      <c r="THC146" s="601"/>
      <c r="THD146" s="601"/>
      <c r="THE146" s="601"/>
      <c r="THF146" s="601"/>
      <c r="THG146" s="601"/>
      <c r="THH146" s="601"/>
      <c r="THI146" s="601"/>
      <c r="THJ146" s="601"/>
      <c r="THK146" s="601"/>
      <c r="THL146" s="601"/>
      <c r="THM146" s="601"/>
      <c r="THN146" s="601"/>
      <c r="THO146" s="601"/>
      <c r="THP146" s="601"/>
      <c r="THQ146" s="601"/>
      <c r="THR146" s="601"/>
      <c r="THS146" s="601"/>
      <c r="THT146" s="601"/>
      <c r="THU146" s="601"/>
      <c r="THV146" s="601"/>
      <c r="THW146" s="601"/>
      <c r="THX146" s="601"/>
      <c r="THY146" s="601"/>
      <c r="THZ146" s="601"/>
      <c r="TIA146" s="601"/>
      <c r="TIB146" s="601"/>
      <c r="TIC146" s="601"/>
      <c r="TID146" s="601"/>
      <c r="TIE146" s="601"/>
      <c r="TIF146" s="601"/>
      <c r="TIG146" s="601"/>
      <c r="TIH146" s="601"/>
      <c r="TII146" s="601"/>
      <c r="TIJ146" s="601"/>
      <c r="TIK146" s="601"/>
      <c r="TIL146" s="601"/>
      <c r="TIM146" s="601"/>
      <c r="TIN146" s="601"/>
      <c r="TIO146" s="601"/>
      <c r="TIP146" s="601"/>
      <c r="TIQ146" s="601"/>
      <c r="TIR146" s="601"/>
      <c r="TIS146" s="601"/>
      <c r="TIT146" s="601"/>
      <c r="TIU146" s="601"/>
      <c r="TIV146" s="601"/>
      <c r="TIW146" s="601"/>
      <c r="TIX146" s="601"/>
      <c r="TIY146" s="601"/>
      <c r="TIZ146" s="601"/>
      <c r="TJA146" s="601"/>
      <c r="TJB146" s="601"/>
      <c r="TJC146" s="601"/>
      <c r="TJD146" s="601"/>
      <c r="TJE146" s="601"/>
      <c r="TJF146" s="601"/>
      <c r="TJG146" s="601"/>
      <c r="TJH146" s="601"/>
      <c r="TJI146" s="601"/>
      <c r="TJJ146" s="601"/>
      <c r="TJK146" s="601"/>
      <c r="TJL146" s="601"/>
      <c r="TJM146" s="601"/>
      <c r="TJN146" s="601"/>
      <c r="TJO146" s="601"/>
      <c r="TJP146" s="601"/>
      <c r="TJQ146" s="601"/>
      <c r="TJR146" s="601"/>
      <c r="TJS146" s="601"/>
      <c r="TJT146" s="601"/>
      <c r="TJU146" s="601"/>
      <c r="TJV146" s="601"/>
      <c r="TJW146" s="601"/>
      <c r="TJX146" s="601"/>
      <c r="TJY146" s="601"/>
      <c r="TJZ146" s="601"/>
      <c r="TKA146" s="601"/>
      <c r="TKB146" s="601"/>
      <c r="TKC146" s="601"/>
      <c r="TKD146" s="601"/>
      <c r="TKE146" s="601"/>
      <c r="TKF146" s="601"/>
      <c r="TKG146" s="601"/>
      <c r="TKH146" s="601"/>
      <c r="TKI146" s="601"/>
      <c r="TKJ146" s="601"/>
      <c r="TKK146" s="601"/>
      <c r="TKL146" s="601"/>
      <c r="TKM146" s="601"/>
      <c r="TKN146" s="601"/>
      <c r="TKO146" s="601"/>
      <c r="TKP146" s="601"/>
      <c r="TKQ146" s="601"/>
      <c r="TKR146" s="601"/>
      <c r="TKS146" s="601"/>
      <c r="TKT146" s="601"/>
      <c r="TKU146" s="601"/>
      <c r="TKV146" s="601"/>
      <c r="TKW146" s="601"/>
      <c r="TKX146" s="601"/>
      <c r="TKY146" s="601"/>
      <c r="TKZ146" s="601"/>
      <c r="TLA146" s="601"/>
      <c r="TLB146" s="601"/>
      <c r="TLC146" s="601"/>
      <c r="TLD146" s="601"/>
      <c r="TLE146" s="601"/>
      <c r="TLF146" s="601"/>
      <c r="TLG146" s="601"/>
      <c r="TLH146" s="601"/>
      <c r="TLI146" s="601"/>
      <c r="TLJ146" s="601"/>
      <c r="TLK146" s="601"/>
      <c r="TLL146" s="601"/>
      <c r="TLM146" s="601"/>
      <c r="TLN146" s="601"/>
      <c r="TLO146" s="601"/>
      <c r="TLP146" s="601"/>
      <c r="TLQ146" s="601"/>
      <c r="TLR146" s="601"/>
      <c r="TLS146" s="601"/>
      <c r="TLT146" s="601"/>
      <c r="TLU146" s="601"/>
      <c r="TLV146" s="601"/>
      <c r="TLW146" s="601"/>
      <c r="TLX146" s="601"/>
      <c r="TLY146" s="601"/>
      <c r="TLZ146" s="601"/>
      <c r="TMA146" s="601"/>
      <c r="TMB146" s="601"/>
      <c r="TMC146" s="601"/>
      <c r="TMD146" s="601"/>
      <c r="TME146" s="601"/>
      <c r="TMF146" s="601"/>
      <c r="TMG146" s="601"/>
      <c r="TMH146" s="601"/>
      <c r="TMI146" s="601"/>
      <c r="TMJ146" s="601"/>
      <c r="TMK146" s="601"/>
      <c r="TML146" s="601"/>
      <c r="TMM146" s="601"/>
      <c r="TMN146" s="601"/>
      <c r="TMO146" s="601"/>
      <c r="TMP146" s="601"/>
      <c r="TMQ146" s="601"/>
      <c r="TMR146" s="601"/>
      <c r="TMS146" s="601"/>
      <c r="TMT146" s="601"/>
      <c r="TMU146" s="601"/>
      <c r="TMV146" s="601"/>
      <c r="TMW146" s="601"/>
      <c r="TMX146" s="601"/>
      <c r="TMY146" s="601"/>
      <c r="TMZ146" s="601"/>
      <c r="TNA146" s="601"/>
      <c r="TNB146" s="601"/>
      <c r="TNC146" s="601"/>
      <c r="TND146" s="601"/>
      <c r="TNE146" s="601"/>
      <c r="TNF146" s="601"/>
      <c r="TNG146" s="601"/>
      <c r="TNH146" s="601"/>
      <c r="TNI146" s="601"/>
      <c r="TNJ146" s="601"/>
      <c r="TNK146" s="601"/>
      <c r="TNL146" s="601"/>
      <c r="TNM146" s="601"/>
      <c r="TNN146" s="601"/>
      <c r="TNO146" s="601"/>
      <c r="TNP146" s="601"/>
      <c r="TNQ146" s="601"/>
      <c r="TNR146" s="601"/>
      <c r="TNS146" s="601"/>
      <c r="TNT146" s="601"/>
      <c r="TNU146" s="601"/>
      <c r="TNV146" s="601"/>
      <c r="TNW146" s="601"/>
      <c r="TNX146" s="601"/>
      <c r="TNY146" s="601"/>
      <c r="TNZ146" s="601"/>
      <c r="TOA146" s="601"/>
      <c r="TOB146" s="601"/>
      <c r="TOC146" s="601"/>
      <c r="TOD146" s="601"/>
      <c r="TOE146" s="601"/>
      <c r="TOF146" s="601"/>
      <c r="TOG146" s="601"/>
      <c r="TOH146" s="601"/>
      <c r="TOI146" s="601"/>
      <c r="TOJ146" s="601"/>
      <c r="TOK146" s="601"/>
      <c r="TOL146" s="601"/>
      <c r="TOM146" s="601"/>
      <c r="TON146" s="601"/>
      <c r="TOO146" s="601"/>
      <c r="TOP146" s="601"/>
      <c r="TOQ146" s="601"/>
      <c r="TOR146" s="601"/>
      <c r="TOS146" s="601"/>
      <c r="TOT146" s="601"/>
      <c r="TOU146" s="601"/>
      <c r="TOV146" s="601"/>
      <c r="TOW146" s="601"/>
      <c r="TOX146" s="601"/>
      <c r="TOY146" s="601"/>
      <c r="TOZ146" s="601"/>
      <c r="TPA146" s="601"/>
      <c r="TPB146" s="601"/>
      <c r="TPC146" s="601"/>
      <c r="TPD146" s="601"/>
      <c r="TPE146" s="601"/>
      <c r="TPF146" s="601"/>
      <c r="TPG146" s="601"/>
      <c r="TPH146" s="601"/>
      <c r="TPI146" s="601"/>
      <c r="TPJ146" s="601"/>
      <c r="TPK146" s="601"/>
      <c r="TPL146" s="601"/>
      <c r="TPM146" s="601"/>
      <c r="TPN146" s="601"/>
      <c r="TPO146" s="601"/>
      <c r="TPP146" s="601"/>
      <c r="TPQ146" s="601"/>
      <c r="TPR146" s="601"/>
      <c r="TPS146" s="601"/>
      <c r="TPT146" s="601"/>
      <c r="TPU146" s="601"/>
      <c r="TPV146" s="601"/>
      <c r="TPW146" s="601"/>
      <c r="TPX146" s="601"/>
      <c r="TPY146" s="601"/>
      <c r="TPZ146" s="601"/>
      <c r="TQA146" s="601"/>
      <c r="TQB146" s="601"/>
      <c r="TQC146" s="601"/>
      <c r="TQD146" s="601"/>
      <c r="TQE146" s="601"/>
      <c r="TQF146" s="601"/>
      <c r="TQG146" s="601"/>
      <c r="TQH146" s="601"/>
      <c r="TQI146" s="601"/>
      <c r="TQJ146" s="601"/>
      <c r="TQK146" s="601"/>
      <c r="TQL146" s="601"/>
      <c r="TQM146" s="601"/>
      <c r="TQN146" s="601"/>
      <c r="TQO146" s="601"/>
      <c r="TQP146" s="601"/>
      <c r="TQQ146" s="601"/>
      <c r="TQR146" s="601"/>
      <c r="TQS146" s="601"/>
      <c r="TQT146" s="601"/>
      <c r="TQU146" s="601"/>
      <c r="TQV146" s="601"/>
      <c r="TQW146" s="601"/>
      <c r="TQX146" s="601"/>
      <c r="TQY146" s="601"/>
      <c r="TQZ146" s="601"/>
      <c r="TRA146" s="601"/>
      <c r="TRB146" s="601"/>
      <c r="TRC146" s="601"/>
      <c r="TRD146" s="601"/>
      <c r="TRE146" s="601"/>
      <c r="TRF146" s="601"/>
      <c r="TRG146" s="601"/>
      <c r="TRH146" s="601"/>
      <c r="TRI146" s="601"/>
      <c r="TRJ146" s="601"/>
      <c r="TRK146" s="601"/>
      <c r="TRL146" s="601"/>
      <c r="TRM146" s="601"/>
      <c r="TRN146" s="601"/>
      <c r="TRO146" s="601"/>
      <c r="TRP146" s="601"/>
      <c r="TRQ146" s="601"/>
      <c r="TRR146" s="601"/>
      <c r="TRS146" s="601"/>
      <c r="TRT146" s="601"/>
      <c r="TRU146" s="601"/>
      <c r="TRV146" s="601"/>
      <c r="TRW146" s="601"/>
      <c r="TRX146" s="601"/>
      <c r="TRY146" s="601"/>
      <c r="TRZ146" s="601"/>
      <c r="TSA146" s="601"/>
      <c r="TSB146" s="601"/>
      <c r="TSC146" s="601"/>
      <c r="TSD146" s="601"/>
      <c r="TSE146" s="601"/>
      <c r="TSF146" s="601"/>
      <c r="TSG146" s="601"/>
      <c r="TSH146" s="601"/>
      <c r="TSI146" s="601"/>
      <c r="TSJ146" s="601"/>
      <c r="TSK146" s="601"/>
      <c r="TSL146" s="601"/>
      <c r="TSM146" s="601"/>
      <c r="TSN146" s="601"/>
      <c r="TSO146" s="601"/>
      <c r="TSP146" s="601"/>
      <c r="TSQ146" s="601"/>
      <c r="TSR146" s="601"/>
      <c r="TSS146" s="601"/>
      <c r="TST146" s="601"/>
      <c r="TSU146" s="601"/>
      <c r="TSV146" s="601"/>
      <c r="TSW146" s="601"/>
      <c r="TSX146" s="601"/>
      <c r="TSY146" s="601"/>
      <c r="TSZ146" s="601"/>
      <c r="TTA146" s="601"/>
      <c r="TTB146" s="601"/>
      <c r="TTC146" s="601"/>
      <c r="TTD146" s="601"/>
      <c r="TTE146" s="601"/>
      <c r="TTF146" s="601"/>
      <c r="TTG146" s="601"/>
      <c r="TTH146" s="601"/>
      <c r="TTI146" s="601"/>
      <c r="TTJ146" s="601"/>
      <c r="TTK146" s="601"/>
      <c r="TTL146" s="601"/>
      <c r="TTM146" s="601"/>
      <c r="TTN146" s="601"/>
      <c r="TTO146" s="601"/>
      <c r="TTP146" s="601"/>
      <c r="TTQ146" s="601"/>
      <c r="TTR146" s="601"/>
      <c r="TTS146" s="601"/>
      <c r="TTT146" s="601"/>
      <c r="TTU146" s="601"/>
      <c r="TTV146" s="601"/>
      <c r="TTW146" s="601"/>
      <c r="TTX146" s="601"/>
      <c r="TTY146" s="601"/>
      <c r="TTZ146" s="601"/>
      <c r="TUA146" s="601"/>
      <c r="TUB146" s="601"/>
      <c r="TUC146" s="601"/>
      <c r="TUD146" s="601"/>
      <c r="TUE146" s="601"/>
      <c r="TUF146" s="601"/>
      <c r="TUG146" s="601"/>
      <c r="TUH146" s="601"/>
      <c r="TUI146" s="601"/>
      <c r="TUJ146" s="601"/>
      <c r="TUK146" s="601"/>
      <c r="TUL146" s="601"/>
      <c r="TUM146" s="601"/>
      <c r="TUN146" s="601"/>
      <c r="TUO146" s="601"/>
      <c r="TUP146" s="601"/>
      <c r="TUQ146" s="601"/>
      <c r="TUR146" s="601"/>
      <c r="TUS146" s="601"/>
      <c r="TUT146" s="601"/>
      <c r="TUU146" s="601"/>
      <c r="TUV146" s="601"/>
      <c r="TUW146" s="601"/>
      <c r="TUX146" s="601"/>
      <c r="TUY146" s="601"/>
      <c r="TUZ146" s="601"/>
      <c r="TVA146" s="601"/>
      <c r="TVB146" s="601"/>
      <c r="TVC146" s="601"/>
      <c r="TVD146" s="601"/>
      <c r="TVE146" s="601"/>
      <c r="TVF146" s="601"/>
      <c r="TVG146" s="601"/>
      <c r="TVH146" s="601"/>
      <c r="TVI146" s="601"/>
      <c r="TVJ146" s="601"/>
      <c r="TVK146" s="601"/>
      <c r="TVL146" s="601"/>
      <c r="TVM146" s="601"/>
      <c r="TVN146" s="601"/>
      <c r="TVO146" s="601"/>
      <c r="TVP146" s="601"/>
      <c r="TVQ146" s="601"/>
      <c r="TVR146" s="601"/>
      <c r="TVS146" s="601"/>
      <c r="TVT146" s="601"/>
      <c r="TVU146" s="601"/>
      <c r="TVV146" s="601"/>
      <c r="TVW146" s="601"/>
      <c r="TVX146" s="601"/>
      <c r="TVY146" s="601"/>
      <c r="TVZ146" s="601"/>
      <c r="TWA146" s="601"/>
      <c r="TWB146" s="601"/>
      <c r="TWC146" s="601"/>
      <c r="TWD146" s="601"/>
      <c r="TWE146" s="601"/>
      <c r="TWF146" s="601"/>
      <c r="TWG146" s="601"/>
      <c r="TWH146" s="601"/>
      <c r="TWI146" s="601"/>
      <c r="TWJ146" s="601"/>
      <c r="TWK146" s="601"/>
      <c r="TWL146" s="601"/>
      <c r="TWM146" s="601"/>
      <c r="TWN146" s="601"/>
      <c r="TWO146" s="601"/>
      <c r="TWP146" s="601"/>
      <c r="TWQ146" s="601"/>
      <c r="TWR146" s="601"/>
      <c r="TWS146" s="601"/>
      <c r="TWT146" s="601"/>
      <c r="TWU146" s="601"/>
      <c r="TWV146" s="601"/>
      <c r="TWW146" s="601"/>
      <c r="TWX146" s="601"/>
      <c r="TWY146" s="601"/>
      <c r="TWZ146" s="601"/>
      <c r="TXA146" s="601"/>
      <c r="TXB146" s="601"/>
      <c r="TXC146" s="601"/>
      <c r="TXD146" s="601"/>
      <c r="TXE146" s="601"/>
      <c r="TXF146" s="601"/>
      <c r="TXG146" s="601"/>
      <c r="TXH146" s="601"/>
      <c r="TXI146" s="601"/>
      <c r="TXJ146" s="601"/>
      <c r="TXK146" s="601"/>
      <c r="TXL146" s="601"/>
      <c r="TXM146" s="601"/>
      <c r="TXN146" s="601"/>
      <c r="TXO146" s="601"/>
      <c r="TXP146" s="601"/>
      <c r="TXQ146" s="601"/>
      <c r="TXR146" s="601"/>
      <c r="TXS146" s="601"/>
      <c r="TXT146" s="601"/>
      <c r="TXU146" s="601"/>
      <c r="TXV146" s="601"/>
      <c r="TXW146" s="601"/>
      <c r="TXX146" s="601"/>
      <c r="TXY146" s="601"/>
      <c r="TXZ146" s="601"/>
      <c r="TYA146" s="601"/>
      <c r="TYB146" s="601"/>
      <c r="TYC146" s="601"/>
      <c r="TYD146" s="601"/>
      <c r="TYE146" s="601"/>
      <c r="TYF146" s="601"/>
      <c r="TYG146" s="601"/>
      <c r="TYH146" s="601"/>
      <c r="TYI146" s="601"/>
      <c r="TYJ146" s="601"/>
      <c r="TYK146" s="601"/>
      <c r="TYL146" s="601"/>
      <c r="TYM146" s="601"/>
      <c r="TYN146" s="601"/>
      <c r="TYO146" s="601"/>
      <c r="TYP146" s="601"/>
      <c r="TYQ146" s="601"/>
      <c r="TYR146" s="601"/>
      <c r="TYS146" s="601"/>
      <c r="TYT146" s="601"/>
      <c r="TYU146" s="601"/>
      <c r="TYV146" s="601"/>
      <c r="TYW146" s="601"/>
      <c r="TYX146" s="601"/>
      <c r="TYY146" s="601"/>
      <c r="TYZ146" s="601"/>
      <c r="TZA146" s="601"/>
      <c r="TZB146" s="601"/>
      <c r="TZC146" s="601"/>
      <c r="TZD146" s="601"/>
      <c r="TZE146" s="601"/>
      <c r="TZF146" s="601"/>
      <c r="TZG146" s="601"/>
      <c r="TZH146" s="601"/>
      <c r="TZI146" s="601"/>
      <c r="TZJ146" s="601"/>
      <c r="TZK146" s="601"/>
      <c r="TZL146" s="601"/>
      <c r="TZM146" s="601"/>
      <c r="TZN146" s="601"/>
      <c r="TZO146" s="601"/>
      <c r="TZP146" s="601"/>
      <c r="TZQ146" s="601"/>
      <c r="TZR146" s="601"/>
      <c r="TZS146" s="601"/>
      <c r="TZT146" s="601"/>
      <c r="TZU146" s="601"/>
      <c r="TZV146" s="601"/>
      <c r="TZW146" s="601"/>
      <c r="TZX146" s="601"/>
      <c r="TZY146" s="601"/>
      <c r="TZZ146" s="601"/>
      <c r="UAA146" s="601"/>
      <c r="UAB146" s="601"/>
      <c r="UAC146" s="601"/>
      <c r="UAD146" s="601"/>
      <c r="UAE146" s="601"/>
      <c r="UAF146" s="601"/>
      <c r="UAG146" s="601"/>
      <c r="UAH146" s="601"/>
      <c r="UAI146" s="601"/>
      <c r="UAJ146" s="601"/>
      <c r="UAK146" s="601"/>
      <c r="UAL146" s="601"/>
      <c r="UAM146" s="601"/>
      <c r="UAN146" s="601"/>
      <c r="UAO146" s="601"/>
      <c r="UAP146" s="601"/>
      <c r="UAQ146" s="601"/>
      <c r="UAR146" s="601"/>
      <c r="UAS146" s="601"/>
      <c r="UAT146" s="601"/>
      <c r="UAU146" s="601"/>
      <c r="UAV146" s="601"/>
      <c r="UAW146" s="601"/>
      <c r="UAX146" s="601"/>
      <c r="UAY146" s="601"/>
      <c r="UAZ146" s="601"/>
      <c r="UBA146" s="601"/>
      <c r="UBB146" s="601"/>
      <c r="UBC146" s="601"/>
      <c r="UBD146" s="601"/>
      <c r="UBE146" s="601"/>
      <c r="UBF146" s="601"/>
      <c r="UBG146" s="601"/>
      <c r="UBH146" s="601"/>
      <c r="UBI146" s="601"/>
      <c r="UBJ146" s="601"/>
      <c r="UBK146" s="601"/>
      <c r="UBL146" s="601"/>
      <c r="UBM146" s="601"/>
      <c r="UBN146" s="601"/>
      <c r="UBO146" s="601"/>
      <c r="UBP146" s="601"/>
      <c r="UBQ146" s="601"/>
      <c r="UBR146" s="601"/>
      <c r="UBS146" s="601"/>
      <c r="UBT146" s="601"/>
      <c r="UBU146" s="601"/>
      <c r="UBV146" s="601"/>
      <c r="UBW146" s="601"/>
      <c r="UBX146" s="601"/>
      <c r="UBY146" s="601"/>
      <c r="UBZ146" s="601"/>
      <c r="UCA146" s="601"/>
      <c r="UCB146" s="601"/>
      <c r="UCC146" s="601"/>
      <c r="UCD146" s="601"/>
      <c r="UCE146" s="601"/>
      <c r="UCF146" s="601"/>
      <c r="UCG146" s="601"/>
      <c r="UCH146" s="601"/>
      <c r="UCI146" s="601"/>
      <c r="UCJ146" s="601"/>
      <c r="UCK146" s="601"/>
      <c r="UCL146" s="601"/>
      <c r="UCM146" s="601"/>
      <c r="UCN146" s="601"/>
      <c r="UCO146" s="601"/>
      <c r="UCP146" s="601"/>
      <c r="UCQ146" s="601"/>
      <c r="UCR146" s="601"/>
      <c r="UCS146" s="601"/>
      <c r="UCT146" s="601"/>
      <c r="UCU146" s="601"/>
      <c r="UCV146" s="601"/>
      <c r="UCW146" s="601"/>
      <c r="UCX146" s="601"/>
      <c r="UCY146" s="601"/>
      <c r="UCZ146" s="601"/>
      <c r="UDA146" s="601"/>
      <c r="UDB146" s="601"/>
      <c r="UDC146" s="601"/>
      <c r="UDD146" s="601"/>
      <c r="UDE146" s="601"/>
      <c r="UDF146" s="601"/>
      <c r="UDG146" s="601"/>
      <c r="UDH146" s="601"/>
      <c r="UDI146" s="601"/>
      <c r="UDJ146" s="601"/>
      <c r="UDK146" s="601"/>
      <c r="UDL146" s="601"/>
      <c r="UDM146" s="601"/>
      <c r="UDN146" s="601"/>
      <c r="UDO146" s="601"/>
      <c r="UDP146" s="601"/>
      <c r="UDQ146" s="601"/>
      <c r="UDR146" s="601"/>
      <c r="UDS146" s="601"/>
      <c r="UDT146" s="601"/>
      <c r="UDU146" s="601"/>
      <c r="UDV146" s="601"/>
      <c r="UDW146" s="601"/>
      <c r="UDX146" s="601"/>
      <c r="UDY146" s="601"/>
      <c r="UDZ146" s="601"/>
      <c r="UEA146" s="601"/>
      <c r="UEB146" s="601"/>
      <c r="UEC146" s="601"/>
      <c r="UED146" s="601"/>
      <c r="UEE146" s="601"/>
      <c r="UEF146" s="601"/>
      <c r="UEG146" s="601"/>
      <c r="UEH146" s="601"/>
      <c r="UEI146" s="601"/>
      <c r="UEJ146" s="601"/>
      <c r="UEK146" s="601"/>
      <c r="UEL146" s="601"/>
      <c r="UEM146" s="601"/>
      <c r="UEN146" s="601"/>
      <c r="UEO146" s="601"/>
      <c r="UEP146" s="601"/>
      <c r="UEQ146" s="601"/>
      <c r="UER146" s="601"/>
      <c r="UES146" s="601"/>
      <c r="UET146" s="601"/>
      <c r="UEU146" s="601"/>
      <c r="UEV146" s="601"/>
      <c r="UEW146" s="601"/>
      <c r="UEX146" s="601"/>
      <c r="UEY146" s="601"/>
      <c r="UEZ146" s="601"/>
      <c r="UFA146" s="601"/>
      <c r="UFB146" s="601"/>
      <c r="UFC146" s="601"/>
      <c r="UFD146" s="601"/>
      <c r="UFE146" s="601"/>
      <c r="UFF146" s="601"/>
      <c r="UFG146" s="601"/>
      <c r="UFH146" s="601"/>
      <c r="UFI146" s="601"/>
      <c r="UFJ146" s="601"/>
      <c r="UFK146" s="601"/>
      <c r="UFL146" s="601"/>
      <c r="UFM146" s="601"/>
      <c r="UFN146" s="601"/>
      <c r="UFO146" s="601"/>
      <c r="UFP146" s="601"/>
      <c r="UFQ146" s="601"/>
      <c r="UFR146" s="601"/>
      <c r="UFS146" s="601"/>
      <c r="UFT146" s="601"/>
      <c r="UFU146" s="601"/>
      <c r="UFV146" s="601"/>
      <c r="UFW146" s="601"/>
      <c r="UFX146" s="601"/>
      <c r="UFY146" s="601"/>
      <c r="UFZ146" s="601"/>
      <c r="UGA146" s="601"/>
      <c r="UGB146" s="601"/>
      <c r="UGC146" s="601"/>
      <c r="UGD146" s="601"/>
      <c r="UGE146" s="601"/>
      <c r="UGF146" s="601"/>
      <c r="UGG146" s="601"/>
      <c r="UGH146" s="601"/>
      <c r="UGI146" s="601"/>
      <c r="UGJ146" s="601"/>
      <c r="UGK146" s="601"/>
      <c r="UGL146" s="601"/>
      <c r="UGM146" s="601"/>
      <c r="UGN146" s="601"/>
      <c r="UGO146" s="601"/>
      <c r="UGP146" s="601"/>
      <c r="UGQ146" s="601"/>
      <c r="UGR146" s="601"/>
      <c r="UGS146" s="601"/>
      <c r="UGT146" s="601"/>
      <c r="UGU146" s="601"/>
      <c r="UGV146" s="601"/>
      <c r="UGW146" s="601"/>
      <c r="UGX146" s="601"/>
      <c r="UGY146" s="601"/>
      <c r="UGZ146" s="601"/>
      <c r="UHA146" s="601"/>
      <c r="UHB146" s="601"/>
      <c r="UHC146" s="601"/>
      <c r="UHD146" s="601"/>
      <c r="UHE146" s="601"/>
      <c r="UHF146" s="601"/>
      <c r="UHG146" s="601"/>
      <c r="UHH146" s="601"/>
      <c r="UHI146" s="601"/>
      <c r="UHJ146" s="601"/>
      <c r="UHK146" s="601"/>
      <c r="UHL146" s="601"/>
      <c r="UHM146" s="601"/>
      <c r="UHN146" s="601"/>
      <c r="UHO146" s="601"/>
      <c r="UHP146" s="601"/>
      <c r="UHQ146" s="601"/>
      <c r="UHR146" s="601"/>
      <c r="UHS146" s="601"/>
      <c r="UHT146" s="601"/>
      <c r="UHU146" s="601"/>
      <c r="UHV146" s="601"/>
      <c r="UHW146" s="601"/>
      <c r="UHX146" s="601"/>
      <c r="UHY146" s="601"/>
      <c r="UHZ146" s="601"/>
      <c r="UIA146" s="601"/>
      <c r="UIB146" s="601"/>
      <c r="UIC146" s="601"/>
      <c r="UID146" s="601"/>
      <c r="UIE146" s="601"/>
      <c r="UIF146" s="601"/>
      <c r="UIG146" s="601"/>
      <c r="UIH146" s="601"/>
      <c r="UII146" s="601"/>
      <c r="UIJ146" s="601"/>
      <c r="UIK146" s="601"/>
      <c r="UIL146" s="601"/>
      <c r="UIM146" s="601"/>
      <c r="UIN146" s="601"/>
      <c r="UIO146" s="601"/>
      <c r="UIP146" s="601"/>
      <c r="UIQ146" s="601"/>
      <c r="UIR146" s="601"/>
      <c r="UIS146" s="601"/>
      <c r="UIT146" s="601"/>
      <c r="UIU146" s="601"/>
      <c r="UIV146" s="601"/>
      <c r="UIW146" s="601"/>
      <c r="UIX146" s="601"/>
      <c r="UIY146" s="601"/>
      <c r="UIZ146" s="601"/>
      <c r="UJA146" s="601"/>
      <c r="UJB146" s="601"/>
      <c r="UJC146" s="601"/>
      <c r="UJD146" s="601"/>
      <c r="UJE146" s="601"/>
      <c r="UJF146" s="601"/>
      <c r="UJG146" s="601"/>
      <c r="UJH146" s="601"/>
      <c r="UJI146" s="601"/>
      <c r="UJJ146" s="601"/>
      <c r="UJK146" s="601"/>
      <c r="UJL146" s="601"/>
      <c r="UJM146" s="601"/>
      <c r="UJN146" s="601"/>
      <c r="UJO146" s="601"/>
      <c r="UJP146" s="601"/>
      <c r="UJQ146" s="601"/>
      <c r="UJR146" s="601"/>
      <c r="UJS146" s="601"/>
      <c r="UJT146" s="601"/>
      <c r="UJU146" s="601"/>
      <c r="UJV146" s="601"/>
      <c r="UJW146" s="601"/>
      <c r="UJX146" s="601"/>
      <c r="UJY146" s="601"/>
      <c r="UJZ146" s="601"/>
      <c r="UKA146" s="601"/>
      <c r="UKB146" s="601"/>
      <c r="UKC146" s="601"/>
      <c r="UKD146" s="601"/>
      <c r="UKE146" s="601"/>
      <c r="UKF146" s="601"/>
      <c r="UKG146" s="601"/>
      <c r="UKH146" s="601"/>
      <c r="UKI146" s="601"/>
      <c r="UKJ146" s="601"/>
      <c r="UKK146" s="601"/>
      <c r="UKL146" s="601"/>
      <c r="UKM146" s="601"/>
      <c r="UKN146" s="601"/>
      <c r="UKO146" s="601"/>
      <c r="UKP146" s="601"/>
      <c r="UKQ146" s="601"/>
      <c r="UKR146" s="601"/>
      <c r="UKS146" s="601"/>
      <c r="UKT146" s="601"/>
      <c r="UKU146" s="601"/>
      <c r="UKV146" s="601"/>
      <c r="UKW146" s="601"/>
      <c r="UKX146" s="601"/>
      <c r="UKY146" s="601"/>
      <c r="UKZ146" s="601"/>
      <c r="ULA146" s="601"/>
      <c r="ULB146" s="601"/>
      <c r="ULC146" s="601"/>
      <c r="ULD146" s="601"/>
      <c r="ULE146" s="601"/>
      <c r="ULF146" s="601"/>
      <c r="ULG146" s="601"/>
      <c r="ULH146" s="601"/>
      <c r="ULI146" s="601"/>
      <c r="ULJ146" s="601"/>
      <c r="ULK146" s="601"/>
      <c r="ULL146" s="601"/>
      <c r="ULM146" s="601"/>
      <c r="ULN146" s="601"/>
      <c r="ULO146" s="601"/>
      <c r="ULP146" s="601"/>
      <c r="ULQ146" s="601"/>
      <c r="ULR146" s="601"/>
      <c r="ULS146" s="601"/>
      <c r="ULT146" s="601"/>
      <c r="ULU146" s="601"/>
      <c r="ULV146" s="601"/>
      <c r="ULW146" s="601"/>
      <c r="ULX146" s="601"/>
      <c r="ULY146" s="601"/>
      <c r="ULZ146" s="601"/>
      <c r="UMA146" s="601"/>
      <c r="UMB146" s="601"/>
      <c r="UMC146" s="601"/>
      <c r="UMD146" s="601"/>
      <c r="UME146" s="601"/>
      <c r="UMF146" s="601"/>
      <c r="UMG146" s="601"/>
      <c r="UMH146" s="601"/>
      <c r="UMI146" s="601"/>
      <c r="UMJ146" s="601"/>
      <c r="UMK146" s="601"/>
      <c r="UML146" s="601"/>
      <c r="UMM146" s="601"/>
      <c r="UMN146" s="601"/>
      <c r="UMO146" s="601"/>
      <c r="UMP146" s="601"/>
      <c r="UMQ146" s="601"/>
      <c r="UMR146" s="601"/>
      <c r="UMS146" s="601"/>
      <c r="UMT146" s="601"/>
      <c r="UMU146" s="601"/>
      <c r="UMV146" s="601"/>
      <c r="UMW146" s="601"/>
      <c r="UMX146" s="601"/>
      <c r="UMY146" s="601"/>
      <c r="UMZ146" s="601"/>
      <c r="UNA146" s="601"/>
      <c r="UNB146" s="601"/>
      <c r="UNC146" s="601"/>
      <c r="UND146" s="601"/>
      <c r="UNE146" s="601"/>
      <c r="UNF146" s="601"/>
      <c r="UNG146" s="601"/>
      <c r="UNH146" s="601"/>
      <c r="UNI146" s="601"/>
      <c r="UNJ146" s="601"/>
      <c r="UNK146" s="601"/>
      <c r="UNL146" s="601"/>
      <c r="UNM146" s="601"/>
      <c r="UNN146" s="601"/>
      <c r="UNO146" s="601"/>
      <c r="UNP146" s="601"/>
      <c r="UNQ146" s="601"/>
      <c r="UNR146" s="601"/>
      <c r="UNS146" s="601"/>
      <c r="UNT146" s="601"/>
      <c r="UNU146" s="601"/>
      <c r="UNV146" s="601"/>
      <c r="UNW146" s="601"/>
      <c r="UNX146" s="601"/>
      <c r="UNY146" s="601"/>
      <c r="UNZ146" s="601"/>
      <c r="UOA146" s="601"/>
      <c r="UOB146" s="601"/>
      <c r="UOC146" s="601"/>
      <c r="UOD146" s="601"/>
      <c r="UOE146" s="601"/>
      <c r="UOF146" s="601"/>
      <c r="UOG146" s="601"/>
      <c r="UOH146" s="601"/>
      <c r="UOI146" s="601"/>
      <c r="UOJ146" s="601"/>
      <c r="UOK146" s="601"/>
      <c r="UOL146" s="601"/>
      <c r="UOM146" s="601"/>
      <c r="UON146" s="601"/>
      <c r="UOO146" s="601"/>
      <c r="UOP146" s="601"/>
      <c r="UOQ146" s="601"/>
      <c r="UOR146" s="601"/>
      <c r="UOS146" s="601"/>
      <c r="UOT146" s="601"/>
      <c r="UOU146" s="601"/>
      <c r="UOV146" s="601"/>
      <c r="UOW146" s="601"/>
      <c r="UOX146" s="601"/>
      <c r="UOY146" s="601"/>
      <c r="UOZ146" s="601"/>
      <c r="UPA146" s="601"/>
      <c r="UPB146" s="601"/>
      <c r="UPC146" s="601"/>
      <c r="UPD146" s="601"/>
      <c r="UPE146" s="601"/>
      <c r="UPF146" s="601"/>
      <c r="UPG146" s="601"/>
      <c r="UPH146" s="601"/>
      <c r="UPI146" s="601"/>
      <c r="UPJ146" s="601"/>
      <c r="UPK146" s="601"/>
      <c r="UPL146" s="601"/>
      <c r="UPM146" s="601"/>
      <c r="UPN146" s="601"/>
      <c r="UPO146" s="601"/>
      <c r="UPP146" s="601"/>
      <c r="UPQ146" s="601"/>
      <c r="UPR146" s="601"/>
      <c r="UPS146" s="601"/>
      <c r="UPT146" s="601"/>
      <c r="UPU146" s="601"/>
      <c r="UPV146" s="601"/>
      <c r="UPW146" s="601"/>
      <c r="UPX146" s="601"/>
      <c r="UPY146" s="601"/>
      <c r="UPZ146" s="601"/>
      <c r="UQA146" s="601"/>
      <c r="UQB146" s="601"/>
      <c r="UQC146" s="601"/>
      <c r="UQD146" s="601"/>
      <c r="UQE146" s="601"/>
      <c r="UQF146" s="601"/>
      <c r="UQG146" s="601"/>
      <c r="UQH146" s="601"/>
      <c r="UQI146" s="601"/>
      <c r="UQJ146" s="601"/>
      <c r="UQK146" s="601"/>
      <c r="UQL146" s="601"/>
      <c r="UQM146" s="601"/>
      <c r="UQN146" s="601"/>
      <c r="UQO146" s="601"/>
      <c r="UQP146" s="601"/>
      <c r="UQQ146" s="601"/>
      <c r="UQR146" s="601"/>
      <c r="UQS146" s="601"/>
      <c r="UQT146" s="601"/>
      <c r="UQU146" s="601"/>
      <c r="UQV146" s="601"/>
      <c r="UQW146" s="601"/>
      <c r="UQX146" s="601"/>
      <c r="UQY146" s="601"/>
      <c r="UQZ146" s="601"/>
      <c r="URA146" s="601"/>
      <c r="URB146" s="601"/>
      <c r="URC146" s="601"/>
      <c r="URD146" s="601"/>
      <c r="URE146" s="601"/>
      <c r="URF146" s="601"/>
      <c r="URG146" s="601"/>
      <c r="URH146" s="601"/>
      <c r="URI146" s="601"/>
      <c r="URJ146" s="601"/>
      <c r="URK146" s="601"/>
      <c r="URL146" s="601"/>
      <c r="URM146" s="601"/>
      <c r="URN146" s="601"/>
      <c r="URO146" s="601"/>
      <c r="URP146" s="601"/>
      <c r="URQ146" s="601"/>
      <c r="URR146" s="601"/>
      <c r="URS146" s="601"/>
      <c r="URT146" s="601"/>
      <c r="URU146" s="601"/>
      <c r="URV146" s="601"/>
      <c r="URW146" s="601"/>
      <c r="URX146" s="601"/>
      <c r="URY146" s="601"/>
      <c r="URZ146" s="601"/>
      <c r="USA146" s="601"/>
      <c r="USB146" s="601"/>
      <c r="USC146" s="601"/>
      <c r="USD146" s="601"/>
      <c r="USE146" s="601"/>
      <c r="USF146" s="601"/>
      <c r="USG146" s="601"/>
      <c r="USH146" s="601"/>
      <c r="USI146" s="601"/>
      <c r="USJ146" s="601"/>
      <c r="USK146" s="601"/>
      <c r="USL146" s="601"/>
      <c r="USM146" s="601"/>
      <c r="USN146" s="601"/>
      <c r="USO146" s="601"/>
      <c r="USP146" s="601"/>
      <c r="USQ146" s="601"/>
      <c r="USR146" s="601"/>
      <c r="USS146" s="601"/>
      <c r="UST146" s="601"/>
      <c r="USU146" s="601"/>
      <c r="USV146" s="601"/>
      <c r="USW146" s="601"/>
      <c r="USX146" s="601"/>
      <c r="USY146" s="601"/>
      <c r="USZ146" s="601"/>
      <c r="UTA146" s="601"/>
      <c r="UTB146" s="601"/>
      <c r="UTC146" s="601"/>
      <c r="UTD146" s="601"/>
      <c r="UTE146" s="601"/>
      <c r="UTF146" s="601"/>
      <c r="UTG146" s="601"/>
      <c r="UTH146" s="601"/>
      <c r="UTI146" s="601"/>
      <c r="UTJ146" s="601"/>
      <c r="UTK146" s="601"/>
      <c r="UTL146" s="601"/>
      <c r="UTM146" s="601"/>
      <c r="UTN146" s="601"/>
      <c r="UTO146" s="601"/>
      <c r="UTP146" s="601"/>
      <c r="UTQ146" s="601"/>
      <c r="UTR146" s="601"/>
      <c r="UTS146" s="601"/>
      <c r="UTT146" s="601"/>
      <c r="UTU146" s="601"/>
      <c r="UTV146" s="601"/>
      <c r="UTW146" s="601"/>
      <c r="UTX146" s="601"/>
      <c r="UTY146" s="601"/>
      <c r="UTZ146" s="601"/>
      <c r="UUA146" s="601"/>
      <c r="UUB146" s="601"/>
      <c r="UUC146" s="601"/>
      <c r="UUD146" s="601"/>
      <c r="UUE146" s="601"/>
      <c r="UUF146" s="601"/>
      <c r="UUG146" s="601"/>
      <c r="UUH146" s="601"/>
      <c r="UUI146" s="601"/>
      <c r="UUJ146" s="601"/>
      <c r="UUK146" s="601"/>
      <c r="UUL146" s="601"/>
      <c r="UUM146" s="601"/>
      <c r="UUN146" s="601"/>
      <c r="UUO146" s="601"/>
      <c r="UUP146" s="601"/>
      <c r="UUQ146" s="601"/>
      <c r="UUR146" s="601"/>
      <c r="UUS146" s="601"/>
      <c r="UUT146" s="601"/>
      <c r="UUU146" s="601"/>
      <c r="UUV146" s="601"/>
      <c r="UUW146" s="601"/>
      <c r="UUX146" s="601"/>
      <c r="UUY146" s="601"/>
      <c r="UUZ146" s="601"/>
      <c r="UVA146" s="601"/>
      <c r="UVB146" s="601"/>
      <c r="UVC146" s="601"/>
      <c r="UVD146" s="601"/>
      <c r="UVE146" s="601"/>
      <c r="UVF146" s="601"/>
      <c r="UVG146" s="601"/>
      <c r="UVH146" s="601"/>
      <c r="UVI146" s="601"/>
      <c r="UVJ146" s="601"/>
      <c r="UVK146" s="601"/>
      <c r="UVL146" s="601"/>
      <c r="UVM146" s="601"/>
      <c r="UVN146" s="601"/>
      <c r="UVO146" s="601"/>
      <c r="UVP146" s="601"/>
      <c r="UVQ146" s="601"/>
      <c r="UVR146" s="601"/>
      <c r="UVS146" s="601"/>
      <c r="UVT146" s="601"/>
      <c r="UVU146" s="601"/>
      <c r="UVV146" s="601"/>
      <c r="UVW146" s="601"/>
      <c r="UVX146" s="601"/>
      <c r="UVY146" s="601"/>
      <c r="UVZ146" s="601"/>
      <c r="UWA146" s="601"/>
      <c r="UWB146" s="601"/>
      <c r="UWC146" s="601"/>
      <c r="UWD146" s="601"/>
      <c r="UWE146" s="601"/>
      <c r="UWF146" s="601"/>
      <c r="UWG146" s="601"/>
      <c r="UWH146" s="601"/>
      <c r="UWI146" s="601"/>
      <c r="UWJ146" s="601"/>
      <c r="UWK146" s="601"/>
      <c r="UWL146" s="601"/>
      <c r="UWM146" s="601"/>
      <c r="UWN146" s="601"/>
      <c r="UWO146" s="601"/>
      <c r="UWP146" s="601"/>
      <c r="UWQ146" s="601"/>
      <c r="UWR146" s="601"/>
      <c r="UWS146" s="601"/>
      <c r="UWT146" s="601"/>
      <c r="UWU146" s="601"/>
      <c r="UWV146" s="601"/>
      <c r="UWW146" s="601"/>
      <c r="UWX146" s="601"/>
      <c r="UWY146" s="601"/>
      <c r="UWZ146" s="601"/>
      <c r="UXA146" s="601"/>
      <c r="UXB146" s="601"/>
      <c r="UXC146" s="601"/>
      <c r="UXD146" s="601"/>
      <c r="UXE146" s="601"/>
      <c r="UXF146" s="601"/>
      <c r="UXG146" s="601"/>
      <c r="UXH146" s="601"/>
      <c r="UXI146" s="601"/>
      <c r="UXJ146" s="601"/>
      <c r="UXK146" s="601"/>
      <c r="UXL146" s="601"/>
      <c r="UXM146" s="601"/>
      <c r="UXN146" s="601"/>
      <c r="UXO146" s="601"/>
      <c r="UXP146" s="601"/>
      <c r="UXQ146" s="601"/>
      <c r="UXR146" s="601"/>
      <c r="UXS146" s="601"/>
      <c r="UXT146" s="601"/>
      <c r="UXU146" s="601"/>
      <c r="UXV146" s="601"/>
      <c r="UXW146" s="601"/>
      <c r="UXX146" s="601"/>
      <c r="UXY146" s="601"/>
      <c r="UXZ146" s="601"/>
      <c r="UYA146" s="601"/>
      <c r="UYB146" s="601"/>
      <c r="UYC146" s="601"/>
      <c r="UYD146" s="601"/>
      <c r="UYE146" s="601"/>
      <c r="UYF146" s="601"/>
      <c r="UYG146" s="601"/>
      <c r="UYH146" s="601"/>
      <c r="UYI146" s="601"/>
      <c r="UYJ146" s="601"/>
      <c r="UYK146" s="601"/>
      <c r="UYL146" s="601"/>
      <c r="UYM146" s="601"/>
      <c r="UYN146" s="601"/>
      <c r="UYO146" s="601"/>
      <c r="UYP146" s="601"/>
      <c r="UYQ146" s="601"/>
      <c r="UYR146" s="601"/>
      <c r="UYS146" s="601"/>
      <c r="UYT146" s="601"/>
      <c r="UYU146" s="601"/>
      <c r="UYV146" s="601"/>
      <c r="UYW146" s="601"/>
      <c r="UYX146" s="601"/>
      <c r="UYY146" s="601"/>
      <c r="UYZ146" s="601"/>
      <c r="UZA146" s="601"/>
      <c r="UZB146" s="601"/>
      <c r="UZC146" s="601"/>
      <c r="UZD146" s="601"/>
      <c r="UZE146" s="601"/>
      <c r="UZF146" s="601"/>
      <c r="UZG146" s="601"/>
      <c r="UZH146" s="601"/>
      <c r="UZI146" s="601"/>
      <c r="UZJ146" s="601"/>
      <c r="UZK146" s="601"/>
      <c r="UZL146" s="601"/>
      <c r="UZM146" s="601"/>
      <c r="UZN146" s="601"/>
      <c r="UZO146" s="601"/>
      <c r="UZP146" s="601"/>
      <c r="UZQ146" s="601"/>
      <c r="UZR146" s="601"/>
      <c r="UZS146" s="601"/>
      <c r="UZT146" s="601"/>
      <c r="UZU146" s="601"/>
      <c r="UZV146" s="601"/>
      <c r="UZW146" s="601"/>
      <c r="UZX146" s="601"/>
      <c r="UZY146" s="601"/>
      <c r="UZZ146" s="601"/>
      <c r="VAA146" s="601"/>
      <c r="VAB146" s="601"/>
      <c r="VAC146" s="601"/>
      <c r="VAD146" s="601"/>
      <c r="VAE146" s="601"/>
      <c r="VAF146" s="601"/>
      <c r="VAG146" s="601"/>
      <c r="VAH146" s="601"/>
      <c r="VAI146" s="601"/>
      <c r="VAJ146" s="601"/>
      <c r="VAK146" s="601"/>
      <c r="VAL146" s="601"/>
      <c r="VAM146" s="601"/>
      <c r="VAN146" s="601"/>
      <c r="VAO146" s="601"/>
      <c r="VAP146" s="601"/>
      <c r="VAQ146" s="601"/>
      <c r="VAR146" s="601"/>
      <c r="VAS146" s="601"/>
      <c r="VAT146" s="601"/>
      <c r="VAU146" s="601"/>
      <c r="VAV146" s="601"/>
      <c r="VAW146" s="601"/>
      <c r="VAX146" s="601"/>
      <c r="VAY146" s="601"/>
      <c r="VAZ146" s="601"/>
      <c r="VBA146" s="601"/>
      <c r="VBB146" s="601"/>
      <c r="VBC146" s="601"/>
      <c r="VBD146" s="601"/>
      <c r="VBE146" s="601"/>
      <c r="VBF146" s="601"/>
      <c r="VBG146" s="601"/>
      <c r="VBH146" s="601"/>
      <c r="VBI146" s="601"/>
      <c r="VBJ146" s="601"/>
      <c r="VBK146" s="601"/>
      <c r="VBL146" s="601"/>
      <c r="VBM146" s="601"/>
      <c r="VBN146" s="601"/>
      <c r="VBO146" s="601"/>
      <c r="VBP146" s="601"/>
      <c r="VBQ146" s="601"/>
      <c r="VBR146" s="601"/>
      <c r="VBS146" s="601"/>
      <c r="VBT146" s="601"/>
      <c r="VBU146" s="601"/>
      <c r="VBV146" s="601"/>
      <c r="VBW146" s="601"/>
      <c r="VBX146" s="601"/>
      <c r="VBY146" s="601"/>
      <c r="VBZ146" s="601"/>
      <c r="VCA146" s="601"/>
      <c r="VCB146" s="601"/>
      <c r="VCC146" s="601"/>
      <c r="VCD146" s="601"/>
      <c r="VCE146" s="601"/>
      <c r="VCF146" s="601"/>
      <c r="VCG146" s="601"/>
      <c r="VCH146" s="601"/>
      <c r="VCI146" s="601"/>
      <c r="VCJ146" s="601"/>
      <c r="VCK146" s="601"/>
      <c r="VCL146" s="601"/>
      <c r="VCM146" s="601"/>
      <c r="VCN146" s="601"/>
      <c r="VCO146" s="601"/>
      <c r="VCP146" s="601"/>
      <c r="VCQ146" s="601"/>
      <c r="VCR146" s="601"/>
      <c r="VCS146" s="601"/>
      <c r="VCT146" s="601"/>
      <c r="VCU146" s="601"/>
      <c r="VCV146" s="601"/>
      <c r="VCW146" s="601"/>
      <c r="VCX146" s="601"/>
      <c r="VCY146" s="601"/>
      <c r="VCZ146" s="601"/>
      <c r="VDA146" s="601"/>
      <c r="VDB146" s="601"/>
      <c r="VDC146" s="601"/>
      <c r="VDD146" s="601"/>
      <c r="VDE146" s="601"/>
      <c r="VDF146" s="601"/>
      <c r="VDG146" s="601"/>
      <c r="VDH146" s="601"/>
      <c r="VDI146" s="601"/>
      <c r="VDJ146" s="601"/>
      <c r="VDK146" s="601"/>
      <c r="VDL146" s="601"/>
      <c r="VDM146" s="601"/>
      <c r="VDN146" s="601"/>
      <c r="VDO146" s="601"/>
      <c r="VDP146" s="601"/>
      <c r="VDQ146" s="601"/>
      <c r="VDR146" s="601"/>
      <c r="VDS146" s="601"/>
      <c r="VDT146" s="601"/>
      <c r="VDU146" s="601"/>
      <c r="VDV146" s="601"/>
      <c r="VDW146" s="601"/>
      <c r="VDX146" s="601"/>
      <c r="VDY146" s="601"/>
      <c r="VDZ146" s="601"/>
      <c r="VEA146" s="601"/>
      <c r="VEB146" s="601"/>
      <c r="VEC146" s="601"/>
      <c r="VED146" s="601"/>
      <c r="VEE146" s="601"/>
      <c r="VEF146" s="601"/>
      <c r="VEG146" s="601"/>
      <c r="VEH146" s="601"/>
      <c r="VEI146" s="601"/>
      <c r="VEJ146" s="601"/>
      <c r="VEK146" s="601"/>
      <c r="VEL146" s="601"/>
      <c r="VEM146" s="601"/>
      <c r="VEN146" s="601"/>
      <c r="VEO146" s="601"/>
      <c r="VEP146" s="601"/>
      <c r="VEQ146" s="601"/>
      <c r="VER146" s="601"/>
      <c r="VES146" s="601"/>
      <c r="VET146" s="601"/>
      <c r="VEU146" s="601"/>
      <c r="VEV146" s="601"/>
      <c r="VEW146" s="601"/>
      <c r="VEX146" s="601"/>
      <c r="VEY146" s="601"/>
      <c r="VEZ146" s="601"/>
      <c r="VFA146" s="601"/>
      <c r="VFB146" s="601"/>
      <c r="VFC146" s="601"/>
      <c r="VFD146" s="601"/>
      <c r="VFE146" s="601"/>
      <c r="VFF146" s="601"/>
      <c r="VFG146" s="601"/>
      <c r="VFH146" s="601"/>
      <c r="VFI146" s="601"/>
      <c r="VFJ146" s="601"/>
      <c r="VFK146" s="601"/>
      <c r="VFL146" s="601"/>
      <c r="VFM146" s="601"/>
      <c r="VFN146" s="601"/>
      <c r="VFO146" s="601"/>
      <c r="VFP146" s="601"/>
      <c r="VFQ146" s="601"/>
      <c r="VFR146" s="601"/>
      <c r="VFS146" s="601"/>
      <c r="VFT146" s="601"/>
      <c r="VFU146" s="601"/>
      <c r="VFV146" s="601"/>
      <c r="VFW146" s="601"/>
      <c r="VFX146" s="601"/>
      <c r="VFY146" s="601"/>
      <c r="VFZ146" s="601"/>
      <c r="VGA146" s="601"/>
      <c r="VGB146" s="601"/>
      <c r="VGC146" s="601"/>
      <c r="VGD146" s="601"/>
      <c r="VGE146" s="601"/>
      <c r="VGF146" s="601"/>
      <c r="VGG146" s="601"/>
      <c r="VGH146" s="601"/>
      <c r="VGI146" s="601"/>
      <c r="VGJ146" s="601"/>
      <c r="VGK146" s="601"/>
      <c r="VGL146" s="601"/>
      <c r="VGM146" s="601"/>
      <c r="VGN146" s="601"/>
      <c r="VGO146" s="601"/>
      <c r="VGP146" s="601"/>
      <c r="VGQ146" s="601"/>
      <c r="VGR146" s="601"/>
      <c r="VGS146" s="601"/>
      <c r="VGT146" s="601"/>
      <c r="VGU146" s="601"/>
      <c r="VGV146" s="601"/>
      <c r="VGW146" s="601"/>
      <c r="VGX146" s="601"/>
      <c r="VGY146" s="601"/>
      <c r="VGZ146" s="601"/>
      <c r="VHA146" s="601"/>
      <c r="VHB146" s="601"/>
      <c r="VHC146" s="601"/>
      <c r="VHD146" s="601"/>
      <c r="VHE146" s="601"/>
      <c r="VHF146" s="601"/>
      <c r="VHG146" s="601"/>
      <c r="VHH146" s="601"/>
      <c r="VHI146" s="601"/>
      <c r="VHJ146" s="601"/>
      <c r="VHK146" s="601"/>
      <c r="VHL146" s="601"/>
      <c r="VHM146" s="601"/>
      <c r="VHN146" s="601"/>
      <c r="VHO146" s="601"/>
      <c r="VHP146" s="601"/>
      <c r="VHQ146" s="601"/>
      <c r="VHR146" s="601"/>
      <c r="VHS146" s="601"/>
      <c r="VHT146" s="601"/>
      <c r="VHU146" s="601"/>
      <c r="VHV146" s="601"/>
      <c r="VHW146" s="601"/>
      <c r="VHX146" s="601"/>
      <c r="VHY146" s="601"/>
      <c r="VHZ146" s="601"/>
      <c r="VIA146" s="601"/>
      <c r="VIB146" s="601"/>
      <c r="VIC146" s="601"/>
      <c r="VID146" s="601"/>
      <c r="VIE146" s="601"/>
      <c r="VIF146" s="601"/>
      <c r="VIG146" s="601"/>
      <c r="VIH146" s="601"/>
      <c r="VII146" s="601"/>
      <c r="VIJ146" s="601"/>
      <c r="VIK146" s="601"/>
      <c r="VIL146" s="601"/>
      <c r="VIM146" s="601"/>
      <c r="VIN146" s="601"/>
      <c r="VIO146" s="601"/>
      <c r="VIP146" s="601"/>
      <c r="VIQ146" s="601"/>
      <c r="VIR146" s="601"/>
      <c r="VIS146" s="601"/>
      <c r="VIT146" s="601"/>
      <c r="VIU146" s="601"/>
      <c r="VIV146" s="601"/>
      <c r="VIW146" s="601"/>
      <c r="VIX146" s="601"/>
      <c r="VIY146" s="601"/>
      <c r="VIZ146" s="601"/>
      <c r="VJA146" s="601"/>
      <c r="VJB146" s="601"/>
      <c r="VJC146" s="601"/>
      <c r="VJD146" s="601"/>
      <c r="VJE146" s="601"/>
      <c r="VJF146" s="601"/>
      <c r="VJG146" s="601"/>
      <c r="VJH146" s="601"/>
      <c r="VJI146" s="601"/>
      <c r="VJJ146" s="601"/>
      <c r="VJK146" s="601"/>
      <c r="VJL146" s="601"/>
      <c r="VJM146" s="601"/>
      <c r="VJN146" s="601"/>
      <c r="VJO146" s="601"/>
      <c r="VJP146" s="601"/>
      <c r="VJQ146" s="601"/>
      <c r="VJR146" s="601"/>
      <c r="VJS146" s="601"/>
      <c r="VJT146" s="601"/>
      <c r="VJU146" s="601"/>
      <c r="VJV146" s="601"/>
      <c r="VJW146" s="601"/>
      <c r="VJX146" s="601"/>
      <c r="VJY146" s="601"/>
      <c r="VJZ146" s="601"/>
      <c r="VKA146" s="601"/>
      <c r="VKB146" s="601"/>
      <c r="VKC146" s="601"/>
      <c r="VKD146" s="601"/>
      <c r="VKE146" s="601"/>
      <c r="VKF146" s="601"/>
      <c r="VKG146" s="601"/>
      <c r="VKH146" s="601"/>
      <c r="VKI146" s="601"/>
      <c r="VKJ146" s="601"/>
      <c r="VKK146" s="601"/>
      <c r="VKL146" s="601"/>
      <c r="VKM146" s="601"/>
      <c r="VKN146" s="601"/>
      <c r="VKO146" s="601"/>
      <c r="VKP146" s="601"/>
      <c r="VKQ146" s="601"/>
      <c r="VKR146" s="601"/>
      <c r="VKS146" s="601"/>
      <c r="VKT146" s="601"/>
      <c r="VKU146" s="601"/>
      <c r="VKV146" s="601"/>
      <c r="VKW146" s="601"/>
      <c r="VKX146" s="601"/>
      <c r="VKY146" s="601"/>
      <c r="VKZ146" s="601"/>
      <c r="VLA146" s="601"/>
      <c r="VLB146" s="601"/>
      <c r="VLC146" s="601"/>
      <c r="VLD146" s="601"/>
      <c r="VLE146" s="601"/>
      <c r="VLF146" s="601"/>
      <c r="VLG146" s="601"/>
      <c r="VLH146" s="601"/>
      <c r="VLI146" s="601"/>
      <c r="VLJ146" s="601"/>
      <c r="VLK146" s="601"/>
      <c r="VLL146" s="601"/>
      <c r="VLM146" s="601"/>
      <c r="VLN146" s="601"/>
      <c r="VLO146" s="601"/>
      <c r="VLP146" s="601"/>
      <c r="VLQ146" s="601"/>
      <c r="VLR146" s="601"/>
      <c r="VLS146" s="601"/>
      <c r="VLT146" s="601"/>
      <c r="VLU146" s="601"/>
      <c r="VLV146" s="601"/>
      <c r="VLW146" s="601"/>
      <c r="VLX146" s="601"/>
      <c r="VLY146" s="601"/>
      <c r="VLZ146" s="601"/>
      <c r="VMA146" s="601"/>
      <c r="VMB146" s="601"/>
      <c r="VMC146" s="601"/>
      <c r="VMD146" s="601"/>
      <c r="VME146" s="601"/>
      <c r="VMF146" s="601"/>
      <c r="VMG146" s="601"/>
      <c r="VMH146" s="601"/>
      <c r="VMI146" s="601"/>
      <c r="VMJ146" s="601"/>
      <c r="VMK146" s="601"/>
      <c r="VML146" s="601"/>
      <c r="VMM146" s="601"/>
      <c r="VMN146" s="601"/>
      <c r="VMO146" s="601"/>
      <c r="VMP146" s="601"/>
      <c r="VMQ146" s="601"/>
      <c r="VMR146" s="601"/>
      <c r="VMS146" s="601"/>
      <c r="VMT146" s="601"/>
      <c r="VMU146" s="601"/>
      <c r="VMV146" s="601"/>
      <c r="VMW146" s="601"/>
      <c r="VMX146" s="601"/>
      <c r="VMY146" s="601"/>
      <c r="VMZ146" s="601"/>
      <c r="VNA146" s="601"/>
      <c r="VNB146" s="601"/>
      <c r="VNC146" s="601"/>
      <c r="VND146" s="601"/>
      <c r="VNE146" s="601"/>
      <c r="VNF146" s="601"/>
      <c r="VNG146" s="601"/>
      <c r="VNH146" s="601"/>
      <c r="VNI146" s="601"/>
      <c r="VNJ146" s="601"/>
      <c r="VNK146" s="601"/>
      <c r="VNL146" s="601"/>
      <c r="VNM146" s="601"/>
      <c r="VNN146" s="601"/>
      <c r="VNO146" s="601"/>
      <c r="VNP146" s="601"/>
      <c r="VNQ146" s="601"/>
      <c r="VNR146" s="601"/>
      <c r="VNS146" s="601"/>
      <c r="VNT146" s="601"/>
      <c r="VNU146" s="601"/>
      <c r="VNV146" s="601"/>
      <c r="VNW146" s="601"/>
      <c r="VNX146" s="601"/>
      <c r="VNY146" s="601"/>
      <c r="VNZ146" s="601"/>
      <c r="VOA146" s="601"/>
      <c r="VOB146" s="601"/>
      <c r="VOC146" s="601"/>
      <c r="VOD146" s="601"/>
      <c r="VOE146" s="601"/>
      <c r="VOF146" s="601"/>
      <c r="VOG146" s="601"/>
      <c r="VOH146" s="601"/>
      <c r="VOI146" s="601"/>
      <c r="VOJ146" s="601"/>
      <c r="VOK146" s="601"/>
      <c r="VOL146" s="601"/>
      <c r="VOM146" s="601"/>
      <c r="VON146" s="601"/>
      <c r="VOO146" s="601"/>
      <c r="VOP146" s="601"/>
      <c r="VOQ146" s="601"/>
      <c r="VOR146" s="601"/>
      <c r="VOS146" s="601"/>
      <c r="VOT146" s="601"/>
      <c r="VOU146" s="601"/>
      <c r="VOV146" s="601"/>
      <c r="VOW146" s="601"/>
      <c r="VOX146" s="601"/>
      <c r="VOY146" s="601"/>
      <c r="VOZ146" s="601"/>
      <c r="VPA146" s="601"/>
      <c r="VPB146" s="601"/>
      <c r="VPC146" s="601"/>
      <c r="VPD146" s="601"/>
      <c r="VPE146" s="601"/>
      <c r="VPF146" s="601"/>
      <c r="VPG146" s="601"/>
      <c r="VPH146" s="601"/>
      <c r="VPI146" s="601"/>
      <c r="VPJ146" s="601"/>
      <c r="VPK146" s="601"/>
      <c r="VPL146" s="601"/>
      <c r="VPM146" s="601"/>
      <c r="VPN146" s="601"/>
      <c r="VPO146" s="601"/>
      <c r="VPP146" s="601"/>
      <c r="VPQ146" s="601"/>
      <c r="VPR146" s="601"/>
      <c r="VPS146" s="601"/>
      <c r="VPT146" s="601"/>
      <c r="VPU146" s="601"/>
      <c r="VPV146" s="601"/>
      <c r="VPW146" s="601"/>
      <c r="VPX146" s="601"/>
      <c r="VPY146" s="601"/>
      <c r="VPZ146" s="601"/>
      <c r="VQA146" s="601"/>
      <c r="VQB146" s="601"/>
      <c r="VQC146" s="601"/>
      <c r="VQD146" s="601"/>
      <c r="VQE146" s="601"/>
      <c r="VQF146" s="601"/>
      <c r="VQG146" s="601"/>
      <c r="VQH146" s="601"/>
      <c r="VQI146" s="601"/>
      <c r="VQJ146" s="601"/>
      <c r="VQK146" s="601"/>
      <c r="VQL146" s="601"/>
      <c r="VQM146" s="601"/>
      <c r="VQN146" s="601"/>
      <c r="VQO146" s="601"/>
      <c r="VQP146" s="601"/>
      <c r="VQQ146" s="601"/>
      <c r="VQR146" s="601"/>
      <c r="VQS146" s="601"/>
      <c r="VQT146" s="601"/>
      <c r="VQU146" s="601"/>
      <c r="VQV146" s="601"/>
      <c r="VQW146" s="601"/>
      <c r="VQX146" s="601"/>
      <c r="VQY146" s="601"/>
      <c r="VQZ146" s="601"/>
      <c r="VRA146" s="601"/>
      <c r="VRB146" s="601"/>
      <c r="VRC146" s="601"/>
      <c r="VRD146" s="601"/>
      <c r="VRE146" s="601"/>
      <c r="VRF146" s="601"/>
      <c r="VRG146" s="601"/>
      <c r="VRH146" s="601"/>
      <c r="VRI146" s="601"/>
      <c r="VRJ146" s="601"/>
      <c r="VRK146" s="601"/>
      <c r="VRL146" s="601"/>
      <c r="VRM146" s="601"/>
      <c r="VRN146" s="601"/>
      <c r="VRO146" s="601"/>
      <c r="VRP146" s="601"/>
      <c r="VRQ146" s="601"/>
      <c r="VRR146" s="601"/>
      <c r="VRS146" s="601"/>
      <c r="VRT146" s="601"/>
      <c r="VRU146" s="601"/>
      <c r="VRV146" s="601"/>
      <c r="VRW146" s="601"/>
      <c r="VRX146" s="601"/>
      <c r="VRY146" s="601"/>
      <c r="VRZ146" s="601"/>
      <c r="VSA146" s="601"/>
      <c r="VSB146" s="601"/>
      <c r="VSC146" s="601"/>
      <c r="VSD146" s="601"/>
      <c r="VSE146" s="601"/>
      <c r="VSF146" s="601"/>
      <c r="VSG146" s="601"/>
      <c r="VSH146" s="601"/>
      <c r="VSI146" s="601"/>
      <c r="VSJ146" s="601"/>
      <c r="VSK146" s="601"/>
      <c r="VSL146" s="601"/>
      <c r="VSM146" s="601"/>
      <c r="VSN146" s="601"/>
      <c r="VSO146" s="601"/>
      <c r="VSP146" s="601"/>
      <c r="VSQ146" s="601"/>
      <c r="VSR146" s="601"/>
      <c r="VSS146" s="601"/>
      <c r="VST146" s="601"/>
      <c r="VSU146" s="601"/>
      <c r="VSV146" s="601"/>
      <c r="VSW146" s="601"/>
      <c r="VSX146" s="601"/>
      <c r="VSY146" s="601"/>
      <c r="VSZ146" s="601"/>
      <c r="VTA146" s="601"/>
      <c r="VTB146" s="601"/>
      <c r="VTC146" s="601"/>
      <c r="VTD146" s="601"/>
      <c r="VTE146" s="601"/>
      <c r="VTF146" s="601"/>
      <c r="VTG146" s="601"/>
      <c r="VTH146" s="601"/>
      <c r="VTI146" s="601"/>
      <c r="VTJ146" s="601"/>
      <c r="VTK146" s="601"/>
      <c r="VTL146" s="601"/>
      <c r="VTM146" s="601"/>
      <c r="VTN146" s="601"/>
      <c r="VTO146" s="601"/>
      <c r="VTP146" s="601"/>
      <c r="VTQ146" s="601"/>
      <c r="VTR146" s="601"/>
      <c r="VTS146" s="601"/>
      <c r="VTT146" s="601"/>
      <c r="VTU146" s="601"/>
      <c r="VTV146" s="601"/>
      <c r="VTW146" s="601"/>
      <c r="VTX146" s="601"/>
      <c r="VTY146" s="601"/>
      <c r="VTZ146" s="601"/>
      <c r="VUA146" s="601"/>
      <c r="VUB146" s="601"/>
      <c r="VUC146" s="601"/>
      <c r="VUD146" s="601"/>
      <c r="VUE146" s="601"/>
      <c r="VUF146" s="601"/>
      <c r="VUG146" s="601"/>
      <c r="VUH146" s="601"/>
      <c r="VUI146" s="601"/>
      <c r="VUJ146" s="601"/>
      <c r="VUK146" s="601"/>
      <c r="VUL146" s="601"/>
      <c r="VUM146" s="601"/>
      <c r="VUN146" s="601"/>
      <c r="VUO146" s="601"/>
      <c r="VUP146" s="601"/>
      <c r="VUQ146" s="601"/>
      <c r="VUR146" s="601"/>
      <c r="VUS146" s="601"/>
      <c r="VUT146" s="601"/>
      <c r="VUU146" s="601"/>
      <c r="VUV146" s="601"/>
      <c r="VUW146" s="601"/>
      <c r="VUX146" s="601"/>
      <c r="VUY146" s="601"/>
      <c r="VUZ146" s="601"/>
      <c r="VVA146" s="601"/>
      <c r="VVB146" s="601"/>
      <c r="VVC146" s="601"/>
      <c r="VVD146" s="601"/>
      <c r="VVE146" s="601"/>
      <c r="VVF146" s="601"/>
      <c r="VVG146" s="601"/>
      <c r="VVH146" s="601"/>
      <c r="VVI146" s="601"/>
      <c r="VVJ146" s="601"/>
      <c r="VVK146" s="601"/>
      <c r="VVL146" s="601"/>
      <c r="VVM146" s="601"/>
      <c r="VVN146" s="601"/>
      <c r="VVO146" s="601"/>
      <c r="VVP146" s="601"/>
      <c r="VVQ146" s="601"/>
      <c r="VVR146" s="601"/>
      <c r="VVS146" s="601"/>
      <c r="VVT146" s="601"/>
      <c r="VVU146" s="601"/>
      <c r="VVV146" s="601"/>
      <c r="VVW146" s="601"/>
      <c r="VVX146" s="601"/>
      <c r="VVY146" s="601"/>
      <c r="VVZ146" s="601"/>
      <c r="VWA146" s="601"/>
      <c r="VWB146" s="601"/>
      <c r="VWC146" s="601"/>
      <c r="VWD146" s="601"/>
      <c r="VWE146" s="601"/>
      <c r="VWF146" s="601"/>
      <c r="VWG146" s="601"/>
      <c r="VWH146" s="601"/>
      <c r="VWI146" s="601"/>
      <c r="VWJ146" s="601"/>
      <c r="VWK146" s="601"/>
      <c r="VWL146" s="601"/>
      <c r="VWM146" s="601"/>
      <c r="VWN146" s="601"/>
      <c r="VWO146" s="601"/>
      <c r="VWP146" s="601"/>
      <c r="VWQ146" s="601"/>
      <c r="VWR146" s="601"/>
      <c r="VWS146" s="601"/>
      <c r="VWT146" s="601"/>
      <c r="VWU146" s="601"/>
      <c r="VWV146" s="601"/>
      <c r="VWW146" s="601"/>
      <c r="VWX146" s="601"/>
      <c r="VWY146" s="601"/>
      <c r="VWZ146" s="601"/>
      <c r="VXA146" s="601"/>
      <c r="VXB146" s="601"/>
      <c r="VXC146" s="601"/>
      <c r="VXD146" s="601"/>
      <c r="VXE146" s="601"/>
      <c r="VXF146" s="601"/>
      <c r="VXG146" s="601"/>
      <c r="VXH146" s="601"/>
      <c r="VXI146" s="601"/>
      <c r="VXJ146" s="601"/>
      <c r="VXK146" s="601"/>
      <c r="VXL146" s="601"/>
      <c r="VXM146" s="601"/>
      <c r="VXN146" s="601"/>
      <c r="VXO146" s="601"/>
      <c r="VXP146" s="601"/>
      <c r="VXQ146" s="601"/>
      <c r="VXR146" s="601"/>
      <c r="VXS146" s="601"/>
      <c r="VXT146" s="601"/>
      <c r="VXU146" s="601"/>
      <c r="VXV146" s="601"/>
      <c r="VXW146" s="601"/>
      <c r="VXX146" s="601"/>
      <c r="VXY146" s="601"/>
      <c r="VXZ146" s="601"/>
      <c r="VYA146" s="601"/>
      <c r="VYB146" s="601"/>
      <c r="VYC146" s="601"/>
      <c r="VYD146" s="601"/>
      <c r="VYE146" s="601"/>
      <c r="VYF146" s="601"/>
      <c r="VYG146" s="601"/>
      <c r="VYH146" s="601"/>
      <c r="VYI146" s="601"/>
      <c r="VYJ146" s="601"/>
      <c r="VYK146" s="601"/>
      <c r="VYL146" s="601"/>
      <c r="VYM146" s="601"/>
      <c r="VYN146" s="601"/>
      <c r="VYO146" s="601"/>
      <c r="VYP146" s="601"/>
      <c r="VYQ146" s="601"/>
      <c r="VYR146" s="601"/>
      <c r="VYS146" s="601"/>
      <c r="VYT146" s="601"/>
      <c r="VYU146" s="601"/>
      <c r="VYV146" s="601"/>
      <c r="VYW146" s="601"/>
      <c r="VYX146" s="601"/>
      <c r="VYY146" s="601"/>
      <c r="VYZ146" s="601"/>
      <c r="VZA146" s="601"/>
      <c r="VZB146" s="601"/>
      <c r="VZC146" s="601"/>
      <c r="VZD146" s="601"/>
      <c r="VZE146" s="601"/>
      <c r="VZF146" s="601"/>
      <c r="VZG146" s="601"/>
      <c r="VZH146" s="601"/>
      <c r="VZI146" s="601"/>
      <c r="VZJ146" s="601"/>
      <c r="VZK146" s="601"/>
      <c r="VZL146" s="601"/>
      <c r="VZM146" s="601"/>
      <c r="VZN146" s="601"/>
      <c r="VZO146" s="601"/>
      <c r="VZP146" s="601"/>
      <c r="VZQ146" s="601"/>
      <c r="VZR146" s="601"/>
      <c r="VZS146" s="601"/>
      <c r="VZT146" s="601"/>
      <c r="VZU146" s="601"/>
      <c r="VZV146" s="601"/>
      <c r="VZW146" s="601"/>
      <c r="VZX146" s="601"/>
      <c r="VZY146" s="601"/>
      <c r="VZZ146" s="601"/>
      <c r="WAA146" s="601"/>
      <c r="WAB146" s="601"/>
      <c r="WAC146" s="601"/>
      <c r="WAD146" s="601"/>
      <c r="WAE146" s="601"/>
      <c r="WAF146" s="601"/>
      <c r="WAG146" s="601"/>
      <c r="WAH146" s="601"/>
      <c r="WAI146" s="601"/>
      <c r="WAJ146" s="601"/>
      <c r="WAK146" s="601"/>
      <c r="WAL146" s="601"/>
      <c r="WAM146" s="601"/>
      <c r="WAN146" s="601"/>
      <c r="WAO146" s="601"/>
      <c r="WAP146" s="601"/>
      <c r="WAQ146" s="601"/>
      <c r="WAR146" s="601"/>
      <c r="WAS146" s="601"/>
      <c r="WAT146" s="601"/>
      <c r="WAU146" s="601"/>
      <c r="WAV146" s="601"/>
      <c r="WAW146" s="601"/>
      <c r="WAX146" s="601"/>
      <c r="WAY146" s="601"/>
      <c r="WAZ146" s="601"/>
      <c r="WBA146" s="601"/>
      <c r="WBB146" s="601"/>
      <c r="WBC146" s="601"/>
      <c r="WBD146" s="601"/>
      <c r="WBE146" s="601"/>
      <c r="WBF146" s="601"/>
      <c r="WBG146" s="601"/>
      <c r="WBH146" s="601"/>
      <c r="WBI146" s="601"/>
      <c r="WBJ146" s="601"/>
      <c r="WBK146" s="601"/>
      <c r="WBL146" s="601"/>
      <c r="WBM146" s="601"/>
      <c r="WBN146" s="601"/>
      <c r="WBO146" s="601"/>
      <c r="WBP146" s="601"/>
      <c r="WBQ146" s="601"/>
      <c r="WBR146" s="601"/>
      <c r="WBS146" s="601"/>
      <c r="WBT146" s="601"/>
      <c r="WBU146" s="601"/>
      <c r="WBV146" s="601"/>
      <c r="WBW146" s="601"/>
      <c r="WBX146" s="601"/>
      <c r="WBY146" s="601"/>
      <c r="WBZ146" s="601"/>
      <c r="WCA146" s="601"/>
      <c r="WCB146" s="601"/>
      <c r="WCC146" s="601"/>
      <c r="WCD146" s="601"/>
      <c r="WCE146" s="601"/>
      <c r="WCF146" s="601"/>
      <c r="WCG146" s="601"/>
      <c r="WCH146" s="601"/>
      <c r="WCI146" s="601"/>
      <c r="WCJ146" s="601"/>
      <c r="WCK146" s="601"/>
      <c r="WCL146" s="601"/>
      <c r="WCM146" s="601"/>
      <c r="WCN146" s="601"/>
      <c r="WCO146" s="601"/>
      <c r="WCP146" s="601"/>
      <c r="WCQ146" s="601"/>
      <c r="WCR146" s="601"/>
      <c r="WCS146" s="601"/>
      <c r="WCT146" s="601"/>
      <c r="WCU146" s="601"/>
      <c r="WCV146" s="601"/>
      <c r="WCW146" s="601"/>
      <c r="WCX146" s="601"/>
      <c r="WCY146" s="601"/>
      <c r="WCZ146" s="601"/>
      <c r="WDA146" s="601"/>
      <c r="WDB146" s="601"/>
      <c r="WDC146" s="601"/>
      <c r="WDD146" s="601"/>
      <c r="WDE146" s="601"/>
      <c r="WDF146" s="601"/>
      <c r="WDG146" s="601"/>
      <c r="WDH146" s="601"/>
      <c r="WDI146" s="601"/>
      <c r="WDJ146" s="601"/>
      <c r="WDK146" s="601"/>
      <c r="WDL146" s="601"/>
      <c r="WDM146" s="601"/>
      <c r="WDN146" s="601"/>
      <c r="WDO146" s="601"/>
      <c r="WDP146" s="601"/>
      <c r="WDQ146" s="601"/>
      <c r="WDR146" s="601"/>
      <c r="WDS146" s="601"/>
      <c r="WDT146" s="601"/>
      <c r="WDU146" s="601"/>
      <c r="WDV146" s="601"/>
      <c r="WDW146" s="601"/>
      <c r="WDX146" s="601"/>
      <c r="WDY146" s="601"/>
      <c r="WDZ146" s="601"/>
      <c r="WEA146" s="601"/>
      <c r="WEB146" s="601"/>
      <c r="WEC146" s="601"/>
      <c r="WED146" s="601"/>
      <c r="WEE146" s="601"/>
      <c r="WEF146" s="601"/>
      <c r="WEG146" s="601"/>
      <c r="WEH146" s="601"/>
      <c r="WEI146" s="601"/>
      <c r="WEJ146" s="601"/>
      <c r="WEK146" s="601"/>
      <c r="WEL146" s="601"/>
      <c r="WEM146" s="601"/>
      <c r="WEN146" s="601"/>
      <c r="WEO146" s="601"/>
      <c r="WEP146" s="601"/>
      <c r="WEQ146" s="601"/>
      <c r="WER146" s="601"/>
      <c r="WES146" s="601"/>
      <c r="WET146" s="601"/>
      <c r="WEU146" s="601"/>
      <c r="WEV146" s="601"/>
      <c r="WEW146" s="601"/>
      <c r="WEX146" s="601"/>
      <c r="WEY146" s="601"/>
      <c r="WEZ146" s="601"/>
      <c r="WFA146" s="601"/>
      <c r="WFB146" s="601"/>
      <c r="WFC146" s="601"/>
      <c r="WFD146" s="601"/>
      <c r="WFE146" s="601"/>
      <c r="WFF146" s="601"/>
      <c r="WFG146" s="601"/>
      <c r="WFH146" s="601"/>
      <c r="WFI146" s="601"/>
      <c r="WFJ146" s="601"/>
      <c r="WFK146" s="601"/>
      <c r="WFL146" s="601"/>
      <c r="WFM146" s="601"/>
      <c r="WFN146" s="601"/>
      <c r="WFO146" s="601"/>
      <c r="WFP146" s="601"/>
      <c r="WFQ146" s="601"/>
      <c r="WFR146" s="601"/>
      <c r="WFS146" s="601"/>
      <c r="WFT146" s="601"/>
      <c r="WFU146" s="601"/>
      <c r="WFV146" s="601"/>
      <c r="WFW146" s="601"/>
      <c r="WFX146" s="601"/>
      <c r="WFY146" s="601"/>
      <c r="WFZ146" s="601"/>
      <c r="WGA146" s="601"/>
      <c r="WGB146" s="601"/>
      <c r="WGC146" s="601"/>
      <c r="WGD146" s="601"/>
      <c r="WGE146" s="601"/>
      <c r="WGF146" s="601"/>
      <c r="WGG146" s="601"/>
      <c r="WGH146" s="601"/>
      <c r="WGI146" s="601"/>
      <c r="WGJ146" s="601"/>
      <c r="WGK146" s="601"/>
      <c r="WGL146" s="601"/>
      <c r="WGM146" s="601"/>
      <c r="WGN146" s="601"/>
      <c r="WGO146" s="601"/>
      <c r="WGP146" s="601"/>
      <c r="WGQ146" s="601"/>
      <c r="WGR146" s="601"/>
      <c r="WGS146" s="601"/>
      <c r="WGT146" s="601"/>
      <c r="WGU146" s="601"/>
      <c r="WGV146" s="601"/>
      <c r="WGW146" s="601"/>
      <c r="WGX146" s="601"/>
      <c r="WGY146" s="601"/>
      <c r="WGZ146" s="601"/>
      <c r="WHA146" s="601"/>
      <c r="WHB146" s="601"/>
      <c r="WHC146" s="601"/>
      <c r="WHD146" s="601"/>
      <c r="WHE146" s="601"/>
      <c r="WHF146" s="601"/>
      <c r="WHG146" s="601"/>
      <c r="WHH146" s="601"/>
      <c r="WHI146" s="601"/>
      <c r="WHJ146" s="601"/>
      <c r="WHK146" s="601"/>
      <c r="WHL146" s="601"/>
      <c r="WHM146" s="601"/>
      <c r="WHN146" s="601"/>
      <c r="WHO146" s="601"/>
      <c r="WHP146" s="601"/>
      <c r="WHQ146" s="601"/>
      <c r="WHR146" s="601"/>
      <c r="WHS146" s="601"/>
      <c r="WHT146" s="601"/>
      <c r="WHU146" s="601"/>
      <c r="WHV146" s="601"/>
      <c r="WHW146" s="601"/>
      <c r="WHX146" s="601"/>
      <c r="WHY146" s="601"/>
      <c r="WHZ146" s="601"/>
      <c r="WIA146" s="601"/>
      <c r="WIB146" s="601"/>
      <c r="WIC146" s="601"/>
      <c r="WID146" s="601"/>
      <c r="WIE146" s="601"/>
      <c r="WIF146" s="601"/>
      <c r="WIG146" s="601"/>
      <c r="WIH146" s="601"/>
      <c r="WII146" s="601"/>
      <c r="WIJ146" s="601"/>
      <c r="WIK146" s="601"/>
      <c r="WIL146" s="601"/>
      <c r="WIM146" s="601"/>
      <c r="WIN146" s="601"/>
      <c r="WIO146" s="601"/>
      <c r="WIP146" s="601"/>
      <c r="WIQ146" s="601"/>
      <c r="WIR146" s="601"/>
      <c r="WIS146" s="601"/>
      <c r="WIT146" s="601"/>
      <c r="WIU146" s="601"/>
      <c r="WIV146" s="601"/>
      <c r="WIW146" s="601"/>
      <c r="WIX146" s="601"/>
      <c r="WIY146" s="601"/>
      <c r="WIZ146" s="601"/>
      <c r="WJA146" s="601"/>
      <c r="WJB146" s="601"/>
      <c r="WJC146" s="601"/>
      <c r="WJD146" s="601"/>
      <c r="WJE146" s="601"/>
      <c r="WJF146" s="601"/>
      <c r="WJG146" s="601"/>
      <c r="WJH146" s="601"/>
      <c r="WJI146" s="601"/>
      <c r="WJJ146" s="601"/>
      <c r="WJK146" s="601"/>
      <c r="WJL146" s="601"/>
      <c r="WJM146" s="601"/>
      <c r="WJN146" s="601"/>
      <c r="WJO146" s="601"/>
      <c r="WJP146" s="601"/>
      <c r="WJQ146" s="601"/>
      <c r="WJR146" s="601"/>
      <c r="WJS146" s="601"/>
      <c r="WJT146" s="601"/>
      <c r="WJU146" s="601"/>
      <c r="WJV146" s="601"/>
      <c r="WJW146" s="601"/>
      <c r="WJX146" s="601"/>
      <c r="WJY146" s="601"/>
      <c r="WJZ146" s="601"/>
      <c r="WKA146" s="601"/>
      <c r="WKB146" s="601"/>
      <c r="WKC146" s="601"/>
      <c r="WKD146" s="601"/>
      <c r="WKE146" s="601"/>
      <c r="WKF146" s="601"/>
      <c r="WKG146" s="601"/>
      <c r="WKH146" s="601"/>
      <c r="WKI146" s="601"/>
      <c r="WKJ146" s="601"/>
      <c r="WKK146" s="601"/>
      <c r="WKL146" s="601"/>
      <c r="WKM146" s="601"/>
      <c r="WKN146" s="601"/>
      <c r="WKO146" s="601"/>
      <c r="WKP146" s="601"/>
      <c r="WKQ146" s="601"/>
      <c r="WKR146" s="601"/>
      <c r="WKS146" s="601"/>
      <c r="WKT146" s="601"/>
      <c r="WKU146" s="601"/>
      <c r="WKV146" s="601"/>
      <c r="WKW146" s="601"/>
      <c r="WKX146" s="601"/>
      <c r="WKY146" s="601"/>
      <c r="WKZ146" s="601"/>
      <c r="WLA146" s="601"/>
      <c r="WLB146" s="601"/>
      <c r="WLC146" s="601"/>
      <c r="WLD146" s="601"/>
      <c r="WLE146" s="601"/>
      <c r="WLF146" s="601"/>
      <c r="WLG146" s="601"/>
      <c r="WLH146" s="601"/>
      <c r="WLI146" s="601"/>
      <c r="WLJ146" s="601"/>
      <c r="WLK146" s="601"/>
      <c r="WLL146" s="601"/>
      <c r="WLM146" s="601"/>
      <c r="WLN146" s="601"/>
      <c r="WLO146" s="601"/>
      <c r="WLP146" s="601"/>
      <c r="WLQ146" s="601"/>
      <c r="WLR146" s="601"/>
      <c r="WLS146" s="601"/>
      <c r="WLT146" s="601"/>
      <c r="WLU146" s="601"/>
      <c r="WLV146" s="601"/>
      <c r="WLW146" s="601"/>
      <c r="WLX146" s="601"/>
      <c r="WLY146" s="601"/>
      <c r="WLZ146" s="601"/>
      <c r="WMA146" s="601"/>
      <c r="WMB146" s="601"/>
      <c r="WMC146" s="601"/>
      <c r="WMD146" s="601"/>
      <c r="WME146" s="601"/>
      <c r="WMF146" s="601"/>
      <c r="WMG146" s="601"/>
      <c r="WMH146" s="601"/>
      <c r="WMI146" s="601"/>
      <c r="WMJ146" s="601"/>
      <c r="WMK146" s="601"/>
      <c r="WML146" s="601"/>
      <c r="WMM146" s="601"/>
      <c r="WMN146" s="601"/>
      <c r="WMO146" s="601"/>
      <c r="WMP146" s="601"/>
      <c r="WMQ146" s="601"/>
      <c r="WMR146" s="601"/>
      <c r="WMS146" s="601"/>
      <c r="WMT146" s="601"/>
      <c r="WMU146" s="601"/>
      <c r="WMV146" s="601"/>
      <c r="WMW146" s="601"/>
      <c r="WMX146" s="601"/>
      <c r="WMY146" s="601"/>
      <c r="WMZ146" s="601"/>
      <c r="WNA146" s="601"/>
      <c r="WNB146" s="601"/>
      <c r="WNC146" s="601"/>
      <c r="WND146" s="601"/>
      <c r="WNE146" s="601"/>
      <c r="WNF146" s="601"/>
      <c r="WNG146" s="601"/>
      <c r="WNH146" s="601"/>
      <c r="WNI146" s="601"/>
      <c r="WNJ146" s="601"/>
      <c r="WNK146" s="601"/>
      <c r="WNL146" s="601"/>
      <c r="WNM146" s="601"/>
      <c r="WNN146" s="601"/>
      <c r="WNO146" s="601"/>
      <c r="WNP146" s="601"/>
      <c r="WNQ146" s="601"/>
      <c r="WNR146" s="601"/>
      <c r="WNS146" s="601"/>
      <c r="WNT146" s="601"/>
      <c r="WNU146" s="601"/>
      <c r="WNV146" s="601"/>
      <c r="WNW146" s="601"/>
      <c r="WNX146" s="601"/>
      <c r="WNY146" s="601"/>
      <c r="WNZ146" s="601"/>
      <c r="WOA146" s="601"/>
      <c r="WOB146" s="601"/>
      <c r="WOC146" s="601"/>
      <c r="WOD146" s="601"/>
      <c r="WOE146" s="601"/>
      <c r="WOF146" s="601"/>
      <c r="WOG146" s="601"/>
      <c r="WOH146" s="601"/>
      <c r="WOI146" s="601"/>
      <c r="WOJ146" s="601"/>
      <c r="WOK146" s="601"/>
      <c r="WOL146" s="601"/>
      <c r="WOM146" s="601"/>
      <c r="WON146" s="601"/>
      <c r="WOO146" s="601"/>
      <c r="WOP146" s="601"/>
      <c r="WOQ146" s="601"/>
      <c r="WOR146" s="601"/>
      <c r="WOS146" s="601"/>
      <c r="WOT146" s="601"/>
      <c r="WOU146" s="601"/>
      <c r="WOV146" s="601"/>
      <c r="WOW146" s="601"/>
      <c r="WOX146" s="601"/>
      <c r="WOY146" s="601"/>
      <c r="WOZ146" s="601"/>
      <c r="WPA146" s="601"/>
      <c r="WPB146" s="601"/>
      <c r="WPC146" s="601"/>
      <c r="WPD146" s="601"/>
      <c r="WPE146" s="601"/>
      <c r="WPF146" s="601"/>
      <c r="WPG146" s="601"/>
      <c r="WPH146" s="601"/>
      <c r="WPI146" s="601"/>
      <c r="WPJ146" s="601"/>
      <c r="WPK146" s="601"/>
      <c r="WPL146" s="601"/>
      <c r="WPM146" s="601"/>
      <c r="WPN146" s="601"/>
      <c r="WPO146" s="601"/>
      <c r="WPP146" s="601"/>
      <c r="WPQ146" s="601"/>
      <c r="WPR146" s="601"/>
      <c r="WPS146" s="601"/>
      <c r="WPT146" s="601"/>
      <c r="WPU146" s="601"/>
      <c r="WPV146" s="601"/>
      <c r="WPW146" s="601"/>
      <c r="WPX146" s="601"/>
      <c r="WPY146" s="601"/>
      <c r="WPZ146" s="601"/>
      <c r="WQA146" s="601"/>
      <c r="WQB146" s="601"/>
      <c r="WQC146" s="601"/>
      <c r="WQD146" s="601"/>
      <c r="WQE146" s="601"/>
      <c r="WQF146" s="601"/>
      <c r="WQG146" s="601"/>
      <c r="WQH146" s="601"/>
      <c r="WQI146" s="601"/>
      <c r="WQJ146" s="601"/>
      <c r="WQK146" s="601"/>
      <c r="WQL146" s="601"/>
      <c r="WQM146" s="601"/>
      <c r="WQN146" s="601"/>
      <c r="WQO146" s="601"/>
      <c r="WQP146" s="601"/>
      <c r="WQQ146" s="601"/>
      <c r="WQR146" s="601"/>
      <c r="WQS146" s="601"/>
      <c r="WQT146" s="601"/>
      <c r="WQU146" s="601"/>
      <c r="WQV146" s="601"/>
      <c r="WQW146" s="601"/>
      <c r="WQX146" s="601"/>
      <c r="WQY146" s="601"/>
      <c r="WQZ146" s="601"/>
      <c r="WRA146" s="601"/>
      <c r="WRB146" s="601"/>
      <c r="WRC146" s="601"/>
      <c r="WRD146" s="601"/>
      <c r="WRE146" s="601"/>
      <c r="WRF146" s="601"/>
      <c r="WRG146" s="601"/>
      <c r="WRH146" s="601"/>
      <c r="WRI146" s="601"/>
      <c r="WRJ146" s="601"/>
      <c r="WRK146" s="601"/>
      <c r="WRL146" s="601"/>
      <c r="WRM146" s="601"/>
      <c r="WRN146" s="601"/>
      <c r="WRO146" s="601"/>
      <c r="WRP146" s="601"/>
      <c r="WRQ146" s="601"/>
      <c r="WRR146" s="601"/>
      <c r="WRS146" s="601"/>
      <c r="WRT146" s="601"/>
      <c r="WRU146" s="601"/>
      <c r="WRV146" s="601"/>
      <c r="WRW146" s="601"/>
      <c r="WRX146" s="601"/>
      <c r="WRY146" s="601"/>
      <c r="WRZ146" s="601"/>
      <c r="WSA146" s="601"/>
      <c r="WSB146" s="601"/>
      <c r="WSC146" s="601"/>
      <c r="WSD146" s="601"/>
      <c r="WSE146" s="601"/>
      <c r="WSF146" s="601"/>
      <c r="WSG146" s="601"/>
      <c r="WSH146" s="601"/>
      <c r="WSI146" s="601"/>
      <c r="WSJ146" s="601"/>
      <c r="WSK146" s="601"/>
      <c r="WSL146" s="601"/>
      <c r="WSM146" s="601"/>
      <c r="WSN146" s="601"/>
      <c r="WSO146" s="601"/>
      <c r="WSP146" s="601"/>
      <c r="WSQ146" s="601"/>
      <c r="WSR146" s="601"/>
      <c r="WSS146" s="601"/>
      <c r="WST146" s="601"/>
      <c r="WSU146" s="601"/>
      <c r="WSV146" s="601"/>
      <c r="WSW146" s="601"/>
      <c r="WSX146" s="601"/>
      <c r="WSY146" s="601"/>
      <c r="WSZ146" s="601"/>
      <c r="WTA146" s="601"/>
      <c r="WTB146" s="601"/>
      <c r="WTC146" s="601"/>
      <c r="WTD146" s="601"/>
      <c r="WTE146" s="601"/>
      <c r="WTF146" s="601"/>
      <c r="WTG146" s="601"/>
      <c r="WTH146" s="601"/>
      <c r="WTI146" s="601"/>
      <c r="WTJ146" s="601"/>
      <c r="WTK146" s="601"/>
      <c r="WTL146" s="601"/>
      <c r="WTM146" s="601"/>
      <c r="WTN146" s="601"/>
      <c r="WTO146" s="601"/>
      <c r="WTP146" s="601"/>
      <c r="WTQ146" s="601"/>
      <c r="WTR146" s="601"/>
      <c r="WTS146" s="601"/>
      <c r="WTT146" s="601"/>
      <c r="WTU146" s="601"/>
      <c r="WTV146" s="601"/>
      <c r="WTW146" s="601"/>
      <c r="WTX146" s="601"/>
      <c r="WTY146" s="601"/>
      <c r="WTZ146" s="601"/>
      <c r="WUA146" s="601"/>
      <c r="WUB146" s="601"/>
      <c r="WUC146" s="601"/>
      <c r="WUD146" s="601"/>
      <c r="WUE146" s="601"/>
      <c r="WUF146" s="601"/>
      <c r="WUG146" s="601"/>
      <c r="WUH146" s="601"/>
      <c r="WUI146" s="601"/>
      <c r="WUJ146" s="601"/>
      <c r="WUK146" s="601"/>
      <c r="WUL146" s="601"/>
      <c r="WUM146" s="601"/>
      <c r="WUN146" s="601"/>
      <c r="WUO146" s="601"/>
      <c r="WUP146" s="601"/>
      <c r="WUQ146" s="601"/>
      <c r="WUR146" s="601"/>
      <c r="WUS146" s="601"/>
      <c r="WUT146" s="601"/>
      <c r="WUU146" s="601"/>
      <c r="WUV146" s="601"/>
      <c r="WUW146" s="601"/>
      <c r="WUX146" s="601"/>
      <c r="WUY146" s="601"/>
      <c r="WUZ146" s="601"/>
      <c r="WVA146" s="601"/>
      <c r="WVB146" s="601"/>
      <c r="WVC146" s="601"/>
      <c r="WVD146" s="601"/>
      <c r="WVE146" s="601"/>
      <c r="WVF146" s="601"/>
      <c r="WVG146" s="601"/>
      <c r="WVH146" s="601"/>
      <c r="WVI146" s="601"/>
      <c r="WVJ146" s="601"/>
      <c r="WVK146" s="601"/>
      <c r="WVL146" s="601"/>
      <c r="WVM146" s="601"/>
      <c r="WVN146" s="601"/>
      <c r="WVO146" s="601"/>
      <c r="WVP146" s="601"/>
      <c r="WVQ146" s="601"/>
      <c r="WVR146" s="601"/>
      <c r="WVS146" s="601"/>
      <c r="WVT146" s="601"/>
      <c r="WVU146" s="601"/>
      <c r="WVV146" s="601"/>
      <c r="WVW146" s="601"/>
      <c r="WVX146" s="601"/>
      <c r="WVY146" s="601"/>
      <c r="WVZ146" s="601"/>
      <c r="WWA146" s="601"/>
      <c r="WWB146" s="601"/>
      <c r="WWC146" s="601"/>
      <c r="WWD146" s="601"/>
      <c r="WWE146" s="601"/>
      <c r="WWF146" s="601"/>
      <c r="WWG146" s="601"/>
      <c r="WWH146" s="601"/>
      <c r="WWI146" s="601"/>
      <c r="WWJ146" s="601"/>
      <c r="WWK146" s="601"/>
      <c r="WWL146" s="601"/>
      <c r="WWM146" s="601"/>
      <c r="WWN146" s="601"/>
      <c r="WWO146" s="601"/>
      <c r="WWP146" s="601"/>
      <c r="WWQ146" s="601"/>
      <c r="WWR146" s="601"/>
      <c r="WWS146" s="601"/>
      <c r="WWT146" s="601"/>
      <c r="WWU146" s="601"/>
      <c r="WWV146" s="601"/>
      <c r="WWW146" s="601"/>
      <c r="WWX146" s="601"/>
      <c r="WWY146" s="601"/>
      <c r="WWZ146" s="601"/>
      <c r="WXA146" s="601"/>
      <c r="WXB146" s="601"/>
      <c r="WXC146" s="601"/>
      <c r="WXD146" s="601"/>
      <c r="WXE146" s="601"/>
      <c r="WXF146" s="601"/>
      <c r="WXG146" s="601"/>
      <c r="WXH146" s="601"/>
      <c r="WXI146" s="601"/>
      <c r="WXJ146" s="601"/>
      <c r="WXK146" s="601"/>
      <c r="WXL146" s="601"/>
      <c r="WXM146" s="601"/>
      <c r="WXN146" s="601"/>
      <c r="WXO146" s="601"/>
      <c r="WXP146" s="601"/>
      <c r="WXQ146" s="601"/>
      <c r="WXR146" s="601"/>
      <c r="WXS146" s="601"/>
      <c r="WXT146" s="601"/>
      <c r="WXU146" s="601"/>
      <c r="WXV146" s="601"/>
      <c r="WXW146" s="601"/>
      <c r="WXX146" s="601"/>
      <c r="WXY146" s="601"/>
      <c r="WXZ146" s="601"/>
      <c r="WYA146" s="601"/>
      <c r="WYB146" s="601"/>
      <c r="WYC146" s="601"/>
      <c r="WYD146" s="601"/>
      <c r="WYE146" s="601"/>
      <c r="WYF146" s="601"/>
      <c r="WYG146" s="601"/>
      <c r="WYH146" s="601"/>
      <c r="WYI146" s="601"/>
      <c r="WYJ146" s="601"/>
      <c r="WYK146" s="601"/>
      <c r="WYL146" s="601"/>
      <c r="WYM146" s="601"/>
      <c r="WYN146" s="601"/>
      <c r="WYO146" s="601"/>
      <c r="WYP146" s="601"/>
      <c r="WYQ146" s="601"/>
      <c r="WYR146" s="601"/>
      <c r="WYS146" s="601"/>
      <c r="WYT146" s="601"/>
      <c r="WYU146" s="601"/>
      <c r="WYV146" s="601"/>
      <c r="WYW146" s="601"/>
      <c r="WYX146" s="601"/>
      <c r="WYY146" s="601"/>
      <c r="WYZ146" s="601"/>
      <c r="WZA146" s="601"/>
      <c r="WZB146" s="601"/>
      <c r="WZC146" s="601"/>
      <c r="WZD146" s="601"/>
      <c r="WZE146" s="601"/>
      <c r="WZF146" s="601"/>
      <c r="WZG146" s="601"/>
      <c r="WZH146" s="601"/>
      <c r="WZI146" s="601"/>
      <c r="WZJ146" s="601"/>
      <c r="WZK146" s="601"/>
      <c r="WZL146" s="601"/>
      <c r="WZM146" s="601"/>
      <c r="WZN146" s="601"/>
      <c r="WZO146" s="601"/>
      <c r="WZP146" s="601"/>
      <c r="WZQ146" s="601"/>
      <c r="WZR146" s="601"/>
      <c r="WZS146" s="601"/>
      <c r="WZT146" s="601"/>
      <c r="WZU146" s="601"/>
      <c r="WZV146" s="601"/>
      <c r="WZW146" s="601"/>
      <c r="WZX146" s="601"/>
      <c r="WZY146" s="601"/>
      <c r="WZZ146" s="601"/>
      <c r="XAA146" s="601"/>
      <c r="XAB146" s="601"/>
      <c r="XAC146" s="601"/>
      <c r="XAD146" s="601"/>
      <c r="XAE146" s="601"/>
      <c r="XAF146" s="601"/>
      <c r="XAG146" s="601"/>
      <c r="XAH146" s="601"/>
      <c r="XAI146" s="601"/>
      <c r="XAJ146" s="601"/>
      <c r="XAK146" s="601"/>
      <c r="XAL146" s="601"/>
      <c r="XAM146" s="601"/>
      <c r="XAN146" s="601"/>
      <c r="XAO146" s="601"/>
      <c r="XAP146" s="601"/>
      <c r="XAQ146" s="601"/>
      <c r="XAR146" s="601"/>
      <c r="XAS146" s="601"/>
      <c r="XAT146" s="601"/>
      <c r="XAU146" s="601"/>
      <c r="XAV146" s="601"/>
      <c r="XAW146" s="601"/>
      <c r="XAX146" s="601"/>
      <c r="XAY146" s="601"/>
      <c r="XAZ146" s="601"/>
      <c r="XBA146" s="601"/>
      <c r="XBB146" s="601"/>
      <c r="XBC146" s="601"/>
      <c r="XBD146" s="601"/>
      <c r="XBE146" s="601"/>
      <c r="XBF146" s="601"/>
      <c r="XBG146" s="601"/>
      <c r="XBH146" s="601"/>
      <c r="XBI146" s="601"/>
      <c r="XBJ146" s="601"/>
      <c r="XBK146" s="601"/>
      <c r="XBL146" s="601"/>
      <c r="XBM146" s="601"/>
      <c r="XBN146" s="601"/>
      <c r="XBO146" s="601"/>
      <c r="XBP146" s="601"/>
      <c r="XBQ146" s="601"/>
      <c r="XBR146" s="601"/>
      <c r="XBS146" s="601"/>
      <c r="XBT146" s="601"/>
      <c r="XBU146" s="601"/>
      <c r="XBV146" s="601"/>
      <c r="XBW146" s="601"/>
      <c r="XBX146" s="601"/>
      <c r="XBY146" s="601"/>
      <c r="XBZ146" s="601"/>
      <c r="XCA146" s="601"/>
      <c r="XCB146" s="601"/>
      <c r="XCC146" s="601"/>
      <c r="XCD146" s="601"/>
      <c r="XCE146" s="601"/>
      <c r="XCF146" s="601"/>
      <c r="XCG146" s="601"/>
      <c r="XCH146" s="601"/>
      <c r="XCI146" s="601"/>
      <c r="XCJ146" s="601"/>
      <c r="XCK146" s="601"/>
      <c r="XCL146" s="601"/>
      <c r="XCM146" s="601"/>
      <c r="XCN146" s="601"/>
      <c r="XCO146" s="601"/>
      <c r="XCP146" s="601"/>
      <c r="XCQ146" s="601"/>
      <c r="XCR146" s="601"/>
      <c r="XCS146" s="601"/>
      <c r="XCT146" s="601"/>
      <c r="XCU146" s="601"/>
      <c r="XCV146" s="601"/>
      <c r="XCW146" s="601"/>
      <c r="XCX146" s="601"/>
      <c r="XCY146" s="601"/>
      <c r="XCZ146" s="601"/>
      <c r="XDA146" s="601"/>
      <c r="XDB146" s="601"/>
      <c r="XDC146" s="601"/>
      <c r="XDD146" s="601"/>
      <c r="XDE146" s="601"/>
      <c r="XDF146" s="601"/>
      <c r="XDG146" s="601"/>
      <c r="XDH146" s="601"/>
      <c r="XDI146" s="601"/>
      <c r="XDJ146" s="601"/>
      <c r="XDK146" s="601"/>
      <c r="XDL146" s="601"/>
      <c r="XDM146" s="601"/>
      <c r="XDN146" s="601"/>
      <c r="XDO146" s="601"/>
      <c r="XDP146" s="601"/>
      <c r="XDQ146" s="601"/>
      <c r="XDR146" s="601"/>
      <c r="XDS146" s="601"/>
      <c r="XDT146" s="601"/>
      <c r="XDU146" s="601"/>
      <c r="XDV146" s="601"/>
      <c r="XDW146" s="601"/>
      <c r="XDX146" s="601"/>
      <c r="XDY146" s="601"/>
      <c r="XDZ146" s="601"/>
      <c r="XEA146" s="601"/>
      <c r="XEB146" s="601"/>
      <c r="XEC146" s="601"/>
      <c r="XED146" s="601"/>
      <c r="XEE146" s="601"/>
      <c r="XEF146" s="601"/>
      <c r="XEG146" s="601"/>
      <c r="XEH146" s="601"/>
      <c r="XEI146" s="601"/>
      <c r="XEJ146" s="601"/>
      <c r="XEK146" s="601"/>
      <c r="XEL146" s="601"/>
      <c r="XEM146" s="601"/>
      <c r="XEN146" s="601"/>
      <c r="XEO146" s="601"/>
      <c r="XEP146" s="601"/>
      <c r="XEQ146" s="601"/>
      <c r="XER146" s="601"/>
      <c r="XES146" s="601"/>
      <c r="XET146" s="601"/>
      <c r="XEU146" s="601"/>
      <c r="XEV146" s="601"/>
      <c r="XEW146" s="601"/>
      <c r="XEX146" s="601"/>
      <c r="XEY146" s="601"/>
      <c r="XEZ146" s="601"/>
      <c r="XFA146" s="601"/>
      <c r="XFB146" s="601"/>
      <c r="XFC146" s="601"/>
      <c r="XFD146" s="601"/>
    </row>
    <row r="147" spans="1:16384" x14ac:dyDescent="0.25">
      <c r="B147" s="610" t="s">
        <v>24</v>
      </c>
      <c r="C147" s="714">
        <f>+SUM(C122:C146)</f>
        <v>1082.1167399299998</v>
      </c>
      <c r="D147" s="671">
        <f t="shared" si="3"/>
        <v>1</v>
      </c>
    </row>
    <row r="148" spans="1:16384" x14ac:dyDescent="0.25">
      <c r="B148" s="650" t="s">
        <v>855</v>
      </c>
    </row>
    <row r="149" spans="1:16384" x14ac:dyDescent="0.25">
      <c r="B149" s="650" t="s">
        <v>347</v>
      </c>
    </row>
    <row r="151" spans="1:16384" x14ac:dyDescent="0.25">
      <c r="A151" s="658" t="s">
        <v>856</v>
      </c>
      <c r="B151" s="608" t="s">
        <v>857</v>
      </c>
    </row>
    <row r="152" spans="1:16384" x14ac:dyDescent="0.25">
      <c r="B152" s="948" t="s">
        <v>356</v>
      </c>
      <c r="C152" s="950" t="s">
        <v>499</v>
      </c>
      <c r="D152" s="950" t="s">
        <v>46</v>
      </c>
    </row>
    <row r="153" spans="1:16384" x14ac:dyDescent="0.25">
      <c r="B153" s="952"/>
      <c r="C153" s="951"/>
      <c r="D153" s="951"/>
    </row>
    <row r="154" spans="1:16384" x14ac:dyDescent="0.25">
      <c r="B154" s="607" t="s">
        <v>353</v>
      </c>
      <c r="C154" s="715">
        <v>595.47845407000011</v>
      </c>
      <c r="D154" s="532">
        <f>+C154/$C$161</f>
        <v>0.55050057065258906</v>
      </c>
    </row>
    <row r="155" spans="1:16384" x14ac:dyDescent="0.25">
      <c r="B155" s="607" t="s">
        <v>352</v>
      </c>
      <c r="C155" s="715">
        <v>181.35818200000003</v>
      </c>
      <c r="D155" s="532">
        <f t="shared" ref="D155:D161" si="4">+C155/$C$161</f>
        <v>0.16765977341605026</v>
      </c>
    </row>
    <row r="156" spans="1:16384" x14ac:dyDescent="0.25">
      <c r="B156" s="607" t="s">
        <v>351</v>
      </c>
      <c r="C156" s="715">
        <v>113.33867099999999</v>
      </c>
      <c r="D156" s="532">
        <f t="shared" si="4"/>
        <v>0.10477793551733035</v>
      </c>
    </row>
    <row r="157" spans="1:16384" x14ac:dyDescent="0.25">
      <c r="B157" s="607" t="s">
        <v>350</v>
      </c>
      <c r="C157" s="715">
        <v>68.531398499999995</v>
      </c>
      <c r="D157" s="532">
        <f t="shared" si="4"/>
        <v>6.3355061335997762E-2</v>
      </c>
    </row>
    <row r="158" spans="1:16384" x14ac:dyDescent="0.25">
      <c r="B158" s="607" t="s">
        <v>349</v>
      </c>
      <c r="C158" s="715">
        <v>107.51998949999999</v>
      </c>
      <c r="D158" s="532">
        <f t="shared" si="4"/>
        <v>9.9398752669819443E-2</v>
      </c>
    </row>
    <row r="159" spans="1:16384" x14ac:dyDescent="0.25">
      <c r="B159" s="607" t="s">
        <v>153</v>
      </c>
      <c r="C159" s="715">
        <v>13.645659999999999</v>
      </c>
      <c r="D159" s="532">
        <f t="shared" si="4"/>
        <v>1.2614971315231094E-2</v>
      </c>
    </row>
    <row r="160" spans="1:16384" x14ac:dyDescent="0.25">
      <c r="B160" s="607" t="s">
        <v>348</v>
      </c>
      <c r="C160" s="715">
        <v>1.8312539999999999</v>
      </c>
      <c r="D160" s="532">
        <f t="shared" si="4"/>
        <v>1.6929350929821058E-3</v>
      </c>
    </row>
    <row r="161" spans="1:6" x14ac:dyDescent="0.25">
      <c r="B161" s="606" t="s">
        <v>24</v>
      </c>
      <c r="C161" s="696">
        <f>+SUM(C154:C160)</f>
        <v>1081.7036090700001</v>
      </c>
      <c r="D161" s="484">
        <f t="shared" si="4"/>
        <v>1</v>
      </c>
    </row>
    <row r="162" spans="1:6" x14ac:dyDescent="0.25">
      <c r="B162" s="650" t="s">
        <v>852</v>
      </c>
    </row>
    <row r="163" spans="1:6" x14ac:dyDescent="0.25">
      <c r="B163" s="650" t="s">
        <v>347</v>
      </c>
    </row>
    <row r="165" spans="1:6" x14ac:dyDescent="0.25">
      <c r="A165" s="658" t="s">
        <v>858</v>
      </c>
      <c r="B165" s="601" t="s">
        <v>859</v>
      </c>
      <c r="C165" s="605"/>
    </row>
    <row r="166" spans="1:6" x14ac:dyDescent="0.25">
      <c r="B166" s="689"/>
      <c r="C166" s="829" t="s">
        <v>394</v>
      </c>
      <c r="D166" s="829" t="s">
        <v>46</v>
      </c>
    </row>
    <row r="167" spans="1:6" x14ac:dyDescent="0.25">
      <c r="B167" s="689" t="s">
        <v>860</v>
      </c>
      <c r="C167" s="689">
        <v>1721</v>
      </c>
      <c r="D167" s="603">
        <f>+C167/$C$173</f>
        <v>0.62718658892128276</v>
      </c>
      <c r="E167" s="660"/>
      <c r="F167" s="660"/>
    </row>
    <row r="168" spans="1:6" x14ac:dyDescent="0.25">
      <c r="B168" s="689" t="s">
        <v>203</v>
      </c>
      <c r="C168" s="689">
        <v>247</v>
      </c>
      <c r="D168" s="603">
        <f t="shared" ref="D168:D173" si="5">+C168/$C$173</f>
        <v>9.0014577259475217E-2</v>
      </c>
      <c r="E168" s="660"/>
    </row>
    <row r="169" spans="1:6" x14ac:dyDescent="0.25">
      <c r="B169" s="689" t="s">
        <v>202</v>
      </c>
      <c r="C169" s="689">
        <v>505</v>
      </c>
      <c r="D169" s="603">
        <f t="shared" si="5"/>
        <v>0.18403790087463556</v>
      </c>
      <c r="E169" s="660"/>
    </row>
    <row r="170" spans="1:6" x14ac:dyDescent="0.25">
      <c r="B170" s="689" t="s">
        <v>201</v>
      </c>
      <c r="C170" s="689">
        <v>91</v>
      </c>
      <c r="D170" s="603">
        <f t="shared" si="5"/>
        <v>3.3163265306122451E-2</v>
      </c>
      <c r="E170" s="660"/>
    </row>
    <row r="171" spans="1:6" x14ac:dyDescent="0.25">
      <c r="B171" s="689" t="s">
        <v>200</v>
      </c>
      <c r="C171" s="689">
        <v>130</v>
      </c>
      <c r="D171" s="603">
        <f t="shared" si="5"/>
        <v>4.7376093294460644E-2</v>
      </c>
      <c r="E171" s="660"/>
    </row>
    <row r="172" spans="1:6" x14ac:dyDescent="0.25">
      <c r="B172" s="604" t="s">
        <v>388</v>
      </c>
      <c r="C172" s="689">
        <v>50</v>
      </c>
      <c r="D172" s="603">
        <f t="shared" si="5"/>
        <v>1.8221574344023325E-2</v>
      </c>
      <c r="E172" s="660"/>
    </row>
    <row r="173" spans="1:6" x14ac:dyDescent="0.25">
      <c r="B173" s="688" t="s">
        <v>24</v>
      </c>
      <c r="C173" s="688">
        <f>+SUM(C167:C172)</f>
        <v>2744</v>
      </c>
      <c r="D173" s="670">
        <f t="shared" si="5"/>
        <v>1</v>
      </c>
      <c r="E173" s="660"/>
    </row>
    <row r="174" spans="1:6" x14ac:dyDescent="0.25">
      <c r="B174" s="650" t="s">
        <v>852</v>
      </c>
      <c r="E174" s="660"/>
    </row>
    <row r="175" spans="1:6" x14ac:dyDescent="0.25">
      <c r="B175" s="650" t="s">
        <v>347</v>
      </c>
      <c r="E175" s="660"/>
    </row>
    <row r="176" spans="1:6" x14ac:dyDescent="0.25">
      <c r="E176" s="660"/>
    </row>
    <row r="177" spans="1:6" x14ac:dyDescent="0.25">
      <c r="A177" s="658" t="s">
        <v>861</v>
      </c>
      <c r="B177" s="601" t="s">
        <v>862</v>
      </c>
      <c r="E177" s="660"/>
    </row>
    <row r="178" spans="1:6" x14ac:dyDescent="0.25">
      <c r="B178" s="689"/>
      <c r="C178" s="829" t="s">
        <v>394</v>
      </c>
      <c r="D178" s="829" t="s">
        <v>46</v>
      </c>
    </row>
    <row r="179" spans="1:6" x14ac:dyDescent="0.25">
      <c r="B179" s="689" t="s">
        <v>860</v>
      </c>
      <c r="C179" s="689">
        <f>'5.1. Grand Solutions (LP)'!C59+'5.1. Grand Solutions (LP)'!C60+'5.2. InnoBooster (LP)'!C60+'5.2. InnoBooster (LP)'!C61+'5.3. Talent (LP)'!J985+'5.3. Talent (LP)'!J731+'5.3. Talent (LP)'!J392+'5.3. Talent (LP)'!J209+'5.4. LanddistriktsVP (LP)'!C56+'5.4. LanddistriktsVP (LP)'!C57</f>
        <v>465</v>
      </c>
      <c r="D179" s="603">
        <f t="shared" ref="D179:D185" si="6">+C179/$C$185</f>
        <v>0.62668463611859837</v>
      </c>
    </row>
    <row r="180" spans="1:6" x14ac:dyDescent="0.25">
      <c r="B180" s="689" t="s">
        <v>203</v>
      </c>
      <c r="C180" s="689">
        <f>'5.1. Grand Solutions (LP)'!C61+'5.2. InnoBooster (LP)'!C62+'5.3. Talent (LP)'!J210+'5.3. Talent (LP)'!J393+'5.3. Talent (LP)'!J732+'5.3. Talent (LP)'!J986+'5.4. LanddistriktsVP (LP)'!C58</f>
        <v>74</v>
      </c>
      <c r="D180" s="603">
        <f t="shared" si="6"/>
        <v>9.9730458221024262E-2</v>
      </c>
    </row>
    <row r="181" spans="1:6" x14ac:dyDescent="0.25">
      <c r="B181" s="689" t="s">
        <v>202</v>
      </c>
      <c r="C181" s="689">
        <f>'5.1. Grand Solutions (LP)'!C62+'5.2. InnoBooster (LP)'!C63+'5.3. Talent (LP)'!J987+'5.3. Talent (LP)'!J733+'5.3. Talent (LP)'!J394+'5.3. Talent (LP)'!J211</f>
        <v>157</v>
      </c>
      <c r="D181" s="603">
        <f t="shared" si="6"/>
        <v>0.21159029649595687</v>
      </c>
    </row>
    <row r="182" spans="1:6" x14ac:dyDescent="0.25">
      <c r="B182" s="689" t="s">
        <v>201</v>
      </c>
      <c r="C182" s="689">
        <f>'5.1. Grand Solutions (LP)'!C63</f>
        <v>17</v>
      </c>
      <c r="D182" s="603">
        <f t="shared" si="6"/>
        <v>2.2911051212938006E-2</v>
      </c>
    </row>
    <row r="183" spans="1:6" x14ac:dyDescent="0.25">
      <c r="B183" s="689" t="s">
        <v>200</v>
      </c>
      <c r="C183" s="689">
        <f>'5.1. Grand Solutions (LP)'!C64</f>
        <v>23</v>
      </c>
      <c r="D183" s="603">
        <f t="shared" si="6"/>
        <v>3.0997304582210242E-2</v>
      </c>
    </row>
    <row r="184" spans="1:6" x14ac:dyDescent="0.25">
      <c r="B184" s="604" t="s">
        <v>388</v>
      </c>
      <c r="C184" s="689">
        <f>'5.1. Grand Solutions (LP)'!C65</f>
        <v>6</v>
      </c>
      <c r="D184" s="603">
        <f t="shared" si="6"/>
        <v>8.0862533692722376E-3</v>
      </c>
    </row>
    <row r="185" spans="1:6" x14ac:dyDescent="0.25">
      <c r="B185" s="688" t="s">
        <v>24</v>
      </c>
      <c r="C185" s="688">
        <f>+SUM(C179:C184)</f>
        <v>742</v>
      </c>
      <c r="D185" s="670">
        <f t="shared" si="6"/>
        <v>1</v>
      </c>
      <c r="E185" s="568"/>
    </row>
    <row r="186" spans="1:6" x14ac:dyDescent="0.25">
      <c r="A186" s="658"/>
      <c r="B186" s="602" t="s">
        <v>852</v>
      </c>
    </row>
    <row r="187" spans="1:6" x14ac:dyDescent="0.25">
      <c r="B187" s="650" t="s">
        <v>347</v>
      </c>
    </row>
    <row r="189" spans="1:6" x14ac:dyDescent="0.25">
      <c r="A189" s="658" t="s">
        <v>863</v>
      </c>
      <c r="B189" s="601" t="s">
        <v>864</v>
      </c>
    </row>
    <row r="190" spans="1:6" x14ac:dyDescent="0.25">
      <c r="B190" s="689"/>
      <c r="C190" s="829" t="s">
        <v>389</v>
      </c>
      <c r="D190" s="829" t="s">
        <v>46</v>
      </c>
    </row>
    <row r="191" spans="1:6" x14ac:dyDescent="0.25">
      <c r="B191" s="689" t="s">
        <v>860</v>
      </c>
      <c r="C191" s="689">
        <v>605</v>
      </c>
      <c r="D191" s="603">
        <f>+C191/$C$197</f>
        <v>0.10156180035262635</v>
      </c>
      <c r="F191" s="660"/>
    </row>
    <row r="192" spans="1:6" x14ac:dyDescent="0.25">
      <c r="B192" s="689" t="s">
        <v>203</v>
      </c>
      <c r="C192" s="689">
        <v>186.45301019999999</v>
      </c>
      <c r="D192" s="603">
        <f t="shared" ref="D192:D197" si="7">+C192/$C$197</f>
        <v>3.1300005615005955E-2</v>
      </c>
    </row>
    <row r="193" spans="1:5" x14ac:dyDescent="0.25">
      <c r="B193" s="689" t="s">
        <v>202</v>
      </c>
      <c r="C193" s="689">
        <v>860.98825109999996</v>
      </c>
      <c r="D193" s="603">
        <f t="shared" si="7"/>
        <v>0.14453473861847127</v>
      </c>
    </row>
    <row r="194" spans="1:5" x14ac:dyDescent="0.25">
      <c r="B194" s="689" t="s">
        <v>201</v>
      </c>
      <c r="C194" s="689">
        <v>700.27036788999999</v>
      </c>
      <c r="D194" s="603">
        <f t="shared" si="7"/>
        <v>0.11755490792810643</v>
      </c>
    </row>
    <row r="195" spans="1:5" x14ac:dyDescent="0.25">
      <c r="B195" s="689" t="s">
        <v>200</v>
      </c>
      <c r="C195" s="689">
        <v>1870.6112355400001</v>
      </c>
      <c r="D195" s="603">
        <f t="shared" si="7"/>
        <v>0.31402090056412096</v>
      </c>
    </row>
    <row r="196" spans="1:5" x14ac:dyDescent="0.25">
      <c r="B196" s="604" t="s">
        <v>388</v>
      </c>
      <c r="C196" s="689">
        <v>1733.64124874</v>
      </c>
      <c r="D196" s="603">
        <f t="shared" si="7"/>
        <v>0.29102764692166894</v>
      </c>
    </row>
    <row r="197" spans="1:5" x14ac:dyDescent="0.25">
      <c r="B197" s="688" t="s">
        <v>24</v>
      </c>
      <c r="C197" s="688">
        <f>+SUM(C191:C196)</f>
        <v>5956.9641134700005</v>
      </c>
      <c r="D197" s="670">
        <f t="shared" si="7"/>
        <v>1</v>
      </c>
      <c r="E197" s="568"/>
    </row>
    <row r="198" spans="1:5" x14ac:dyDescent="0.25">
      <c r="B198" s="602" t="s">
        <v>852</v>
      </c>
    </row>
    <row r="199" spans="1:5" x14ac:dyDescent="0.25">
      <c r="B199" s="650" t="s">
        <v>347</v>
      </c>
    </row>
    <row r="201" spans="1:5" x14ac:dyDescent="0.25">
      <c r="A201" s="658" t="s">
        <v>865</v>
      </c>
      <c r="B201" s="601" t="s">
        <v>866</v>
      </c>
    </row>
    <row r="202" spans="1:5" x14ac:dyDescent="0.25">
      <c r="B202" s="689"/>
      <c r="C202" s="829" t="s">
        <v>389</v>
      </c>
      <c r="D202" s="829" t="s">
        <v>46</v>
      </c>
    </row>
    <row r="203" spans="1:5" x14ac:dyDescent="0.25">
      <c r="B203" s="689" t="s">
        <v>860</v>
      </c>
      <c r="C203" s="689">
        <v>153.51939757</v>
      </c>
      <c r="D203" s="603">
        <f>+C203/$C$209</f>
        <v>0.14186953381578896</v>
      </c>
      <c r="E203" s="660"/>
    </row>
    <row r="204" spans="1:5" x14ac:dyDescent="0.25">
      <c r="B204" s="689" t="s">
        <v>203</v>
      </c>
      <c r="C204" s="689">
        <v>62.395810000000004</v>
      </c>
      <c r="D204" s="603">
        <f t="shared" ref="D204:D209" si="8">+C204/$C$209</f>
        <v>5.7660885965386113E-2</v>
      </c>
      <c r="E204" s="660"/>
    </row>
    <row r="205" spans="1:5" x14ac:dyDescent="0.25">
      <c r="B205" s="689" t="s">
        <v>202</v>
      </c>
      <c r="C205" s="689">
        <v>232.1435195</v>
      </c>
      <c r="D205" s="603">
        <f t="shared" si="8"/>
        <v>0.21452724158069086</v>
      </c>
      <c r="E205" s="660"/>
    </row>
    <row r="206" spans="1:5" x14ac:dyDescent="0.25">
      <c r="B206" s="689" t="s">
        <v>201</v>
      </c>
      <c r="C206" s="689">
        <v>130.23607143000001</v>
      </c>
      <c r="D206" s="603">
        <f t="shared" si="8"/>
        <v>0.12035306959401777</v>
      </c>
    </row>
    <row r="207" spans="1:5" x14ac:dyDescent="0.25">
      <c r="B207" s="689" t="s">
        <v>200</v>
      </c>
      <c r="C207" s="689">
        <v>334.74233078999998</v>
      </c>
      <c r="D207" s="603">
        <f t="shared" si="8"/>
        <v>0.30934031249004934</v>
      </c>
    </row>
    <row r="208" spans="1:5" x14ac:dyDescent="0.25">
      <c r="B208" s="604" t="s">
        <v>388</v>
      </c>
      <c r="C208" s="689">
        <v>169.07961164</v>
      </c>
      <c r="D208" s="603">
        <f t="shared" si="8"/>
        <v>0.15624895655406684</v>
      </c>
    </row>
    <row r="209" spans="1:4" x14ac:dyDescent="0.25">
      <c r="B209" s="688" t="s">
        <v>24</v>
      </c>
      <c r="C209" s="688">
        <f>+SUM(C203:C208)</f>
        <v>1082.1167409300001</v>
      </c>
      <c r="D209" s="670">
        <f t="shared" si="8"/>
        <v>1</v>
      </c>
    </row>
    <row r="210" spans="1:4" x14ac:dyDescent="0.25">
      <c r="B210" s="602" t="s">
        <v>852</v>
      </c>
    </row>
    <row r="211" spans="1:4" x14ac:dyDescent="0.25">
      <c r="B211" s="650" t="s">
        <v>347</v>
      </c>
    </row>
    <row r="221" spans="1:4" x14ac:dyDescent="0.25">
      <c r="A221" s="658"/>
    </row>
    <row r="234" spans="1:1" x14ac:dyDescent="0.25">
      <c r="A234" s="601"/>
    </row>
    <row r="236" spans="1:1" x14ac:dyDescent="0.25">
      <c r="A236" s="601"/>
    </row>
    <row r="237" spans="1:1" x14ac:dyDescent="0.25">
      <c r="A237" s="601"/>
    </row>
    <row r="238" spans="1:1" x14ac:dyDescent="0.25">
      <c r="A238" s="601"/>
    </row>
    <row r="239" spans="1:1" x14ac:dyDescent="0.25">
      <c r="A239" s="601"/>
    </row>
    <row r="240" spans="1:1" x14ac:dyDescent="0.25">
      <c r="A240" s="601"/>
    </row>
    <row r="241" spans="1:1" x14ac:dyDescent="0.25">
      <c r="A241" s="601"/>
    </row>
    <row r="242" spans="1:1" x14ac:dyDescent="0.25">
      <c r="A242" s="601"/>
    </row>
    <row r="243" spans="1:1" x14ac:dyDescent="0.25">
      <c r="A243" s="601"/>
    </row>
    <row r="244" spans="1:1" x14ac:dyDescent="0.25">
      <c r="A244" s="601"/>
    </row>
    <row r="245" spans="1:1" x14ac:dyDescent="0.25">
      <c r="A245" s="601"/>
    </row>
    <row r="246" spans="1:1" x14ac:dyDescent="0.25">
      <c r="A246" s="601"/>
    </row>
    <row r="247" spans="1:1" x14ac:dyDescent="0.25">
      <c r="A247" s="601"/>
    </row>
    <row r="248" spans="1:1" x14ac:dyDescent="0.25">
      <c r="A248" s="601"/>
    </row>
    <row r="249" spans="1:1" x14ac:dyDescent="0.25">
      <c r="A249" s="601"/>
    </row>
    <row r="250" spans="1:1" x14ac:dyDescent="0.25">
      <c r="A250" s="601"/>
    </row>
    <row r="251" spans="1:1" x14ac:dyDescent="0.25">
      <c r="A251" s="601"/>
    </row>
    <row r="252" spans="1:1" x14ac:dyDescent="0.25">
      <c r="A252" s="601"/>
    </row>
    <row r="253" spans="1:1" x14ac:dyDescent="0.25">
      <c r="A253" s="601"/>
    </row>
    <row r="254" spans="1:1" x14ac:dyDescent="0.25">
      <c r="A254" s="601"/>
    </row>
    <row r="255" spans="1:1" x14ac:dyDescent="0.25">
      <c r="A255" s="601"/>
    </row>
    <row r="256" spans="1:1" x14ac:dyDescent="0.25">
      <c r="A256" s="601"/>
    </row>
    <row r="257" spans="1:1" x14ac:dyDescent="0.25">
      <c r="A257" s="601"/>
    </row>
    <row r="258" spans="1:1" x14ac:dyDescent="0.25">
      <c r="A258" s="601"/>
    </row>
    <row r="259" spans="1:1" x14ac:dyDescent="0.25">
      <c r="A259" s="601"/>
    </row>
    <row r="260" spans="1:1" x14ac:dyDescent="0.25">
      <c r="A260" s="601"/>
    </row>
    <row r="261" spans="1:1" x14ac:dyDescent="0.25">
      <c r="A261" s="601"/>
    </row>
    <row r="262" spans="1:1" x14ac:dyDescent="0.25">
      <c r="A262" s="601"/>
    </row>
    <row r="263" spans="1:1" x14ac:dyDescent="0.25">
      <c r="A263" s="601"/>
    </row>
    <row r="264" spans="1:1" x14ac:dyDescent="0.25">
      <c r="A264" s="601"/>
    </row>
  </sheetData>
  <mergeCells count="41">
    <mergeCell ref="B120:B121"/>
    <mergeCell ref="C120:C121"/>
    <mergeCell ref="D120:D121"/>
    <mergeCell ref="B152:B153"/>
    <mergeCell ref="C152:C153"/>
    <mergeCell ref="D152:D153"/>
    <mergeCell ref="E82:H82"/>
    <mergeCell ref="I82:J82"/>
    <mergeCell ref="E83:H83"/>
    <mergeCell ref="I83:J83"/>
    <mergeCell ref="B88:B89"/>
    <mergeCell ref="C88:C89"/>
    <mergeCell ref="D88:D89"/>
    <mergeCell ref="C73:C74"/>
    <mergeCell ref="D73:D74"/>
    <mergeCell ref="E74:H74"/>
    <mergeCell ref="I74:J74"/>
    <mergeCell ref="C78:C79"/>
    <mergeCell ref="D78:D79"/>
    <mergeCell ref="E78:H78"/>
    <mergeCell ref="I78:J78"/>
    <mergeCell ref="E66:H66"/>
    <mergeCell ref="I66:J66"/>
    <mergeCell ref="E67:H67"/>
    <mergeCell ref="I67:J67"/>
    <mergeCell ref="C71:C72"/>
    <mergeCell ref="D71:D72"/>
    <mergeCell ref="E71:H71"/>
    <mergeCell ref="I71:J71"/>
    <mergeCell ref="E57:H57"/>
    <mergeCell ref="I57:J57"/>
    <mergeCell ref="C62:C63"/>
    <mergeCell ref="D62:D63"/>
    <mergeCell ref="E62:H62"/>
    <mergeCell ref="I62:J62"/>
    <mergeCell ref="C52:C53"/>
    <mergeCell ref="D52:D53"/>
    <mergeCell ref="E52:H52"/>
    <mergeCell ref="I52:J52"/>
    <mergeCell ref="E56:H56"/>
    <mergeCell ref="I56:J5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tabColor rgb="FF00B050"/>
  </sheetPr>
  <dimension ref="A1:R782"/>
  <sheetViews>
    <sheetView zoomScale="70" zoomScaleNormal="70" workbookViewId="0"/>
  </sheetViews>
  <sheetFormatPr defaultColWidth="9.140625" defaultRowHeight="15" x14ac:dyDescent="0.25"/>
  <cols>
    <col min="1" max="1" width="20.140625" style="693" customWidth="1"/>
    <col min="2" max="2" width="63.85546875" style="650" customWidth="1"/>
    <col min="3" max="10" width="25" style="650" customWidth="1"/>
    <col min="11" max="11" width="20.28515625" style="650" customWidth="1"/>
    <col min="12" max="16384" width="9.140625" style="650"/>
  </cols>
  <sheetData>
    <row r="1" spans="1:18" ht="34.5" x14ac:dyDescent="0.25">
      <c r="A1" s="626" t="s">
        <v>417</v>
      </c>
    </row>
    <row r="3" spans="1:18" x14ac:dyDescent="0.25">
      <c r="B3" s="281"/>
      <c r="C3" s="281"/>
      <c r="D3" s="281"/>
      <c r="E3" s="605"/>
      <c r="F3" s="605"/>
      <c r="G3" s="649"/>
      <c r="H3" s="649"/>
      <c r="I3" s="649"/>
      <c r="J3" s="605"/>
      <c r="K3" s="605"/>
      <c r="L3" s="693"/>
      <c r="M3" s="693"/>
      <c r="N3" s="693"/>
      <c r="O3" s="693"/>
      <c r="P3" s="693"/>
      <c r="Q3" s="693"/>
      <c r="R3" s="693"/>
    </row>
    <row r="4" spans="1:18" x14ac:dyDescent="0.25">
      <c r="A4" s="693" t="s">
        <v>416</v>
      </c>
      <c r="B4" s="690" t="s">
        <v>790</v>
      </c>
      <c r="C4" s="690"/>
      <c r="D4" s="690"/>
      <c r="E4" s="605"/>
      <c r="F4" s="605"/>
      <c r="G4" s="693"/>
      <c r="H4" s="693"/>
      <c r="I4" s="693"/>
      <c r="J4" s="693"/>
      <c r="K4" s="693"/>
    </row>
    <row r="5" spans="1:18" x14ac:dyDescent="0.25">
      <c r="A5" s="650"/>
      <c r="B5" s="688"/>
      <c r="C5" s="691">
        <v>2014</v>
      </c>
      <c r="D5" s="691">
        <v>2015</v>
      </c>
      <c r="E5" s="691">
        <v>2016</v>
      </c>
      <c r="F5" s="691">
        <v>2017</v>
      </c>
      <c r="G5" s="693"/>
      <c r="H5" s="693"/>
      <c r="I5" s="693"/>
      <c r="J5" s="693"/>
      <c r="K5" s="693"/>
    </row>
    <row r="6" spans="1:18" x14ac:dyDescent="0.25">
      <c r="B6" s="689" t="s">
        <v>25</v>
      </c>
      <c r="C6" s="692">
        <v>7367.1809368920131</v>
      </c>
      <c r="D6" s="692">
        <v>8373.2794151027992</v>
      </c>
      <c r="E6" s="692">
        <v>6144.8640000000005</v>
      </c>
      <c r="F6" s="692">
        <v>4361.27883604</v>
      </c>
      <c r="G6" s="693"/>
      <c r="H6" s="693"/>
      <c r="I6" s="693"/>
      <c r="J6" s="693"/>
      <c r="K6" s="693"/>
    </row>
    <row r="7" spans="1:18" x14ac:dyDescent="0.25">
      <c r="B7" s="689" t="s">
        <v>26</v>
      </c>
      <c r="C7" s="692">
        <v>1270.5134825322025</v>
      </c>
      <c r="D7" s="692">
        <v>1044.3700951199999</v>
      </c>
      <c r="E7" s="692">
        <v>883.95972183200001</v>
      </c>
      <c r="F7" s="692">
        <v>639.59687785999995</v>
      </c>
      <c r="G7" s="693"/>
      <c r="H7" s="693"/>
      <c r="I7" s="693"/>
      <c r="J7" s="693"/>
      <c r="K7" s="693"/>
    </row>
    <row r="8" spans="1:18" x14ac:dyDescent="0.25">
      <c r="B8" s="281" t="s">
        <v>1051</v>
      </c>
      <c r="C8" s="281"/>
      <c r="D8" s="281"/>
      <c r="E8" s="605"/>
      <c r="F8" s="605"/>
      <c r="G8" s="693"/>
      <c r="H8" s="693"/>
      <c r="I8" s="693"/>
      <c r="J8" s="693"/>
      <c r="K8" s="693"/>
    </row>
    <row r="9" spans="1:18" x14ac:dyDescent="0.25">
      <c r="B9" s="281" t="s">
        <v>347</v>
      </c>
      <c r="C9" s="281"/>
      <c r="D9" s="281"/>
      <c r="E9" s="605"/>
      <c r="F9" s="605"/>
      <c r="G9" s="693"/>
      <c r="H9" s="693"/>
      <c r="I9" s="693"/>
      <c r="J9" s="693"/>
      <c r="K9" s="693"/>
    </row>
    <row r="10" spans="1:18" x14ac:dyDescent="0.25">
      <c r="B10" s="281"/>
      <c r="C10" s="281"/>
      <c r="D10" s="281"/>
      <c r="E10" s="605"/>
      <c r="F10" s="605"/>
      <c r="G10" s="602"/>
      <c r="H10" s="602"/>
      <c r="I10" s="649"/>
      <c r="J10" s="605"/>
      <c r="K10" s="605"/>
      <c r="L10" s="693"/>
      <c r="M10" s="693"/>
      <c r="N10" s="693"/>
      <c r="O10" s="693"/>
      <c r="P10" s="693"/>
      <c r="Q10" s="693"/>
      <c r="R10" s="693"/>
    </row>
    <row r="11" spans="1:18" x14ac:dyDescent="0.25">
      <c r="A11" s="693" t="s">
        <v>414</v>
      </c>
      <c r="B11" s="690" t="s">
        <v>413</v>
      </c>
      <c r="C11" s="690"/>
      <c r="D11" s="690"/>
      <c r="E11" s="605"/>
      <c r="F11" s="605"/>
      <c r="G11" s="602"/>
      <c r="H11" s="602"/>
      <c r="I11" s="649"/>
      <c r="J11" s="605"/>
      <c r="K11" s="605"/>
      <c r="L11" s="693"/>
      <c r="M11" s="693"/>
      <c r="N11" s="693"/>
      <c r="O11" s="693"/>
      <c r="P11" s="693"/>
      <c r="Q11" s="693"/>
      <c r="R11" s="693"/>
    </row>
    <row r="12" spans="1:18" x14ac:dyDescent="0.25">
      <c r="B12" s="688"/>
      <c r="C12" s="691">
        <v>2014</v>
      </c>
      <c r="D12" s="691">
        <v>2015</v>
      </c>
      <c r="E12" s="691">
        <v>2016</v>
      </c>
      <c r="F12" s="691">
        <v>2017</v>
      </c>
      <c r="G12" s="690"/>
      <c r="H12" s="602"/>
      <c r="I12" s="649"/>
      <c r="J12" s="605"/>
      <c r="K12" s="605"/>
      <c r="L12" s="693"/>
      <c r="M12" s="693"/>
      <c r="N12" s="693"/>
      <c r="O12" s="693"/>
      <c r="P12" s="693"/>
      <c r="Q12" s="693"/>
      <c r="R12" s="693"/>
    </row>
    <row r="13" spans="1:18" x14ac:dyDescent="0.25">
      <c r="B13" s="689" t="s">
        <v>33</v>
      </c>
      <c r="C13" s="692">
        <v>495</v>
      </c>
      <c r="D13" s="692">
        <v>557</v>
      </c>
      <c r="E13" s="692">
        <v>493</v>
      </c>
      <c r="F13" s="692">
        <v>295</v>
      </c>
      <c r="G13" s="649"/>
      <c r="H13" s="378"/>
      <c r="I13" s="649"/>
      <c r="J13" s="605"/>
      <c r="K13" s="605"/>
      <c r="L13" s="693"/>
      <c r="M13" s="693"/>
      <c r="N13" s="693"/>
      <c r="O13" s="693"/>
      <c r="P13" s="693"/>
      <c r="Q13" s="693"/>
      <c r="R13" s="693"/>
    </row>
    <row r="14" spans="1:18" x14ac:dyDescent="0.25">
      <c r="B14" s="689" t="s">
        <v>34</v>
      </c>
      <c r="C14" s="692">
        <v>78</v>
      </c>
      <c r="D14" s="692">
        <v>61</v>
      </c>
      <c r="E14" s="692">
        <v>66</v>
      </c>
      <c r="F14" s="694">
        <v>48</v>
      </c>
      <c r="G14" s="649"/>
      <c r="H14" s="649"/>
      <c r="I14" s="649"/>
      <c r="J14" s="605"/>
      <c r="K14" s="605"/>
      <c r="L14" s="693"/>
      <c r="M14" s="693"/>
      <c r="N14" s="693"/>
      <c r="O14" s="693"/>
      <c r="P14" s="693"/>
      <c r="Q14" s="693"/>
      <c r="R14" s="693"/>
    </row>
    <row r="15" spans="1:18" x14ac:dyDescent="0.25">
      <c r="B15" s="281" t="s">
        <v>347</v>
      </c>
      <c r="C15" s="377"/>
      <c r="D15" s="377"/>
      <c r="E15" s="605"/>
      <c r="F15" s="605"/>
      <c r="G15" s="605"/>
      <c r="H15" s="605"/>
      <c r="I15" s="605"/>
      <c r="J15" s="605"/>
      <c r="K15" s="605"/>
      <c r="L15" s="693"/>
      <c r="M15" s="693"/>
      <c r="N15" s="693"/>
      <c r="O15" s="693"/>
      <c r="P15" s="693"/>
      <c r="Q15" s="693"/>
      <c r="R15" s="693"/>
    </row>
    <row r="16" spans="1:18" x14ac:dyDescent="0.25">
      <c r="B16" s="281"/>
      <c r="C16" s="281"/>
      <c r="D16" s="281"/>
      <c r="E16" s="605"/>
      <c r="F16" s="605"/>
      <c r="G16" s="605"/>
      <c r="H16" s="605"/>
      <c r="I16" s="605"/>
      <c r="J16" s="605"/>
      <c r="K16" s="605"/>
      <c r="L16" s="693"/>
      <c r="M16" s="693"/>
      <c r="N16" s="693"/>
      <c r="O16" s="693"/>
      <c r="P16" s="693"/>
      <c r="Q16" s="693"/>
      <c r="R16" s="693"/>
    </row>
    <row r="17" spans="1:18" x14ac:dyDescent="0.25">
      <c r="A17" s="693" t="s">
        <v>412</v>
      </c>
      <c r="B17" s="376" t="s">
        <v>411</v>
      </c>
      <c r="C17" s="605"/>
      <c r="D17" s="605"/>
      <c r="E17" s="605"/>
      <c r="F17" s="605"/>
      <c r="G17" s="605"/>
      <c r="H17" s="605"/>
      <c r="I17" s="605"/>
      <c r="J17" s="605"/>
      <c r="K17" s="605"/>
      <c r="L17" s="693"/>
      <c r="M17" s="693"/>
      <c r="N17" s="693"/>
      <c r="O17" s="693"/>
      <c r="P17" s="693"/>
      <c r="Q17" s="693"/>
      <c r="R17" s="693"/>
    </row>
    <row r="18" spans="1:18" ht="30" x14ac:dyDescent="0.25">
      <c r="B18" s="375"/>
      <c r="C18" s="664" t="s">
        <v>381</v>
      </c>
      <c r="D18" s="664" t="s">
        <v>380</v>
      </c>
      <c r="E18" s="664" t="s">
        <v>379</v>
      </c>
      <c r="F18" s="664" t="s">
        <v>378</v>
      </c>
      <c r="G18" s="664" t="s">
        <v>377</v>
      </c>
      <c r="H18" s="664" t="s">
        <v>376</v>
      </c>
      <c r="I18" s="664" t="s">
        <v>375</v>
      </c>
      <c r="J18" s="664" t="s">
        <v>24</v>
      </c>
      <c r="K18" s="605"/>
      <c r="L18" s="693"/>
      <c r="M18" s="693"/>
      <c r="N18" s="693"/>
      <c r="O18" s="693"/>
      <c r="P18" s="693"/>
      <c r="Q18" s="693"/>
      <c r="R18" s="693"/>
    </row>
    <row r="19" spans="1:18" x14ac:dyDescent="0.25">
      <c r="B19" s="375" t="s">
        <v>25</v>
      </c>
      <c r="C19" s="716">
        <v>954.01584147000005</v>
      </c>
      <c r="D19" s="692">
        <v>973.62605761999998</v>
      </c>
      <c r="E19" s="692">
        <v>1084.91322384</v>
      </c>
      <c r="F19" s="692">
        <v>918.33345872999996</v>
      </c>
      <c r="G19" s="692">
        <v>407.58057638000002</v>
      </c>
      <c r="H19" s="692">
        <v>22.809678000000002</v>
      </c>
      <c r="I19" s="692">
        <v>0</v>
      </c>
      <c r="J19" s="692">
        <v>4361.27883604</v>
      </c>
      <c r="K19" s="605"/>
      <c r="L19" s="693"/>
      <c r="M19" s="693"/>
      <c r="N19" s="693"/>
      <c r="O19" s="693"/>
      <c r="P19" s="693"/>
      <c r="Q19" s="693"/>
      <c r="R19" s="693"/>
    </row>
    <row r="20" spans="1:18" x14ac:dyDescent="0.25">
      <c r="B20" s="375" t="s">
        <v>26</v>
      </c>
      <c r="C20" s="410">
        <v>135.37637414</v>
      </c>
      <c r="D20" s="410">
        <v>151.10096931000001</v>
      </c>
      <c r="E20" s="410">
        <v>143.8463984</v>
      </c>
      <c r="F20" s="410">
        <v>170.80921975999999</v>
      </c>
      <c r="G20" s="410">
        <v>38.463916249999997</v>
      </c>
      <c r="H20" s="410">
        <v>0</v>
      </c>
      <c r="I20" s="410">
        <v>0</v>
      </c>
      <c r="J20" s="692">
        <v>639.59687786000006</v>
      </c>
      <c r="K20" s="605"/>
      <c r="L20" s="693"/>
      <c r="M20" s="693"/>
      <c r="N20" s="693"/>
      <c r="O20" s="693"/>
      <c r="P20" s="693"/>
      <c r="Q20" s="693"/>
      <c r="R20" s="693"/>
    </row>
    <row r="21" spans="1:18" x14ac:dyDescent="0.25">
      <c r="B21" s="375" t="s">
        <v>410</v>
      </c>
      <c r="C21" s="697">
        <v>0.21165890395361225</v>
      </c>
      <c r="D21" s="697">
        <v>0.23624406957013663</v>
      </c>
      <c r="E21" s="697">
        <v>0.22490165818396357</v>
      </c>
      <c r="F21" s="697">
        <v>0.26705761968617375</v>
      </c>
      <c r="G21" s="697">
        <v>6.0137748606113872E-2</v>
      </c>
      <c r="H21" s="697">
        <v>0</v>
      </c>
      <c r="I21" s="697">
        <v>0</v>
      </c>
      <c r="J21" s="697">
        <v>1</v>
      </c>
      <c r="K21" s="605"/>
      <c r="L21" s="693"/>
      <c r="M21" s="693"/>
      <c r="N21" s="693"/>
      <c r="O21" s="693"/>
      <c r="P21" s="693"/>
      <c r="Q21" s="693"/>
      <c r="R21" s="693"/>
    </row>
    <row r="22" spans="1:18" x14ac:dyDescent="0.25">
      <c r="B22" s="281" t="s">
        <v>347</v>
      </c>
      <c r="K22" s="605"/>
      <c r="L22" s="693"/>
      <c r="M22" s="693"/>
      <c r="N22" s="693"/>
      <c r="O22" s="693"/>
      <c r="P22" s="693"/>
      <c r="Q22" s="693"/>
      <c r="R22" s="693"/>
    </row>
    <row r="23" spans="1:18" x14ac:dyDescent="0.25">
      <c r="B23" s="281"/>
      <c r="C23" s="281"/>
      <c r="D23" s="281"/>
      <c r="E23" s="605"/>
      <c r="F23" s="605"/>
      <c r="G23" s="605"/>
      <c r="H23" s="605"/>
      <c r="I23" s="605"/>
      <c r="J23" s="605"/>
      <c r="K23" s="605"/>
      <c r="L23" s="693"/>
      <c r="M23" s="693"/>
      <c r="N23" s="693"/>
      <c r="O23" s="693"/>
      <c r="P23" s="693"/>
      <c r="Q23" s="693"/>
      <c r="R23" s="693"/>
    </row>
    <row r="24" spans="1:18" x14ac:dyDescent="0.25">
      <c r="A24" s="693" t="s">
        <v>409</v>
      </c>
      <c r="B24" s="376" t="s">
        <v>408</v>
      </c>
      <c r="C24" s="605"/>
      <c r="D24" s="605"/>
      <c r="E24" s="605"/>
      <c r="F24" s="605"/>
      <c r="G24" s="605"/>
      <c r="H24" s="605"/>
      <c r="I24" s="605"/>
      <c r="J24" s="605"/>
      <c r="K24" s="605"/>
      <c r="L24" s="693"/>
      <c r="M24" s="693"/>
      <c r="N24" s="693"/>
      <c r="O24" s="693"/>
      <c r="P24" s="693"/>
      <c r="Q24" s="693"/>
      <c r="R24" s="693"/>
    </row>
    <row r="25" spans="1:18" ht="30" x14ac:dyDescent="0.25">
      <c r="B25" s="375"/>
      <c r="C25" s="664" t="s">
        <v>381</v>
      </c>
      <c r="D25" s="664" t="s">
        <v>380</v>
      </c>
      <c r="E25" s="664" t="s">
        <v>379</v>
      </c>
      <c r="F25" s="664" t="s">
        <v>378</v>
      </c>
      <c r="G25" s="664" t="s">
        <v>377</v>
      </c>
      <c r="H25" s="664" t="s">
        <v>376</v>
      </c>
      <c r="I25" s="664" t="s">
        <v>375</v>
      </c>
      <c r="J25" s="664" t="s">
        <v>24</v>
      </c>
      <c r="K25" s="605"/>
      <c r="L25" s="693"/>
      <c r="M25" s="693"/>
      <c r="N25" s="693"/>
      <c r="O25" s="693"/>
      <c r="P25" s="693"/>
      <c r="Q25" s="693"/>
      <c r="R25" s="693"/>
    </row>
    <row r="26" spans="1:18" x14ac:dyDescent="0.25">
      <c r="B26" s="612" t="s">
        <v>33</v>
      </c>
      <c r="C26" s="692">
        <v>65</v>
      </c>
      <c r="D26" s="692">
        <v>75</v>
      </c>
      <c r="E26" s="692">
        <v>63</v>
      </c>
      <c r="F26" s="692">
        <v>64</v>
      </c>
      <c r="G26" s="692">
        <v>26</v>
      </c>
      <c r="H26" s="692">
        <v>2</v>
      </c>
      <c r="I26" s="692">
        <v>0</v>
      </c>
      <c r="J26" s="692">
        <v>295</v>
      </c>
      <c r="K26" s="605"/>
      <c r="L26" s="693"/>
      <c r="M26" s="693"/>
      <c r="N26" s="693"/>
      <c r="O26" s="693"/>
      <c r="P26" s="693"/>
      <c r="Q26" s="693"/>
      <c r="R26" s="693"/>
    </row>
    <row r="27" spans="1:18" x14ac:dyDescent="0.25">
      <c r="B27" s="375" t="s">
        <v>34</v>
      </c>
      <c r="C27" s="692">
        <v>9</v>
      </c>
      <c r="D27" s="692">
        <v>12</v>
      </c>
      <c r="E27" s="692">
        <v>12</v>
      </c>
      <c r="F27" s="692">
        <v>11</v>
      </c>
      <c r="G27" s="692">
        <v>4</v>
      </c>
      <c r="H27" s="692">
        <v>0</v>
      </c>
      <c r="I27" s="692">
        <v>0</v>
      </c>
      <c r="J27" s="692">
        <v>48</v>
      </c>
      <c r="K27" s="605"/>
      <c r="L27" s="693"/>
      <c r="M27" s="693"/>
      <c r="N27" s="693"/>
      <c r="O27" s="693"/>
      <c r="P27" s="693"/>
      <c r="Q27" s="693"/>
      <c r="R27" s="693"/>
    </row>
    <row r="28" spans="1:18" x14ac:dyDescent="0.25">
      <c r="B28" s="375" t="s">
        <v>407</v>
      </c>
      <c r="C28" s="718">
        <v>0.1875</v>
      </c>
      <c r="D28" s="718">
        <v>0.25</v>
      </c>
      <c r="E28" s="718">
        <v>0.25</v>
      </c>
      <c r="F28" s="718">
        <v>0.22916666666666666</v>
      </c>
      <c r="G28" s="718">
        <v>8.3333333333333329E-2</v>
      </c>
      <c r="H28" s="718">
        <v>0</v>
      </c>
      <c r="I28" s="718">
        <v>0</v>
      </c>
      <c r="J28" s="697">
        <v>1</v>
      </c>
      <c r="K28" s="605"/>
      <c r="L28" s="693"/>
      <c r="M28" s="693"/>
      <c r="N28" s="693"/>
      <c r="O28" s="693"/>
      <c r="P28" s="693"/>
      <c r="Q28" s="693"/>
      <c r="R28" s="693"/>
    </row>
    <row r="29" spans="1:18" x14ac:dyDescent="0.25">
      <c r="B29" s="281" t="s">
        <v>347</v>
      </c>
      <c r="C29" s="374"/>
      <c r="D29" s="374"/>
      <c r="E29" s="374"/>
      <c r="F29" s="374"/>
      <c r="G29" s="374"/>
      <c r="H29" s="374"/>
      <c r="I29" s="374"/>
      <c r="J29" s="374"/>
      <c r="K29" s="605"/>
      <c r="L29" s="693"/>
      <c r="M29" s="693"/>
      <c r="N29" s="693"/>
      <c r="O29" s="693"/>
      <c r="P29" s="693"/>
      <c r="Q29" s="693"/>
      <c r="R29" s="693"/>
    </row>
    <row r="30" spans="1:18" x14ac:dyDescent="0.25">
      <c r="B30" s="373"/>
      <c r="C30" s="373"/>
      <c r="D30" s="649"/>
      <c r="E30" s="649"/>
      <c r="F30" s="605"/>
      <c r="G30" s="605"/>
      <c r="H30" s="605"/>
      <c r="I30" s="605"/>
      <c r="J30" s="605"/>
      <c r="K30" s="605"/>
      <c r="L30" s="693"/>
      <c r="M30" s="693"/>
      <c r="N30" s="693"/>
      <c r="O30" s="693"/>
      <c r="P30" s="693"/>
      <c r="Q30" s="693"/>
      <c r="R30" s="693"/>
    </row>
    <row r="31" spans="1:18" x14ac:dyDescent="0.25">
      <c r="A31" s="693" t="s">
        <v>406</v>
      </c>
      <c r="B31" s="608" t="s">
        <v>405</v>
      </c>
      <c r="C31" s="358"/>
      <c r="D31" s="649"/>
      <c r="E31" s="649"/>
      <c r="F31" s="605"/>
      <c r="G31" s="605"/>
      <c r="H31" s="605"/>
      <c r="I31" s="605"/>
      <c r="J31" s="605"/>
      <c r="K31" s="605"/>
      <c r="L31" s="693"/>
      <c r="M31" s="693"/>
      <c r="N31" s="693"/>
      <c r="O31" s="693"/>
      <c r="P31" s="693"/>
      <c r="Q31" s="693"/>
      <c r="R31" s="693"/>
    </row>
    <row r="32" spans="1:18" x14ac:dyDescent="0.25">
      <c r="B32" s="612" t="s">
        <v>404</v>
      </c>
      <c r="C32" s="336">
        <v>195</v>
      </c>
      <c r="D32" s="649"/>
      <c r="E32" s="649"/>
      <c r="F32" s="605"/>
      <c r="G32" s="605"/>
      <c r="H32" s="605"/>
      <c r="I32" s="605"/>
      <c r="J32" s="605"/>
      <c r="K32" s="605"/>
      <c r="L32" s="693"/>
      <c r="M32" s="693"/>
      <c r="N32" s="693"/>
      <c r="O32" s="693"/>
      <c r="P32" s="693"/>
      <c r="Q32" s="693"/>
      <c r="R32" s="693"/>
    </row>
    <row r="33" spans="1:18" x14ac:dyDescent="0.25">
      <c r="B33" s="612" t="s">
        <v>34</v>
      </c>
      <c r="C33" s="336">
        <v>48</v>
      </c>
      <c r="D33" s="649"/>
      <c r="E33" s="649"/>
      <c r="F33" s="605"/>
      <c r="G33" s="605"/>
      <c r="H33" s="605"/>
      <c r="I33" s="605"/>
      <c r="J33" s="605"/>
      <c r="K33" s="605"/>
      <c r="L33" s="693"/>
      <c r="M33" s="693"/>
      <c r="N33" s="693"/>
      <c r="O33" s="693"/>
      <c r="P33" s="693"/>
      <c r="Q33" s="693"/>
      <c r="R33" s="693"/>
    </row>
    <row r="34" spans="1:18" x14ac:dyDescent="0.25">
      <c r="B34" s="281" t="s">
        <v>347</v>
      </c>
      <c r="C34" s="372"/>
      <c r="D34" s="649"/>
      <c r="E34" s="649"/>
      <c r="F34" s="605"/>
      <c r="G34" s="605"/>
      <c r="H34" s="605"/>
      <c r="I34" s="605"/>
      <c r="J34" s="605"/>
      <c r="K34" s="605"/>
      <c r="L34" s="693"/>
      <c r="M34" s="693"/>
      <c r="N34" s="693"/>
      <c r="O34" s="693"/>
      <c r="P34" s="693"/>
      <c r="Q34" s="693"/>
      <c r="R34" s="693"/>
    </row>
    <row r="35" spans="1:18" x14ac:dyDescent="0.25">
      <c r="B35" s="368"/>
      <c r="C35" s="358"/>
      <c r="D35" s="649"/>
      <c r="E35" s="649"/>
      <c r="F35" s="605"/>
      <c r="G35" s="605"/>
      <c r="H35" s="605"/>
      <c r="I35" s="605"/>
      <c r="J35" s="605"/>
      <c r="K35" s="605"/>
      <c r="L35" s="693"/>
      <c r="M35" s="693"/>
      <c r="N35" s="693"/>
      <c r="O35" s="693"/>
      <c r="P35" s="693"/>
      <c r="Q35" s="693"/>
      <c r="R35" s="693"/>
    </row>
    <row r="36" spans="1:18" x14ac:dyDescent="0.25">
      <c r="A36" s="693" t="s">
        <v>403</v>
      </c>
      <c r="B36" s="367" t="s">
        <v>402</v>
      </c>
      <c r="C36" s="260"/>
      <c r="D36" s="605"/>
      <c r="E36" s="605"/>
      <c r="F36" s="605"/>
      <c r="G36" s="605"/>
      <c r="H36" s="605"/>
      <c r="I36" s="605"/>
      <c r="J36" s="605"/>
      <c r="K36" s="605"/>
      <c r="L36" s="693"/>
      <c r="M36" s="693"/>
      <c r="N36" s="693"/>
      <c r="O36" s="693"/>
      <c r="P36" s="693"/>
      <c r="Q36" s="693"/>
      <c r="R36" s="693"/>
    </row>
    <row r="37" spans="1:18" x14ac:dyDescent="0.25">
      <c r="B37" s="717" t="s">
        <v>26</v>
      </c>
      <c r="C37" s="694">
        <v>639.59687785999995</v>
      </c>
      <c r="D37" s="605"/>
      <c r="E37" s="605"/>
      <c r="F37" s="649"/>
      <c r="G37" s="649"/>
      <c r="H37" s="649"/>
      <c r="I37" s="605"/>
      <c r="J37" s="605"/>
      <c r="K37" s="605"/>
      <c r="L37" s="693"/>
      <c r="M37" s="693"/>
      <c r="N37" s="693"/>
      <c r="O37" s="693"/>
      <c r="P37" s="693"/>
      <c r="Q37" s="693"/>
      <c r="R37" s="693"/>
    </row>
    <row r="38" spans="1:18" x14ac:dyDescent="0.25">
      <c r="B38" s="717" t="s">
        <v>401</v>
      </c>
      <c r="C38" s="719">
        <v>1087.7012970000001</v>
      </c>
      <c r="D38" s="655"/>
      <c r="E38" s="370"/>
      <c r="F38" s="649"/>
      <c r="G38" s="649"/>
      <c r="H38" s="649"/>
      <c r="I38" s="605"/>
      <c r="J38" s="605"/>
      <c r="K38" s="605"/>
      <c r="L38" s="693"/>
      <c r="M38" s="693"/>
      <c r="N38" s="693"/>
      <c r="O38" s="693"/>
      <c r="P38" s="693"/>
      <c r="Q38" s="693"/>
      <c r="R38" s="693"/>
    </row>
    <row r="39" spans="1:18" x14ac:dyDescent="0.25">
      <c r="B39" s="281" t="s">
        <v>347</v>
      </c>
      <c r="C39" s="260"/>
      <c r="E39" s="371"/>
      <c r="F39" s="649"/>
      <c r="G39" s="649"/>
      <c r="H39" s="649"/>
      <c r="I39" s="605"/>
      <c r="J39" s="605"/>
      <c r="K39" s="605"/>
      <c r="L39" s="693"/>
      <c r="M39" s="693"/>
      <c r="N39" s="693"/>
      <c r="O39" s="693"/>
      <c r="P39" s="693"/>
      <c r="Q39" s="693"/>
      <c r="R39" s="693"/>
    </row>
    <row r="40" spans="1:18" x14ac:dyDescent="0.25">
      <c r="B40" s="368"/>
      <c r="C40" s="260"/>
      <c r="D40" s="370"/>
      <c r="E40" s="605"/>
      <c r="F40" s="649"/>
      <c r="G40" s="649"/>
      <c r="H40" s="649"/>
      <c r="I40" s="605"/>
      <c r="J40" s="605"/>
      <c r="K40" s="605"/>
      <c r="L40" s="693"/>
      <c r="M40" s="693"/>
      <c r="N40" s="693"/>
      <c r="O40" s="693"/>
      <c r="P40" s="693"/>
      <c r="Q40" s="693"/>
      <c r="R40" s="693"/>
    </row>
    <row r="41" spans="1:18" x14ac:dyDescent="0.25">
      <c r="A41" s="693" t="s">
        <v>400</v>
      </c>
      <c r="B41" s="367" t="s">
        <v>399</v>
      </c>
      <c r="C41" s="366"/>
      <c r="D41" s="605"/>
      <c r="E41" s="605"/>
      <c r="F41" s="649"/>
      <c r="G41" s="649"/>
      <c r="H41" s="649"/>
      <c r="I41" s="605"/>
      <c r="J41" s="605"/>
      <c r="K41" s="605"/>
      <c r="L41" s="693"/>
      <c r="M41" s="693"/>
      <c r="N41" s="693"/>
      <c r="O41" s="693"/>
      <c r="P41" s="693"/>
      <c r="Q41" s="693"/>
      <c r="R41" s="693"/>
    </row>
    <row r="42" spans="1:18" x14ac:dyDescent="0.25">
      <c r="B42" s="717" t="s">
        <v>256</v>
      </c>
      <c r="C42" s="589">
        <v>13.286704650000001</v>
      </c>
      <c r="D42" s="605"/>
      <c r="E42" s="605"/>
      <c r="F42" s="649"/>
      <c r="G42" s="649"/>
      <c r="H42" s="649"/>
      <c r="I42" s="605"/>
      <c r="J42" s="605"/>
      <c r="K42" s="605"/>
      <c r="L42" s="693"/>
      <c r="M42" s="693"/>
      <c r="N42" s="693"/>
      <c r="O42" s="693"/>
      <c r="P42" s="693"/>
      <c r="Q42" s="693"/>
      <c r="R42" s="693"/>
    </row>
    <row r="43" spans="1:18" x14ac:dyDescent="0.25">
      <c r="B43" s="281" t="s">
        <v>347</v>
      </c>
      <c r="C43" s="369"/>
      <c r="D43" s="605"/>
      <c r="E43" s="605"/>
      <c r="F43" s="649"/>
      <c r="G43" s="649"/>
      <c r="H43" s="649"/>
      <c r="I43" s="605"/>
      <c r="J43" s="605"/>
      <c r="K43" s="605"/>
      <c r="L43" s="693"/>
      <c r="M43" s="693"/>
      <c r="N43" s="693"/>
      <c r="O43" s="693"/>
      <c r="P43" s="693"/>
      <c r="Q43" s="693"/>
      <c r="R43" s="693"/>
    </row>
    <row r="44" spans="1:18" x14ac:dyDescent="0.25">
      <c r="B44" s="368"/>
      <c r="C44" s="365"/>
      <c r="D44" s="605"/>
      <c r="E44" s="605"/>
      <c r="F44" s="649"/>
      <c r="G44" s="649"/>
      <c r="H44" s="649"/>
      <c r="I44" s="605"/>
      <c r="J44" s="605"/>
      <c r="K44" s="605"/>
      <c r="L44" s="693"/>
      <c r="M44" s="693"/>
      <c r="N44" s="693"/>
      <c r="O44" s="693"/>
      <c r="P44" s="693"/>
      <c r="Q44" s="693"/>
      <c r="R44" s="693"/>
    </row>
    <row r="45" spans="1:18" x14ac:dyDescent="0.25">
      <c r="A45" s="601" t="s">
        <v>398</v>
      </c>
      <c r="B45" s="601" t="s">
        <v>397</v>
      </c>
      <c r="C45" s="605"/>
      <c r="D45" s="649"/>
      <c r="E45" s="605"/>
      <c r="F45" s="605"/>
      <c r="G45" s="605"/>
      <c r="H45" s="605"/>
      <c r="I45" s="605"/>
      <c r="J45" s="605"/>
      <c r="K45" s="605"/>
      <c r="L45" s="693"/>
      <c r="M45" s="693"/>
      <c r="N45" s="693"/>
      <c r="O45" s="693"/>
      <c r="P45" s="693"/>
      <c r="Q45" s="693"/>
      <c r="R45" s="693"/>
    </row>
    <row r="46" spans="1:18" x14ac:dyDescent="0.25">
      <c r="A46" s="650"/>
      <c r="B46" s="689"/>
      <c r="C46" s="664" t="s">
        <v>394</v>
      </c>
      <c r="D46" s="664" t="s">
        <v>46</v>
      </c>
      <c r="E46" s="605"/>
      <c r="F46" s="605"/>
      <c r="G46" s="605"/>
      <c r="H46" s="605"/>
      <c r="I46" s="605"/>
      <c r="J46" s="605"/>
      <c r="K46" s="605"/>
      <c r="L46" s="693"/>
      <c r="M46" s="693"/>
      <c r="N46" s="693"/>
      <c r="O46" s="693"/>
      <c r="P46" s="693"/>
      <c r="Q46" s="693"/>
      <c r="R46" s="693"/>
    </row>
    <row r="47" spans="1:18" x14ac:dyDescent="0.25">
      <c r="A47" s="601"/>
      <c r="B47" s="689" t="s">
        <v>205</v>
      </c>
      <c r="C47" s="689">
        <v>2</v>
      </c>
      <c r="D47" s="669">
        <v>6.7796610169491523E-3</v>
      </c>
      <c r="E47" s="605"/>
      <c r="F47" s="605"/>
      <c r="G47" s="605"/>
      <c r="H47" s="605"/>
      <c r="I47" s="605"/>
      <c r="J47" s="605"/>
      <c r="K47" s="605"/>
      <c r="L47" s="693"/>
      <c r="M47" s="693"/>
      <c r="N47" s="693"/>
      <c r="O47" s="693"/>
      <c r="P47" s="693"/>
      <c r="Q47" s="693"/>
      <c r="R47" s="693"/>
    </row>
    <row r="48" spans="1:18" x14ac:dyDescent="0.25">
      <c r="A48" s="601"/>
      <c r="B48" s="689" t="s">
        <v>204</v>
      </c>
      <c r="C48" s="689">
        <v>2</v>
      </c>
      <c r="D48" s="669">
        <v>6.7796610169491523E-3</v>
      </c>
      <c r="E48" s="605"/>
      <c r="F48" s="605"/>
      <c r="G48" s="605"/>
      <c r="H48" s="605"/>
      <c r="I48" s="605"/>
      <c r="J48" s="605"/>
      <c r="K48" s="605"/>
      <c r="L48" s="693"/>
      <c r="M48" s="693"/>
      <c r="N48" s="693"/>
      <c r="O48" s="693"/>
      <c r="P48" s="693"/>
      <c r="Q48" s="693"/>
      <c r="R48" s="693"/>
    </row>
    <row r="49" spans="1:18" x14ac:dyDescent="0.25">
      <c r="A49" s="601"/>
      <c r="B49" s="689" t="s">
        <v>203</v>
      </c>
      <c r="C49" s="689">
        <v>3</v>
      </c>
      <c r="D49" s="669">
        <v>1.0169491525423728E-2</v>
      </c>
      <c r="E49" s="605"/>
      <c r="F49" s="605"/>
      <c r="G49" s="605"/>
      <c r="H49" s="605"/>
      <c r="I49" s="605"/>
      <c r="J49" s="605"/>
      <c r="K49" s="605"/>
      <c r="L49" s="693"/>
      <c r="M49" s="693"/>
      <c r="N49" s="693"/>
      <c r="O49" s="693"/>
      <c r="P49" s="693"/>
      <c r="Q49" s="693"/>
      <c r="R49" s="693"/>
    </row>
    <row r="50" spans="1:18" x14ac:dyDescent="0.25">
      <c r="A50" s="601"/>
      <c r="B50" s="689" t="s">
        <v>202</v>
      </c>
      <c r="C50" s="689">
        <v>23</v>
      </c>
      <c r="D50" s="669">
        <v>7.796610169491526E-2</v>
      </c>
      <c r="E50" s="605"/>
      <c r="F50" s="605"/>
      <c r="G50" s="605"/>
      <c r="H50" s="605"/>
      <c r="I50" s="605"/>
      <c r="J50" s="605"/>
      <c r="K50" s="605"/>
      <c r="L50" s="693"/>
      <c r="M50" s="693"/>
      <c r="N50" s="693"/>
      <c r="O50" s="693"/>
      <c r="P50" s="693"/>
      <c r="Q50" s="693"/>
      <c r="R50" s="693"/>
    </row>
    <row r="51" spans="1:18" x14ac:dyDescent="0.25">
      <c r="A51" s="601"/>
      <c r="B51" s="689" t="s">
        <v>201</v>
      </c>
      <c r="C51" s="689">
        <v>85</v>
      </c>
      <c r="D51" s="669">
        <v>0.28813559322033899</v>
      </c>
      <c r="E51" s="605"/>
      <c r="F51" s="605"/>
      <c r="G51" s="605"/>
      <c r="H51" s="605"/>
      <c r="I51" s="605"/>
      <c r="J51" s="605"/>
      <c r="K51" s="605"/>
      <c r="L51" s="693"/>
      <c r="M51" s="693"/>
      <c r="N51" s="693"/>
      <c r="O51" s="693"/>
      <c r="P51" s="693"/>
      <c r="Q51" s="693"/>
      <c r="R51" s="693"/>
    </row>
    <row r="52" spans="1:18" x14ac:dyDescent="0.25">
      <c r="A52" s="601"/>
      <c r="B52" s="689" t="s">
        <v>200</v>
      </c>
      <c r="C52" s="689">
        <v>130</v>
      </c>
      <c r="D52" s="669">
        <v>0.44067796610169491</v>
      </c>
      <c r="E52" s="605"/>
      <c r="F52" s="605"/>
      <c r="G52" s="605"/>
      <c r="H52" s="605"/>
      <c r="I52" s="605"/>
      <c r="J52" s="605"/>
      <c r="K52" s="605"/>
      <c r="L52" s="693"/>
      <c r="M52" s="693"/>
      <c r="N52" s="693"/>
      <c r="O52" s="693"/>
      <c r="P52" s="693"/>
      <c r="Q52" s="693"/>
      <c r="R52" s="693"/>
    </row>
    <row r="53" spans="1:18" x14ac:dyDescent="0.25">
      <c r="A53" s="601"/>
      <c r="B53" s="604" t="s">
        <v>388</v>
      </c>
      <c r="C53" s="689">
        <v>50</v>
      </c>
      <c r="D53" s="669">
        <v>0.16949152542372881</v>
      </c>
      <c r="E53" s="605"/>
      <c r="F53" s="605"/>
      <c r="G53" s="605"/>
      <c r="H53" s="605"/>
      <c r="I53" s="605"/>
      <c r="J53" s="605"/>
      <c r="K53" s="605"/>
      <c r="L53" s="693"/>
      <c r="M53" s="693"/>
      <c r="N53" s="693"/>
      <c r="O53" s="693"/>
      <c r="P53" s="693"/>
      <c r="Q53" s="693"/>
      <c r="R53" s="693"/>
    </row>
    <row r="54" spans="1:18" x14ac:dyDescent="0.25">
      <c r="A54" s="601"/>
      <c r="B54" s="688" t="s">
        <v>24</v>
      </c>
      <c r="C54" s="688">
        <v>295</v>
      </c>
      <c r="D54" s="346">
        <v>1</v>
      </c>
      <c r="E54" s="605"/>
      <c r="F54" s="605"/>
      <c r="G54" s="605"/>
      <c r="H54" s="605"/>
      <c r="I54" s="605"/>
      <c r="J54" s="605"/>
      <c r="K54" s="605"/>
      <c r="L54" s="693"/>
      <c r="M54" s="693"/>
      <c r="N54" s="693"/>
      <c r="O54" s="693"/>
      <c r="P54" s="693"/>
      <c r="Q54" s="693"/>
      <c r="R54" s="693"/>
    </row>
    <row r="55" spans="1:18" x14ac:dyDescent="0.25">
      <c r="A55" s="601"/>
      <c r="B55" s="281" t="s">
        <v>347</v>
      </c>
      <c r="C55" s="655"/>
      <c r="E55" s="605"/>
      <c r="F55" s="605"/>
      <c r="G55" s="605"/>
      <c r="H55" s="605"/>
      <c r="I55" s="605"/>
      <c r="J55" s="605"/>
      <c r="K55" s="605"/>
      <c r="L55" s="693"/>
      <c r="M55" s="693"/>
      <c r="N55" s="693"/>
      <c r="O55" s="693"/>
      <c r="P55" s="693"/>
      <c r="Q55" s="693"/>
      <c r="R55" s="693"/>
    </row>
    <row r="56" spans="1:18" x14ac:dyDescent="0.25">
      <c r="A56" s="601"/>
      <c r="B56" s="281"/>
      <c r="E56" s="605"/>
      <c r="F56" s="605"/>
      <c r="G56" s="605"/>
      <c r="H56" s="605"/>
      <c r="I56" s="605"/>
      <c r="J56" s="605"/>
      <c r="K56" s="605"/>
      <c r="L56" s="693"/>
      <c r="M56" s="693"/>
      <c r="N56" s="693"/>
      <c r="O56" s="693"/>
      <c r="P56" s="693"/>
      <c r="Q56" s="693"/>
      <c r="R56" s="693"/>
    </row>
    <row r="57" spans="1:18" x14ac:dyDescent="0.25">
      <c r="A57" s="601" t="s">
        <v>396</v>
      </c>
      <c r="B57" s="601" t="s">
        <v>395</v>
      </c>
      <c r="E57" s="605"/>
      <c r="F57" s="605"/>
      <c r="G57" s="605"/>
      <c r="H57" s="605"/>
      <c r="I57" s="605"/>
      <c r="J57" s="605"/>
      <c r="K57" s="605"/>
      <c r="L57" s="693"/>
      <c r="M57" s="693"/>
      <c r="N57" s="693"/>
      <c r="O57" s="693"/>
      <c r="P57" s="693"/>
      <c r="Q57" s="693"/>
      <c r="R57" s="693"/>
    </row>
    <row r="58" spans="1:18" x14ac:dyDescent="0.25">
      <c r="A58" s="601"/>
      <c r="B58" s="689"/>
      <c r="C58" s="664" t="s">
        <v>394</v>
      </c>
      <c r="D58" s="664" t="s">
        <v>46</v>
      </c>
      <c r="E58" s="605"/>
      <c r="F58" s="605"/>
      <c r="G58" s="605"/>
      <c r="H58" s="605"/>
      <c r="I58" s="605"/>
      <c r="J58" s="605"/>
      <c r="K58" s="605"/>
      <c r="L58" s="693"/>
      <c r="M58" s="693"/>
      <c r="N58" s="693"/>
      <c r="O58" s="693"/>
      <c r="P58" s="693"/>
      <c r="Q58" s="693"/>
      <c r="R58" s="693"/>
    </row>
    <row r="59" spans="1:18" x14ac:dyDescent="0.25">
      <c r="A59" s="601"/>
      <c r="B59" s="689" t="s">
        <v>205</v>
      </c>
      <c r="C59" s="689">
        <v>0</v>
      </c>
      <c r="D59" s="669">
        <v>0</v>
      </c>
      <c r="E59" s="605"/>
      <c r="F59" s="605"/>
      <c r="G59" s="605"/>
      <c r="H59" s="605"/>
      <c r="I59" s="605"/>
      <c r="J59" s="605"/>
      <c r="K59" s="605"/>
      <c r="L59" s="693"/>
      <c r="M59" s="693"/>
      <c r="N59" s="693"/>
      <c r="O59" s="693"/>
      <c r="P59" s="693"/>
      <c r="Q59" s="693"/>
      <c r="R59" s="693"/>
    </row>
    <row r="60" spans="1:18" x14ac:dyDescent="0.25">
      <c r="A60" s="601"/>
      <c r="B60" s="689" t="s">
        <v>204</v>
      </c>
      <c r="C60" s="689">
        <v>0</v>
      </c>
      <c r="D60" s="669">
        <v>0</v>
      </c>
      <c r="E60" s="605"/>
      <c r="F60" s="605"/>
      <c r="G60" s="605"/>
      <c r="H60" s="605"/>
      <c r="I60" s="605"/>
      <c r="J60" s="605"/>
      <c r="K60" s="605"/>
      <c r="L60" s="693"/>
      <c r="M60" s="693"/>
      <c r="N60" s="693"/>
      <c r="O60" s="693"/>
      <c r="P60" s="693"/>
      <c r="Q60" s="693"/>
      <c r="R60" s="693"/>
    </row>
    <row r="61" spans="1:18" x14ac:dyDescent="0.25">
      <c r="A61" s="601"/>
      <c r="B61" s="689" t="s">
        <v>203</v>
      </c>
      <c r="C61" s="689">
        <v>1</v>
      </c>
      <c r="D61" s="669">
        <v>2.0833333333333332E-2</v>
      </c>
      <c r="E61" s="605"/>
      <c r="F61" s="605"/>
      <c r="G61" s="605"/>
      <c r="H61" s="605"/>
      <c r="I61" s="605"/>
      <c r="J61" s="605"/>
      <c r="K61" s="605"/>
      <c r="L61" s="693"/>
      <c r="M61" s="693"/>
      <c r="N61" s="693"/>
      <c r="O61" s="693"/>
      <c r="P61" s="693"/>
      <c r="Q61" s="693"/>
      <c r="R61" s="693"/>
    </row>
    <row r="62" spans="1:18" x14ac:dyDescent="0.25">
      <c r="A62" s="601"/>
      <c r="B62" s="689" t="s">
        <v>202</v>
      </c>
      <c r="C62" s="689">
        <v>1</v>
      </c>
      <c r="D62" s="669">
        <v>2.0833333333333332E-2</v>
      </c>
      <c r="E62" s="605"/>
      <c r="F62" s="605"/>
      <c r="G62" s="605"/>
      <c r="H62" s="605"/>
      <c r="I62" s="605"/>
      <c r="J62" s="605"/>
      <c r="K62" s="605"/>
      <c r="L62" s="693"/>
      <c r="M62" s="693"/>
      <c r="N62" s="693"/>
      <c r="O62" s="693"/>
      <c r="P62" s="693"/>
      <c r="Q62" s="693"/>
      <c r="R62" s="693"/>
    </row>
    <row r="63" spans="1:18" x14ac:dyDescent="0.25">
      <c r="A63" s="601"/>
      <c r="B63" s="689" t="s">
        <v>201</v>
      </c>
      <c r="C63" s="689">
        <v>17</v>
      </c>
      <c r="D63" s="669">
        <v>0.35416666666666669</v>
      </c>
      <c r="E63" s="605"/>
      <c r="F63" s="605"/>
      <c r="G63" s="605"/>
      <c r="H63" s="605"/>
      <c r="I63" s="605"/>
      <c r="J63" s="605"/>
      <c r="K63" s="605"/>
      <c r="L63" s="693"/>
      <c r="M63" s="693"/>
      <c r="N63" s="693"/>
      <c r="O63" s="693"/>
      <c r="P63" s="693"/>
      <c r="Q63" s="693"/>
      <c r="R63" s="693"/>
    </row>
    <row r="64" spans="1:18" x14ac:dyDescent="0.25">
      <c r="A64" s="601"/>
      <c r="B64" s="689" t="s">
        <v>200</v>
      </c>
      <c r="C64" s="689">
        <v>23</v>
      </c>
      <c r="D64" s="669">
        <v>0.47916666666666669</v>
      </c>
      <c r="E64" s="605"/>
      <c r="F64" s="605"/>
      <c r="G64" s="605"/>
      <c r="H64" s="605"/>
      <c r="I64" s="605"/>
      <c r="J64" s="605"/>
      <c r="K64" s="605"/>
      <c r="L64" s="693"/>
      <c r="M64" s="693"/>
      <c r="N64" s="693"/>
      <c r="O64" s="693"/>
      <c r="P64" s="693"/>
      <c r="Q64" s="693"/>
      <c r="R64" s="693"/>
    </row>
    <row r="65" spans="1:18" x14ac:dyDescent="0.25">
      <c r="A65" s="601"/>
      <c r="B65" s="604" t="s">
        <v>388</v>
      </c>
      <c r="C65" s="689">
        <v>6</v>
      </c>
      <c r="D65" s="669">
        <v>0.125</v>
      </c>
      <c r="E65" s="605"/>
      <c r="F65" s="605"/>
      <c r="G65" s="605"/>
      <c r="H65" s="605"/>
      <c r="I65" s="605"/>
      <c r="J65" s="605"/>
      <c r="K65" s="605"/>
      <c r="L65" s="693"/>
      <c r="M65" s="693"/>
      <c r="N65" s="693"/>
      <c r="O65" s="693"/>
      <c r="P65" s="693"/>
      <c r="Q65" s="693"/>
      <c r="R65" s="693"/>
    </row>
    <row r="66" spans="1:18" x14ac:dyDescent="0.25">
      <c r="A66" s="601"/>
      <c r="B66" s="688" t="s">
        <v>24</v>
      </c>
      <c r="C66" s="688">
        <v>48</v>
      </c>
      <c r="D66" s="346">
        <v>1</v>
      </c>
      <c r="E66" s="605"/>
      <c r="F66" s="605"/>
      <c r="G66" s="605"/>
      <c r="H66" s="605"/>
      <c r="I66" s="605"/>
      <c r="J66" s="605"/>
      <c r="K66" s="605"/>
      <c r="L66" s="693"/>
      <c r="M66" s="693"/>
      <c r="N66" s="693"/>
      <c r="O66" s="693"/>
      <c r="P66" s="693"/>
      <c r="Q66" s="693"/>
      <c r="R66" s="693"/>
    </row>
    <row r="67" spans="1:18" x14ac:dyDescent="0.25">
      <c r="A67" s="601"/>
      <c r="B67" s="281" t="s">
        <v>347</v>
      </c>
      <c r="E67" s="605"/>
      <c r="F67" s="605"/>
      <c r="G67" s="605"/>
      <c r="H67" s="605"/>
      <c r="I67" s="605"/>
      <c r="J67" s="605"/>
      <c r="K67" s="605"/>
      <c r="L67" s="693"/>
      <c r="M67" s="693"/>
      <c r="N67" s="693"/>
      <c r="O67" s="693"/>
      <c r="P67" s="693"/>
      <c r="Q67" s="693"/>
      <c r="R67" s="693"/>
    </row>
    <row r="68" spans="1:18" x14ac:dyDescent="0.25">
      <c r="A68" s="601"/>
      <c r="B68" s="602"/>
      <c r="E68" s="605"/>
      <c r="F68" s="605"/>
      <c r="G68" s="605"/>
      <c r="H68" s="605"/>
      <c r="I68" s="605"/>
      <c r="J68" s="605"/>
      <c r="K68" s="605"/>
      <c r="L68" s="693"/>
      <c r="M68" s="693"/>
      <c r="N68" s="693"/>
      <c r="O68" s="693"/>
      <c r="P68" s="693"/>
      <c r="Q68" s="693"/>
      <c r="R68" s="693"/>
    </row>
    <row r="69" spans="1:18" x14ac:dyDescent="0.25">
      <c r="A69" s="601" t="s">
        <v>393</v>
      </c>
      <c r="B69" s="601" t="s">
        <v>392</v>
      </c>
      <c r="E69" s="605"/>
      <c r="F69" s="605"/>
      <c r="G69" s="605"/>
      <c r="H69" s="605"/>
      <c r="I69" s="605"/>
      <c r="J69" s="605"/>
      <c r="K69" s="605"/>
      <c r="L69" s="693"/>
      <c r="M69" s="693"/>
      <c r="N69" s="693"/>
      <c r="O69" s="693"/>
      <c r="P69" s="693"/>
      <c r="Q69" s="693"/>
      <c r="R69" s="693"/>
    </row>
    <row r="70" spans="1:18" x14ac:dyDescent="0.25">
      <c r="A70" s="601"/>
      <c r="B70" s="689"/>
      <c r="C70" s="664" t="s">
        <v>389</v>
      </c>
      <c r="D70" s="664" t="s">
        <v>46</v>
      </c>
      <c r="E70" s="605"/>
      <c r="F70" s="605"/>
      <c r="G70" s="605"/>
      <c r="H70" s="605"/>
      <c r="I70" s="605"/>
      <c r="J70" s="605"/>
      <c r="K70" s="605"/>
      <c r="L70" s="693"/>
      <c r="M70" s="693"/>
      <c r="N70" s="693"/>
      <c r="O70" s="693"/>
      <c r="P70" s="693"/>
      <c r="Q70" s="693"/>
      <c r="R70" s="693"/>
    </row>
    <row r="71" spans="1:18" x14ac:dyDescent="0.25">
      <c r="A71" s="601"/>
      <c r="B71" s="689" t="s">
        <v>205</v>
      </c>
      <c r="C71" s="689">
        <v>0</v>
      </c>
      <c r="D71" s="669">
        <v>0</v>
      </c>
      <c r="E71" s="605"/>
      <c r="F71" s="605"/>
      <c r="G71" s="605"/>
      <c r="H71" s="605"/>
      <c r="I71" s="605"/>
      <c r="J71" s="605"/>
      <c r="K71" s="605"/>
      <c r="L71" s="693"/>
      <c r="M71" s="693"/>
      <c r="N71" s="693"/>
      <c r="O71" s="693"/>
      <c r="P71" s="693"/>
      <c r="Q71" s="693"/>
      <c r="R71" s="693"/>
    </row>
    <row r="72" spans="1:18" x14ac:dyDescent="0.25">
      <c r="A72" s="601"/>
      <c r="B72" s="689" t="s">
        <v>204</v>
      </c>
      <c r="C72" s="689">
        <v>0.66257999999999995</v>
      </c>
      <c r="D72" s="669">
        <v>1.5192332912188121E-4</v>
      </c>
      <c r="E72" s="605"/>
      <c r="F72" s="605"/>
      <c r="G72" s="605"/>
      <c r="H72" s="605"/>
      <c r="I72" s="605"/>
      <c r="J72" s="605"/>
      <c r="K72" s="605"/>
      <c r="L72" s="693"/>
      <c r="M72" s="693"/>
      <c r="N72" s="693"/>
      <c r="O72" s="693"/>
      <c r="P72" s="693"/>
      <c r="Q72" s="693"/>
      <c r="R72" s="693"/>
    </row>
    <row r="73" spans="1:18" x14ac:dyDescent="0.25">
      <c r="A73" s="601"/>
      <c r="B73" s="689" t="s">
        <v>203</v>
      </c>
      <c r="C73" s="689">
        <v>1.9179682</v>
      </c>
      <c r="D73" s="669">
        <v>4.3977197333741153E-4</v>
      </c>
      <c r="E73" s="605"/>
      <c r="F73" s="605"/>
      <c r="G73" s="605"/>
      <c r="H73" s="605"/>
      <c r="I73" s="605"/>
      <c r="J73" s="605"/>
      <c r="K73" s="605"/>
      <c r="L73" s="693"/>
      <c r="M73" s="693"/>
      <c r="N73" s="693"/>
      <c r="O73" s="693"/>
      <c r="P73" s="693"/>
      <c r="Q73" s="693"/>
      <c r="R73" s="693"/>
    </row>
    <row r="74" spans="1:18" x14ac:dyDescent="0.25">
      <c r="A74" s="601"/>
      <c r="B74" s="689" t="s">
        <v>202</v>
      </c>
      <c r="C74" s="689">
        <v>84.175435669999999</v>
      </c>
      <c r="D74" s="669">
        <v>1.9300631496983234E-2</v>
      </c>
      <c r="E74" s="605"/>
      <c r="F74" s="605"/>
      <c r="G74" s="605"/>
      <c r="H74" s="605"/>
      <c r="I74" s="605"/>
      <c r="J74" s="605"/>
      <c r="K74" s="605"/>
      <c r="L74" s="693"/>
      <c r="M74" s="693"/>
      <c r="N74" s="693"/>
      <c r="O74" s="693"/>
      <c r="P74" s="693"/>
      <c r="Q74" s="693"/>
      <c r="R74" s="693"/>
    </row>
    <row r="75" spans="1:18" x14ac:dyDescent="0.25">
      <c r="A75" s="601"/>
      <c r="B75" s="689" t="s">
        <v>201</v>
      </c>
      <c r="C75" s="689">
        <v>670.27036788999999</v>
      </c>
      <c r="D75" s="669">
        <v>0.15368665776449164</v>
      </c>
      <c r="E75" s="605"/>
      <c r="F75" s="605"/>
      <c r="G75" s="605"/>
      <c r="H75" s="605"/>
      <c r="I75" s="605"/>
      <c r="J75" s="605"/>
      <c r="K75" s="605"/>
      <c r="L75" s="693"/>
      <c r="M75" s="693"/>
      <c r="N75" s="693"/>
      <c r="O75" s="693"/>
      <c r="P75" s="693"/>
      <c r="Q75" s="693"/>
      <c r="R75" s="693"/>
    </row>
    <row r="76" spans="1:18" x14ac:dyDescent="0.25">
      <c r="A76" s="601"/>
      <c r="B76" s="689" t="s">
        <v>200</v>
      </c>
      <c r="C76" s="689">
        <v>1870.6112355400001</v>
      </c>
      <c r="D76" s="669">
        <v>0.42891346915999928</v>
      </c>
      <c r="E76" s="605"/>
      <c r="F76" s="605"/>
      <c r="G76" s="605"/>
      <c r="H76" s="605"/>
      <c r="I76" s="605"/>
      <c r="J76" s="605"/>
      <c r="K76" s="605"/>
      <c r="L76" s="693"/>
      <c r="M76" s="693"/>
      <c r="N76" s="693"/>
      <c r="O76" s="693"/>
      <c r="P76" s="693"/>
      <c r="Q76" s="693"/>
      <c r="R76" s="693"/>
    </row>
    <row r="77" spans="1:18" x14ac:dyDescent="0.25">
      <c r="A77" s="601"/>
      <c r="B77" s="604" t="s">
        <v>388</v>
      </c>
      <c r="C77" s="689">
        <v>1733.64124874</v>
      </c>
      <c r="D77" s="669">
        <v>0.39750754627606655</v>
      </c>
      <c r="E77" s="605"/>
      <c r="F77" s="605"/>
      <c r="G77" s="605"/>
      <c r="H77" s="605"/>
      <c r="I77" s="605"/>
      <c r="J77" s="605"/>
      <c r="K77" s="605"/>
      <c r="L77" s="693"/>
      <c r="M77" s="693"/>
      <c r="N77" s="693"/>
      <c r="O77" s="693"/>
      <c r="P77" s="693"/>
      <c r="Q77" s="693"/>
      <c r="R77" s="693"/>
    </row>
    <row r="78" spans="1:18" x14ac:dyDescent="0.25">
      <c r="A78" s="601"/>
      <c r="B78" s="688" t="s">
        <v>24</v>
      </c>
      <c r="C78" s="688">
        <v>4361.27883604</v>
      </c>
      <c r="D78" s="346">
        <v>1</v>
      </c>
      <c r="E78" s="605"/>
      <c r="F78" s="605"/>
      <c r="G78" s="605"/>
      <c r="H78" s="605"/>
      <c r="I78" s="605"/>
      <c r="J78" s="605"/>
      <c r="K78" s="605"/>
      <c r="L78" s="693"/>
      <c r="M78" s="693"/>
      <c r="N78" s="693"/>
      <c r="O78" s="693"/>
      <c r="P78" s="693"/>
      <c r="Q78" s="693"/>
      <c r="R78" s="693"/>
    </row>
    <row r="79" spans="1:18" x14ac:dyDescent="0.25">
      <c r="A79" s="601"/>
      <c r="B79" s="281" t="s">
        <v>347</v>
      </c>
      <c r="E79" s="605"/>
      <c r="F79" s="605"/>
      <c r="G79" s="605"/>
      <c r="H79" s="605"/>
      <c r="I79" s="605"/>
      <c r="J79" s="605"/>
      <c r="K79" s="605"/>
      <c r="L79" s="693"/>
      <c r="M79" s="693"/>
      <c r="N79" s="693"/>
      <c r="O79" s="693"/>
      <c r="P79" s="693"/>
      <c r="Q79" s="693"/>
      <c r="R79" s="693"/>
    </row>
    <row r="80" spans="1:18" x14ac:dyDescent="0.25">
      <c r="A80" s="601"/>
      <c r="B80" s="43"/>
      <c r="E80" s="605"/>
      <c r="F80" s="605"/>
      <c r="G80" s="605"/>
      <c r="H80" s="605"/>
      <c r="I80" s="605"/>
      <c r="J80" s="605"/>
      <c r="K80" s="605"/>
      <c r="L80" s="693"/>
      <c r="M80" s="693"/>
      <c r="N80" s="693"/>
      <c r="O80" s="693"/>
      <c r="P80" s="693"/>
      <c r="Q80" s="693"/>
      <c r="R80" s="693"/>
    </row>
    <row r="81" spans="1:18" x14ac:dyDescent="0.25">
      <c r="A81" s="601" t="s">
        <v>391</v>
      </c>
      <c r="B81" s="601" t="s">
        <v>390</v>
      </c>
      <c r="E81" s="605"/>
      <c r="F81" s="605"/>
      <c r="G81" s="605"/>
      <c r="H81" s="605"/>
      <c r="I81" s="605"/>
      <c r="J81" s="605"/>
      <c r="K81" s="605"/>
      <c r="L81" s="693"/>
      <c r="M81" s="693"/>
      <c r="N81" s="693"/>
      <c r="O81" s="693"/>
      <c r="P81" s="693"/>
      <c r="Q81" s="693"/>
      <c r="R81" s="693"/>
    </row>
    <row r="82" spans="1:18" x14ac:dyDescent="0.25">
      <c r="A82" s="601"/>
      <c r="B82" s="689"/>
      <c r="C82" s="664" t="s">
        <v>389</v>
      </c>
      <c r="D82" s="664" t="s">
        <v>46</v>
      </c>
      <c r="E82" s="605"/>
      <c r="F82" s="605"/>
      <c r="G82" s="605"/>
      <c r="H82" s="605"/>
      <c r="I82" s="605"/>
      <c r="J82" s="605"/>
      <c r="K82" s="605"/>
      <c r="L82" s="693"/>
      <c r="M82" s="693"/>
      <c r="N82" s="693"/>
      <c r="O82" s="693"/>
      <c r="P82" s="693"/>
      <c r="Q82" s="693"/>
      <c r="R82" s="693"/>
    </row>
    <row r="83" spans="1:18" x14ac:dyDescent="0.25">
      <c r="A83" s="601"/>
      <c r="B83" s="689" t="s">
        <v>205</v>
      </c>
      <c r="C83" s="689">
        <v>0</v>
      </c>
      <c r="D83" s="669">
        <v>0</v>
      </c>
      <c r="E83" s="605"/>
      <c r="F83" s="605"/>
      <c r="G83" s="605"/>
      <c r="H83" s="605"/>
      <c r="I83" s="605"/>
      <c r="J83" s="605"/>
      <c r="K83" s="605"/>
      <c r="L83" s="693"/>
      <c r="M83" s="693"/>
      <c r="N83" s="693"/>
      <c r="O83" s="693"/>
      <c r="P83" s="693"/>
      <c r="Q83" s="693"/>
      <c r="R83" s="693"/>
    </row>
    <row r="84" spans="1:18" x14ac:dyDescent="0.25">
      <c r="A84" s="601"/>
      <c r="B84" s="689" t="s">
        <v>204</v>
      </c>
      <c r="C84" s="689">
        <v>0</v>
      </c>
      <c r="D84" s="669">
        <v>0</v>
      </c>
      <c r="E84" s="605"/>
      <c r="F84" s="605"/>
      <c r="G84" s="605"/>
      <c r="H84" s="605"/>
      <c r="I84" s="605"/>
      <c r="J84" s="605"/>
      <c r="K84" s="605"/>
      <c r="L84" s="693"/>
      <c r="M84" s="693"/>
      <c r="N84" s="693"/>
      <c r="O84" s="693"/>
      <c r="P84" s="693"/>
      <c r="Q84" s="693"/>
      <c r="R84" s="693"/>
    </row>
    <row r="85" spans="1:18" x14ac:dyDescent="0.25">
      <c r="A85" s="601"/>
      <c r="B85" s="689" t="s">
        <v>203</v>
      </c>
      <c r="C85" s="689">
        <v>0.75</v>
      </c>
      <c r="D85" s="669">
        <v>1.1726136039146926E-3</v>
      </c>
      <c r="E85" s="605"/>
      <c r="F85" s="605"/>
      <c r="G85" s="605"/>
      <c r="H85" s="605"/>
      <c r="I85" s="605"/>
      <c r="J85" s="605"/>
      <c r="K85" s="605"/>
      <c r="L85" s="693"/>
      <c r="M85" s="693"/>
      <c r="N85" s="693"/>
      <c r="O85" s="693"/>
      <c r="P85" s="693"/>
      <c r="Q85" s="693"/>
      <c r="R85" s="693"/>
    </row>
    <row r="86" spans="1:18" x14ac:dyDescent="0.25">
      <c r="A86" s="601"/>
      <c r="B86" s="689" t="s">
        <v>202</v>
      </c>
      <c r="C86" s="689">
        <v>4.7888640000000002</v>
      </c>
      <c r="D86" s="669">
        <v>7.4873160982631077E-3</v>
      </c>
      <c r="E86" s="605"/>
      <c r="F86" s="605"/>
      <c r="G86" s="605"/>
      <c r="H86" s="605"/>
      <c r="I86" s="605"/>
      <c r="J86" s="605"/>
      <c r="K86" s="605"/>
      <c r="L86" s="693"/>
      <c r="M86" s="693"/>
      <c r="N86" s="693"/>
      <c r="O86" s="693"/>
      <c r="P86" s="693"/>
      <c r="Q86" s="693"/>
      <c r="R86" s="693"/>
    </row>
    <row r="87" spans="1:18" x14ac:dyDescent="0.25">
      <c r="A87" s="601"/>
      <c r="B87" s="689" t="s">
        <v>201</v>
      </c>
      <c r="C87" s="689">
        <v>130.23607143000001</v>
      </c>
      <c r="D87" s="669">
        <v>0.20362211877229819</v>
      </c>
      <c r="E87" s="605"/>
      <c r="F87" s="605"/>
      <c r="G87" s="605"/>
      <c r="H87" s="605"/>
      <c r="I87" s="605"/>
      <c r="J87" s="605"/>
      <c r="K87" s="605"/>
      <c r="L87" s="693"/>
      <c r="M87" s="693"/>
      <c r="N87" s="693"/>
      <c r="O87" s="693"/>
      <c r="P87" s="693"/>
      <c r="Q87" s="693"/>
      <c r="R87" s="693"/>
    </row>
    <row r="88" spans="1:18" x14ac:dyDescent="0.25">
      <c r="A88" s="601"/>
      <c r="B88" s="689" t="s">
        <v>200</v>
      </c>
      <c r="C88" s="689">
        <v>334.74233078999998</v>
      </c>
      <c r="D88" s="669">
        <v>0.5233645478539547</v>
      </c>
      <c r="E88" s="605"/>
      <c r="F88" s="605"/>
      <c r="G88" s="605"/>
      <c r="H88" s="605"/>
      <c r="I88" s="605"/>
      <c r="J88" s="605"/>
      <c r="K88" s="605"/>
      <c r="L88" s="693"/>
      <c r="M88" s="693"/>
      <c r="N88" s="693"/>
      <c r="O88" s="693"/>
      <c r="P88" s="693"/>
      <c r="Q88" s="693"/>
      <c r="R88" s="693"/>
    </row>
    <row r="89" spans="1:18" x14ac:dyDescent="0.25">
      <c r="A89" s="601"/>
      <c r="B89" s="604" t="s">
        <v>388</v>
      </c>
      <c r="C89" s="689">
        <v>169.07961164</v>
      </c>
      <c r="D89" s="669">
        <v>0.26435340367156934</v>
      </c>
      <c r="E89" s="605"/>
      <c r="F89" s="605"/>
      <c r="G89" s="605"/>
      <c r="H89" s="605"/>
      <c r="I89" s="605"/>
      <c r="J89" s="605"/>
      <c r="K89" s="605"/>
      <c r="L89" s="693"/>
      <c r="M89" s="693"/>
      <c r="N89" s="693"/>
      <c r="O89" s="693"/>
      <c r="P89" s="693"/>
      <c r="Q89" s="693"/>
      <c r="R89" s="693"/>
    </row>
    <row r="90" spans="1:18" x14ac:dyDescent="0.25">
      <c r="A90" s="601"/>
      <c r="B90" s="688" t="s">
        <v>24</v>
      </c>
      <c r="C90" s="688">
        <v>639.59687785999995</v>
      </c>
      <c r="D90" s="346">
        <v>1</v>
      </c>
      <c r="E90" s="605"/>
      <c r="F90" s="605"/>
      <c r="G90" s="605"/>
      <c r="H90" s="605"/>
      <c r="I90" s="605"/>
      <c r="J90" s="605"/>
      <c r="K90" s="605"/>
      <c r="L90" s="693"/>
      <c r="M90" s="693"/>
      <c r="N90" s="693"/>
      <c r="O90" s="693"/>
      <c r="P90" s="693"/>
      <c r="Q90" s="693"/>
      <c r="R90" s="693"/>
    </row>
    <row r="91" spans="1:18" x14ac:dyDescent="0.25">
      <c r="A91" s="601"/>
      <c r="B91" s="281" t="s">
        <v>347</v>
      </c>
      <c r="D91" s="649"/>
      <c r="E91" s="605"/>
      <c r="F91" s="605"/>
      <c r="G91" s="605"/>
      <c r="H91" s="605"/>
      <c r="I91" s="605"/>
      <c r="J91" s="605"/>
      <c r="K91" s="605"/>
      <c r="L91" s="693"/>
      <c r="M91" s="693"/>
      <c r="N91" s="693"/>
      <c r="O91" s="693"/>
      <c r="P91" s="693"/>
      <c r="Q91" s="693"/>
      <c r="R91" s="693"/>
    </row>
    <row r="92" spans="1:18" x14ac:dyDescent="0.25">
      <c r="A92" s="601"/>
      <c r="B92" s="43"/>
      <c r="D92" s="649"/>
      <c r="E92" s="605"/>
      <c r="F92" s="605"/>
      <c r="G92" s="605"/>
      <c r="H92" s="605"/>
      <c r="I92" s="605"/>
      <c r="J92" s="605"/>
      <c r="K92" s="605"/>
      <c r="L92" s="693"/>
      <c r="M92" s="693"/>
      <c r="N92" s="693"/>
      <c r="O92" s="693"/>
      <c r="P92" s="693"/>
      <c r="Q92" s="693"/>
      <c r="R92" s="693"/>
    </row>
    <row r="93" spans="1:18" x14ac:dyDescent="0.25">
      <c r="A93" s="693" t="s">
        <v>387</v>
      </c>
      <c r="B93" s="367" t="s">
        <v>386</v>
      </c>
      <c r="C93" s="366"/>
      <c r="D93" s="605"/>
      <c r="E93" s="605"/>
      <c r="F93" s="605"/>
      <c r="G93" s="605"/>
      <c r="H93" s="605"/>
      <c r="I93" s="605"/>
      <c r="J93" s="605"/>
      <c r="K93" s="605"/>
      <c r="L93" s="693"/>
      <c r="M93" s="693"/>
      <c r="N93" s="693"/>
      <c r="O93" s="693"/>
      <c r="P93" s="693"/>
      <c r="Q93" s="693"/>
      <c r="R93" s="693"/>
    </row>
    <row r="94" spans="1:18" x14ac:dyDescent="0.25">
      <c r="B94" s="612" t="s">
        <v>101</v>
      </c>
      <c r="C94" s="669">
        <v>0.16271186440677965</v>
      </c>
      <c r="D94" s="605"/>
      <c r="E94" s="605"/>
      <c r="F94" s="605"/>
      <c r="G94" s="605"/>
      <c r="H94" s="605"/>
      <c r="I94" s="605"/>
      <c r="J94" s="605"/>
      <c r="K94" s="605"/>
      <c r="L94" s="693"/>
      <c r="M94" s="693"/>
      <c r="N94" s="693"/>
      <c r="O94" s="693"/>
      <c r="P94" s="693"/>
      <c r="Q94" s="693"/>
      <c r="R94" s="693"/>
    </row>
    <row r="95" spans="1:18" x14ac:dyDescent="0.25">
      <c r="B95" s="612" t="s">
        <v>100</v>
      </c>
      <c r="C95" s="669">
        <v>0.1466535165269891</v>
      </c>
      <c r="D95" s="605"/>
      <c r="E95" s="605"/>
      <c r="F95" s="605"/>
      <c r="G95" s="605"/>
      <c r="H95" s="605"/>
      <c r="I95" s="605"/>
      <c r="J95" s="605"/>
      <c r="K95" s="605"/>
      <c r="L95" s="693"/>
      <c r="M95" s="693"/>
      <c r="N95" s="693"/>
      <c r="O95" s="693"/>
      <c r="P95" s="693"/>
      <c r="Q95" s="693"/>
      <c r="R95" s="693"/>
    </row>
    <row r="96" spans="1:18" x14ac:dyDescent="0.25">
      <c r="B96" s="281" t="s">
        <v>347</v>
      </c>
      <c r="F96" s="605"/>
      <c r="G96" s="605"/>
      <c r="H96" s="605"/>
      <c r="I96" s="605"/>
      <c r="J96" s="605"/>
      <c r="K96" s="605"/>
      <c r="L96" s="693"/>
      <c r="M96" s="693"/>
      <c r="N96" s="693"/>
      <c r="O96" s="693"/>
      <c r="P96" s="693"/>
      <c r="Q96" s="693"/>
      <c r="R96" s="693"/>
    </row>
    <row r="97" spans="1:18" x14ac:dyDescent="0.25">
      <c r="B97" s="363"/>
      <c r="C97" s="605"/>
      <c r="D97" s="605"/>
      <c r="E97" s="605"/>
      <c r="F97" s="605"/>
      <c r="G97" s="605"/>
      <c r="H97" s="605"/>
      <c r="I97" s="605"/>
      <c r="J97" s="605"/>
      <c r="K97" s="605"/>
      <c r="L97" s="693"/>
      <c r="M97" s="693"/>
      <c r="N97" s="693"/>
      <c r="O97" s="693"/>
      <c r="P97" s="693"/>
      <c r="Q97" s="693"/>
      <c r="R97" s="693"/>
    </row>
    <row r="98" spans="1:18" x14ac:dyDescent="0.25">
      <c r="A98" s="693" t="s">
        <v>385</v>
      </c>
      <c r="B98" s="608" t="s">
        <v>384</v>
      </c>
      <c r="C98" s="605"/>
      <c r="D98" s="605"/>
      <c r="E98" s="605"/>
      <c r="F98" s="605"/>
      <c r="G98" s="605"/>
      <c r="H98" s="605"/>
      <c r="I98" s="605"/>
      <c r="J98" s="605"/>
      <c r="K98" s="605"/>
      <c r="L98" s="693"/>
      <c r="M98" s="693"/>
      <c r="N98" s="693"/>
      <c r="O98" s="693"/>
      <c r="P98" s="693"/>
      <c r="Q98" s="693"/>
      <c r="R98" s="693"/>
    </row>
    <row r="99" spans="1:18" ht="30" x14ac:dyDescent="0.25">
      <c r="B99" s="612"/>
      <c r="C99" s="664" t="s">
        <v>381</v>
      </c>
      <c r="D99" s="664" t="s">
        <v>380</v>
      </c>
      <c r="E99" s="664" t="s">
        <v>379</v>
      </c>
      <c r="F99" s="664" t="s">
        <v>378</v>
      </c>
      <c r="G99" s="664" t="s">
        <v>377</v>
      </c>
      <c r="H99" s="664" t="s">
        <v>376</v>
      </c>
      <c r="I99" s="664" t="s">
        <v>375</v>
      </c>
      <c r="J99" s="664" t="s">
        <v>24</v>
      </c>
      <c r="K99" s="605"/>
      <c r="L99" s="693"/>
      <c r="M99" s="693"/>
      <c r="N99" s="693"/>
      <c r="O99" s="693"/>
      <c r="P99" s="693"/>
      <c r="Q99" s="693"/>
      <c r="R99" s="693"/>
    </row>
    <row r="100" spans="1:18" x14ac:dyDescent="0.25">
      <c r="B100" s="612" t="s">
        <v>256</v>
      </c>
      <c r="C100" s="589">
        <v>15.041819350000001</v>
      </c>
      <c r="D100" s="589">
        <v>12.591747440000001</v>
      </c>
      <c r="E100" s="589">
        <v>11.98719987</v>
      </c>
      <c r="F100" s="720">
        <v>15.528110890000001</v>
      </c>
      <c r="G100" s="589">
        <v>9.6159790600000008</v>
      </c>
      <c r="H100" s="589">
        <v>0</v>
      </c>
      <c r="I100" s="589">
        <v>0</v>
      </c>
      <c r="J100" s="589">
        <v>13.32493496</v>
      </c>
      <c r="K100" s="605"/>
      <c r="L100" s="693"/>
      <c r="M100" s="693"/>
      <c r="N100" s="693"/>
      <c r="O100" s="693"/>
      <c r="P100" s="693"/>
      <c r="Q100" s="693"/>
      <c r="R100" s="693"/>
    </row>
    <row r="101" spans="1:18" x14ac:dyDescent="0.25">
      <c r="B101" s="281" t="s">
        <v>347</v>
      </c>
      <c r="C101" s="365"/>
      <c r="D101" s="365"/>
      <c r="E101" s="365"/>
      <c r="F101" s="365"/>
      <c r="G101" s="365"/>
      <c r="H101" s="365"/>
      <c r="I101" s="365"/>
      <c r="J101" s="260"/>
      <c r="K101" s="605"/>
      <c r="L101" s="693"/>
      <c r="M101" s="693"/>
      <c r="N101" s="693"/>
      <c r="O101" s="693"/>
      <c r="P101" s="693"/>
      <c r="Q101" s="693"/>
      <c r="R101" s="693"/>
    </row>
    <row r="102" spans="1:18" x14ac:dyDescent="0.25">
      <c r="B102" s="364"/>
      <c r="C102" s="605"/>
      <c r="D102" s="605"/>
      <c r="E102" s="605"/>
      <c r="F102" s="605"/>
      <c r="G102" s="605"/>
      <c r="H102" s="605"/>
      <c r="I102" s="605"/>
      <c r="J102" s="605"/>
      <c r="K102" s="605"/>
      <c r="L102" s="693"/>
      <c r="M102" s="693"/>
      <c r="N102" s="693"/>
      <c r="O102" s="693"/>
      <c r="P102" s="693"/>
      <c r="Q102" s="693"/>
      <c r="R102" s="693"/>
    </row>
    <row r="103" spans="1:18" x14ac:dyDescent="0.25">
      <c r="A103" s="693" t="s">
        <v>383</v>
      </c>
      <c r="B103" s="608" t="s">
        <v>382</v>
      </c>
      <c r="C103" s="605"/>
      <c r="D103" s="605"/>
      <c r="E103" s="605"/>
      <c r="F103" s="605"/>
      <c r="G103" s="605"/>
      <c r="H103" s="605"/>
      <c r="I103" s="605"/>
      <c r="J103" s="605"/>
      <c r="K103" s="605"/>
      <c r="L103" s="693"/>
      <c r="M103" s="693"/>
      <c r="N103" s="693"/>
      <c r="O103" s="693"/>
      <c r="P103" s="693"/>
      <c r="Q103" s="693"/>
      <c r="R103" s="693"/>
    </row>
    <row r="104" spans="1:18" ht="30" x14ac:dyDescent="0.25">
      <c r="B104" s="612"/>
      <c r="C104" s="664" t="s">
        <v>381</v>
      </c>
      <c r="D104" s="664" t="s">
        <v>380</v>
      </c>
      <c r="E104" s="664" t="s">
        <v>379</v>
      </c>
      <c r="F104" s="664" t="s">
        <v>378</v>
      </c>
      <c r="G104" s="664" t="s">
        <v>377</v>
      </c>
      <c r="H104" s="664" t="s">
        <v>376</v>
      </c>
      <c r="I104" s="664" t="s">
        <v>375</v>
      </c>
      <c r="J104" s="664" t="s">
        <v>24</v>
      </c>
      <c r="K104" s="605"/>
      <c r="L104" s="693"/>
      <c r="M104" s="693"/>
      <c r="N104" s="693"/>
      <c r="O104" s="693"/>
      <c r="P104" s="693"/>
      <c r="Q104" s="693"/>
      <c r="R104" s="693"/>
    </row>
    <row r="105" spans="1:18" x14ac:dyDescent="0.25">
      <c r="B105" s="612" t="s">
        <v>101</v>
      </c>
      <c r="C105" s="669">
        <v>0.13846153846153847</v>
      </c>
      <c r="D105" s="669">
        <v>0.16</v>
      </c>
      <c r="E105" s="669">
        <v>0.19047619047619047</v>
      </c>
      <c r="F105" s="669">
        <v>0.171875</v>
      </c>
      <c r="G105" s="669">
        <v>0.15384615384615385</v>
      </c>
      <c r="H105" s="669">
        <v>0</v>
      </c>
      <c r="I105" s="669">
        <v>0</v>
      </c>
      <c r="J105" s="669">
        <v>0.16271186440677965</v>
      </c>
      <c r="K105" s="605"/>
      <c r="L105" s="693"/>
      <c r="M105" s="693"/>
      <c r="N105" s="693"/>
      <c r="O105" s="693"/>
      <c r="P105" s="693"/>
      <c r="Q105" s="693"/>
      <c r="R105" s="693"/>
    </row>
    <row r="106" spans="1:18" x14ac:dyDescent="0.25">
      <c r="B106" s="612" t="s">
        <v>100</v>
      </c>
      <c r="C106" s="669">
        <v>0.14190159980090544</v>
      </c>
      <c r="D106" s="669">
        <v>0.15519404819480884</v>
      </c>
      <c r="E106" s="669">
        <v>0.13258792983540413</v>
      </c>
      <c r="F106" s="669">
        <v>0.18599912497603963</v>
      </c>
      <c r="G106" s="669">
        <v>9.4371318161488874E-2</v>
      </c>
      <c r="H106" s="669">
        <v>0</v>
      </c>
      <c r="I106" s="669">
        <v>0</v>
      </c>
      <c r="J106" s="669">
        <v>0.14665351652698913</v>
      </c>
      <c r="K106" s="605"/>
      <c r="L106" s="693"/>
      <c r="M106" s="693"/>
      <c r="N106" s="693"/>
      <c r="O106" s="693"/>
      <c r="P106" s="693"/>
      <c r="Q106" s="693"/>
      <c r="R106" s="693"/>
    </row>
    <row r="107" spans="1:18" x14ac:dyDescent="0.25">
      <c r="B107" s="281" t="s">
        <v>347</v>
      </c>
      <c r="C107" s="605"/>
      <c r="D107" s="605"/>
      <c r="E107" s="605"/>
      <c r="F107" s="605"/>
      <c r="G107" s="605"/>
      <c r="H107" s="605"/>
      <c r="I107" s="605"/>
      <c r="J107" s="605"/>
      <c r="K107" s="605"/>
      <c r="L107" s="693"/>
      <c r="M107" s="693"/>
      <c r="N107" s="693"/>
      <c r="O107" s="693"/>
      <c r="P107" s="693"/>
      <c r="Q107" s="693"/>
      <c r="R107" s="693"/>
    </row>
    <row r="108" spans="1:18" x14ac:dyDescent="0.25">
      <c r="B108" s="363"/>
      <c r="C108" s="605"/>
      <c r="D108" s="605"/>
      <c r="E108" s="605"/>
      <c r="F108" s="605"/>
      <c r="G108" s="605"/>
      <c r="H108" s="605"/>
      <c r="I108" s="605"/>
      <c r="J108" s="605"/>
      <c r="K108" s="605"/>
      <c r="L108" s="693"/>
      <c r="M108" s="693"/>
      <c r="N108" s="693"/>
      <c r="O108" s="693"/>
      <c r="P108" s="693"/>
      <c r="Q108" s="693"/>
      <c r="R108" s="693"/>
    </row>
    <row r="109" spans="1:18" x14ac:dyDescent="0.25">
      <c r="A109" s="693" t="s">
        <v>374</v>
      </c>
      <c r="B109" s="608" t="s">
        <v>373</v>
      </c>
      <c r="C109" s="358"/>
      <c r="D109" s="357"/>
      <c r="E109" s="605"/>
      <c r="F109" s="605"/>
      <c r="G109" s="605"/>
      <c r="H109" s="605"/>
      <c r="I109" s="605"/>
      <c r="J109" s="605"/>
      <c r="K109" s="605"/>
      <c r="L109" s="693"/>
      <c r="M109" s="693"/>
      <c r="N109" s="693"/>
      <c r="O109" s="693"/>
      <c r="P109" s="693"/>
      <c r="Q109" s="693"/>
      <c r="R109" s="693"/>
    </row>
    <row r="110" spans="1:18" x14ac:dyDescent="0.25">
      <c r="B110" s="356" t="s">
        <v>370</v>
      </c>
      <c r="C110" s="355" t="s">
        <v>26</v>
      </c>
      <c r="D110" s="355" t="s">
        <v>197</v>
      </c>
      <c r="E110" s="605"/>
      <c r="F110" s="605"/>
      <c r="G110" s="605"/>
      <c r="H110" s="605"/>
      <c r="I110" s="605"/>
      <c r="J110" s="605"/>
      <c r="K110" s="605"/>
      <c r="L110" s="693"/>
      <c r="M110" s="693"/>
      <c r="N110" s="693"/>
      <c r="O110" s="693"/>
      <c r="P110" s="693"/>
      <c r="Q110" s="693"/>
      <c r="R110" s="693"/>
    </row>
    <row r="111" spans="1:18" x14ac:dyDescent="0.25">
      <c r="B111" s="612" t="s">
        <v>172</v>
      </c>
      <c r="C111" s="713">
        <v>137.05774056999999</v>
      </c>
      <c r="D111" s="669">
        <v>0.2142876951539591</v>
      </c>
      <c r="E111" s="362"/>
      <c r="F111" s="605"/>
      <c r="G111" s="605"/>
      <c r="H111" s="605"/>
      <c r="I111" s="605"/>
      <c r="J111" s="605"/>
      <c r="K111" s="605"/>
      <c r="L111" s="693"/>
      <c r="M111" s="693"/>
      <c r="N111" s="693"/>
      <c r="O111" s="693"/>
      <c r="P111" s="693"/>
      <c r="Q111" s="693"/>
      <c r="R111" s="693"/>
    </row>
    <row r="112" spans="1:18" x14ac:dyDescent="0.25">
      <c r="B112" s="612" t="s">
        <v>171</v>
      </c>
      <c r="C112" s="713"/>
      <c r="D112" s="669">
        <v>0</v>
      </c>
      <c r="E112" s="362"/>
      <c r="F112" s="605"/>
      <c r="G112" s="605"/>
      <c r="H112" s="605"/>
      <c r="I112" s="605"/>
      <c r="J112" s="605"/>
      <c r="K112" s="605"/>
      <c r="L112" s="693"/>
      <c r="M112" s="693"/>
      <c r="N112" s="693"/>
      <c r="O112" s="693"/>
      <c r="P112" s="693"/>
      <c r="Q112" s="693"/>
      <c r="R112" s="693"/>
    </row>
    <row r="113" spans="2:18" x14ac:dyDescent="0.25">
      <c r="B113" s="612" t="s">
        <v>170</v>
      </c>
      <c r="C113" s="713">
        <v>53.481350999999997</v>
      </c>
      <c r="D113" s="669">
        <v>8.3617279781849879E-2</v>
      </c>
      <c r="E113" s="362"/>
      <c r="F113" s="605"/>
      <c r="G113" s="605"/>
      <c r="H113" s="605"/>
      <c r="I113" s="605"/>
      <c r="J113" s="605"/>
      <c r="K113" s="605"/>
      <c r="L113" s="693"/>
      <c r="M113" s="693"/>
      <c r="N113" s="693"/>
      <c r="O113" s="693"/>
      <c r="P113" s="693"/>
      <c r="Q113" s="693"/>
      <c r="R113" s="693"/>
    </row>
    <row r="114" spans="2:18" x14ac:dyDescent="0.25">
      <c r="B114" s="612" t="s">
        <v>169</v>
      </c>
      <c r="C114" s="713">
        <v>68.468165479999996</v>
      </c>
      <c r="D114" s="669">
        <v>0.10704893653660984</v>
      </c>
      <c r="E114" s="362"/>
      <c r="F114" s="605"/>
      <c r="G114" s="605"/>
      <c r="H114" s="605"/>
      <c r="I114" s="605"/>
      <c r="J114" s="605"/>
      <c r="K114" s="605"/>
      <c r="L114" s="693"/>
      <c r="M114" s="693"/>
      <c r="N114" s="693"/>
      <c r="O114" s="693"/>
      <c r="P114" s="693"/>
      <c r="Q114" s="693"/>
      <c r="R114" s="693"/>
    </row>
    <row r="115" spans="2:18" x14ac:dyDescent="0.25">
      <c r="B115" s="612" t="s">
        <v>168</v>
      </c>
      <c r="C115" s="713">
        <v>41.485261999999999</v>
      </c>
      <c r="D115" s="669">
        <v>6.4861576878963753E-2</v>
      </c>
      <c r="E115" s="362"/>
      <c r="F115" s="605"/>
      <c r="G115" s="605"/>
      <c r="H115" s="605"/>
      <c r="I115" s="605"/>
      <c r="J115" s="605"/>
      <c r="K115" s="605"/>
      <c r="L115" s="693"/>
      <c r="M115" s="693"/>
      <c r="N115" s="693"/>
      <c r="O115" s="693"/>
      <c r="P115" s="693"/>
      <c r="Q115" s="693"/>
      <c r="R115" s="693"/>
    </row>
    <row r="116" spans="2:18" x14ac:dyDescent="0.25">
      <c r="B116" s="612" t="s">
        <v>369</v>
      </c>
      <c r="C116" s="713">
        <v>5.9428511000000004</v>
      </c>
      <c r="D116" s="669">
        <v>9.2915574090597364E-3</v>
      </c>
      <c r="E116" s="362"/>
      <c r="F116" s="605"/>
      <c r="G116" s="605"/>
      <c r="H116" s="605"/>
      <c r="I116" s="605"/>
      <c r="J116" s="605"/>
      <c r="K116" s="605"/>
      <c r="L116" s="693"/>
      <c r="M116" s="693"/>
      <c r="N116" s="693"/>
      <c r="O116" s="693"/>
      <c r="P116" s="693"/>
      <c r="Q116" s="693"/>
      <c r="R116" s="693"/>
    </row>
    <row r="117" spans="2:18" x14ac:dyDescent="0.25">
      <c r="B117" s="612" t="s">
        <v>166</v>
      </c>
      <c r="C117" s="713">
        <v>14.008558000000001</v>
      </c>
      <c r="D117" s="669">
        <v>2.1902167610281038E-2</v>
      </c>
      <c r="E117" s="362"/>
      <c r="F117" s="605"/>
      <c r="G117" s="605"/>
      <c r="H117" s="605"/>
      <c r="I117" s="605"/>
      <c r="J117" s="605"/>
      <c r="K117" s="605"/>
      <c r="L117" s="693"/>
      <c r="M117" s="693"/>
      <c r="N117" s="693"/>
      <c r="O117" s="693"/>
      <c r="P117" s="693"/>
      <c r="Q117" s="693"/>
      <c r="R117" s="693"/>
    </row>
    <row r="118" spans="2:18" x14ac:dyDescent="0.25">
      <c r="B118" s="612" t="s">
        <v>368</v>
      </c>
      <c r="C118" s="713"/>
      <c r="D118" s="669">
        <v>0</v>
      </c>
      <c r="E118" s="362"/>
      <c r="F118" s="605"/>
      <c r="G118" s="605"/>
      <c r="H118" s="605"/>
      <c r="I118" s="605"/>
      <c r="J118" s="605"/>
      <c r="K118" s="605"/>
      <c r="L118" s="693"/>
      <c r="M118" s="693"/>
      <c r="N118" s="693"/>
      <c r="O118" s="693"/>
      <c r="P118" s="693"/>
      <c r="Q118" s="693"/>
      <c r="R118" s="693"/>
    </row>
    <row r="119" spans="2:18" x14ac:dyDescent="0.25">
      <c r="B119" s="612" t="s">
        <v>367</v>
      </c>
      <c r="C119" s="713">
        <v>16.265936830000001</v>
      </c>
      <c r="D119" s="669">
        <v>2.5431545116128544E-2</v>
      </c>
      <c r="E119" s="362"/>
      <c r="F119" s="605"/>
      <c r="G119" s="605"/>
      <c r="H119" s="605"/>
      <c r="I119" s="605"/>
      <c r="J119" s="605"/>
      <c r="K119" s="605"/>
      <c r="L119" s="693"/>
      <c r="M119" s="693"/>
      <c r="N119" s="693"/>
      <c r="O119" s="693"/>
      <c r="P119" s="693"/>
      <c r="Q119" s="693"/>
      <c r="R119" s="693"/>
    </row>
    <row r="120" spans="2:18" x14ac:dyDescent="0.25">
      <c r="B120" s="612" t="s">
        <v>196</v>
      </c>
      <c r="C120" s="713"/>
      <c r="D120" s="669">
        <v>0</v>
      </c>
      <c r="E120" s="362"/>
      <c r="F120" s="605"/>
      <c r="G120" s="605"/>
      <c r="H120" s="605"/>
      <c r="I120" s="605"/>
      <c r="J120" s="605"/>
      <c r="K120" s="605"/>
      <c r="L120" s="693"/>
      <c r="M120" s="693"/>
      <c r="N120" s="693"/>
      <c r="O120" s="693"/>
      <c r="P120" s="693"/>
      <c r="Q120" s="693"/>
      <c r="R120" s="693"/>
    </row>
    <row r="121" spans="2:18" x14ac:dyDescent="0.25">
      <c r="B121" s="612" t="s">
        <v>366</v>
      </c>
      <c r="C121" s="713"/>
      <c r="D121" s="669">
        <v>0</v>
      </c>
      <c r="E121" s="362"/>
      <c r="F121" s="605"/>
      <c r="G121" s="605"/>
      <c r="H121" s="605"/>
      <c r="I121" s="605"/>
      <c r="J121" s="605"/>
      <c r="K121" s="605"/>
      <c r="L121" s="693"/>
      <c r="M121" s="693"/>
      <c r="N121" s="693"/>
      <c r="O121" s="693"/>
      <c r="P121" s="693"/>
      <c r="Q121" s="693"/>
      <c r="R121" s="693"/>
    </row>
    <row r="122" spans="2:18" x14ac:dyDescent="0.25">
      <c r="B122" s="612" t="s">
        <v>365</v>
      </c>
      <c r="C122" s="713"/>
      <c r="D122" s="669">
        <v>0</v>
      </c>
      <c r="E122" s="362"/>
      <c r="F122" s="605"/>
      <c r="G122" s="370"/>
      <c r="H122" s="605"/>
      <c r="I122" s="605"/>
      <c r="J122" s="605"/>
      <c r="K122" s="605"/>
      <c r="L122" s="693"/>
      <c r="M122" s="693"/>
      <c r="N122" s="693"/>
      <c r="O122" s="693"/>
      <c r="P122" s="693"/>
      <c r="Q122" s="693"/>
      <c r="R122" s="693"/>
    </row>
    <row r="123" spans="2:18" x14ac:dyDescent="0.25">
      <c r="B123" s="612" t="s">
        <v>194</v>
      </c>
      <c r="C123" s="713"/>
      <c r="D123" s="669">
        <v>0</v>
      </c>
      <c r="E123" s="362"/>
      <c r="F123" s="605"/>
      <c r="G123" s="605"/>
      <c r="H123" s="605"/>
      <c r="I123" s="605"/>
      <c r="J123" s="605"/>
      <c r="K123" s="605"/>
      <c r="L123" s="693"/>
      <c r="M123" s="693"/>
      <c r="N123" s="693"/>
      <c r="O123" s="693"/>
      <c r="P123" s="693"/>
      <c r="Q123" s="693"/>
      <c r="R123" s="693"/>
    </row>
    <row r="124" spans="2:18" x14ac:dyDescent="0.25">
      <c r="B124" s="612" t="s">
        <v>193</v>
      </c>
      <c r="C124" s="713"/>
      <c r="D124" s="669">
        <v>0</v>
      </c>
      <c r="E124" s="362"/>
      <c r="F124" s="605"/>
      <c r="G124" s="605"/>
      <c r="H124" s="605"/>
      <c r="I124" s="605"/>
      <c r="J124" s="605"/>
      <c r="K124" s="605"/>
      <c r="L124" s="693"/>
      <c r="M124" s="693"/>
      <c r="N124" s="693"/>
      <c r="O124" s="693"/>
      <c r="P124" s="693"/>
      <c r="Q124" s="693"/>
      <c r="R124" s="693"/>
    </row>
    <row r="125" spans="2:18" x14ac:dyDescent="0.25">
      <c r="B125" s="612" t="s">
        <v>192</v>
      </c>
      <c r="C125" s="713">
        <v>18.998376289999999</v>
      </c>
      <c r="D125" s="669">
        <v>2.9703672699700371E-2</v>
      </c>
      <c r="E125" s="362"/>
      <c r="F125" s="605"/>
      <c r="G125" s="605"/>
      <c r="H125" s="605"/>
      <c r="I125" s="605"/>
      <c r="J125" s="605"/>
      <c r="K125" s="605"/>
      <c r="L125" s="693"/>
      <c r="M125" s="693"/>
      <c r="N125" s="693"/>
      <c r="O125" s="693"/>
      <c r="P125" s="693"/>
      <c r="Q125" s="693"/>
      <c r="R125" s="693"/>
    </row>
    <row r="126" spans="2:18" x14ac:dyDescent="0.25">
      <c r="B126" s="612" t="s">
        <v>364</v>
      </c>
      <c r="C126" s="713">
        <v>105.96006778</v>
      </c>
      <c r="D126" s="669">
        <v>0.16566695619308563</v>
      </c>
      <c r="E126" s="362"/>
      <c r="F126" s="605"/>
      <c r="G126" s="605"/>
      <c r="H126" s="605"/>
      <c r="I126" s="605"/>
      <c r="J126" s="605"/>
      <c r="K126" s="605"/>
      <c r="L126" s="693"/>
      <c r="M126" s="693"/>
      <c r="N126" s="693"/>
      <c r="O126" s="693"/>
      <c r="P126" s="693"/>
      <c r="Q126" s="693"/>
      <c r="R126" s="693"/>
    </row>
    <row r="127" spans="2:18" x14ac:dyDescent="0.25">
      <c r="B127" s="612" t="s">
        <v>363</v>
      </c>
      <c r="C127" s="713">
        <v>25.702228810000001</v>
      </c>
      <c r="D127" s="669">
        <v>4.0185044267540895E-2</v>
      </c>
      <c r="E127" s="362"/>
      <c r="F127" s="605"/>
      <c r="G127" s="605"/>
      <c r="H127" s="605"/>
      <c r="I127" s="605"/>
      <c r="J127" s="605"/>
      <c r="K127" s="605"/>
      <c r="L127" s="693"/>
      <c r="M127" s="693"/>
      <c r="N127" s="693"/>
      <c r="O127" s="693"/>
      <c r="P127" s="693"/>
      <c r="Q127" s="693"/>
      <c r="R127" s="693"/>
    </row>
    <row r="128" spans="2:18" x14ac:dyDescent="0.25">
      <c r="B128" s="612" t="s">
        <v>362</v>
      </c>
      <c r="C128" s="713"/>
      <c r="D128" s="669">
        <v>0</v>
      </c>
      <c r="E128" s="362"/>
      <c r="F128" s="605"/>
      <c r="G128" s="605"/>
      <c r="H128" s="605"/>
      <c r="I128" s="605"/>
      <c r="J128" s="605"/>
      <c r="K128" s="605"/>
      <c r="L128" s="693"/>
      <c r="M128" s="693"/>
      <c r="N128" s="693"/>
      <c r="O128" s="693"/>
      <c r="P128" s="693"/>
      <c r="Q128" s="693"/>
      <c r="R128" s="693"/>
    </row>
    <row r="129" spans="1:18" x14ac:dyDescent="0.25">
      <c r="B129" s="612" t="s">
        <v>361</v>
      </c>
      <c r="C129" s="713">
        <v>45.897471760000002</v>
      </c>
      <c r="D129" s="669">
        <v>7.1759999806950914E-2</v>
      </c>
      <c r="E129" s="362"/>
      <c r="F129" s="605"/>
      <c r="G129" s="605"/>
      <c r="H129" s="605"/>
      <c r="I129" s="605"/>
      <c r="J129" s="605"/>
      <c r="K129" s="605"/>
      <c r="L129" s="693"/>
      <c r="M129" s="693"/>
      <c r="N129" s="693"/>
      <c r="O129" s="693"/>
      <c r="P129" s="693"/>
      <c r="Q129" s="693"/>
      <c r="R129" s="693"/>
    </row>
    <row r="130" spans="1:18" x14ac:dyDescent="0.25">
      <c r="B130" s="612" t="s">
        <v>360</v>
      </c>
      <c r="C130" s="713">
        <v>106.32886723999999</v>
      </c>
      <c r="D130" s="669">
        <v>0.16624356854587033</v>
      </c>
      <c r="E130" s="362"/>
      <c r="F130" s="605"/>
      <c r="G130" s="605"/>
      <c r="H130" s="605"/>
      <c r="I130" s="605"/>
      <c r="J130" s="605"/>
      <c r="K130" s="605"/>
      <c r="L130" s="693"/>
      <c r="M130" s="693"/>
      <c r="N130" s="693"/>
      <c r="O130" s="693"/>
      <c r="P130" s="693"/>
      <c r="Q130" s="693"/>
      <c r="R130" s="693"/>
    </row>
    <row r="131" spans="1:18" x14ac:dyDescent="0.25">
      <c r="B131" s="612" t="s">
        <v>181</v>
      </c>
      <c r="C131" s="713"/>
      <c r="D131" s="669">
        <v>0</v>
      </c>
      <c r="E131" s="362"/>
      <c r="F131" s="605"/>
      <c r="G131" s="605"/>
      <c r="H131" s="605"/>
      <c r="I131" s="605"/>
      <c r="J131" s="605"/>
      <c r="K131" s="605"/>
      <c r="L131" s="693"/>
      <c r="M131" s="693"/>
      <c r="N131" s="693"/>
      <c r="O131" s="693"/>
      <c r="P131" s="693"/>
      <c r="Q131" s="693"/>
      <c r="R131" s="693"/>
    </row>
    <row r="132" spans="1:18" x14ac:dyDescent="0.25">
      <c r="B132" s="612" t="s">
        <v>359</v>
      </c>
      <c r="C132" s="713"/>
      <c r="D132" s="669">
        <v>0</v>
      </c>
      <c r="E132" s="362"/>
      <c r="F132" s="605"/>
      <c r="G132" s="605"/>
      <c r="H132" s="605"/>
      <c r="I132" s="605"/>
      <c r="J132" s="605"/>
      <c r="K132" s="605"/>
      <c r="L132" s="693"/>
      <c r="M132" s="693"/>
      <c r="N132" s="693"/>
      <c r="O132" s="693"/>
      <c r="P132" s="693"/>
      <c r="Q132" s="693"/>
      <c r="R132" s="693"/>
    </row>
    <row r="133" spans="1:18" x14ac:dyDescent="0.25">
      <c r="B133" s="612" t="s">
        <v>187</v>
      </c>
      <c r="C133" s="713"/>
      <c r="D133" s="669">
        <v>0</v>
      </c>
      <c r="E133" s="362"/>
      <c r="F133" s="605"/>
      <c r="G133" s="605"/>
      <c r="H133" s="605"/>
      <c r="I133" s="605"/>
      <c r="J133" s="605"/>
      <c r="K133" s="605"/>
      <c r="L133" s="693"/>
      <c r="M133" s="693"/>
      <c r="N133" s="693"/>
      <c r="O133" s="693"/>
      <c r="P133" s="693"/>
      <c r="Q133" s="693"/>
      <c r="R133" s="693"/>
    </row>
    <row r="134" spans="1:18" x14ac:dyDescent="0.25">
      <c r="B134" s="612" t="s">
        <v>186</v>
      </c>
      <c r="C134" s="713"/>
      <c r="D134" s="669">
        <v>0</v>
      </c>
      <c r="E134" s="362"/>
      <c r="F134" s="605"/>
      <c r="G134" s="605"/>
      <c r="H134" s="605"/>
      <c r="I134" s="605"/>
      <c r="J134" s="605"/>
      <c r="K134" s="605"/>
      <c r="L134" s="693"/>
      <c r="M134" s="693"/>
      <c r="N134" s="693"/>
      <c r="O134" s="693"/>
      <c r="P134" s="693"/>
      <c r="Q134" s="693"/>
      <c r="R134" s="693"/>
    </row>
    <row r="135" spans="1:18" x14ac:dyDescent="0.25">
      <c r="B135" s="611" t="s">
        <v>175</v>
      </c>
      <c r="C135" s="713"/>
      <c r="D135" s="669">
        <v>0</v>
      </c>
      <c r="E135" s="362"/>
      <c r="F135" s="605"/>
      <c r="G135" s="605"/>
      <c r="H135" s="605"/>
      <c r="I135" s="605"/>
      <c r="J135" s="605"/>
      <c r="K135" s="605"/>
      <c r="L135" s="693"/>
      <c r="M135" s="693"/>
      <c r="N135" s="693"/>
      <c r="O135" s="693"/>
      <c r="P135" s="693"/>
      <c r="Q135" s="693"/>
      <c r="R135" s="693"/>
    </row>
    <row r="136" spans="1:18" x14ac:dyDescent="0.25">
      <c r="B136" s="610" t="s">
        <v>24</v>
      </c>
      <c r="C136" s="714">
        <v>639.59687685999995</v>
      </c>
      <c r="D136" s="346">
        <v>1</v>
      </c>
      <c r="E136" s="362"/>
      <c r="F136" s="605"/>
      <c r="G136" s="605"/>
      <c r="H136" s="605"/>
      <c r="I136" s="605"/>
      <c r="J136" s="605"/>
      <c r="K136" s="605"/>
      <c r="L136" s="693"/>
      <c r="M136" s="693"/>
      <c r="N136" s="693"/>
      <c r="O136" s="693"/>
      <c r="P136" s="693"/>
      <c r="Q136" s="693"/>
      <c r="R136" s="693"/>
    </row>
    <row r="137" spans="1:18" x14ac:dyDescent="0.25">
      <c r="B137" s="281" t="s">
        <v>347</v>
      </c>
      <c r="C137" s="360"/>
      <c r="D137" s="359"/>
      <c r="E137" s="335"/>
      <c r="F137" s="605"/>
      <c r="G137" s="605"/>
      <c r="H137" s="605"/>
      <c r="I137" s="605"/>
      <c r="J137" s="605"/>
      <c r="K137" s="605"/>
      <c r="L137" s="693"/>
      <c r="M137" s="693"/>
      <c r="N137" s="693"/>
      <c r="O137" s="693"/>
      <c r="P137" s="693"/>
      <c r="Q137" s="693"/>
      <c r="R137" s="693"/>
    </row>
    <row r="138" spans="1:18" x14ac:dyDescent="0.25">
      <c r="B138" s="361"/>
      <c r="C138" s="360"/>
      <c r="D138" s="359"/>
      <c r="E138" s="335"/>
      <c r="F138" s="605"/>
      <c r="G138" s="605"/>
      <c r="H138" s="605"/>
      <c r="I138" s="605"/>
      <c r="J138" s="605"/>
      <c r="K138" s="605"/>
      <c r="L138" s="693"/>
      <c r="M138" s="693"/>
      <c r="N138" s="693"/>
      <c r="O138" s="693"/>
      <c r="P138" s="693"/>
      <c r="Q138" s="693"/>
      <c r="R138" s="693"/>
    </row>
    <row r="139" spans="1:18" x14ac:dyDescent="0.25">
      <c r="A139" s="693" t="s">
        <v>372</v>
      </c>
      <c r="B139" s="608" t="s">
        <v>371</v>
      </c>
      <c r="C139" s="358"/>
      <c r="D139" s="357"/>
      <c r="E139" s="693"/>
      <c r="F139" s="693"/>
      <c r="G139" s="693"/>
      <c r="H139" s="693"/>
      <c r="I139" s="693"/>
      <c r="J139" s="693"/>
      <c r="K139" s="693"/>
      <c r="L139" s="693"/>
      <c r="M139" s="693"/>
      <c r="N139" s="693"/>
      <c r="O139" s="693"/>
      <c r="P139" s="693"/>
      <c r="Q139" s="693"/>
      <c r="R139" s="693"/>
    </row>
    <row r="140" spans="1:18" x14ac:dyDescent="0.25">
      <c r="B140" s="356" t="s">
        <v>370</v>
      </c>
      <c r="C140" s="355" t="s">
        <v>26</v>
      </c>
      <c r="D140" s="355" t="s">
        <v>197</v>
      </c>
      <c r="E140" s="693"/>
      <c r="F140" s="693"/>
      <c r="G140" s="693"/>
      <c r="H140" s="693"/>
      <c r="I140" s="693"/>
      <c r="J140" s="693"/>
      <c r="K140" s="693"/>
      <c r="L140" s="693"/>
      <c r="M140" s="693"/>
      <c r="N140" s="693"/>
      <c r="O140" s="693"/>
      <c r="P140" s="693"/>
      <c r="Q140" s="693"/>
      <c r="R140" s="693"/>
    </row>
    <row r="141" spans="1:18" x14ac:dyDescent="0.25">
      <c r="B141" s="612" t="s">
        <v>172</v>
      </c>
      <c r="C141" s="713">
        <v>142.62235100000001</v>
      </c>
      <c r="D141" s="349">
        <v>0.22370949286188843</v>
      </c>
      <c r="E141" s="693"/>
      <c r="F141" s="693"/>
      <c r="G141" s="693"/>
      <c r="H141" s="693"/>
      <c r="I141" s="693"/>
      <c r="J141" s="693"/>
      <c r="K141" s="693"/>
      <c r="L141" s="693"/>
      <c r="M141" s="693"/>
      <c r="N141" s="693"/>
      <c r="O141" s="693"/>
      <c r="P141" s="693"/>
      <c r="Q141" s="693"/>
      <c r="R141" s="693"/>
    </row>
    <row r="142" spans="1:18" x14ac:dyDescent="0.25">
      <c r="B142" s="612" t="s">
        <v>171</v>
      </c>
      <c r="C142" s="713">
        <v>2.6827200000000002</v>
      </c>
      <c r="D142" s="349">
        <v>4.2079654870536059E-3</v>
      </c>
      <c r="E142" s="693"/>
      <c r="F142" s="693"/>
      <c r="G142" s="693"/>
      <c r="H142" s="693"/>
      <c r="I142" s="693"/>
      <c r="J142" s="693"/>
      <c r="K142" s="693"/>
      <c r="L142" s="693"/>
      <c r="M142" s="693"/>
      <c r="N142" s="693"/>
      <c r="O142" s="693"/>
      <c r="P142" s="693"/>
      <c r="Q142" s="693"/>
      <c r="R142" s="693"/>
    </row>
    <row r="143" spans="1:18" x14ac:dyDescent="0.25">
      <c r="B143" s="612" t="s">
        <v>170</v>
      </c>
      <c r="C143" s="713">
        <v>53.273339</v>
      </c>
      <c r="D143" s="349">
        <v>8.356159863575284E-2</v>
      </c>
      <c r="E143" s="693"/>
      <c r="F143" s="693"/>
      <c r="G143" s="693"/>
      <c r="H143" s="693"/>
      <c r="I143" s="693"/>
      <c r="J143" s="693"/>
      <c r="K143" s="693"/>
      <c r="L143" s="693"/>
      <c r="M143" s="693"/>
      <c r="N143" s="693"/>
      <c r="O143" s="693"/>
      <c r="P143" s="693"/>
      <c r="Q143" s="693"/>
      <c r="R143" s="693"/>
    </row>
    <row r="144" spans="1:18" x14ac:dyDescent="0.25">
      <c r="B144" s="612" t="s">
        <v>169</v>
      </c>
      <c r="C144" s="713">
        <v>53.845230000000001</v>
      </c>
      <c r="D144" s="349">
        <v>8.4458635072785615E-2</v>
      </c>
      <c r="E144" s="693"/>
      <c r="F144" s="693"/>
      <c r="G144" s="693"/>
      <c r="H144" s="693"/>
      <c r="I144" s="693"/>
      <c r="J144" s="693"/>
      <c r="K144" s="693"/>
      <c r="L144" s="693"/>
      <c r="M144" s="693"/>
      <c r="N144" s="693"/>
      <c r="O144" s="693"/>
      <c r="P144" s="693"/>
      <c r="Q144" s="693"/>
      <c r="R144" s="693"/>
    </row>
    <row r="145" spans="2:18" x14ac:dyDescent="0.25">
      <c r="B145" s="612" t="s">
        <v>168</v>
      </c>
      <c r="C145" s="713">
        <v>46.307264000000004</v>
      </c>
      <c r="D145" s="349">
        <v>7.2635000563562327E-2</v>
      </c>
      <c r="E145" s="693"/>
      <c r="F145" s="693"/>
      <c r="G145" s="693"/>
      <c r="H145" s="693"/>
      <c r="I145" s="693"/>
      <c r="J145" s="693"/>
      <c r="K145" s="693"/>
      <c r="L145" s="693"/>
      <c r="M145" s="693"/>
      <c r="N145" s="693"/>
      <c r="O145" s="693"/>
      <c r="P145" s="693"/>
      <c r="Q145" s="693"/>
      <c r="R145" s="693"/>
    </row>
    <row r="146" spans="2:18" x14ac:dyDescent="0.25">
      <c r="B146" s="612" t="s">
        <v>369</v>
      </c>
      <c r="C146" s="713">
        <v>3.6082139999999998</v>
      </c>
      <c r="D146" s="349">
        <v>5.6596439367148409E-3</v>
      </c>
      <c r="E146" s="693"/>
      <c r="F146" s="693"/>
      <c r="G146" s="693"/>
      <c r="H146" s="693"/>
      <c r="I146" s="693"/>
      <c r="J146" s="693"/>
      <c r="K146" s="693"/>
      <c r="L146" s="693"/>
      <c r="M146" s="693"/>
      <c r="N146" s="693"/>
      <c r="O146" s="693"/>
      <c r="P146" s="693"/>
      <c r="Q146" s="693"/>
      <c r="R146" s="693"/>
    </row>
    <row r="147" spans="2:18" x14ac:dyDescent="0.25">
      <c r="B147" s="612" t="s">
        <v>166</v>
      </c>
      <c r="C147" s="713">
        <v>18.071394000000002</v>
      </c>
      <c r="D147" s="349">
        <v>2.8345784224573425E-2</v>
      </c>
      <c r="E147" s="693"/>
      <c r="F147" s="693"/>
      <c r="G147" s="693"/>
      <c r="H147" s="693"/>
      <c r="I147" s="693"/>
      <c r="J147" s="693"/>
      <c r="K147" s="693"/>
      <c r="L147" s="693"/>
      <c r="M147" s="693"/>
      <c r="N147" s="693"/>
      <c r="O147" s="693"/>
      <c r="P147" s="693"/>
      <c r="Q147" s="693"/>
      <c r="R147" s="693"/>
    </row>
    <row r="148" spans="2:18" x14ac:dyDescent="0.25">
      <c r="B148" s="612" t="s">
        <v>368</v>
      </c>
      <c r="C148" s="713"/>
      <c r="D148" s="349">
        <v>0</v>
      </c>
      <c r="E148" s="693"/>
      <c r="F148" s="693"/>
      <c r="G148" s="693"/>
      <c r="H148" s="693"/>
      <c r="I148" s="693"/>
      <c r="J148" s="693"/>
      <c r="K148" s="693"/>
      <c r="L148" s="693"/>
      <c r="M148" s="693"/>
      <c r="N148" s="693"/>
      <c r="O148" s="693"/>
      <c r="P148" s="693"/>
      <c r="Q148" s="693"/>
      <c r="R148" s="693"/>
    </row>
    <row r="149" spans="2:18" x14ac:dyDescent="0.25">
      <c r="B149" s="612" t="s">
        <v>367</v>
      </c>
      <c r="C149" s="713">
        <v>9.1343379999999996</v>
      </c>
      <c r="D149" s="349">
        <v>1.4327614902443138E-2</v>
      </c>
      <c r="E149" s="693"/>
      <c r="F149" s="693"/>
      <c r="G149" s="693"/>
      <c r="H149" s="693"/>
      <c r="I149" s="693"/>
      <c r="J149" s="693"/>
      <c r="K149" s="693"/>
      <c r="L149" s="693"/>
      <c r="M149" s="693"/>
      <c r="N149" s="693"/>
      <c r="O149" s="693"/>
      <c r="P149" s="693"/>
      <c r="Q149" s="693"/>
      <c r="R149" s="693"/>
    </row>
    <row r="150" spans="2:18" x14ac:dyDescent="0.25">
      <c r="B150" s="612" t="s">
        <v>196</v>
      </c>
      <c r="C150" s="713"/>
      <c r="D150" s="349">
        <v>0</v>
      </c>
      <c r="E150" s="693"/>
      <c r="F150" s="693"/>
      <c r="G150" s="693"/>
      <c r="H150" s="693"/>
      <c r="I150" s="693"/>
      <c r="J150" s="693"/>
      <c r="K150" s="693"/>
      <c r="L150" s="693"/>
      <c r="M150" s="693"/>
      <c r="N150" s="693"/>
      <c r="O150" s="693"/>
      <c r="P150" s="693"/>
      <c r="Q150" s="693"/>
      <c r="R150" s="693"/>
    </row>
    <row r="151" spans="2:18" x14ac:dyDescent="0.25">
      <c r="B151" s="612" t="s">
        <v>366</v>
      </c>
      <c r="C151" s="713"/>
      <c r="D151" s="349">
        <v>0</v>
      </c>
      <c r="E151" s="693"/>
      <c r="F151" s="693"/>
      <c r="G151" s="693"/>
      <c r="H151" s="693"/>
      <c r="I151" s="693"/>
      <c r="J151" s="693"/>
      <c r="K151" s="693"/>
      <c r="L151" s="693"/>
      <c r="M151" s="693"/>
      <c r="N151" s="693"/>
      <c r="O151" s="693"/>
      <c r="P151" s="693"/>
      <c r="Q151" s="693"/>
      <c r="R151" s="693"/>
    </row>
    <row r="152" spans="2:18" x14ac:dyDescent="0.25">
      <c r="B152" s="612" t="s">
        <v>365</v>
      </c>
      <c r="C152" s="713"/>
      <c r="D152" s="349">
        <v>0</v>
      </c>
      <c r="E152" s="693"/>
      <c r="F152" s="693"/>
      <c r="G152" s="693"/>
      <c r="H152" s="693"/>
      <c r="I152" s="693"/>
      <c r="J152" s="693"/>
      <c r="K152" s="693"/>
      <c r="L152" s="693"/>
      <c r="M152" s="693"/>
      <c r="N152" s="693"/>
      <c r="O152" s="693"/>
      <c r="P152" s="693"/>
      <c r="Q152" s="693"/>
      <c r="R152" s="693"/>
    </row>
    <row r="153" spans="2:18" x14ac:dyDescent="0.25">
      <c r="B153" s="612" t="s">
        <v>194</v>
      </c>
      <c r="C153" s="713">
        <v>6.6159999999999997</v>
      </c>
      <c r="D153" s="349">
        <v>1.037748988427665E-2</v>
      </c>
      <c r="E153" s="693"/>
      <c r="F153" s="693"/>
      <c r="G153" s="693"/>
      <c r="H153" s="693"/>
      <c r="I153" s="693"/>
      <c r="J153" s="693"/>
      <c r="K153" s="693"/>
      <c r="L153" s="693"/>
      <c r="M153" s="693"/>
      <c r="N153" s="693"/>
      <c r="O153" s="693"/>
      <c r="P153" s="693"/>
      <c r="Q153" s="693"/>
      <c r="R153" s="693"/>
    </row>
    <row r="154" spans="2:18" x14ac:dyDescent="0.25">
      <c r="B154" s="612" t="s">
        <v>193</v>
      </c>
      <c r="C154" s="713"/>
      <c r="D154" s="349">
        <v>0</v>
      </c>
      <c r="E154" s="693"/>
      <c r="F154" s="693"/>
      <c r="G154" s="693"/>
      <c r="H154" s="693"/>
      <c r="I154" s="693"/>
      <c r="J154" s="693"/>
      <c r="K154" s="693"/>
      <c r="L154" s="693"/>
      <c r="M154" s="693"/>
      <c r="N154" s="693"/>
      <c r="O154" s="693"/>
      <c r="P154" s="693"/>
      <c r="Q154" s="693"/>
      <c r="R154" s="693"/>
    </row>
    <row r="155" spans="2:18" x14ac:dyDescent="0.25">
      <c r="B155" s="612" t="s">
        <v>192</v>
      </c>
      <c r="C155" s="713">
        <v>6.6161199999999996</v>
      </c>
      <c r="D155" s="349">
        <v>1.0377678109607078E-2</v>
      </c>
      <c r="E155" s="693"/>
      <c r="F155" s="693"/>
      <c r="G155" s="693"/>
      <c r="H155" s="693"/>
      <c r="I155" s="693"/>
      <c r="J155" s="693"/>
      <c r="K155" s="693"/>
      <c r="L155" s="693"/>
      <c r="M155" s="693"/>
      <c r="N155" s="693"/>
      <c r="O155" s="693"/>
      <c r="P155" s="693"/>
      <c r="Q155" s="693"/>
      <c r="R155" s="693"/>
    </row>
    <row r="156" spans="2:18" x14ac:dyDescent="0.25">
      <c r="B156" s="612" t="s">
        <v>364</v>
      </c>
      <c r="C156" s="713">
        <v>46.499389000000001</v>
      </c>
      <c r="D156" s="349">
        <v>7.2936357160300017E-2</v>
      </c>
      <c r="E156" s="693"/>
      <c r="F156" s="693"/>
      <c r="G156" s="693"/>
      <c r="H156" s="693"/>
      <c r="I156" s="693"/>
      <c r="J156" s="693"/>
      <c r="K156" s="693"/>
      <c r="L156" s="693"/>
      <c r="M156" s="693"/>
      <c r="N156" s="693"/>
      <c r="O156" s="693"/>
      <c r="P156" s="693"/>
      <c r="Q156" s="693"/>
      <c r="R156" s="693"/>
    </row>
    <row r="157" spans="2:18" x14ac:dyDescent="0.25">
      <c r="B157" s="612" t="s">
        <v>363</v>
      </c>
      <c r="C157" s="713">
        <f>34.130433+0.700514</f>
        <v>34.830946999999995</v>
      </c>
      <c r="D157" s="349">
        <v>5.3535100242364256E-2</v>
      </c>
      <c r="E157" s="693"/>
      <c r="F157" s="693"/>
      <c r="G157" s="693"/>
      <c r="H157" s="693"/>
      <c r="I157" s="693"/>
      <c r="J157" s="693"/>
      <c r="K157" s="693"/>
      <c r="L157" s="693"/>
      <c r="M157" s="693"/>
      <c r="N157" s="693"/>
      <c r="O157" s="693"/>
      <c r="P157" s="693"/>
      <c r="Q157" s="693"/>
      <c r="R157" s="693"/>
    </row>
    <row r="158" spans="2:18" x14ac:dyDescent="0.25">
      <c r="B158" s="612" t="s">
        <v>362</v>
      </c>
      <c r="C158" s="713"/>
      <c r="D158" s="349">
        <v>0</v>
      </c>
      <c r="E158" s="693"/>
      <c r="F158" s="693"/>
      <c r="G158" s="693"/>
      <c r="H158" s="693"/>
      <c r="I158" s="693"/>
      <c r="J158" s="693"/>
      <c r="K158" s="693"/>
      <c r="L158" s="693"/>
      <c r="M158" s="693"/>
      <c r="N158" s="693"/>
      <c r="O158" s="693"/>
      <c r="P158" s="693"/>
      <c r="Q158" s="693"/>
      <c r="R158" s="693"/>
    </row>
    <row r="159" spans="2:18" x14ac:dyDescent="0.25">
      <c r="B159" s="612" t="s">
        <v>361</v>
      </c>
      <c r="C159" s="713">
        <v>21.740611000000001</v>
      </c>
      <c r="D159" s="349">
        <v>3.4101114076555875E-2</v>
      </c>
      <c r="E159" s="693"/>
      <c r="F159" s="693"/>
      <c r="G159" s="693"/>
      <c r="H159" s="693"/>
      <c r="I159" s="693"/>
      <c r="J159" s="693"/>
      <c r="K159" s="693"/>
      <c r="L159" s="693"/>
      <c r="M159" s="693"/>
      <c r="N159" s="693"/>
      <c r="O159" s="693"/>
      <c r="P159" s="693"/>
      <c r="Q159" s="693"/>
      <c r="R159" s="693"/>
    </row>
    <row r="160" spans="2:18" x14ac:dyDescent="0.25">
      <c r="B160" s="612" t="s">
        <v>360</v>
      </c>
      <c r="C160" s="713">
        <v>161.87372400000001</v>
      </c>
      <c r="D160" s="349">
        <v>0.25390612656290668</v>
      </c>
      <c r="E160" s="693"/>
      <c r="F160" s="693"/>
      <c r="G160" s="693"/>
      <c r="H160" s="693"/>
      <c r="I160" s="693"/>
      <c r="J160" s="693"/>
      <c r="K160" s="693"/>
      <c r="L160" s="693"/>
      <c r="M160" s="693"/>
      <c r="N160" s="693"/>
      <c r="O160" s="693"/>
      <c r="P160" s="693"/>
      <c r="Q160" s="693"/>
      <c r="R160" s="693"/>
    </row>
    <row r="161" spans="1:18" x14ac:dyDescent="0.25">
      <c r="B161" s="612" t="s">
        <v>181</v>
      </c>
      <c r="C161" s="713">
        <v>0.217</v>
      </c>
      <c r="D161" s="349">
        <v>3.4037413919105701E-4</v>
      </c>
      <c r="E161" s="693"/>
      <c r="F161" s="693"/>
      <c r="G161" s="693"/>
      <c r="H161" s="693"/>
      <c r="I161" s="693"/>
      <c r="J161" s="693"/>
      <c r="K161" s="693"/>
      <c r="L161" s="693"/>
      <c r="M161" s="693"/>
      <c r="N161" s="693"/>
      <c r="O161" s="693"/>
      <c r="P161" s="693"/>
      <c r="Q161" s="693"/>
      <c r="R161" s="693"/>
    </row>
    <row r="162" spans="1:18" x14ac:dyDescent="0.25">
      <c r="B162" s="612" t="s">
        <v>359</v>
      </c>
      <c r="C162" s="713">
        <v>10.5542</v>
      </c>
      <c r="D162" s="349">
        <v>1.6554731520047251E-2</v>
      </c>
      <c r="E162" s="693"/>
      <c r="F162" s="693"/>
      <c r="G162" s="693"/>
      <c r="H162" s="693"/>
      <c r="I162" s="693"/>
      <c r="J162" s="693"/>
      <c r="K162" s="693"/>
      <c r="L162" s="693"/>
      <c r="M162" s="693"/>
      <c r="N162" s="693"/>
      <c r="O162" s="693"/>
      <c r="P162" s="693"/>
      <c r="Q162" s="693"/>
      <c r="R162" s="693"/>
    </row>
    <row r="163" spans="1:18" x14ac:dyDescent="0.25">
      <c r="B163" s="612" t="s">
        <v>187</v>
      </c>
      <c r="C163" s="713">
        <f>5.805728+0.049486</f>
        <v>5.8552140000000001</v>
      </c>
      <c r="D163" s="349">
        <v>9.1065422598037658E-3</v>
      </c>
      <c r="E163" s="693"/>
      <c r="F163" s="693"/>
      <c r="G163" s="693"/>
      <c r="H163" s="693"/>
      <c r="I163" s="693"/>
      <c r="J163" s="693"/>
      <c r="K163" s="693"/>
      <c r="L163" s="693"/>
      <c r="M163" s="693"/>
      <c r="N163" s="693"/>
      <c r="O163" s="693"/>
      <c r="P163" s="693"/>
      <c r="Q163" s="693"/>
      <c r="R163" s="693"/>
    </row>
    <row r="164" spans="1:18" x14ac:dyDescent="0.25">
      <c r="B164" s="612" t="s">
        <v>186</v>
      </c>
      <c r="C164" s="713"/>
      <c r="D164" s="349">
        <v>0</v>
      </c>
      <c r="E164" s="693"/>
      <c r="F164" s="693"/>
      <c r="G164" s="693"/>
      <c r="H164" s="693"/>
      <c r="I164" s="693"/>
      <c r="J164" s="693"/>
      <c r="K164" s="693"/>
      <c r="L164" s="693"/>
      <c r="M164" s="693"/>
      <c r="N164" s="693"/>
      <c r="O164" s="693"/>
      <c r="P164" s="693"/>
      <c r="Q164" s="693"/>
      <c r="R164" s="693"/>
    </row>
    <row r="165" spans="1:18" x14ac:dyDescent="0.25">
      <c r="B165" s="611" t="s">
        <v>175</v>
      </c>
      <c r="C165" s="713">
        <v>13.93569100000002</v>
      </c>
      <c r="D165" s="349">
        <v>2.185875036017312E-2</v>
      </c>
      <c r="E165" s="693"/>
      <c r="F165" s="693"/>
      <c r="G165" s="693"/>
      <c r="H165" s="693"/>
      <c r="I165" s="693"/>
      <c r="J165" s="693"/>
      <c r="K165" s="693"/>
      <c r="L165" s="693"/>
      <c r="M165" s="693"/>
      <c r="N165" s="693"/>
      <c r="O165" s="693"/>
      <c r="P165" s="693"/>
      <c r="Q165" s="693"/>
      <c r="R165" s="693"/>
    </row>
    <row r="166" spans="1:18" x14ac:dyDescent="0.25">
      <c r="B166" s="610" t="s">
        <v>24</v>
      </c>
      <c r="C166" s="714">
        <v>638.28374600000006</v>
      </c>
      <c r="D166" s="346">
        <v>1</v>
      </c>
      <c r="E166" s="655"/>
      <c r="F166" s="354"/>
      <c r="G166" s="693"/>
      <c r="H166" s="693"/>
      <c r="I166" s="693"/>
      <c r="J166" s="693"/>
      <c r="K166" s="693"/>
      <c r="L166" s="693"/>
      <c r="M166" s="693"/>
      <c r="N166" s="693"/>
      <c r="O166" s="693"/>
      <c r="P166" s="693"/>
      <c r="Q166" s="693"/>
      <c r="R166" s="693"/>
    </row>
    <row r="167" spans="1:18" x14ac:dyDescent="0.25">
      <c r="B167" s="281" t="s">
        <v>347</v>
      </c>
      <c r="C167" s="693"/>
      <c r="D167" s="693"/>
      <c r="E167" s="693"/>
      <c r="F167" s="693"/>
      <c r="G167" s="693"/>
      <c r="H167" s="693"/>
      <c r="I167" s="693"/>
      <c r="J167" s="693"/>
      <c r="K167" s="693"/>
      <c r="L167" s="693"/>
      <c r="M167" s="693"/>
      <c r="N167" s="693"/>
      <c r="O167" s="693"/>
      <c r="P167" s="693"/>
      <c r="Q167" s="693"/>
      <c r="R167" s="693"/>
    </row>
    <row r="168" spans="1:18" x14ac:dyDescent="0.25">
      <c r="B168" s="281"/>
      <c r="C168" s="693"/>
      <c r="D168" s="693"/>
      <c r="E168" s="693"/>
      <c r="F168" s="693"/>
      <c r="G168" s="693"/>
      <c r="H168" s="693"/>
      <c r="I168" s="693"/>
      <c r="J168" s="693"/>
      <c r="K168" s="693"/>
      <c r="L168" s="693"/>
      <c r="M168" s="693"/>
      <c r="N168" s="693"/>
      <c r="O168" s="693"/>
      <c r="P168" s="693"/>
      <c r="Q168" s="693"/>
      <c r="R168" s="693"/>
    </row>
    <row r="169" spans="1:18" x14ac:dyDescent="0.25">
      <c r="A169" s="693" t="s">
        <v>358</v>
      </c>
      <c r="B169" s="608" t="s">
        <v>357</v>
      </c>
      <c r="C169" s="693"/>
      <c r="D169" s="693"/>
      <c r="E169" s="693"/>
      <c r="F169" s="693"/>
      <c r="G169" s="693"/>
      <c r="H169" s="693"/>
      <c r="I169" s="693"/>
      <c r="J169" s="693"/>
      <c r="K169" s="693"/>
      <c r="L169" s="693"/>
      <c r="M169" s="693"/>
      <c r="N169" s="693"/>
      <c r="O169" s="693"/>
      <c r="P169" s="693"/>
      <c r="Q169" s="693"/>
      <c r="R169" s="693"/>
    </row>
    <row r="170" spans="1:18" x14ac:dyDescent="0.25">
      <c r="B170" s="606" t="s">
        <v>356</v>
      </c>
      <c r="C170" s="355" t="s">
        <v>355</v>
      </c>
      <c r="D170" s="355" t="s">
        <v>354</v>
      </c>
      <c r="E170" s="693"/>
      <c r="F170" s="693"/>
      <c r="G170" s="693"/>
      <c r="H170" s="693"/>
      <c r="I170" s="693"/>
      <c r="J170" s="693"/>
      <c r="K170" s="693"/>
      <c r="L170" s="693"/>
      <c r="M170" s="693"/>
      <c r="N170" s="693"/>
      <c r="O170" s="693"/>
      <c r="P170" s="693"/>
      <c r="Q170" s="693"/>
      <c r="R170" s="693"/>
    </row>
    <row r="171" spans="1:18" x14ac:dyDescent="0.25">
      <c r="B171" s="607" t="s">
        <v>353</v>
      </c>
      <c r="C171" s="721">
        <v>329.13838599999997</v>
      </c>
      <c r="D171" s="669">
        <v>0.51626817884554776</v>
      </c>
      <c r="E171" s="693"/>
      <c r="F171" s="693"/>
      <c r="G171" s="693"/>
      <c r="H171" s="693"/>
      <c r="I171" s="693"/>
      <c r="J171" s="693"/>
      <c r="K171" s="693"/>
      <c r="L171" s="693"/>
      <c r="M171" s="693"/>
      <c r="N171" s="693"/>
      <c r="O171" s="693"/>
      <c r="P171" s="693"/>
      <c r="Q171" s="693"/>
      <c r="R171" s="693"/>
    </row>
    <row r="172" spans="1:18" x14ac:dyDescent="0.25">
      <c r="B172" s="607" t="s">
        <v>352</v>
      </c>
      <c r="C172" s="721">
        <v>108.678619</v>
      </c>
      <c r="D172" s="669">
        <v>0.17046724143132652</v>
      </c>
      <c r="E172" s="693"/>
      <c r="F172" s="693"/>
      <c r="G172" s="693"/>
      <c r="H172" s="693"/>
      <c r="I172" s="693"/>
      <c r="J172" s="693"/>
      <c r="K172" s="693"/>
      <c r="L172" s="693"/>
      <c r="M172" s="693"/>
      <c r="N172" s="693"/>
      <c r="O172" s="693"/>
      <c r="P172" s="693"/>
      <c r="Q172" s="693"/>
      <c r="R172" s="693"/>
    </row>
    <row r="173" spans="1:18" x14ac:dyDescent="0.25">
      <c r="B173" s="607" t="s">
        <v>351</v>
      </c>
      <c r="C173" s="721">
        <v>83.410595000000001</v>
      </c>
      <c r="D173" s="669">
        <v>0.13083322337575526</v>
      </c>
      <c r="E173" s="693"/>
      <c r="F173" s="693"/>
      <c r="G173" s="693"/>
      <c r="H173" s="693"/>
      <c r="I173" s="693"/>
      <c r="J173" s="693"/>
      <c r="K173" s="693"/>
      <c r="L173" s="693"/>
      <c r="M173" s="693"/>
      <c r="N173" s="693"/>
      <c r="O173" s="693"/>
      <c r="P173" s="693"/>
      <c r="Q173" s="693"/>
      <c r="R173" s="693"/>
    </row>
    <row r="174" spans="1:18" x14ac:dyDescent="0.25">
      <c r="B174" s="607" t="s">
        <v>350</v>
      </c>
      <c r="C174" s="721">
        <v>49.928837999999999</v>
      </c>
      <c r="D174" s="669">
        <v>7.8315600253731521E-2</v>
      </c>
      <c r="E174" s="693"/>
      <c r="F174" s="693"/>
      <c r="G174" s="693"/>
      <c r="H174" s="693"/>
      <c r="I174" s="693"/>
      <c r="J174" s="693"/>
      <c r="K174" s="693"/>
      <c r="L174" s="693"/>
      <c r="M174" s="693"/>
      <c r="N174" s="693"/>
      <c r="O174" s="693"/>
      <c r="P174" s="693"/>
      <c r="Q174" s="693"/>
      <c r="R174" s="693"/>
    </row>
    <row r="175" spans="1:18" x14ac:dyDescent="0.25">
      <c r="B175" s="607" t="s">
        <v>349</v>
      </c>
      <c r="C175" s="721">
        <v>51.650393999999999</v>
      </c>
      <c r="D175" s="669">
        <v>8.1015937311654088E-2</v>
      </c>
      <c r="E175" s="693"/>
      <c r="F175" s="693"/>
      <c r="G175" s="693"/>
      <c r="H175" s="693"/>
      <c r="I175" s="693"/>
      <c r="J175" s="693"/>
      <c r="K175" s="693"/>
      <c r="L175" s="693"/>
      <c r="M175" s="693"/>
      <c r="N175" s="693"/>
      <c r="O175" s="693"/>
      <c r="P175" s="693"/>
      <c r="Q175" s="693"/>
      <c r="R175" s="693"/>
    </row>
    <row r="176" spans="1:18" x14ac:dyDescent="0.25">
      <c r="B176" s="607" t="s">
        <v>153</v>
      </c>
      <c r="C176" s="721">
        <f>12.89566+0.049486+0.700514</f>
        <v>13.645659999999999</v>
      </c>
      <c r="D176" s="669">
        <v>2.0227415538251366E-2</v>
      </c>
      <c r="E176" s="693"/>
      <c r="F176" s="693"/>
      <c r="G176" s="693"/>
      <c r="H176" s="693"/>
      <c r="I176" s="693"/>
      <c r="J176" s="693"/>
      <c r="K176" s="693"/>
      <c r="L176" s="693"/>
      <c r="M176" s="693"/>
      <c r="N176" s="693"/>
      <c r="O176" s="693"/>
      <c r="P176" s="693"/>
      <c r="Q176" s="693"/>
      <c r="R176" s="693"/>
    </row>
    <row r="177" spans="2:18" x14ac:dyDescent="0.25">
      <c r="B177" s="607" t="s">
        <v>348</v>
      </c>
      <c r="C177" s="721">
        <v>1.8312539999999999</v>
      </c>
      <c r="D177" s="669">
        <v>2.8724032437335485E-3</v>
      </c>
      <c r="E177" s="693"/>
      <c r="F177" s="693"/>
      <c r="G177" s="693"/>
      <c r="H177" s="693"/>
      <c r="I177" s="693"/>
      <c r="J177" s="693"/>
      <c r="K177" s="693"/>
      <c r="L177" s="693"/>
      <c r="M177" s="693"/>
      <c r="N177" s="693"/>
      <c r="O177" s="693"/>
      <c r="P177" s="693"/>
      <c r="Q177" s="693"/>
      <c r="R177" s="693"/>
    </row>
    <row r="178" spans="2:18" x14ac:dyDescent="0.25">
      <c r="B178" s="610" t="s">
        <v>24</v>
      </c>
      <c r="C178" s="722">
        <v>638.28374599999995</v>
      </c>
      <c r="D178" s="346">
        <v>1</v>
      </c>
      <c r="E178" s="655"/>
      <c r="F178" s="693"/>
      <c r="G178" s="693"/>
      <c r="H178" s="693"/>
      <c r="I178" s="693"/>
      <c r="J178" s="693"/>
      <c r="K178" s="693"/>
      <c r="L178" s="693"/>
      <c r="M178" s="693"/>
      <c r="N178" s="693"/>
      <c r="O178" s="693"/>
      <c r="P178" s="693"/>
      <c r="Q178" s="693"/>
      <c r="R178" s="693"/>
    </row>
    <row r="179" spans="2:18" x14ac:dyDescent="0.25">
      <c r="B179" s="281" t="s">
        <v>347</v>
      </c>
      <c r="C179" s="693"/>
      <c r="D179" s="693"/>
      <c r="E179" s="693"/>
      <c r="F179" s="693"/>
      <c r="G179" s="693"/>
      <c r="H179" s="693"/>
      <c r="I179" s="693"/>
      <c r="J179" s="693"/>
      <c r="K179" s="693"/>
      <c r="L179" s="693"/>
      <c r="M179" s="693"/>
      <c r="N179" s="693"/>
      <c r="O179" s="693"/>
      <c r="P179" s="693"/>
      <c r="Q179" s="693"/>
      <c r="R179" s="693"/>
    </row>
    <row r="180" spans="2:18" x14ac:dyDescent="0.25">
      <c r="B180" s="693"/>
      <c r="C180" s="693"/>
      <c r="D180" s="693"/>
      <c r="E180" s="693"/>
      <c r="F180" s="693"/>
      <c r="G180" s="693"/>
      <c r="H180" s="693"/>
      <c r="I180" s="693"/>
      <c r="J180" s="693"/>
      <c r="K180" s="693"/>
      <c r="L180" s="693"/>
      <c r="M180" s="693"/>
      <c r="N180" s="693"/>
      <c r="O180" s="693"/>
      <c r="P180" s="693"/>
      <c r="Q180" s="693"/>
      <c r="R180" s="693"/>
    </row>
    <row r="181" spans="2:18" x14ac:dyDescent="0.25">
      <c r="B181" s="693"/>
      <c r="C181" s="693"/>
      <c r="D181" s="693"/>
      <c r="E181" s="693"/>
      <c r="F181" s="693"/>
      <c r="G181" s="693"/>
      <c r="H181" s="693"/>
      <c r="I181" s="693"/>
      <c r="J181" s="693"/>
      <c r="K181" s="693"/>
      <c r="L181" s="693"/>
      <c r="M181" s="693"/>
      <c r="N181" s="693"/>
      <c r="O181" s="693"/>
      <c r="P181" s="693"/>
      <c r="Q181" s="693"/>
      <c r="R181" s="693"/>
    </row>
    <row r="182" spans="2:18" x14ac:dyDescent="0.25">
      <c r="B182" s="693"/>
      <c r="C182" s="693"/>
      <c r="D182" s="693"/>
      <c r="E182" s="693"/>
      <c r="F182" s="693"/>
      <c r="G182" s="693"/>
      <c r="H182" s="693"/>
      <c r="I182" s="693"/>
      <c r="J182" s="693"/>
      <c r="K182" s="693"/>
      <c r="L182" s="693"/>
      <c r="M182" s="693"/>
      <c r="N182" s="693"/>
      <c r="O182" s="693"/>
      <c r="P182" s="693"/>
      <c r="Q182" s="693"/>
      <c r="R182" s="693"/>
    </row>
    <row r="183" spans="2:18" x14ac:dyDescent="0.25">
      <c r="B183" s="693"/>
      <c r="C183" s="693"/>
      <c r="D183" s="693"/>
      <c r="E183" s="693"/>
      <c r="F183" s="693"/>
      <c r="G183" s="693"/>
      <c r="H183" s="693"/>
      <c r="I183" s="693"/>
      <c r="J183" s="693"/>
      <c r="K183" s="693"/>
      <c r="L183" s="693"/>
      <c r="M183" s="693"/>
      <c r="N183" s="693"/>
      <c r="O183" s="693"/>
      <c r="P183" s="693"/>
      <c r="Q183" s="693"/>
      <c r="R183" s="693"/>
    </row>
    <row r="184" spans="2:18" x14ac:dyDescent="0.25">
      <c r="B184" s="693"/>
      <c r="C184" s="693"/>
      <c r="D184" s="693"/>
      <c r="E184" s="693"/>
      <c r="F184" s="693"/>
      <c r="G184" s="693"/>
      <c r="H184" s="693"/>
      <c r="I184" s="693"/>
      <c r="J184" s="693"/>
      <c r="K184" s="693"/>
      <c r="L184" s="693"/>
      <c r="M184" s="693"/>
      <c r="N184" s="693"/>
      <c r="O184" s="693"/>
      <c r="P184" s="693"/>
      <c r="Q184" s="693"/>
      <c r="R184" s="693"/>
    </row>
    <row r="185" spans="2:18" x14ac:dyDescent="0.25">
      <c r="B185" s="693"/>
      <c r="C185" s="693"/>
      <c r="D185" s="693"/>
      <c r="E185" s="693"/>
      <c r="F185" s="693"/>
      <c r="G185" s="693"/>
      <c r="H185" s="693"/>
      <c r="I185" s="693"/>
      <c r="J185" s="693"/>
      <c r="K185" s="693"/>
      <c r="L185" s="693"/>
      <c r="M185" s="693"/>
      <c r="N185" s="693"/>
      <c r="O185" s="693"/>
      <c r="P185" s="693"/>
      <c r="Q185" s="693"/>
      <c r="R185" s="693"/>
    </row>
    <row r="186" spans="2:18" x14ac:dyDescent="0.25">
      <c r="B186" s="693"/>
      <c r="C186" s="693"/>
      <c r="D186" s="693"/>
      <c r="E186" s="693"/>
      <c r="F186" s="693"/>
      <c r="G186" s="693"/>
      <c r="H186" s="693"/>
      <c r="I186" s="693"/>
      <c r="J186" s="693"/>
      <c r="K186" s="693"/>
      <c r="L186" s="693"/>
      <c r="M186" s="693"/>
      <c r="N186" s="693"/>
      <c r="O186" s="693"/>
      <c r="P186" s="693"/>
      <c r="Q186" s="693"/>
      <c r="R186" s="693"/>
    </row>
    <row r="187" spans="2:18" x14ac:dyDescent="0.25">
      <c r="B187" s="693"/>
      <c r="C187" s="693"/>
      <c r="D187" s="693"/>
      <c r="E187" s="693"/>
      <c r="F187" s="693"/>
      <c r="G187" s="693"/>
      <c r="H187" s="693"/>
      <c r="I187" s="693"/>
      <c r="J187" s="693"/>
      <c r="K187" s="693"/>
      <c r="L187" s="693"/>
      <c r="M187" s="693"/>
      <c r="N187" s="693"/>
      <c r="O187" s="693"/>
      <c r="P187" s="693"/>
      <c r="Q187" s="693"/>
      <c r="R187" s="693"/>
    </row>
    <row r="188" spans="2:18" x14ac:dyDescent="0.25">
      <c r="B188" s="693"/>
      <c r="C188" s="693"/>
      <c r="D188" s="693"/>
      <c r="E188" s="693"/>
      <c r="F188" s="693"/>
      <c r="G188" s="693"/>
      <c r="H188" s="693"/>
      <c r="I188" s="693"/>
      <c r="J188" s="693"/>
      <c r="K188" s="693"/>
      <c r="L188" s="693"/>
      <c r="M188" s="693"/>
      <c r="N188" s="693"/>
      <c r="O188" s="693"/>
      <c r="P188" s="693"/>
      <c r="Q188" s="693"/>
      <c r="R188" s="693"/>
    </row>
    <row r="189" spans="2:18" x14ac:dyDescent="0.25">
      <c r="B189" s="693"/>
      <c r="C189" s="693"/>
      <c r="D189" s="693"/>
      <c r="E189" s="693"/>
      <c r="F189" s="693"/>
      <c r="G189" s="693"/>
      <c r="H189" s="693"/>
      <c r="I189" s="693"/>
      <c r="J189" s="693"/>
      <c r="K189" s="693"/>
      <c r="L189" s="693"/>
      <c r="M189" s="693"/>
      <c r="N189" s="693"/>
      <c r="O189" s="693"/>
      <c r="P189" s="693"/>
      <c r="Q189" s="693"/>
      <c r="R189" s="693"/>
    </row>
    <row r="190" spans="2:18" x14ac:dyDescent="0.25">
      <c r="B190" s="693"/>
      <c r="C190" s="693"/>
      <c r="D190" s="693"/>
      <c r="E190" s="693"/>
      <c r="F190" s="693"/>
      <c r="G190" s="693"/>
      <c r="H190" s="693"/>
      <c r="I190" s="693"/>
      <c r="J190" s="693"/>
      <c r="K190" s="693"/>
      <c r="L190" s="693"/>
      <c r="M190" s="693"/>
      <c r="N190" s="693"/>
      <c r="O190" s="693"/>
      <c r="P190" s="693"/>
      <c r="Q190" s="693"/>
      <c r="R190" s="693"/>
    </row>
    <row r="191" spans="2:18" x14ac:dyDescent="0.25">
      <c r="B191" s="693"/>
      <c r="C191" s="693"/>
      <c r="D191" s="693"/>
      <c r="E191" s="693"/>
      <c r="F191" s="693"/>
      <c r="G191" s="693"/>
      <c r="H191" s="693"/>
      <c r="I191" s="693"/>
      <c r="J191" s="693"/>
      <c r="K191" s="693"/>
      <c r="L191" s="693"/>
      <c r="M191" s="693"/>
      <c r="N191" s="693"/>
      <c r="O191" s="693"/>
      <c r="P191" s="693"/>
      <c r="Q191" s="693"/>
      <c r="R191" s="693"/>
    </row>
    <row r="192" spans="2:18" x14ac:dyDescent="0.25">
      <c r="B192" s="693"/>
      <c r="C192" s="693"/>
      <c r="D192" s="693"/>
      <c r="E192" s="693"/>
      <c r="F192" s="693"/>
      <c r="G192" s="693"/>
      <c r="H192" s="693"/>
      <c r="I192" s="693"/>
      <c r="J192" s="693"/>
      <c r="K192" s="693"/>
      <c r="L192" s="693"/>
      <c r="M192" s="693"/>
      <c r="N192" s="693"/>
      <c r="O192" s="693"/>
      <c r="P192" s="693"/>
      <c r="Q192" s="693"/>
      <c r="R192" s="693"/>
    </row>
    <row r="193" spans="2:18" x14ac:dyDescent="0.25">
      <c r="B193" s="693"/>
      <c r="C193" s="693"/>
      <c r="D193" s="693"/>
      <c r="E193" s="693"/>
      <c r="F193" s="693"/>
      <c r="G193" s="693"/>
      <c r="H193" s="693"/>
      <c r="I193" s="693"/>
      <c r="J193" s="693"/>
      <c r="K193" s="693"/>
      <c r="L193" s="693"/>
      <c r="M193" s="693"/>
      <c r="N193" s="693"/>
      <c r="O193" s="693"/>
      <c r="P193" s="693"/>
      <c r="Q193" s="693"/>
      <c r="R193" s="693"/>
    </row>
    <row r="194" spans="2:18" x14ac:dyDescent="0.25">
      <c r="B194" s="693"/>
      <c r="C194" s="693"/>
      <c r="D194" s="693"/>
      <c r="E194" s="693"/>
      <c r="F194" s="693"/>
      <c r="G194" s="693"/>
      <c r="H194" s="693"/>
      <c r="I194" s="693"/>
      <c r="J194" s="693"/>
      <c r="K194" s="693"/>
      <c r="L194" s="693"/>
      <c r="M194" s="693"/>
      <c r="N194" s="693"/>
      <c r="O194" s="693"/>
      <c r="P194" s="693"/>
      <c r="Q194" s="693"/>
      <c r="R194" s="693"/>
    </row>
    <row r="195" spans="2:18" x14ac:dyDescent="0.25">
      <c r="B195" s="693"/>
      <c r="C195" s="693"/>
      <c r="D195" s="693"/>
      <c r="E195" s="693"/>
      <c r="F195" s="693"/>
      <c r="G195" s="693"/>
      <c r="H195" s="693"/>
      <c r="I195" s="693"/>
      <c r="J195" s="693"/>
      <c r="K195" s="693"/>
      <c r="L195" s="693"/>
      <c r="M195" s="693"/>
      <c r="N195" s="693"/>
      <c r="O195" s="693"/>
      <c r="P195" s="693"/>
      <c r="Q195" s="693"/>
      <c r="R195" s="693"/>
    </row>
    <row r="196" spans="2:18" x14ac:dyDescent="0.25">
      <c r="B196" s="693"/>
      <c r="C196" s="693"/>
      <c r="D196" s="693"/>
      <c r="E196" s="693"/>
      <c r="F196" s="693"/>
      <c r="G196" s="693"/>
      <c r="H196" s="693"/>
      <c r="I196" s="693"/>
      <c r="J196" s="693"/>
      <c r="K196" s="693"/>
      <c r="L196" s="693"/>
      <c r="M196" s="693"/>
      <c r="N196" s="693"/>
      <c r="O196" s="693"/>
      <c r="P196" s="693"/>
      <c r="Q196" s="693"/>
      <c r="R196" s="693"/>
    </row>
    <row r="197" spans="2:18" x14ac:dyDescent="0.25">
      <c r="B197" s="693"/>
      <c r="C197" s="693"/>
      <c r="D197" s="693"/>
      <c r="E197" s="693"/>
      <c r="F197" s="693"/>
      <c r="G197" s="693"/>
      <c r="H197" s="693"/>
      <c r="I197" s="693"/>
      <c r="J197" s="693"/>
      <c r="K197" s="693"/>
      <c r="L197" s="693"/>
      <c r="M197" s="693"/>
      <c r="N197" s="693"/>
      <c r="O197" s="693"/>
      <c r="P197" s="693"/>
      <c r="Q197" s="693"/>
      <c r="R197" s="693"/>
    </row>
    <row r="198" spans="2:18" x14ac:dyDescent="0.25">
      <c r="B198" s="693"/>
      <c r="C198" s="693"/>
      <c r="D198" s="693"/>
      <c r="E198" s="693"/>
      <c r="F198" s="693"/>
      <c r="G198" s="693"/>
      <c r="H198" s="693"/>
      <c r="I198" s="693"/>
      <c r="J198" s="693"/>
      <c r="K198" s="693"/>
      <c r="L198" s="693"/>
      <c r="M198" s="693"/>
      <c r="N198" s="693"/>
      <c r="O198" s="693"/>
      <c r="P198" s="693"/>
      <c r="Q198" s="693"/>
      <c r="R198" s="693"/>
    </row>
    <row r="199" spans="2:18" x14ac:dyDescent="0.25">
      <c r="B199" s="693"/>
      <c r="C199" s="693"/>
      <c r="D199" s="693"/>
      <c r="E199" s="693"/>
      <c r="F199" s="693"/>
      <c r="G199" s="693"/>
      <c r="H199" s="693"/>
      <c r="I199" s="693"/>
      <c r="J199" s="693"/>
      <c r="K199" s="693"/>
      <c r="L199" s="693"/>
      <c r="M199" s="693"/>
      <c r="N199" s="693"/>
      <c r="O199" s="693"/>
      <c r="P199" s="693"/>
      <c r="Q199" s="693"/>
      <c r="R199" s="693"/>
    </row>
    <row r="200" spans="2:18" x14ac:dyDescent="0.25">
      <c r="B200" s="693"/>
      <c r="C200" s="693"/>
      <c r="D200" s="693"/>
      <c r="E200" s="693"/>
      <c r="F200" s="693"/>
      <c r="G200" s="693"/>
      <c r="H200" s="693"/>
      <c r="I200" s="693"/>
      <c r="J200" s="693"/>
      <c r="K200" s="693"/>
      <c r="L200" s="693"/>
      <c r="M200" s="693"/>
      <c r="N200" s="693"/>
      <c r="O200" s="693"/>
      <c r="P200" s="693"/>
      <c r="Q200" s="693"/>
      <c r="R200" s="693"/>
    </row>
    <row r="201" spans="2:18" x14ac:dyDescent="0.25">
      <c r="B201" s="693"/>
      <c r="C201" s="693"/>
      <c r="D201" s="693"/>
      <c r="E201" s="693"/>
      <c r="F201" s="693"/>
      <c r="G201" s="693"/>
      <c r="H201" s="693"/>
      <c r="I201" s="693"/>
      <c r="J201" s="693"/>
      <c r="K201" s="693"/>
      <c r="L201" s="693"/>
      <c r="M201" s="693"/>
      <c r="N201" s="693"/>
      <c r="O201" s="693"/>
      <c r="P201" s="693"/>
      <c r="Q201" s="693"/>
      <c r="R201" s="693"/>
    </row>
    <row r="202" spans="2:18" x14ac:dyDescent="0.25">
      <c r="B202" s="693"/>
      <c r="C202" s="693"/>
      <c r="D202" s="693"/>
      <c r="E202" s="693"/>
      <c r="F202" s="693"/>
      <c r="G202" s="693"/>
      <c r="H202" s="693"/>
      <c r="I202" s="693"/>
      <c r="J202" s="693"/>
      <c r="K202" s="693"/>
      <c r="L202" s="693"/>
      <c r="M202" s="693"/>
      <c r="N202" s="693"/>
      <c r="O202" s="693"/>
      <c r="P202" s="693"/>
      <c r="Q202" s="693"/>
      <c r="R202" s="693"/>
    </row>
    <row r="203" spans="2:18" x14ac:dyDescent="0.25">
      <c r="B203" s="693"/>
      <c r="C203" s="693"/>
      <c r="D203" s="693"/>
      <c r="E203" s="693"/>
      <c r="F203" s="693"/>
      <c r="G203" s="693"/>
      <c r="H203" s="693"/>
      <c r="I203" s="693"/>
      <c r="J203" s="693"/>
      <c r="K203" s="693"/>
      <c r="L203" s="693"/>
      <c r="M203" s="693"/>
      <c r="N203" s="693"/>
      <c r="O203" s="693"/>
      <c r="P203" s="693"/>
      <c r="Q203" s="693"/>
      <c r="R203" s="693"/>
    </row>
    <row r="204" spans="2:18" x14ac:dyDescent="0.25">
      <c r="B204" s="693"/>
      <c r="C204" s="693"/>
      <c r="D204" s="693"/>
      <c r="E204" s="693"/>
      <c r="F204" s="693"/>
      <c r="G204" s="693"/>
      <c r="H204" s="693"/>
      <c r="I204" s="693"/>
      <c r="J204" s="693"/>
      <c r="K204" s="693"/>
      <c r="L204" s="693"/>
      <c r="M204" s="693"/>
      <c r="N204" s="693"/>
      <c r="O204" s="693"/>
      <c r="P204" s="693"/>
      <c r="Q204" s="693"/>
      <c r="R204" s="693"/>
    </row>
    <row r="205" spans="2:18" x14ac:dyDescent="0.25">
      <c r="B205" s="693"/>
      <c r="C205" s="693"/>
      <c r="D205" s="693"/>
      <c r="E205" s="693"/>
      <c r="F205" s="693"/>
      <c r="G205" s="693"/>
      <c r="H205" s="693"/>
      <c r="I205" s="693"/>
      <c r="J205" s="693"/>
      <c r="K205" s="693"/>
      <c r="L205" s="693"/>
      <c r="M205" s="693"/>
      <c r="N205" s="693"/>
      <c r="O205" s="693"/>
      <c r="P205" s="693"/>
      <c r="Q205" s="693"/>
      <c r="R205" s="693"/>
    </row>
    <row r="206" spans="2:18" x14ac:dyDescent="0.25">
      <c r="B206" s="693"/>
      <c r="C206" s="693"/>
      <c r="D206" s="693"/>
      <c r="E206" s="693"/>
      <c r="F206" s="693"/>
      <c r="G206" s="693"/>
      <c r="H206" s="693"/>
      <c r="I206" s="693"/>
      <c r="J206" s="693"/>
      <c r="K206" s="693"/>
      <c r="L206" s="693"/>
      <c r="M206" s="693"/>
      <c r="N206" s="693"/>
      <c r="O206" s="693"/>
      <c r="P206" s="693"/>
      <c r="Q206" s="693"/>
      <c r="R206" s="693"/>
    </row>
    <row r="207" spans="2:18" x14ac:dyDescent="0.25">
      <c r="B207" s="693"/>
      <c r="C207" s="693"/>
      <c r="D207" s="693"/>
      <c r="E207" s="693"/>
      <c r="F207" s="693"/>
      <c r="G207" s="693"/>
      <c r="H207" s="693"/>
      <c r="I207" s="693"/>
      <c r="J207" s="693"/>
      <c r="K207" s="693"/>
      <c r="L207" s="693"/>
      <c r="M207" s="693"/>
      <c r="N207" s="693"/>
      <c r="O207" s="693"/>
      <c r="P207" s="693"/>
      <c r="Q207" s="693"/>
      <c r="R207" s="693"/>
    </row>
    <row r="208" spans="2:18" x14ac:dyDescent="0.25">
      <c r="B208" s="693"/>
      <c r="C208" s="693"/>
      <c r="D208" s="693"/>
      <c r="E208" s="693"/>
      <c r="F208" s="693"/>
      <c r="G208" s="693"/>
      <c r="H208" s="693"/>
      <c r="I208" s="693"/>
      <c r="J208" s="693"/>
      <c r="K208" s="693"/>
      <c r="L208" s="693"/>
      <c r="M208" s="693"/>
      <c r="N208" s="693"/>
      <c r="O208" s="693"/>
      <c r="P208" s="693"/>
      <c r="Q208" s="693"/>
      <c r="R208" s="693"/>
    </row>
    <row r="209" spans="2:18" x14ac:dyDescent="0.25">
      <c r="B209" s="693"/>
      <c r="C209" s="693"/>
      <c r="D209" s="693"/>
      <c r="E209" s="693"/>
      <c r="F209" s="693"/>
      <c r="G209" s="693"/>
      <c r="H209" s="693"/>
      <c r="I209" s="693"/>
      <c r="J209" s="693"/>
      <c r="K209" s="693"/>
      <c r="L209" s="693"/>
      <c r="M209" s="693"/>
      <c r="N209" s="693"/>
      <c r="O209" s="693"/>
      <c r="P209" s="693"/>
      <c r="Q209" s="693"/>
      <c r="R209" s="693"/>
    </row>
    <row r="210" spans="2:18" x14ac:dyDescent="0.25">
      <c r="B210" s="693"/>
      <c r="C210" s="693"/>
      <c r="D210" s="693"/>
      <c r="E210" s="693"/>
      <c r="F210" s="693"/>
      <c r="G210" s="693"/>
      <c r="H210" s="693"/>
      <c r="I210" s="693"/>
      <c r="J210" s="693"/>
      <c r="K210" s="693"/>
      <c r="L210" s="693"/>
      <c r="M210" s="693"/>
      <c r="N210" s="693"/>
      <c r="O210" s="693"/>
      <c r="P210" s="693"/>
      <c r="Q210" s="693"/>
      <c r="R210" s="693"/>
    </row>
    <row r="211" spans="2:18" x14ac:dyDescent="0.25">
      <c r="B211" s="693"/>
      <c r="C211" s="693"/>
      <c r="D211" s="693"/>
      <c r="E211" s="693"/>
      <c r="F211" s="693"/>
      <c r="G211" s="693"/>
      <c r="H211" s="693"/>
      <c r="I211" s="693"/>
      <c r="J211" s="693"/>
      <c r="K211" s="693"/>
      <c r="L211" s="693"/>
      <c r="M211" s="693"/>
      <c r="N211" s="693"/>
      <c r="O211" s="693"/>
      <c r="P211" s="693"/>
      <c r="Q211" s="693"/>
      <c r="R211" s="693"/>
    </row>
    <row r="212" spans="2:18" x14ac:dyDescent="0.25">
      <c r="B212" s="693"/>
      <c r="C212" s="693"/>
      <c r="D212" s="693"/>
      <c r="E212" s="693"/>
      <c r="F212" s="693"/>
      <c r="G212" s="693"/>
      <c r="H212" s="693"/>
      <c r="I212" s="693"/>
      <c r="J212" s="693"/>
      <c r="K212" s="693"/>
      <c r="L212" s="693"/>
      <c r="M212" s="693"/>
      <c r="N212" s="693"/>
      <c r="O212" s="693"/>
      <c r="P212" s="693"/>
      <c r="Q212" s="693"/>
      <c r="R212" s="693"/>
    </row>
    <row r="213" spans="2:18" x14ac:dyDescent="0.25">
      <c r="B213" s="693"/>
      <c r="C213" s="693"/>
      <c r="D213" s="693"/>
      <c r="E213" s="693"/>
      <c r="F213" s="693"/>
      <c r="G213" s="693"/>
      <c r="H213" s="693"/>
      <c r="I213" s="693"/>
      <c r="J213" s="693"/>
      <c r="K213" s="693"/>
      <c r="L213" s="693"/>
      <c r="M213" s="693"/>
      <c r="N213" s="693"/>
      <c r="O213" s="693"/>
      <c r="P213" s="693"/>
      <c r="Q213" s="693"/>
      <c r="R213" s="693"/>
    </row>
    <row r="214" spans="2:18" x14ac:dyDescent="0.25">
      <c r="B214" s="693"/>
      <c r="C214" s="693"/>
      <c r="D214" s="693"/>
      <c r="E214" s="693"/>
      <c r="F214" s="693"/>
      <c r="G214" s="693"/>
      <c r="H214" s="693"/>
      <c r="I214" s="693"/>
      <c r="J214" s="693"/>
      <c r="K214" s="693"/>
      <c r="L214" s="693"/>
      <c r="M214" s="693"/>
      <c r="N214" s="693"/>
      <c r="O214" s="693"/>
      <c r="P214" s="693"/>
      <c r="Q214" s="693"/>
      <c r="R214" s="693"/>
    </row>
    <row r="215" spans="2:18" x14ac:dyDescent="0.25">
      <c r="B215" s="693"/>
      <c r="C215" s="693"/>
      <c r="D215" s="693"/>
      <c r="E215" s="693"/>
      <c r="F215" s="693"/>
      <c r="G215" s="693"/>
      <c r="H215" s="693"/>
      <c r="I215" s="693"/>
      <c r="J215" s="693"/>
      <c r="K215" s="693"/>
      <c r="L215" s="693"/>
      <c r="M215" s="693"/>
      <c r="N215" s="693"/>
      <c r="O215" s="693"/>
      <c r="P215" s="693"/>
      <c r="Q215" s="693"/>
      <c r="R215" s="693"/>
    </row>
    <row r="216" spans="2:18" x14ac:dyDescent="0.25">
      <c r="B216" s="693"/>
      <c r="C216" s="693"/>
      <c r="D216" s="693"/>
      <c r="E216" s="693"/>
      <c r="F216" s="693"/>
      <c r="G216" s="693"/>
      <c r="H216" s="693"/>
      <c r="I216" s="693"/>
      <c r="J216" s="693"/>
      <c r="K216" s="693"/>
      <c r="L216" s="693"/>
      <c r="M216" s="693"/>
      <c r="N216" s="693"/>
      <c r="O216" s="693"/>
      <c r="P216" s="693"/>
      <c r="Q216" s="693"/>
      <c r="R216" s="693"/>
    </row>
    <row r="217" spans="2:18" x14ac:dyDescent="0.25">
      <c r="B217" s="693"/>
      <c r="C217" s="693"/>
      <c r="D217" s="693"/>
      <c r="E217" s="693"/>
      <c r="F217" s="693"/>
      <c r="G217" s="693"/>
      <c r="H217" s="693"/>
      <c r="I217" s="693"/>
      <c r="J217" s="693"/>
      <c r="K217" s="693"/>
      <c r="L217" s="693"/>
      <c r="M217" s="693"/>
      <c r="N217" s="693"/>
      <c r="O217" s="693"/>
      <c r="P217" s="693"/>
      <c r="Q217" s="693"/>
      <c r="R217" s="693"/>
    </row>
    <row r="218" spans="2:18" x14ac:dyDescent="0.25">
      <c r="B218" s="693"/>
      <c r="C218" s="693"/>
      <c r="D218" s="693"/>
      <c r="E218" s="693"/>
      <c r="F218" s="693"/>
      <c r="G218" s="693"/>
      <c r="H218" s="693"/>
      <c r="I218" s="693"/>
      <c r="J218" s="693"/>
      <c r="K218" s="693"/>
      <c r="L218" s="693"/>
      <c r="M218" s="693"/>
      <c r="N218" s="693"/>
      <c r="O218" s="693"/>
      <c r="P218" s="693"/>
      <c r="Q218" s="693"/>
      <c r="R218" s="693"/>
    </row>
    <row r="219" spans="2:18" x14ac:dyDescent="0.25">
      <c r="B219" s="693"/>
      <c r="C219" s="693"/>
      <c r="D219" s="693"/>
      <c r="E219" s="693"/>
      <c r="F219" s="693"/>
      <c r="G219" s="693"/>
      <c r="H219" s="693"/>
      <c r="I219" s="693"/>
      <c r="J219" s="693"/>
      <c r="K219" s="693"/>
      <c r="L219" s="693"/>
      <c r="M219" s="693"/>
      <c r="N219" s="693"/>
      <c r="O219" s="693"/>
      <c r="P219" s="693"/>
      <c r="Q219" s="693"/>
      <c r="R219" s="693"/>
    </row>
    <row r="220" spans="2:18" x14ac:dyDescent="0.25">
      <c r="B220" s="693"/>
      <c r="C220" s="693"/>
      <c r="D220" s="693"/>
      <c r="E220" s="693"/>
      <c r="F220" s="693"/>
      <c r="G220" s="693"/>
      <c r="H220" s="693"/>
      <c r="I220" s="693"/>
      <c r="J220" s="693"/>
      <c r="K220" s="693"/>
      <c r="L220" s="693"/>
      <c r="M220" s="693"/>
      <c r="N220" s="693"/>
      <c r="O220" s="693"/>
      <c r="P220" s="693"/>
      <c r="Q220" s="693"/>
      <c r="R220" s="693"/>
    </row>
    <row r="221" spans="2:18" x14ac:dyDescent="0.25">
      <c r="B221" s="693"/>
      <c r="C221" s="693"/>
      <c r="D221" s="693"/>
      <c r="E221" s="693"/>
      <c r="F221" s="693"/>
      <c r="G221" s="693"/>
      <c r="H221" s="693"/>
      <c r="I221" s="693"/>
      <c r="J221" s="693"/>
      <c r="K221" s="693"/>
      <c r="L221" s="693"/>
      <c r="M221" s="693"/>
      <c r="N221" s="693"/>
      <c r="O221" s="693"/>
      <c r="P221" s="693"/>
      <c r="Q221" s="693"/>
      <c r="R221" s="693"/>
    </row>
    <row r="222" spans="2:18" x14ac:dyDescent="0.25">
      <c r="B222" s="693"/>
      <c r="C222" s="693"/>
      <c r="D222" s="693"/>
      <c r="E222" s="693"/>
      <c r="F222" s="693"/>
      <c r="G222" s="693"/>
      <c r="H222" s="693"/>
      <c r="I222" s="693"/>
      <c r="J222" s="693"/>
      <c r="K222" s="693"/>
      <c r="L222" s="693"/>
      <c r="M222" s="693"/>
      <c r="N222" s="693"/>
      <c r="O222" s="693"/>
      <c r="P222" s="693"/>
      <c r="Q222" s="693"/>
      <c r="R222" s="693"/>
    </row>
    <row r="223" spans="2:18" x14ac:dyDescent="0.25">
      <c r="B223" s="693"/>
      <c r="C223" s="693"/>
      <c r="D223" s="693"/>
      <c r="E223" s="693"/>
      <c r="F223" s="693"/>
      <c r="G223" s="693"/>
      <c r="H223" s="693"/>
      <c r="I223" s="693"/>
      <c r="J223" s="693"/>
      <c r="K223" s="693"/>
      <c r="L223" s="693"/>
      <c r="M223" s="693"/>
      <c r="N223" s="693"/>
      <c r="O223" s="693"/>
      <c r="P223" s="693"/>
      <c r="Q223" s="693"/>
      <c r="R223" s="693"/>
    </row>
    <row r="224" spans="2:18" x14ac:dyDescent="0.25">
      <c r="B224" s="693"/>
      <c r="C224" s="693"/>
      <c r="D224" s="693"/>
      <c r="E224" s="693"/>
      <c r="F224" s="693"/>
      <c r="G224" s="693"/>
      <c r="H224" s="693"/>
      <c r="I224" s="693"/>
      <c r="J224" s="693"/>
      <c r="K224" s="693"/>
      <c r="L224" s="693"/>
      <c r="M224" s="693"/>
      <c r="N224" s="693"/>
      <c r="O224" s="693"/>
      <c r="P224" s="693"/>
      <c r="Q224" s="693"/>
      <c r="R224" s="693"/>
    </row>
    <row r="225" spans="2:18" x14ac:dyDescent="0.25">
      <c r="B225" s="693"/>
      <c r="C225" s="693"/>
      <c r="D225" s="693"/>
      <c r="E225" s="693"/>
      <c r="F225" s="693"/>
      <c r="G225" s="693"/>
      <c r="H225" s="693"/>
      <c r="I225" s="693"/>
      <c r="J225" s="693"/>
      <c r="K225" s="693"/>
      <c r="L225" s="693"/>
      <c r="M225" s="693"/>
      <c r="N225" s="693"/>
      <c r="O225" s="693"/>
      <c r="P225" s="693"/>
      <c r="Q225" s="693"/>
      <c r="R225" s="693"/>
    </row>
    <row r="226" spans="2:18" x14ac:dyDescent="0.25">
      <c r="B226" s="693"/>
      <c r="C226" s="693"/>
      <c r="D226" s="693"/>
      <c r="E226" s="693"/>
      <c r="F226" s="693"/>
      <c r="G226" s="693"/>
      <c r="H226" s="693"/>
      <c r="I226" s="693"/>
      <c r="J226" s="693"/>
      <c r="K226" s="693"/>
      <c r="L226" s="693"/>
      <c r="M226" s="693"/>
      <c r="N226" s="693"/>
      <c r="O226" s="693"/>
      <c r="P226" s="693"/>
      <c r="Q226" s="693"/>
      <c r="R226" s="693"/>
    </row>
    <row r="227" spans="2:18" x14ac:dyDescent="0.25">
      <c r="B227" s="693"/>
      <c r="C227" s="693"/>
      <c r="D227" s="693"/>
      <c r="E227" s="693"/>
      <c r="F227" s="693"/>
      <c r="G227" s="693"/>
      <c r="H227" s="693"/>
      <c r="I227" s="693"/>
      <c r="J227" s="693"/>
      <c r="K227" s="693"/>
      <c r="L227" s="693"/>
      <c r="M227" s="693"/>
      <c r="N227" s="693"/>
      <c r="O227" s="693"/>
      <c r="P227" s="693"/>
      <c r="Q227" s="693"/>
      <c r="R227" s="693"/>
    </row>
    <row r="228" spans="2:18" x14ac:dyDescent="0.25">
      <c r="B228" s="693"/>
      <c r="C228" s="693"/>
      <c r="D228" s="693"/>
      <c r="E228" s="693"/>
      <c r="F228" s="693"/>
      <c r="G228" s="693"/>
      <c r="H228" s="693"/>
      <c r="I228" s="693"/>
      <c r="J228" s="693"/>
      <c r="K228" s="693"/>
      <c r="L228" s="693"/>
      <c r="M228" s="693"/>
      <c r="N228" s="693"/>
      <c r="O228" s="693"/>
      <c r="P228" s="693"/>
      <c r="Q228" s="693"/>
      <c r="R228" s="693"/>
    </row>
    <row r="229" spans="2:18" x14ac:dyDescent="0.25">
      <c r="B229" s="693"/>
      <c r="C229" s="693"/>
      <c r="D229" s="693"/>
      <c r="E229" s="693"/>
      <c r="F229" s="693"/>
      <c r="G229" s="693"/>
      <c r="H229" s="693"/>
      <c r="I229" s="693"/>
      <c r="J229" s="693"/>
      <c r="K229" s="693"/>
      <c r="L229" s="693"/>
      <c r="M229" s="693"/>
      <c r="N229" s="693"/>
      <c r="O229" s="693"/>
      <c r="P229" s="693"/>
      <c r="Q229" s="693"/>
      <c r="R229" s="693"/>
    </row>
    <row r="230" spans="2:18" x14ac:dyDescent="0.25">
      <c r="B230" s="693"/>
      <c r="C230" s="693"/>
      <c r="D230" s="693"/>
      <c r="E230" s="693"/>
      <c r="F230" s="693"/>
      <c r="G230" s="693"/>
      <c r="H230" s="693"/>
      <c r="I230" s="693"/>
      <c r="J230" s="693"/>
      <c r="K230" s="693"/>
      <c r="L230" s="693"/>
      <c r="M230" s="693"/>
      <c r="N230" s="693"/>
      <c r="O230" s="693"/>
      <c r="P230" s="693"/>
      <c r="Q230" s="693"/>
      <c r="R230" s="693"/>
    </row>
    <row r="231" spans="2:18" x14ac:dyDescent="0.25">
      <c r="B231" s="693"/>
      <c r="C231" s="693"/>
      <c r="D231" s="693"/>
      <c r="E231" s="693"/>
      <c r="F231" s="693"/>
      <c r="G231" s="693"/>
      <c r="H231" s="693"/>
      <c r="I231" s="693"/>
      <c r="J231" s="693"/>
      <c r="K231" s="693"/>
      <c r="L231" s="693"/>
      <c r="M231" s="693"/>
      <c r="N231" s="693"/>
      <c r="O231" s="693"/>
      <c r="P231" s="693"/>
      <c r="Q231" s="693"/>
      <c r="R231" s="693"/>
    </row>
    <row r="232" spans="2:18" x14ac:dyDescent="0.25">
      <c r="B232" s="693"/>
      <c r="C232" s="693"/>
      <c r="D232" s="693"/>
      <c r="E232" s="693"/>
      <c r="F232" s="693"/>
      <c r="G232" s="693"/>
      <c r="H232" s="693"/>
      <c r="I232" s="693"/>
      <c r="J232" s="693"/>
      <c r="K232" s="693"/>
      <c r="L232" s="693"/>
      <c r="M232" s="693"/>
      <c r="N232" s="693"/>
      <c r="O232" s="693"/>
      <c r="P232" s="693"/>
      <c r="Q232" s="693"/>
      <c r="R232" s="693"/>
    </row>
    <row r="233" spans="2:18" x14ac:dyDescent="0.25">
      <c r="B233" s="693"/>
      <c r="C233" s="693"/>
      <c r="D233" s="693"/>
      <c r="E233" s="693"/>
      <c r="F233" s="693"/>
      <c r="G233" s="693"/>
      <c r="H233" s="693"/>
      <c r="I233" s="693"/>
      <c r="J233" s="693"/>
      <c r="K233" s="693"/>
      <c r="L233" s="693"/>
      <c r="M233" s="693"/>
      <c r="N233" s="693"/>
      <c r="O233" s="693"/>
      <c r="P233" s="693"/>
      <c r="Q233" s="693"/>
      <c r="R233" s="693"/>
    </row>
    <row r="234" spans="2:18" x14ac:dyDescent="0.25">
      <c r="B234" s="693"/>
      <c r="C234" s="693"/>
      <c r="D234" s="693"/>
      <c r="E234" s="693"/>
      <c r="F234" s="693"/>
      <c r="G234" s="693"/>
      <c r="H234" s="693"/>
      <c r="I234" s="693"/>
      <c r="J234" s="693"/>
      <c r="K234" s="693"/>
      <c r="L234" s="693"/>
      <c r="M234" s="693"/>
      <c r="N234" s="693"/>
      <c r="O234" s="693"/>
      <c r="P234" s="693"/>
      <c r="Q234" s="693"/>
      <c r="R234" s="693"/>
    </row>
    <row r="235" spans="2:18" x14ac:dyDescent="0.25">
      <c r="B235" s="693"/>
      <c r="C235" s="693"/>
      <c r="D235" s="693"/>
      <c r="E235" s="693"/>
      <c r="F235" s="693"/>
      <c r="G235" s="693"/>
      <c r="H235" s="693"/>
      <c r="I235" s="693"/>
      <c r="J235" s="693"/>
      <c r="K235" s="693"/>
      <c r="L235" s="693"/>
      <c r="M235" s="693"/>
      <c r="N235" s="693"/>
      <c r="O235" s="693"/>
      <c r="P235" s="693"/>
      <c r="Q235" s="693"/>
      <c r="R235" s="693"/>
    </row>
    <row r="236" spans="2:18" x14ac:dyDescent="0.25">
      <c r="B236" s="693"/>
      <c r="C236" s="693"/>
      <c r="D236" s="693"/>
      <c r="E236" s="693"/>
      <c r="F236" s="693"/>
      <c r="G236" s="693"/>
      <c r="H236" s="693"/>
      <c r="I236" s="693"/>
      <c r="J236" s="693"/>
      <c r="K236" s="693"/>
      <c r="L236" s="693"/>
      <c r="M236" s="693"/>
      <c r="N236" s="693"/>
      <c r="O236" s="693"/>
      <c r="P236" s="693"/>
      <c r="Q236" s="693"/>
      <c r="R236" s="693"/>
    </row>
    <row r="237" spans="2:18" x14ac:dyDescent="0.25">
      <c r="B237" s="693"/>
      <c r="C237" s="693"/>
      <c r="D237" s="693"/>
      <c r="E237" s="693"/>
      <c r="F237" s="693"/>
      <c r="G237" s="693"/>
      <c r="H237" s="693"/>
      <c r="I237" s="693"/>
      <c r="J237" s="693"/>
      <c r="K237" s="693"/>
      <c r="L237" s="693"/>
      <c r="M237" s="693"/>
      <c r="N237" s="693"/>
      <c r="O237" s="693"/>
      <c r="P237" s="693"/>
      <c r="Q237" s="693"/>
      <c r="R237" s="693"/>
    </row>
    <row r="238" spans="2:18" x14ac:dyDescent="0.25">
      <c r="B238" s="693"/>
      <c r="C238" s="693"/>
      <c r="D238" s="693"/>
      <c r="E238" s="693"/>
      <c r="F238" s="693"/>
      <c r="G238" s="693"/>
      <c r="H238" s="693"/>
      <c r="I238" s="693"/>
      <c r="J238" s="693"/>
      <c r="K238" s="693"/>
      <c r="L238" s="693"/>
      <c r="M238" s="693"/>
      <c r="N238" s="693"/>
      <c r="O238" s="693"/>
      <c r="P238" s="693"/>
      <c r="Q238" s="693"/>
      <c r="R238" s="693"/>
    </row>
    <row r="239" spans="2:18" x14ac:dyDescent="0.25">
      <c r="B239" s="693"/>
      <c r="C239" s="693"/>
      <c r="D239" s="693"/>
      <c r="E239" s="693"/>
      <c r="F239" s="693"/>
      <c r="G239" s="693"/>
      <c r="H239" s="693"/>
      <c r="I239" s="693"/>
      <c r="J239" s="693"/>
      <c r="K239" s="693"/>
      <c r="L239" s="693"/>
      <c r="M239" s="693"/>
      <c r="N239" s="693"/>
      <c r="O239" s="693"/>
      <c r="P239" s="693"/>
      <c r="Q239" s="693"/>
      <c r="R239" s="693"/>
    </row>
    <row r="240" spans="2:18" x14ac:dyDescent="0.25">
      <c r="B240" s="693"/>
      <c r="C240" s="693"/>
      <c r="D240" s="693"/>
      <c r="E240" s="693"/>
      <c r="F240" s="693"/>
      <c r="G240" s="693"/>
      <c r="H240" s="693"/>
      <c r="I240" s="693"/>
      <c r="J240" s="693"/>
      <c r="K240" s="693"/>
      <c r="L240" s="693"/>
      <c r="M240" s="693"/>
      <c r="N240" s="693"/>
      <c r="O240" s="693"/>
      <c r="P240" s="693"/>
      <c r="Q240" s="693"/>
      <c r="R240" s="693"/>
    </row>
    <row r="241" spans="2:18" x14ac:dyDescent="0.25">
      <c r="B241" s="693"/>
      <c r="C241" s="693"/>
      <c r="D241" s="693"/>
      <c r="E241" s="693"/>
      <c r="F241" s="693"/>
      <c r="G241" s="693"/>
      <c r="H241" s="693"/>
      <c r="I241" s="693"/>
      <c r="J241" s="693"/>
      <c r="K241" s="693"/>
      <c r="L241" s="693"/>
      <c r="M241" s="693"/>
      <c r="N241" s="693"/>
      <c r="O241" s="693"/>
      <c r="P241" s="693"/>
      <c r="Q241" s="693"/>
      <c r="R241" s="693"/>
    </row>
    <row r="242" spans="2:18" x14ac:dyDescent="0.25">
      <c r="B242" s="693"/>
      <c r="C242" s="693"/>
      <c r="D242" s="693"/>
      <c r="E242" s="693"/>
      <c r="F242" s="693"/>
      <c r="G242" s="693"/>
      <c r="H242" s="693"/>
      <c r="I242" s="693"/>
      <c r="J242" s="693"/>
      <c r="K242" s="693"/>
      <c r="L242" s="693"/>
      <c r="M242" s="693"/>
      <c r="N242" s="693"/>
      <c r="O242" s="693"/>
      <c r="P242" s="693"/>
      <c r="Q242" s="693"/>
      <c r="R242" s="693"/>
    </row>
    <row r="243" spans="2:18" x14ac:dyDescent="0.25">
      <c r="B243" s="693"/>
      <c r="C243" s="693"/>
      <c r="D243" s="693"/>
      <c r="E243" s="693"/>
      <c r="F243" s="693"/>
      <c r="G243" s="693"/>
      <c r="H243" s="693"/>
      <c r="I243" s="693"/>
      <c r="J243" s="693"/>
      <c r="K243" s="693"/>
      <c r="L243" s="693"/>
      <c r="M243" s="693"/>
      <c r="N243" s="693"/>
      <c r="O243" s="693"/>
      <c r="P243" s="693"/>
      <c r="Q243" s="693"/>
      <c r="R243" s="693"/>
    </row>
    <row r="244" spans="2:18" x14ac:dyDescent="0.25">
      <c r="B244" s="693"/>
      <c r="C244" s="693"/>
      <c r="D244" s="693"/>
      <c r="E244" s="693"/>
      <c r="F244" s="693"/>
      <c r="G244" s="693"/>
      <c r="H244" s="693"/>
      <c r="I244" s="693"/>
      <c r="J244" s="693"/>
      <c r="K244" s="693"/>
      <c r="L244" s="693"/>
      <c r="M244" s="693"/>
      <c r="N244" s="693"/>
      <c r="O244" s="693"/>
      <c r="P244" s="693"/>
      <c r="Q244" s="693"/>
      <c r="R244" s="693"/>
    </row>
    <row r="245" spans="2:18" x14ac:dyDescent="0.25">
      <c r="B245" s="693"/>
      <c r="C245" s="693"/>
      <c r="D245" s="693"/>
      <c r="E245" s="693"/>
      <c r="F245" s="693"/>
      <c r="G245" s="693"/>
      <c r="H245" s="693"/>
      <c r="I245" s="693"/>
      <c r="J245" s="693"/>
      <c r="K245" s="693"/>
      <c r="L245" s="693"/>
      <c r="M245" s="693"/>
      <c r="N245" s="693"/>
      <c r="O245" s="693"/>
      <c r="P245" s="693"/>
      <c r="Q245" s="693"/>
      <c r="R245" s="693"/>
    </row>
    <row r="246" spans="2:18" x14ac:dyDescent="0.25">
      <c r="B246" s="693"/>
      <c r="C246" s="693"/>
      <c r="D246" s="693"/>
      <c r="E246" s="693"/>
      <c r="F246" s="693"/>
      <c r="G246" s="693"/>
      <c r="H246" s="693"/>
      <c r="I246" s="693"/>
      <c r="J246" s="693"/>
      <c r="K246" s="693"/>
      <c r="L246" s="693"/>
      <c r="M246" s="693"/>
      <c r="N246" s="693"/>
      <c r="O246" s="693"/>
      <c r="P246" s="693"/>
      <c r="Q246" s="693"/>
      <c r="R246" s="693"/>
    </row>
    <row r="247" spans="2:18" x14ac:dyDescent="0.25">
      <c r="B247" s="693"/>
      <c r="C247" s="693"/>
      <c r="D247" s="693"/>
      <c r="E247" s="693"/>
      <c r="F247" s="693"/>
      <c r="G247" s="693"/>
      <c r="H247" s="693"/>
      <c r="I247" s="693"/>
      <c r="J247" s="693"/>
      <c r="K247" s="693"/>
      <c r="L247" s="693"/>
      <c r="M247" s="693"/>
      <c r="N247" s="693"/>
      <c r="O247" s="693"/>
      <c r="P247" s="693"/>
      <c r="Q247" s="693"/>
      <c r="R247" s="693"/>
    </row>
    <row r="248" spans="2:18" x14ac:dyDescent="0.25">
      <c r="B248" s="693"/>
      <c r="C248" s="693"/>
      <c r="D248" s="693"/>
      <c r="E248" s="693"/>
      <c r="F248" s="693"/>
      <c r="G248" s="693"/>
      <c r="H248" s="693"/>
      <c r="I248" s="693"/>
      <c r="J248" s="693"/>
      <c r="K248" s="693"/>
      <c r="L248" s="693"/>
      <c r="M248" s="693"/>
      <c r="N248" s="693"/>
      <c r="O248" s="693"/>
      <c r="P248" s="693"/>
      <c r="Q248" s="693"/>
      <c r="R248" s="693"/>
    </row>
    <row r="249" spans="2:18" x14ac:dyDescent="0.25">
      <c r="B249" s="693"/>
      <c r="C249" s="693"/>
      <c r="D249" s="693"/>
      <c r="E249" s="693"/>
      <c r="F249" s="693"/>
      <c r="G249" s="693"/>
      <c r="H249" s="693"/>
      <c r="I249" s="693"/>
      <c r="J249" s="693"/>
      <c r="K249" s="693"/>
      <c r="L249" s="693"/>
      <c r="M249" s="693"/>
      <c r="N249" s="693"/>
      <c r="O249" s="693"/>
      <c r="P249" s="693"/>
      <c r="Q249" s="693"/>
      <c r="R249" s="693"/>
    </row>
    <row r="250" spans="2:18" x14ac:dyDescent="0.25">
      <c r="B250" s="693"/>
      <c r="C250" s="693"/>
      <c r="D250" s="693"/>
      <c r="E250" s="693"/>
      <c r="F250" s="693"/>
      <c r="G250" s="693"/>
      <c r="H250" s="693"/>
      <c r="I250" s="693"/>
      <c r="J250" s="693"/>
      <c r="K250" s="693"/>
      <c r="L250" s="693"/>
      <c r="M250" s="693"/>
      <c r="N250" s="693"/>
      <c r="O250" s="693"/>
      <c r="P250" s="693"/>
      <c r="Q250" s="693"/>
      <c r="R250" s="693"/>
    </row>
    <row r="251" spans="2:18" x14ac:dyDescent="0.25">
      <c r="B251" s="693"/>
      <c r="C251" s="693"/>
      <c r="D251" s="693"/>
      <c r="E251" s="693"/>
      <c r="F251" s="693"/>
      <c r="G251" s="693"/>
      <c r="H251" s="693"/>
      <c r="I251" s="693"/>
      <c r="J251" s="693"/>
      <c r="K251" s="693"/>
      <c r="L251" s="693"/>
      <c r="M251" s="693"/>
      <c r="N251" s="693"/>
      <c r="O251" s="693"/>
      <c r="P251" s="693"/>
      <c r="Q251" s="693"/>
      <c r="R251" s="693"/>
    </row>
    <row r="252" spans="2:18" x14ac:dyDescent="0.25">
      <c r="B252" s="693"/>
      <c r="C252" s="693"/>
      <c r="D252" s="693"/>
      <c r="E252" s="693"/>
      <c r="F252" s="693"/>
      <c r="G252" s="693"/>
      <c r="H252" s="693"/>
      <c r="I252" s="693"/>
      <c r="J252" s="693"/>
      <c r="K252" s="693"/>
      <c r="L252" s="693"/>
      <c r="M252" s="693"/>
      <c r="N252" s="693"/>
      <c r="O252" s="693"/>
      <c r="P252" s="693"/>
      <c r="Q252" s="693"/>
      <c r="R252" s="693"/>
    </row>
    <row r="253" spans="2:18" x14ac:dyDescent="0.25">
      <c r="B253" s="693"/>
      <c r="C253" s="693"/>
      <c r="D253" s="693"/>
      <c r="E253" s="693"/>
      <c r="F253" s="693"/>
      <c r="G253" s="693"/>
      <c r="H253" s="693"/>
      <c r="I253" s="693"/>
      <c r="J253" s="693"/>
      <c r="K253" s="693"/>
      <c r="L253" s="693"/>
      <c r="M253" s="693"/>
      <c r="N253" s="693"/>
      <c r="O253" s="693"/>
      <c r="P253" s="693"/>
      <c r="Q253" s="693"/>
      <c r="R253" s="693"/>
    </row>
    <row r="254" spans="2:18" x14ac:dyDescent="0.25">
      <c r="B254" s="693"/>
      <c r="C254" s="693"/>
      <c r="D254" s="693"/>
      <c r="E254" s="693"/>
      <c r="F254" s="693"/>
      <c r="G254" s="693"/>
      <c r="H254" s="693"/>
      <c r="I254" s="693"/>
      <c r="J254" s="693"/>
      <c r="K254" s="693"/>
      <c r="L254" s="693"/>
      <c r="M254" s="693"/>
      <c r="N254" s="693"/>
      <c r="O254" s="693"/>
      <c r="P254" s="693"/>
      <c r="Q254" s="693"/>
      <c r="R254" s="693"/>
    </row>
    <row r="255" spans="2:18" x14ac:dyDescent="0.25">
      <c r="B255" s="693"/>
      <c r="C255" s="693"/>
      <c r="D255" s="693"/>
      <c r="E255" s="693"/>
      <c r="F255" s="693"/>
      <c r="G255" s="693"/>
      <c r="H255" s="693"/>
      <c r="I255" s="693"/>
      <c r="J255" s="693"/>
      <c r="K255" s="693"/>
      <c r="L255" s="693"/>
      <c r="M255" s="693"/>
      <c r="N255" s="693"/>
      <c r="O255" s="693"/>
      <c r="P255" s="693"/>
      <c r="Q255" s="693"/>
      <c r="R255" s="693"/>
    </row>
    <row r="256" spans="2:18" x14ac:dyDescent="0.25">
      <c r="B256" s="693"/>
      <c r="C256" s="693"/>
      <c r="D256" s="693"/>
      <c r="E256" s="693"/>
      <c r="F256" s="693"/>
      <c r="G256" s="693"/>
      <c r="H256" s="693"/>
      <c r="I256" s="693"/>
      <c r="J256" s="693"/>
      <c r="K256" s="693"/>
      <c r="L256" s="693"/>
      <c r="M256" s="693"/>
      <c r="N256" s="693"/>
      <c r="O256" s="693"/>
      <c r="P256" s="693"/>
      <c r="Q256" s="693"/>
      <c r="R256" s="693"/>
    </row>
    <row r="257" spans="2:18" x14ac:dyDescent="0.25">
      <c r="B257" s="693"/>
      <c r="C257" s="693"/>
      <c r="D257" s="693"/>
      <c r="E257" s="693"/>
      <c r="F257" s="693"/>
      <c r="G257" s="693"/>
      <c r="H257" s="693"/>
      <c r="I257" s="693"/>
      <c r="J257" s="693"/>
      <c r="K257" s="693"/>
      <c r="L257" s="693"/>
      <c r="M257" s="693"/>
      <c r="N257" s="693"/>
      <c r="O257" s="693"/>
      <c r="P257" s="693"/>
      <c r="Q257" s="693"/>
      <c r="R257" s="693"/>
    </row>
    <row r="258" spans="2:18" x14ac:dyDescent="0.25">
      <c r="B258" s="693"/>
      <c r="C258" s="693"/>
      <c r="D258" s="693"/>
      <c r="E258" s="693"/>
      <c r="F258" s="693"/>
      <c r="G258" s="693"/>
      <c r="H258" s="693"/>
      <c r="I258" s="693"/>
      <c r="J258" s="693"/>
      <c r="K258" s="693"/>
      <c r="L258" s="693"/>
      <c r="M258" s="693"/>
      <c r="N258" s="693"/>
      <c r="O258" s="693"/>
      <c r="P258" s="693"/>
      <c r="Q258" s="693"/>
      <c r="R258" s="693"/>
    </row>
    <row r="259" spans="2:18" x14ac:dyDescent="0.25">
      <c r="B259" s="693"/>
      <c r="C259" s="693"/>
      <c r="D259" s="693"/>
      <c r="E259" s="693"/>
      <c r="F259" s="693"/>
      <c r="G259" s="693"/>
      <c r="H259" s="693"/>
      <c r="I259" s="693"/>
      <c r="J259" s="693"/>
      <c r="K259" s="693"/>
      <c r="L259" s="693"/>
      <c r="M259" s="693"/>
      <c r="N259" s="693"/>
      <c r="O259" s="693"/>
      <c r="P259" s="693"/>
      <c r="Q259" s="693"/>
      <c r="R259" s="693"/>
    </row>
    <row r="260" spans="2:18" x14ac:dyDescent="0.25">
      <c r="B260" s="693"/>
      <c r="C260" s="693"/>
      <c r="D260" s="693"/>
      <c r="E260" s="693"/>
      <c r="F260" s="693"/>
      <c r="G260" s="693"/>
      <c r="H260" s="693"/>
      <c r="I260" s="693"/>
      <c r="J260" s="693"/>
      <c r="K260" s="693"/>
      <c r="L260" s="693"/>
      <c r="M260" s="693"/>
      <c r="N260" s="693"/>
      <c r="O260" s="693"/>
      <c r="P260" s="693"/>
      <c r="Q260" s="693"/>
      <c r="R260" s="693"/>
    </row>
    <row r="261" spans="2:18" x14ac:dyDescent="0.25">
      <c r="B261" s="693"/>
      <c r="C261" s="693"/>
      <c r="D261" s="693"/>
      <c r="E261" s="693"/>
      <c r="F261" s="693"/>
      <c r="G261" s="693"/>
      <c r="H261" s="693"/>
      <c r="I261" s="693"/>
      <c r="J261" s="693"/>
      <c r="K261" s="693"/>
      <c r="L261" s="693"/>
      <c r="M261" s="693"/>
      <c r="N261" s="693"/>
      <c r="O261" s="693"/>
      <c r="P261" s="693"/>
      <c r="Q261" s="693"/>
      <c r="R261" s="693"/>
    </row>
    <row r="262" spans="2:18" x14ac:dyDescent="0.25">
      <c r="B262" s="693"/>
      <c r="C262" s="693"/>
      <c r="D262" s="693"/>
      <c r="E262" s="693"/>
      <c r="F262" s="693"/>
      <c r="G262" s="693"/>
      <c r="H262" s="693"/>
      <c r="I262" s="693"/>
      <c r="J262" s="693"/>
      <c r="K262" s="693"/>
      <c r="L262" s="693"/>
      <c r="M262" s="693"/>
      <c r="N262" s="693"/>
      <c r="O262" s="693"/>
      <c r="P262" s="693"/>
      <c r="Q262" s="693"/>
      <c r="R262" s="693"/>
    </row>
    <row r="263" spans="2:18" x14ac:dyDescent="0.25">
      <c r="B263" s="693"/>
      <c r="C263" s="693"/>
      <c r="D263" s="693"/>
      <c r="E263" s="693"/>
      <c r="F263" s="693"/>
      <c r="G263" s="693"/>
      <c r="H263" s="693"/>
      <c r="I263" s="693"/>
      <c r="J263" s="693"/>
      <c r="K263" s="693"/>
      <c r="L263" s="693"/>
      <c r="M263" s="693"/>
      <c r="N263" s="693"/>
      <c r="O263" s="693"/>
      <c r="P263" s="693"/>
      <c r="Q263" s="693"/>
      <c r="R263" s="693"/>
    </row>
    <row r="264" spans="2:18" x14ac:dyDescent="0.25">
      <c r="B264" s="693"/>
      <c r="C264" s="693"/>
      <c r="D264" s="693"/>
      <c r="E264" s="693"/>
      <c r="F264" s="693"/>
      <c r="G264" s="693"/>
      <c r="H264" s="693"/>
      <c r="I264" s="693"/>
      <c r="J264" s="693"/>
      <c r="K264" s="693"/>
      <c r="L264" s="693"/>
      <c r="M264" s="693"/>
      <c r="N264" s="693"/>
      <c r="O264" s="693"/>
      <c r="P264" s="693"/>
      <c r="Q264" s="693"/>
      <c r="R264" s="693"/>
    </row>
    <row r="265" spans="2:18" x14ac:dyDescent="0.25">
      <c r="B265" s="693"/>
      <c r="C265" s="693"/>
      <c r="D265" s="693"/>
      <c r="E265" s="693"/>
      <c r="F265" s="693"/>
      <c r="G265" s="693"/>
      <c r="H265" s="693"/>
      <c r="I265" s="693"/>
      <c r="J265" s="693"/>
      <c r="K265" s="693"/>
      <c r="L265" s="693"/>
      <c r="M265" s="693"/>
      <c r="N265" s="693"/>
      <c r="O265" s="693"/>
      <c r="P265" s="693"/>
      <c r="Q265" s="693"/>
      <c r="R265" s="693"/>
    </row>
    <row r="266" spans="2:18" x14ac:dyDescent="0.25">
      <c r="B266" s="693"/>
      <c r="C266" s="693"/>
      <c r="D266" s="693"/>
      <c r="E266" s="693"/>
      <c r="F266" s="693"/>
      <c r="G266" s="693"/>
      <c r="H266" s="693"/>
      <c r="I266" s="693"/>
      <c r="J266" s="693"/>
      <c r="K266" s="693"/>
      <c r="L266" s="693"/>
      <c r="M266" s="693"/>
      <c r="N266" s="693"/>
      <c r="O266" s="693"/>
      <c r="P266" s="693"/>
      <c r="Q266" s="693"/>
      <c r="R266" s="693"/>
    </row>
    <row r="267" spans="2:18" x14ac:dyDescent="0.25">
      <c r="B267" s="693"/>
      <c r="C267" s="693"/>
      <c r="D267" s="693"/>
      <c r="E267" s="693"/>
      <c r="F267" s="693"/>
      <c r="G267" s="693"/>
      <c r="H267" s="693"/>
      <c r="I267" s="693"/>
      <c r="J267" s="693"/>
      <c r="K267" s="693"/>
      <c r="L267" s="693"/>
      <c r="M267" s="693"/>
      <c r="N267" s="693"/>
      <c r="O267" s="693"/>
      <c r="P267" s="693"/>
      <c r="Q267" s="693"/>
      <c r="R267" s="693"/>
    </row>
    <row r="268" spans="2:18" x14ac:dyDescent="0.25">
      <c r="B268" s="693"/>
      <c r="C268" s="693"/>
      <c r="D268" s="693"/>
      <c r="E268" s="693"/>
      <c r="F268" s="693"/>
      <c r="G268" s="693"/>
      <c r="H268" s="693"/>
      <c r="I268" s="693"/>
      <c r="J268" s="693"/>
      <c r="K268" s="693"/>
      <c r="L268" s="693"/>
      <c r="M268" s="693"/>
      <c r="N268" s="693"/>
      <c r="O268" s="693"/>
      <c r="P268" s="693"/>
      <c r="Q268" s="693"/>
      <c r="R268" s="693"/>
    </row>
    <row r="269" spans="2:18" x14ac:dyDescent="0.25">
      <c r="B269" s="693"/>
      <c r="C269" s="693"/>
      <c r="D269" s="693"/>
      <c r="E269" s="693"/>
      <c r="F269" s="693"/>
      <c r="G269" s="693"/>
      <c r="H269" s="693"/>
      <c r="I269" s="693"/>
      <c r="J269" s="693"/>
      <c r="K269" s="693"/>
      <c r="L269" s="693"/>
      <c r="M269" s="693"/>
      <c r="N269" s="693"/>
      <c r="O269" s="693"/>
      <c r="P269" s="693"/>
      <c r="Q269" s="693"/>
      <c r="R269" s="693"/>
    </row>
    <row r="270" spans="2:18" x14ac:dyDescent="0.25">
      <c r="B270" s="693"/>
      <c r="C270" s="693"/>
      <c r="D270" s="693"/>
      <c r="E270" s="693"/>
      <c r="F270" s="693"/>
      <c r="G270" s="693"/>
      <c r="H270" s="693"/>
      <c r="I270" s="693"/>
      <c r="J270" s="693"/>
      <c r="K270" s="693"/>
      <c r="L270" s="693"/>
      <c r="M270" s="693"/>
      <c r="N270" s="693"/>
      <c r="O270" s="693"/>
      <c r="P270" s="693"/>
      <c r="Q270" s="693"/>
      <c r="R270" s="693"/>
    </row>
    <row r="271" spans="2:18" x14ac:dyDescent="0.25">
      <c r="B271" s="693"/>
      <c r="C271" s="693"/>
      <c r="D271" s="693"/>
      <c r="E271" s="693"/>
      <c r="F271" s="693"/>
      <c r="G271" s="693"/>
      <c r="H271" s="693"/>
      <c r="I271" s="693"/>
      <c r="J271" s="693"/>
      <c r="K271" s="693"/>
      <c r="L271" s="693"/>
      <c r="M271" s="693"/>
      <c r="N271" s="693"/>
      <c r="O271" s="693"/>
      <c r="P271" s="693"/>
      <c r="Q271" s="693"/>
      <c r="R271" s="693"/>
    </row>
    <row r="272" spans="2:18" x14ac:dyDescent="0.25">
      <c r="B272" s="693"/>
      <c r="C272" s="693"/>
      <c r="D272" s="693"/>
      <c r="E272" s="693"/>
      <c r="F272" s="693"/>
      <c r="G272" s="693"/>
      <c r="H272" s="693"/>
      <c r="I272" s="693"/>
      <c r="J272" s="693"/>
      <c r="K272" s="693"/>
      <c r="L272" s="693"/>
      <c r="M272" s="693"/>
      <c r="N272" s="693"/>
      <c r="O272" s="693"/>
      <c r="P272" s="693"/>
      <c r="Q272" s="693"/>
      <c r="R272" s="693"/>
    </row>
    <row r="273" spans="2:18" x14ac:dyDescent="0.25">
      <c r="B273" s="693"/>
      <c r="C273" s="693"/>
      <c r="D273" s="693"/>
      <c r="E273" s="693"/>
      <c r="F273" s="693"/>
      <c r="G273" s="693"/>
      <c r="H273" s="693"/>
      <c r="I273" s="693"/>
      <c r="J273" s="693"/>
      <c r="K273" s="693"/>
      <c r="L273" s="693"/>
      <c r="M273" s="693"/>
      <c r="N273" s="693"/>
      <c r="O273" s="693"/>
      <c r="P273" s="693"/>
      <c r="Q273" s="693"/>
      <c r="R273" s="693"/>
    </row>
    <row r="274" spans="2:18" x14ac:dyDescent="0.25">
      <c r="B274" s="693"/>
      <c r="C274" s="693"/>
      <c r="D274" s="693"/>
      <c r="E274" s="693"/>
      <c r="F274" s="693"/>
      <c r="G274" s="693"/>
      <c r="H274" s="693"/>
      <c r="I274" s="693"/>
      <c r="J274" s="693"/>
      <c r="K274" s="693"/>
      <c r="L274" s="693"/>
      <c r="M274" s="693"/>
      <c r="N274" s="693"/>
      <c r="O274" s="693"/>
      <c r="P274" s="693"/>
      <c r="Q274" s="693"/>
      <c r="R274" s="693"/>
    </row>
    <row r="275" spans="2:18" x14ac:dyDescent="0.25">
      <c r="B275" s="693"/>
      <c r="C275" s="693"/>
      <c r="D275" s="693"/>
      <c r="E275" s="693"/>
      <c r="F275" s="693"/>
      <c r="G275" s="693"/>
      <c r="H275" s="693"/>
      <c r="I275" s="693"/>
      <c r="J275" s="693"/>
      <c r="K275" s="693"/>
      <c r="L275" s="693"/>
      <c r="M275" s="693"/>
      <c r="N275" s="693"/>
      <c r="O275" s="693"/>
      <c r="P275" s="693"/>
      <c r="Q275" s="693"/>
      <c r="R275" s="693"/>
    </row>
    <row r="276" spans="2:18" x14ac:dyDescent="0.25">
      <c r="B276" s="693"/>
      <c r="C276" s="693"/>
      <c r="D276" s="693"/>
      <c r="E276" s="693"/>
      <c r="F276" s="693"/>
      <c r="G276" s="693"/>
      <c r="H276" s="693"/>
      <c r="I276" s="693"/>
      <c r="J276" s="693"/>
      <c r="K276" s="693"/>
      <c r="L276" s="693"/>
      <c r="M276" s="693"/>
      <c r="N276" s="693"/>
      <c r="O276" s="693"/>
      <c r="P276" s="693"/>
      <c r="Q276" s="693"/>
      <c r="R276" s="693"/>
    </row>
    <row r="277" spans="2:18" x14ac:dyDescent="0.25">
      <c r="B277" s="693"/>
      <c r="C277" s="693"/>
      <c r="D277" s="693"/>
      <c r="E277" s="693"/>
      <c r="F277" s="693"/>
      <c r="G277" s="693"/>
      <c r="H277" s="693"/>
      <c r="I277" s="693"/>
      <c r="J277" s="693"/>
      <c r="K277" s="693"/>
      <c r="L277" s="693"/>
      <c r="M277" s="693"/>
      <c r="N277" s="693"/>
      <c r="O277" s="693"/>
      <c r="P277" s="693"/>
      <c r="Q277" s="693"/>
      <c r="R277" s="693"/>
    </row>
    <row r="278" spans="2:18" x14ac:dyDescent="0.25">
      <c r="B278" s="693"/>
      <c r="C278" s="693"/>
      <c r="D278" s="693"/>
      <c r="E278" s="693"/>
      <c r="F278" s="693"/>
      <c r="G278" s="693"/>
      <c r="H278" s="693"/>
      <c r="I278" s="693"/>
      <c r="J278" s="693"/>
      <c r="K278" s="693"/>
      <c r="L278" s="693"/>
      <c r="M278" s="693"/>
      <c r="N278" s="693"/>
      <c r="O278" s="693"/>
      <c r="P278" s="693"/>
      <c r="Q278" s="693"/>
      <c r="R278" s="693"/>
    </row>
    <row r="279" spans="2:18" x14ac:dyDescent="0.25">
      <c r="B279" s="693"/>
      <c r="C279" s="693"/>
      <c r="D279" s="693"/>
      <c r="E279" s="693"/>
      <c r="F279" s="693"/>
      <c r="G279" s="693"/>
      <c r="H279" s="693"/>
      <c r="I279" s="693"/>
      <c r="J279" s="693"/>
      <c r="K279" s="693"/>
      <c r="L279" s="693"/>
      <c r="M279" s="693"/>
      <c r="N279" s="693"/>
      <c r="O279" s="693"/>
      <c r="P279" s="693"/>
      <c r="Q279" s="693"/>
      <c r="R279" s="693"/>
    </row>
    <row r="280" spans="2:18" x14ac:dyDescent="0.25">
      <c r="B280" s="693"/>
      <c r="C280" s="693"/>
      <c r="D280" s="693"/>
      <c r="E280" s="693"/>
      <c r="F280" s="693"/>
      <c r="G280" s="693"/>
      <c r="H280" s="693"/>
      <c r="I280" s="693"/>
      <c r="J280" s="693"/>
      <c r="K280" s="693"/>
      <c r="L280" s="693"/>
      <c r="M280" s="693"/>
      <c r="N280" s="693"/>
      <c r="O280" s="693"/>
      <c r="P280" s="693"/>
      <c r="Q280" s="693"/>
      <c r="R280" s="693"/>
    </row>
    <row r="281" spans="2:18" x14ac:dyDescent="0.25">
      <c r="B281" s="693"/>
      <c r="C281" s="693"/>
      <c r="D281" s="693"/>
      <c r="E281" s="693"/>
      <c r="F281" s="693"/>
      <c r="G281" s="693"/>
      <c r="H281" s="693"/>
      <c r="I281" s="693"/>
      <c r="J281" s="693"/>
      <c r="K281" s="693"/>
      <c r="L281" s="693"/>
      <c r="M281" s="693"/>
      <c r="N281" s="693"/>
      <c r="O281" s="693"/>
      <c r="P281" s="693"/>
      <c r="Q281" s="693"/>
      <c r="R281" s="693"/>
    </row>
    <row r="282" spans="2:18" x14ac:dyDescent="0.25">
      <c r="B282" s="693"/>
      <c r="C282" s="693"/>
      <c r="D282" s="693"/>
      <c r="E282" s="693"/>
      <c r="F282" s="693"/>
      <c r="G282" s="693"/>
      <c r="H282" s="693"/>
      <c r="I282" s="693"/>
      <c r="J282" s="693"/>
      <c r="K282" s="693"/>
      <c r="L282" s="693"/>
      <c r="M282" s="693"/>
      <c r="N282" s="693"/>
      <c r="O282" s="693"/>
      <c r="P282" s="693"/>
      <c r="Q282" s="693"/>
      <c r="R282" s="693"/>
    </row>
    <row r="283" spans="2:18" x14ac:dyDescent="0.25">
      <c r="B283" s="693"/>
      <c r="C283" s="693"/>
      <c r="D283" s="693"/>
      <c r="E283" s="693"/>
      <c r="F283" s="693"/>
      <c r="G283" s="693"/>
      <c r="H283" s="693"/>
      <c r="I283" s="693"/>
      <c r="J283" s="693"/>
      <c r="K283" s="693"/>
      <c r="L283" s="693"/>
      <c r="M283" s="693"/>
      <c r="N283" s="693"/>
      <c r="O283" s="693"/>
      <c r="P283" s="693"/>
      <c r="Q283" s="693"/>
      <c r="R283" s="693"/>
    </row>
    <row r="284" spans="2:18" x14ac:dyDescent="0.25">
      <c r="B284" s="693"/>
      <c r="C284" s="693"/>
      <c r="D284" s="693"/>
      <c r="E284" s="693"/>
      <c r="F284" s="693"/>
      <c r="G284" s="693"/>
      <c r="H284" s="693"/>
      <c r="I284" s="693"/>
      <c r="J284" s="693"/>
      <c r="K284" s="693"/>
      <c r="L284" s="693"/>
      <c r="M284" s="693"/>
      <c r="N284" s="693"/>
      <c r="O284" s="693"/>
      <c r="P284" s="693"/>
      <c r="Q284" s="693"/>
      <c r="R284" s="693"/>
    </row>
    <row r="285" spans="2:18" x14ac:dyDescent="0.25">
      <c r="B285" s="693"/>
      <c r="C285" s="693"/>
      <c r="D285" s="693"/>
      <c r="E285" s="693"/>
      <c r="F285" s="693"/>
      <c r="G285" s="693"/>
      <c r="H285" s="693"/>
      <c r="I285" s="693"/>
      <c r="J285" s="693"/>
      <c r="K285" s="693"/>
      <c r="L285" s="693"/>
      <c r="M285" s="693"/>
      <c r="N285" s="693"/>
      <c r="O285" s="693"/>
      <c r="P285" s="693"/>
      <c r="Q285" s="693"/>
      <c r="R285" s="693"/>
    </row>
    <row r="286" spans="2:18" x14ac:dyDescent="0.25">
      <c r="B286" s="693"/>
      <c r="C286" s="693"/>
      <c r="D286" s="693"/>
      <c r="E286" s="693"/>
      <c r="F286" s="693"/>
      <c r="G286" s="693"/>
      <c r="H286" s="693"/>
      <c r="I286" s="693"/>
      <c r="J286" s="693"/>
      <c r="K286" s="693"/>
      <c r="L286" s="693"/>
      <c r="M286" s="693"/>
      <c r="N286" s="693"/>
      <c r="O286" s="693"/>
      <c r="P286" s="693"/>
      <c r="Q286" s="693"/>
      <c r="R286" s="693"/>
    </row>
    <row r="287" spans="2:18" x14ac:dyDescent="0.25">
      <c r="B287" s="693"/>
      <c r="C287" s="693"/>
      <c r="D287" s="693"/>
      <c r="E287" s="693"/>
      <c r="F287" s="693"/>
      <c r="G287" s="693"/>
      <c r="H287" s="693"/>
      <c r="I287" s="693"/>
      <c r="J287" s="693"/>
      <c r="K287" s="693"/>
      <c r="L287" s="693"/>
      <c r="M287" s="693"/>
      <c r="N287" s="693"/>
      <c r="O287" s="693"/>
      <c r="P287" s="693"/>
      <c r="Q287" s="693"/>
      <c r="R287" s="693"/>
    </row>
    <row r="288" spans="2:18" x14ac:dyDescent="0.25">
      <c r="B288" s="693"/>
      <c r="C288" s="693"/>
      <c r="D288" s="693"/>
      <c r="E288" s="693"/>
      <c r="F288" s="693"/>
      <c r="G288" s="693"/>
      <c r="H288" s="693"/>
      <c r="I288" s="693"/>
      <c r="J288" s="693"/>
      <c r="K288" s="693"/>
      <c r="L288" s="693"/>
      <c r="M288" s="693"/>
      <c r="N288" s="693"/>
      <c r="O288" s="693"/>
      <c r="P288" s="693"/>
      <c r="Q288" s="693"/>
      <c r="R288" s="693"/>
    </row>
    <row r="289" spans="2:18" x14ac:dyDescent="0.25">
      <c r="B289" s="693"/>
      <c r="C289" s="693"/>
      <c r="D289" s="693"/>
      <c r="E289" s="693"/>
      <c r="F289" s="693"/>
      <c r="G289" s="693"/>
      <c r="H289" s="693"/>
      <c r="I289" s="693"/>
      <c r="J289" s="693"/>
      <c r="K289" s="693"/>
      <c r="L289" s="693"/>
      <c r="M289" s="693"/>
      <c r="N289" s="693"/>
      <c r="O289" s="693"/>
      <c r="P289" s="693"/>
      <c r="Q289" s="693"/>
      <c r="R289" s="693"/>
    </row>
    <row r="290" spans="2:18" x14ac:dyDescent="0.25">
      <c r="B290" s="693"/>
      <c r="C290" s="693"/>
      <c r="D290" s="693"/>
      <c r="E290" s="693"/>
      <c r="F290" s="693"/>
      <c r="G290" s="693"/>
      <c r="H290" s="693"/>
      <c r="I290" s="693"/>
      <c r="J290" s="693"/>
      <c r="K290" s="693"/>
      <c r="L290" s="693"/>
      <c r="M290" s="693"/>
      <c r="N290" s="693"/>
      <c r="O290" s="693"/>
      <c r="P290" s="693"/>
      <c r="Q290" s="693"/>
      <c r="R290" s="693"/>
    </row>
    <row r="291" spans="2:18" x14ac:dyDescent="0.25">
      <c r="B291" s="693"/>
      <c r="C291" s="693"/>
      <c r="D291" s="693"/>
      <c r="E291" s="693"/>
      <c r="F291" s="693"/>
      <c r="G291" s="693"/>
      <c r="H291" s="693"/>
      <c r="I291" s="693"/>
      <c r="J291" s="693"/>
      <c r="K291" s="693"/>
      <c r="L291" s="693"/>
      <c r="M291" s="693"/>
      <c r="N291" s="693"/>
      <c r="O291" s="693"/>
      <c r="P291" s="693"/>
      <c r="Q291" s="693"/>
      <c r="R291" s="693"/>
    </row>
    <row r="292" spans="2:18" x14ac:dyDescent="0.25">
      <c r="B292" s="693"/>
      <c r="C292" s="693"/>
      <c r="D292" s="693"/>
      <c r="E292" s="693"/>
      <c r="F292" s="693"/>
      <c r="G292" s="693"/>
      <c r="H292" s="693"/>
      <c r="I292" s="693"/>
      <c r="J292" s="693"/>
      <c r="K292" s="693"/>
      <c r="L292" s="693"/>
      <c r="M292" s="693"/>
      <c r="N292" s="693"/>
      <c r="O292" s="693"/>
      <c r="P292" s="693"/>
      <c r="Q292" s="693"/>
      <c r="R292" s="693"/>
    </row>
    <row r="293" spans="2:18" x14ac:dyDescent="0.25">
      <c r="B293" s="693"/>
      <c r="C293" s="693"/>
      <c r="D293" s="693"/>
      <c r="E293" s="693"/>
      <c r="F293" s="693"/>
      <c r="G293" s="693"/>
      <c r="H293" s="693"/>
      <c r="I293" s="693"/>
      <c r="J293" s="693"/>
      <c r="K293" s="693"/>
      <c r="L293" s="693"/>
      <c r="M293" s="693"/>
      <c r="N293" s="693"/>
      <c r="O293" s="693"/>
      <c r="P293" s="693"/>
      <c r="Q293" s="693"/>
      <c r="R293" s="693"/>
    </row>
    <row r="294" spans="2:18" x14ac:dyDescent="0.25">
      <c r="B294" s="693"/>
      <c r="C294" s="693"/>
      <c r="D294" s="693"/>
      <c r="E294" s="693"/>
      <c r="F294" s="693"/>
      <c r="G294" s="693"/>
      <c r="H294" s="693"/>
      <c r="I294" s="693"/>
      <c r="J294" s="693"/>
      <c r="K294" s="693"/>
      <c r="L294" s="693"/>
      <c r="M294" s="693"/>
      <c r="N294" s="693"/>
      <c r="O294" s="693"/>
      <c r="P294" s="693"/>
      <c r="Q294" s="693"/>
      <c r="R294" s="693"/>
    </row>
    <row r="295" spans="2:18" x14ac:dyDescent="0.25">
      <c r="B295" s="693"/>
      <c r="C295" s="693"/>
      <c r="D295" s="693"/>
      <c r="E295" s="693"/>
      <c r="F295" s="693"/>
      <c r="G295" s="693"/>
      <c r="H295" s="693"/>
      <c r="I295" s="693"/>
      <c r="J295" s="693"/>
      <c r="K295" s="693"/>
      <c r="L295" s="693"/>
      <c r="M295" s="693"/>
      <c r="N295" s="693"/>
      <c r="O295" s="693"/>
      <c r="P295" s="693"/>
      <c r="Q295" s="693"/>
      <c r="R295" s="693"/>
    </row>
    <row r="296" spans="2:18" x14ac:dyDescent="0.25">
      <c r="B296" s="693"/>
      <c r="C296" s="693"/>
      <c r="D296" s="693"/>
      <c r="E296" s="693"/>
      <c r="F296" s="693"/>
      <c r="G296" s="693"/>
      <c r="H296" s="693"/>
      <c r="I296" s="693"/>
      <c r="J296" s="693"/>
      <c r="K296" s="693"/>
      <c r="L296" s="693"/>
      <c r="M296" s="693"/>
      <c r="N296" s="693"/>
      <c r="O296" s="693"/>
      <c r="P296" s="693"/>
      <c r="Q296" s="693"/>
      <c r="R296" s="693"/>
    </row>
    <row r="297" spans="2:18" x14ac:dyDescent="0.25">
      <c r="B297" s="693"/>
      <c r="C297" s="693"/>
      <c r="D297" s="693"/>
      <c r="E297" s="693"/>
      <c r="F297" s="693"/>
      <c r="G297" s="693"/>
      <c r="H297" s="693"/>
      <c r="I297" s="693"/>
      <c r="J297" s="693"/>
      <c r="K297" s="693"/>
      <c r="L297" s="693"/>
      <c r="M297" s="693"/>
      <c r="N297" s="693"/>
      <c r="O297" s="693"/>
      <c r="P297" s="693"/>
      <c r="Q297" s="693"/>
      <c r="R297" s="693"/>
    </row>
    <row r="298" spans="2:18" x14ac:dyDescent="0.25">
      <c r="B298" s="693"/>
      <c r="C298" s="693"/>
      <c r="D298" s="693"/>
      <c r="E298" s="693"/>
      <c r="F298" s="693"/>
      <c r="G298" s="693"/>
      <c r="H298" s="693"/>
      <c r="I298" s="693"/>
      <c r="J298" s="693"/>
      <c r="K298" s="693"/>
      <c r="L298" s="693"/>
      <c r="M298" s="693"/>
      <c r="N298" s="693"/>
      <c r="O298" s="693"/>
      <c r="P298" s="693"/>
      <c r="Q298" s="693"/>
      <c r="R298" s="693"/>
    </row>
    <row r="299" spans="2:18" x14ac:dyDescent="0.25">
      <c r="B299" s="693"/>
      <c r="C299" s="693"/>
      <c r="D299" s="693"/>
      <c r="E299" s="693"/>
      <c r="F299" s="693"/>
      <c r="G299" s="693"/>
      <c r="H299" s="693"/>
      <c r="I299" s="693"/>
      <c r="J299" s="693"/>
      <c r="K299" s="693"/>
      <c r="L299" s="693"/>
      <c r="M299" s="693"/>
      <c r="N299" s="693"/>
      <c r="O299" s="693"/>
      <c r="P299" s="693"/>
      <c r="Q299" s="693"/>
      <c r="R299" s="693"/>
    </row>
    <row r="300" spans="2:18" x14ac:dyDescent="0.25">
      <c r="B300" s="693"/>
      <c r="C300" s="693"/>
      <c r="D300" s="693"/>
      <c r="E300" s="693"/>
      <c r="F300" s="693"/>
      <c r="G300" s="693"/>
      <c r="H300" s="693"/>
      <c r="I300" s="693"/>
      <c r="J300" s="693"/>
      <c r="K300" s="693"/>
      <c r="L300" s="693"/>
      <c r="M300" s="693"/>
      <c r="N300" s="693"/>
      <c r="O300" s="693"/>
      <c r="P300" s="693"/>
      <c r="Q300" s="693"/>
      <c r="R300" s="693"/>
    </row>
    <row r="301" spans="2:18" x14ac:dyDescent="0.25">
      <c r="B301" s="693"/>
      <c r="C301" s="693"/>
      <c r="D301" s="693"/>
      <c r="E301" s="693"/>
      <c r="F301" s="693"/>
      <c r="G301" s="693"/>
      <c r="H301" s="693"/>
      <c r="I301" s="693"/>
      <c r="J301" s="693"/>
      <c r="K301" s="693"/>
      <c r="L301" s="693"/>
      <c r="M301" s="693"/>
      <c r="N301" s="693"/>
      <c r="O301" s="693"/>
      <c r="P301" s="693"/>
      <c r="Q301" s="693"/>
      <c r="R301" s="693"/>
    </row>
    <row r="302" spans="2:18" x14ac:dyDescent="0.25">
      <c r="B302" s="693"/>
      <c r="C302" s="693"/>
      <c r="D302" s="693"/>
      <c r="E302" s="693"/>
      <c r="F302" s="693"/>
      <c r="G302" s="693"/>
      <c r="H302" s="693"/>
      <c r="I302" s="693"/>
      <c r="J302" s="693"/>
      <c r="K302" s="693"/>
      <c r="L302" s="693"/>
      <c r="M302" s="693"/>
      <c r="N302" s="693"/>
      <c r="O302" s="693"/>
      <c r="P302" s="693"/>
      <c r="Q302" s="693"/>
      <c r="R302" s="693"/>
    </row>
    <row r="303" spans="2:18" x14ac:dyDescent="0.25">
      <c r="B303" s="693"/>
      <c r="C303" s="693"/>
      <c r="D303" s="693"/>
      <c r="E303" s="693"/>
      <c r="F303" s="693"/>
      <c r="G303" s="693"/>
      <c r="H303" s="693"/>
      <c r="I303" s="693"/>
      <c r="J303" s="693"/>
      <c r="K303" s="693"/>
      <c r="L303" s="693"/>
      <c r="M303" s="693"/>
      <c r="N303" s="693"/>
      <c r="O303" s="693"/>
      <c r="P303" s="693"/>
      <c r="Q303" s="693"/>
      <c r="R303" s="693"/>
    </row>
    <row r="304" spans="2:18" x14ac:dyDescent="0.25">
      <c r="B304" s="693"/>
      <c r="C304" s="693"/>
      <c r="D304" s="693"/>
      <c r="E304" s="693"/>
      <c r="F304" s="693"/>
      <c r="G304" s="693"/>
      <c r="H304" s="693"/>
      <c r="I304" s="693"/>
      <c r="J304" s="693"/>
      <c r="K304" s="693"/>
      <c r="L304" s="693"/>
      <c r="M304" s="693"/>
      <c r="N304" s="693"/>
      <c r="O304" s="693"/>
      <c r="P304" s="693"/>
      <c r="Q304" s="693"/>
      <c r="R304" s="693"/>
    </row>
    <row r="305" spans="2:18" x14ac:dyDescent="0.25">
      <c r="B305" s="693"/>
      <c r="C305" s="693"/>
      <c r="D305" s="693"/>
      <c r="E305" s="693"/>
      <c r="F305" s="693"/>
      <c r="G305" s="693"/>
      <c r="H305" s="693"/>
      <c r="I305" s="693"/>
      <c r="J305" s="693"/>
      <c r="K305" s="693"/>
      <c r="L305" s="693"/>
      <c r="M305" s="693"/>
      <c r="N305" s="693"/>
      <c r="O305" s="693"/>
      <c r="P305" s="693"/>
      <c r="Q305" s="693"/>
      <c r="R305" s="693"/>
    </row>
    <row r="306" spans="2:18" x14ac:dyDescent="0.25">
      <c r="B306" s="693"/>
      <c r="C306" s="693"/>
      <c r="D306" s="693"/>
      <c r="E306" s="693"/>
      <c r="F306" s="693"/>
      <c r="G306" s="693"/>
      <c r="H306" s="693"/>
      <c r="I306" s="693"/>
      <c r="J306" s="693"/>
      <c r="K306" s="693"/>
      <c r="L306" s="693"/>
      <c r="M306" s="693"/>
      <c r="N306" s="693"/>
      <c r="O306" s="693"/>
      <c r="P306" s="693"/>
      <c r="Q306" s="693"/>
      <c r="R306" s="693"/>
    </row>
    <row r="307" spans="2:18" x14ac:dyDescent="0.25">
      <c r="B307" s="693"/>
      <c r="C307" s="693"/>
      <c r="D307" s="693"/>
      <c r="E307" s="693"/>
      <c r="F307" s="693"/>
      <c r="G307" s="693"/>
      <c r="H307" s="693"/>
      <c r="I307" s="693"/>
      <c r="J307" s="693"/>
      <c r="K307" s="693"/>
      <c r="L307" s="693"/>
      <c r="M307" s="693"/>
      <c r="N307" s="693"/>
      <c r="O307" s="693"/>
      <c r="P307" s="693"/>
      <c r="Q307" s="693"/>
      <c r="R307" s="693"/>
    </row>
    <row r="308" spans="2:18" x14ac:dyDescent="0.25">
      <c r="B308" s="693"/>
      <c r="C308" s="693"/>
      <c r="D308" s="693"/>
      <c r="E308" s="693"/>
      <c r="F308" s="693"/>
      <c r="G308" s="693"/>
      <c r="H308" s="693"/>
      <c r="I308" s="693"/>
      <c r="J308" s="693"/>
      <c r="K308" s="693"/>
      <c r="L308" s="693"/>
      <c r="M308" s="693"/>
      <c r="N308" s="693"/>
      <c r="O308" s="693"/>
      <c r="P308" s="693"/>
      <c r="Q308" s="693"/>
      <c r="R308" s="693"/>
    </row>
    <row r="309" spans="2:18" x14ac:dyDescent="0.25">
      <c r="B309" s="693"/>
      <c r="C309" s="693"/>
      <c r="D309" s="693"/>
      <c r="E309" s="693"/>
      <c r="F309" s="693"/>
      <c r="G309" s="693"/>
      <c r="H309" s="693"/>
      <c r="I309" s="693"/>
      <c r="J309" s="693"/>
      <c r="K309" s="693"/>
      <c r="L309" s="693"/>
      <c r="M309" s="693"/>
      <c r="N309" s="693"/>
      <c r="O309" s="693"/>
      <c r="P309" s="693"/>
      <c r="Q309" s="693"/>
      <c r="R309" s="693"/>
    </row>
    <row r="310" spans="2:18" x14ac:dyDescent="0.25">
      <c r="B310" s="693"/>
      <c r="C310" s="693"/>
      <c r="D310" s="693"/>
      <c r="E310" s="693"/>
      <c r="F310" s="693"/>
      <c r="G310" s="693"/>
      <c r="H310" s="693"/>
      <c r="I310" s="693"/>
      <c r="J310" s="693"/>
      <c r="K310" s="693"/>
      <c r="L310" s="693"/>
      <c r="M310" s="693"/>
      <c r="N310" s="693"/>
      <c r="O310" s="693"/>
      <c r="P310" s="693"/>
      <c r="Q310" s="693"/>
      <c r="R310" s="693"/>
    </row>
    <row r="311" spans="2:18" x14ac:dyDescent="0.25">
      <c r="B311" s="693"/>
      <c r="C311" s="693"/>
      <c r="D311" s="693"/>
      <c r="E311" s="693"/>
      <c r="F311" s="693"/>
      <c r="G311" s="693"/>
      <c r="H311" s="693"/>
      <c r="I311" s="693"/>
      <c r="J311" s="693"/>
      <c r="K311" s="693"/>
      <c r="L311" s="693"/>
      <c r="M311" s="693"/>
      <c r="N311" s="693"/>
      <c r="O311" s="693"/>
      <c r="P311" s="693"/>
      <c r="Q311" s="693"/>
      <c r="R311" s="693"/>
    </row>
    <row r="312" spans="2:18" x14ac:dyDescent="0.25">
      <c r="B312" s="693"/>
      <c r="C312" s="693"/>
      <c r="D312" s="693"/>
      <c r="E312" s="693"/>
      <c r="F312" s="693"/>
      <c r="G312" s="693"/>
      <c r="H312" s="693"/>
      <c r="I312" s="693"/>
      <c r="J312" s="693"/>
      <c r="K312" s="693"/>
      <c r="L312" s="693"/>
      <c r="M312" s="693"/>
      <c r="N312" s="693"/>
      <c r="O312" s="693"/>
      <c r="P312" s="693"/>
      <c r="Q312" s="693"/>
      <c r="R312" s="693"/>
    </row>
    <row r="313" spans="2:18" x14ac:dyDescent="0.25">
      <c r="B313" s="693"/>
      <c r="C313" s="693"/>
      <c r="D313" s="693"/>
      <c r="E313" s="693"/>
      <c r="F313" s="693"/>
      <c r="G313" s="693"/>
      <c r="H313" s="693"/>
      <c r="I313" s="693"/>
      <c r="J313" s="693"/>
      <c r="K313" s="693"/>
      <c r="L313" s="693"/>
      <c r="M313" s="693"/>
      <c r="N313" s="693"/>
      <c r="O313" s="693"/>
      <c r="P313" s="693"/>
      <c r="Q313" s="693"/>
      <c r="R313" s="693"/>
    </row>
    <row r="314" spans="2:18" x14ac:dyDescent="0.25">
      <c r="B314" s="693"/>
      <c r="C314" s="693"/>
      <c r="D314" s="693"/>
      <c r="E314" s="693"/>
      <c r="F314" s="693"/>
      <c r="G314" s="693"/>
      <c r="H314" s="693"/>
      <c r="I314" s="693"/>
      <c r="J314" s="693"/>
      <c r="K314" s="693"/>
      <c r="L314" s="693"/>
      <c r="M314" s="693"/>
      <c r="N314" s="693"/>
      <c r="O314" s="693"/>
      <c r="P314" s="693"/>
      <c r="Q314" s="693"/>
      <c r="R314" s="693"/>
    </row>
    <row r="315" spans="2:18" x14ac:dyDescent="0.25">
      <c r="B315" s="693"/>
      <c r="C315" s="693"/>
      <c r="D315" s="693"/>
      <c r="E315" s="693"/>
      <c r="F315" s="693"/>
      <c r="G315" s="693"/>
      <c r="H315" s="693"/>
      <c r="I315" s="693"/>
      <c r="J315" s="693"/>
      <c r="K315" s="693"/>
      <c r="L315" s="693"/>
      <c r="M315" s="693"/>
      <c r="N315" s="693"/>
      <c r="O315" s="693"/>
      <c r="P315" s="693"/>
      <c r="Q315" s="693"/>
      <c r="R315" s="693"/>
    </row>
    <row r="316" spans="2:18" x14ac:dyDescent="0.25">
      <c r="B316" s="693"/>
      <c r="C316" s="693"/>
      <c r="D316" s="693"/>
      <c r="E316" s="693"/>
      <c r="F316" s="693"/>
      <c r="G316" s="693"/>
      <c r="H316" s="693"/>
      <c r="I316" s="693"/>
      <c r="J316" s="693"/>
      <c r="K316" s="693"/>
      <c r="L316" s="693"/>
      <c r="M316" s="693"/>
      <c r="N316" s="693"/>
      <c r="O316" s="693"/>
      <c r="P316" s="693"/>
      <c r="Q316" s="693"/>
      <c r="R316" s="693"/>
    </row>
    <row r="317" spans="2:18" x14ac:dyDescent="0.25">
      <c r="B317" s="693"/>
      <c r="C317" s="693"/>
      <c r="D317" s="693"/>
      <c r="E317" s="693"/>
      <c r="F317" s="693"/>
      <c r="G317" s="693"/>
      <c r="H317" s="693"/>
      <c r="I317" s="693"/>
      <c r="J317" s="693"/>
      <c r="K317" s="693"/>
      <c r="L317" s="693"/>
      <c r="M317" s="693"/>
      <c r="N317" s="693"/>
      <c r="O317" s="693"/>
      <c r="P317" s="693"/>
      <c r="Q317" s="693"/>
      <c r="R317" s="693"/>
    </row>
    <row r="318" spans="2:18" x14ac:dyDescent="0.25">
      <c r="B318" s="693"/>
      <c r="C318" s="693"/>
      <c r="D318" s="693"/>
      <c r="E318" s="693"/>
      <c r="F318" s="693"/>
      <c r="G318" s="693"/>
      <c r="H318" s="693"/>
      <c r="I318" s="693"/>
      <c r="J318" s="693"/>
      <c r="K318" s="693"/>
      <c r="L318" s="693"/>
      <c r="M318" s="693"/>
      <c r="N318" s="693"/>
      <c r="O318" s="693"/>
      <c r="P318" s="693"/>
      <c r="Q318" s="693"/>
      <c r="R318" s="693"/>
    </row>
    <row r="319" spans="2:18" x14ac:dyDescent="0.25">
      <c r="B319" s="693"/>
      <c r="C319" s="693"/>
      <c r="D319" s="693"/>
      <c r="E319" s="693"/>
      <c r="F319" s="693"/>
      <c r="G319" s="693"/>
      <c r="H319" s="693"/>
      <c r="I319" s="693"/>
      <c r="J319" s="693"/>
      <c r="K319" s="693"/>
      <c r="L319" s="693"/>
      <c r="M319" s="693"/>
      <c r="N319" s="693"/>
      <c r="O319" s="693"/>
      <c r="P319" s="693"/>
      <c r="Q319" s="693"/>
      <c r="R319" s="693"/>
    </row>
    <row r="320" spans="2:18" x14ac:dyDescent="0.25">
      <c r="B320" s="693"/>
      <c r="C320" s="693"/>
      <c r="D320" s="693"/>
      <c r="E320" s="693"/>
      <c r="F320" s="693"/>
      <c r="G320" s="693"/>
      <c r="H320" s="693"/>
      <c r="I320" s="693"/>
      <c r="J320" s="693"/>
      <c r="K320" s="693"/>
      <c r="L320" s="693"/>
      <c r="M320" s="693"/>
      <c r="N320" s="693"/>
      <c r="O320" s="693"/>
      <c r="P320" s="693"/>
      <c r="Q320" s="693"/>
      <c r="R320" s="693"/>
    </row>
    <row r="321" spans="2:18" x14ac:dyDescent="0.25">
      <c r="B321" s="693"/>
      <c r="C321" s="693"/>
      <c r="D321" s="693"/>
      <c r="E321" s="693"/>
      <c r="F321" s="693"/>
      <c r="G321" s="693"/>
      <c r="H321" s="693"/>
      <c r="I321" s="693"/>
      <c r="J321" s="693"/>
      <c r="K321" s="693"/>
      <c r="L321" s="693"/>
      <c r="M321" s="693"/>
      <c r="N321" s="693"/>
      <c r="O321" s="693"/>
      <c r="P321" s="693"/>
      <c r="Q321" s="693"/>
      <c r="R321" s="693"/>
    </row>
    <row r="322" spans="2:18" x14ac:dyDescent="0.25">
      <c r="B322" s="693"/>
      <c r="C322" s="693"/>
      <c r="D322" s="693"/>
      <c r="E322" s="693"/>
      <c r="F322" s="693"/>
      <c r="G322" s="693"/>
      <c r="H322" s="693"/>
      <c r="I322" s="693"/>
      <c r="J322" s="693"/>
      <c r="K322" s="693"/>
      <c r="L322" s="693"/>
      <c r="M322" s="693"/>
      <c r="N322" s="693"/>
      <c r="O322" s="693"/>
      <c r="P322" s="693"/>
      <c r="Q322" s="693"/>
      <c r="R322" s="693"/>
    </row>
    <row r="323" spans="2:18" x14ac:dyDescent="0.25">
      <c r="B323" s="693"/>
      <c r="C323" s="693"/>
      <c r="D323" s="693"/>
      <c r="E323" s="693"/>
      <c r="F323" s="693"/>
      <c r="G323" s="693"/>
      <c r="H323" s="693"/>
      <c r="I323" s="693"/>
      <c r="J323" s="693"/>
      <c r="K323" s="693"/>
      <c r="L323" s="693"/>
      <c r="M323" s="693"/>
      <c r="N323" s="693"/>
      <c r="O323" s="693"/>
      <c r="P323" s="693"/>
      <c r="Q323" s="693"/>
      <c r="R323" s="693"/>
    </row>
    <row r="324" spans="2:18" x14ac:dyDescent="0.25">
      <c r="B324" s="693"/>
      <c r="C324" s="693"/>
      <c r="D324" s="693"/>
      <c r="E324" s="693"/>
      <c r="F324" s="693"/>
      <c r="G324" s="693"/>
      <c r="H324" s="693"/>
      <c r="I324" s="693"/>
      <c r="J324" s="693"/>
      <c r="K324" s="693"/>
      <c r="L324" s="693"/>
      <c r="M324" s="693"/>
      <c r="N324" s="693"/>
      <c r="O324" s="693"/>
      <c r="P324" s="693"/>
      <c r="Q324" s="693"/>
      <c r="R324" s="693"/>
    </row>
    <row r="325" spans="2:18" x14ac:dyDescent="0.25">
      <c r="B325" s="693"/>
      <c r="C325" s="693"/>
      <c r="D325" s="693"/>
      <c r="E325" s="693"/>
      <c r="F325" s="693"/>
      <c r="G325" s="693"/>
      <c r="H325" s="693"/>
      <c r="I325" s="693"/>
      <c r="J325" s="693"/>
      <c r="K325" s="693"/>
      <c r="L325" s="693"/>
      <c r="M325" s="693"/>
      <c r="N325" s="693"/>
      <c r="O325" s="693"/>
      <c r="P325" s="693"/>
      <c r="Q325" s="693"/>
      <c r="R325" s="693"/>
    </row>
    <row r="326" spans="2:18" x14ac:dyDescent="0.25">
      <c r="B326" s="693"/>
      <c r="C326" s="693"/>
      <c r="D326" s="693"/>
      <c r="E326" s="693"/>
      <c r="F326" s="693"/>
      <c r="G326" s="693"/>
      <c r="H326" s="693"/>
      <c r="I326" s="693"/>
      <c r="J326" s="693"/>
      <c r="K326" s="693"/>
      <c r="L326" s="693"/>
      <c r="M326" s="693"/>
      <c r="N326" s="693"/>
      <c r="O326" s="693"/>
      <c r="P326" s="693"/>
      <c r="Q326" s="693"/>
      <c r="R326" s="693"/>
    </row>
    <row r="327" spans="2:18" x14ac:dyDescent="0.25">
      <c r="B327" s="693"/>
      <c r="C327" s="693"/>
      <c r="D327" s="693"/>
      <c r="E327" s="693"/>
      <c r="F327" s="693"/>
      <c r="G327" s="693"/>
      <c r="H327" s="693"/>
      <c r="I327" s="693"/>
      <c r="J327" s="693"/>
      <c r="K327" s="693"/>
      <c r="L327" s="693"/>
      <c r="M327" s="693"/>
      <c r="N327" s="693"/>
      <c r="O327" s="693"/>
      <c r="P327" s="693"/>
      <c r="Q327" s="693"/>
      <c r="R327" s="693"/>
    </row>
    <row r="328" spans="2:18" x14ac:dyDescent="0.25">
      <c r="B328" s="693"/>
      <c r="C328" s="693"/>
      <c r="D328" s="693"/>
      <c r="E328" s="693"/>
      <c r="F328" s="693"/>
      <c r="G328" s="693"/>
      <c r="H328" s="693"/>
      <c r="I328" s="693"/>
      <c r="J328" s="693"/>
      <c r="K328" s="693"/>
      <c r="L328" s="693"/>
      <c r="M328" s="693"/>
      <c r="N328" s="693"/>
      <c r="O328" s="693"/>
      <c r="P328" s="693"/>
      <c r="Q328" s="693"/>
      <c r="R328" s="693"/>
    </row>
    <row r="329" spans="2:18" x14ac:dyDescent="0.25">
      <c r="B329" s="693"/>
      <c r="C329" s="693"/>
      <c r="D329" s="693"/>
      <c r="E329" s="693"/>
      <c r="F329" s="693"/>
      <c r="G329" s="693"/>
      <c r="H329" s="693"/>
      <c r="I329" s="693"/>
      <c r="J329" s="693"/>
      <c r="K329" s="693"/>
      <c r="L329" s="693"/>
      <c r="M329" s="693"/>
      <c r="N329" s="693"/>
      <c r="O329" s="693"/>
      <c r="P329" s="693"/>
      <c r="Q329" s="693"/>
      <c r="R329" s="693"/>
    </row>
    <row r="330" spans="2:18" x14ac:dyDescent="0.25">
      <c r="B330" s="693"/>
      <c r="C330" s="693"/>
      <c r="D330" s="693"/>
      <c r="E330" s="693"/>
      <c r="F330" s="693"/>
      <c r="G330" s="693"/>
      <c r="H330" s="693"/>
      <c r="I330" s="693"/>
      <c r="J330" s="693"/>
      <c r="K330" s="693"/>
      <c r="L330" s="693"/>
      <c r="M330" s="693"/>
      <c r="N330" s="693"/>
      <c r="O330" s="693"/>
      <c r="P330" s="693"/>
      <c r="Q330" s="693"/>
      <c r="R330" s="693"/>
    </row>
    <row r="331" spans="2:18" x14ac:dyDescent="0.25">
      <c r="B331" s="693"/>
      <c r="C331" s="693"/>
      <c r="D331" s="693"/>
      <c r="E331" s="693"/>
      <c r="F331" s="693"/>
      <c r="G331" s="693"/>
      <c r="H331" s="693"/>
      <c r="I331" s="693"/>
      <c r="J331" s="693"/>
      <c r="K331" s="693"/>
      <c r="L331" s="693"/>
      <c r="M331" s="693"/>
      <c r="N331" s="693"/>
      <c r="O331" s="693"/>
      <c r="P331" s="693"/>
      <c r="Q331" s="693"/>
      <c r="R331" s="693"/>
    </row>
    <row r="332" spans="2:18" x14ac:dyDescent="0.25">
      <c r="B332" s="693"/>
      <c r="C332" s="693"/>
      <c r="D332" s="693"/>
      <c r="E332" s="693"/>
      <c r="F332" s="693"/>
      <c r="G332" s="693"/>
      <c r="H332" s="693"/>
      <c r="I332" s="693"/>
      <c r="J332" s="693"/>
      <c r="K332" s="693"/>
      <c r="L332" s="693"/>
      <c r="M332" s="693"/>
      <c r="N332" s="693"/>
      <c r="O332" s="693"/>
      <c r="P332" s="693"/>
      <c r="Q332" s="693"/>
      <c r="R332" s="693"/>
    </row>
    <row r="333" spans="2:18" x14ac:dyDescent="0.25">
      <c r="B333" s="693"/>
      <c r="C333" s="693"/>
      <c r="D333" s="693"/>
      <c r="E333" s="693"/>
      <c r="F333" s="693"/>
      <c r="G333" s="693"/>
      <c r="H333" s="693"/>
      <c r="I333" s="693"/>
      <c r="J333" s="693"/>
      <c r="K333" s="693"/>
      <c r="L333" s="693"/>
      <c r="M333" s="693"/>
      <c r="N333" s="693"/>
      <c r="O333" s="693"/>
      <c r="P333" s="693"/>
      <c r="Q333" s="693"/>
      <c r="R333" s="693"/>
    </row>
    <row r="334" spans="2:18" x14ac:dyDescent="0.25">
      <c r="B334" s="693"/>
      <c r="C334" s="693"/>
      <c r="D334" s="693"/>
      <c r="E334" s="693"/>
      <c r="F334" s="693"/>
      <c r="G334" s="693"/>
      <c r="H334" s="693"/>
      <c r="I334" s="693"/>
      <c r="J334" s="693"/>
      <c r="K334" s="693"/>
      <c r="L334" s="693"/>
      <c r="M334" s="693"/>
      <c r="N334" s="693"/>
      <c r="O334" s="693"/>
      <c r="P334" s="693"/>
      <c r="Q334" s="693"/>
      <c r="R334" s="693"/>
    </row>
    <row r="335" spans="2:18" x14ac:dyDescent="0.25">
      <c r="B335" s="693"/>
      <c r="C335" s="693"/>
      <c r="D335" s="693"/>
      <c r="E335" s="693"/>
      <c r="F335" s="693"/>
      <c r="G335" s="693"/>
      <c r="H335" s="693"/>
      <c r="I335" s="693"/>
      <c r="J335" s="693"/>
      <c r="K335" s="693"/>
      <c r="L335" s="693"/>
      <c r="M335" s="693"/>
      <c r="N335" s="693"/>
      <c r="O335" s="693"/>
      <c r="P335" s="693"/>
      <c r="Q335" s="693"/>
      <c r="R335" s="693"/>
    </row>
    <row r="336" spans="2:18" x14ac:dyDescent="0.25">
      <c r="B336" s="693"/>
      <c r="C336" s="693"/>
      <c r="D336" s="693"/>
      <c r="E336" s="693"/>
      <c r="F336" s="693"/>
      <c r="G336" s="693"/>
      <c r="H336" s="693"/>
      <c r="I336" s="693"/>
      <c r="J336" s="693"/>
      <c r="K336" s="693"/>
      <c r="L336" s="693"/>
      <c r="M336" s="693"/>
      <c r="N336" s="693"/>
      <c r="O336" s="693"/>
      <c r="P336" s="693"/>
      <c r="Q336" s="693"/>
      <c r="R336" s="693"/>
    </row>
    <row r="337" spans="2:18" x14ac:dyDescent="0.25">
      <c r="B337" s="693"/>
      <c r="C337" s="693"/>
      <c r="D337" s="693"/>
      <c r="E337" s="693"/>
      <c r="F337" s="693"/>
      <c r="G337" s="693"/>
      <c r="H337" s="693"/>
      <c r="I337" s="693"/>
      <c r="J337" s="693"/>
      <c r="K337" s="693"/>
      <c r="L337" s="693"/>
      <c r="M337" s="693"/>
      <c r="N337" s="693"/>
      <c r="O337" s="693"/>
      <c r="P337" s="693"/>
      <c r="Q337" s="693"/>
      <c r="R337" s="693"/>
    </row>
    <row r="338" spans="2:18" x14ac:dyDescent="0.25">
      <c r="B338" s="693"/>
      <c r="C338" s="693"/>
      <c r="D338" s="693"/>
      <c r="E338" s="693"/>
      <c r="F338" s="693"/>
      <c r="G338" s="693"/>
      <c r="H338" s="693"/>
      <c r="I338" s="693"/>
      <c r="J338" s="693"/>
      <c r="K338" s="693"/>
      <c r="L338" s="693"/>
      <c r="M338" s="693"/>
      <c r="N338" s="693"/>
      <c r="O338" s="693"/>
      <c r="P338" s="693"/>
      <c r="Q338" s="693"/>
      <c r="R338" s="693"/>
    </row>
    <row r="339" spans="2:18" x14ac:dyDescent="0.25">
      <c r="B339" s="693"/>
      <c r="C339" s="693"/>
      <c r="D339" s="693"/>
      <c r="E339" s="693"/>
      <c r="F339" s="693"/>
      <c r="G339" s="693"/>
      <c r="H339" s="693"/>
      <c r="I339" s="693"/>
      <c r="J339" s="693"/>
      <c r="K339" s="693"/>
      <c r="L339" s="693"/>
      <c r="M339" s="693"/>
      <c r="N339" s="693"/>
      <c r="O339" s="693"/>
      <c r="P339" s="693"/>
      <c r="Q339" s="693"/>
      <c r="R339" s="693"/>
    </row>
    <row r="340" spans="2:18" x14ac:dyDescent="0.25">
      <c r="B340" s="693"/>
      <c r="C340" s="693"/>
      <c r="D340" s="693"/>
      <c r="E340" s="693"/>
      <c r="F340" s="693"/>
      <c r="G340" s="693"/>
      <c r="H340" s="693"/>
      <c r="I340" s="693"/>
      <c r="J340" s="693"/>
      <c r="K340" s="693"/>
      <c r="L340" s="693"/>
      <c r="M340" s="693"/>
      <c r="N340" s="693"/>
      <c r="O340" s="693"/>
      <c r="P340" s="693"/>
      <c r="Q340" s="693"/>
      <c r="R340" s="693"/>
    </row>
    <row r="341" spans="2:18" x14ac:dyDescent="0.25">
      <c r="B341" s="693"/>
      <c r="C341" s="693"/>
      <c r="D341" s="693"/>
      <c r="E341" s="693"/>
      <c r="F341" s="693"/>
      <c r="G341" s="693"/>
      <c r="H341" s="693"/>
      <c r="I341" s="693"/>
      <c r="J341" s="693"/>
      <c r="K341" s="693"/>
      <c r="L341" s="693"/>
      <c r="M341" s="693"/>
      <c r="N341" s="693"/>
      <c r="O341" s="693"/>
      <c r="P341" s="693"/>
      <c r="Q341" s="693"/>
      <c r="R341" s="693"/>
    </row>
    <row r="342" spans="2:18" x14ac:dyDescent="0.25">
      <c r="B342" s="693"/>
      <c r="C342" s="693"/>
      <c r="D342" s="693"/>
      <c r="E342" s="693"/>
      <c r="F342" s="693"/>
      <c r="G342" s="693"/>
      <c r="H342" s="693"/>
      <c r="I342" s="693"/>
      <c r="J342" s="693"/>
      <c r="K342" s="693"/>
      <c r="L342" s="693"/>
      <c r="M342" s="693"/>
      <c r="N342" s="693"/>
      <c r="O342" s="693"/>
      <c r="P342" s="693"/>
      <c r="Q342" s="693"/>
      <c r="R342" s="693"/>
    </row>
    <row r="343" spans="2:18" x14ac:dyDescent="0.25">
      <c r="B343" s="693"/>
      <c r="C343" s="693"/>
      <c r="D343" s="693"/>
      <c r="E343" s="693"/>
      <c r="F343" s="693"/>
      <c r="G343" s="693"/>
      <c r="H343" s="693"/>
      <c r="I343" s="693"/>
      <c r="J343" s="693"/>
      <c r="K343" s="693"/>
      <c r="L343" s="693"/>
      <c r="M343" s="693"/>
      <c r="N343" s="693"/>
      <c r="O343" s="693"/>
      <c r="P343" s="693"/>
      <c r="Q343" s="693"/>
      <c r="R343" s="693"/>
    </row>
    <row r="344" spans="2:18" x14ac:dyDescent="0.25">
      <c r="B344" s="693"/>
      <c r="C344" s="693"/>
      <c r="D344" s="693"/>
      <c r="E344" s="693"/>
      <c r="F344" s="693"/>
      <c r="G344" s="693"/>
      <c r="H344" s="693"/>
      <c r="I344" s="693"/>
      <c r="J344" s="693"/>
      <c r="K344" s="693"/>
      <c r="L344" s="693"/>
      <c r="M344" s="693"/>
      <c r="N344" s="693"/>
      <c r="O344" s="693"/>
      <c r="P344" s="693"/>
      <c r="Q344" s="693"/>
      <c r="R344" s="693"/>
    </row>
    <row r="345" spans="2:18" x14ac:dyDescent="0.25">
      <c r="B345" s="693"/>
      <c r="C345" s="693"/>
      <c r="D345" s="693"/>
      <c r="E345" s="693"/>
      <c r="F345" s="693"/>
      <c r="G345" s="693"/>
      <c r="H345" s="693"/>
      <c r="I345" s="693"/>
      <c r="J345" s="693"/>
      <c r="K345" s="693"/>
      <c r="L345" s="693"/>
      <c r="M345" s="693"/>
      <c r="N345" s="693"/>
      <c r="O345" s="693"/>
      <c r="P345" s="693"/>
      <c r="Q345" s="693"/>
      <c r="R345" s="693"/>
    </row>
    <row r="346" spans="2:18" x14ac:dyDescent="0.25">
      <c r="B346" s="693"/>
      <c r="C346" s="693"/>
      <c r="D346" s="693"/>
      <c r="E346" s="693"/>
      <c r="F346" s="693"/>
      <c r="G346" s="693"/>
      <c r="H346" s="693"/>
      <c r="I346" s="693"/>
      <c r="J346" s="693"/>
      <c r="K346" s="693"/>
      <c r="L346" s="693"/>
      <c r="M346" s="693"/>
      <c r="N346" s="693"/>
      <c r="O346" s="693"/>
      <c r="P346" s="693"/>
      <c r="Q346" s="693"/>
      <c r="R346" s="693"/>
    </row>
    <row r="347" spans="2:18" x14ac:dyDescent="0.25">
      <c r="B347" s="693"/>
      <c r="C347" s="693"/>
      <c r="D347" s="693"/>
      <c r="E347" s="693"/>
      <c r="F347" s="693"/>
      <c r="G347" s="693"/>
      <c r="H347" s="693"/>
      <c r="I347" s="693"/>
      <c r="J347" s="693"/>
      <c r="K347" s="693"/>
      <c r="L347" s="693"/>
      <c r="M347" s="693"/>
      <c r="N347" s="693"/>
      <c r="O347" s="693"/>
      <c r="P347" s="693"/>
      <c r="Q347" s="693"/>
      <c r="R347" s="693"/>
    </row>
    <row r="348" spans="2:18" x14ac:dyDescent="0.25">
      <c r="B348" s="693"/>
      <c r="C348" s="693"/>
      <c r="D348" s="693"/>
      <c r="E348" s="693"/>
      <c r="F348" s="693"/>
      <c r="G348" s="693"/>
      <c r="H348" s="693"/>
      <c r="I348" s="693"/>
      <c r="J348" s="693"/>
      <c r="K348" s="693"/>
      <c r="L348" s="693"/>
      <c r="M348" s="693"/>
      <c r="N348" s="693"/>
      <c r="O348" s="693"/>
      <c r="P348" s="693"/>
      <c r="Q348" s="693"/>
      <c r="R348" s="693"/>
    </row>
    <row r="349" spans="2:18" x14ac:dyDescent="0.25">
      <c r="B349" s="693"/>
      <c r="C349" s="693"/>
      <c r="D349" s="693"/>
      <c r="E349" s="693"/>
      <c r="F349" s="693"/>
      <c r="G349" s="693"/>
      <c r="H349" s="693"/>
      <c r="I349" s="693"/>
      <c r="J349" s="693"/>
      <c r="K349" s="693"/>
      <c r="L349" s="693"/>
      <c r="M349" s="693"/>
      <c r="N349" s="693"/>
      <c r="O349" s="693"/>
      <c r="P349" s="693"/>
      <c r="Q349" s="693"/>
      <c r="R349" s="693"/>
    </row>
    <row r="350" spans="2:18" x14ac:dyDescent="0.25">
      <c r="B350" s="693"/>
      <c r="C350" s="693"/>
      <c r="D350" s="693"/>
      <c r="E350" s="693"/>
      <c r="F350" s="693"/>
      <c r="G350" s="693"/>
      <c r="H350" s="693"/>
      <c r="I350" s="693"/>
      <c r="J350" s="693"/>
      <c r="K350" s="693"/>
      <c r="L350" s="693"/>
      <c r="M350" s="693"/>
      <c r="N350" s="693"/>
      <c r="O350" s="693"/>
      <c r="P350" s="693"/>
      <c r="Q350" s="693"/>
      <c r="R350" s="693"/>
    </row>
    <row r="351" spans="2:18" x14ac:dyDescent="0.25">
      <c r="B351" s="693"/>
      <c r="C351" s="693"/>
      <c r="D351" s="693"/>
      <c r="E351" s="693"/>
      <c r="F351" s="693"/>
      <c r="G351" s="693"/>
      <c r="H351" s="693"/>
      <c r="I351" s="693"/>
      <c r="J351" s="693"/>
      <c r="K351" s="693"/>
      <c r="L351" s="693"/>
      <c r="M351" s="693"/>
      <c r="N351" s="693"/>
      <c r="O351" s="693"/>
      <c r="P351" s="693"/>
      <c r="Q351" s="693"/>
      <c r="R351" s="693"/>
    </row>
    <row r="352" spans="2:18" x14ac:dyDescent="0.25">
      <c r="B352" s="693"/>
      <c r="C352" s="693"/>
      <c r="D352" s="693"/>
      <c r="E352" s="693"/>
      <c r="F352" s="693"/>
      <c r="G352" s="693"/>
      <c r="H352" s="693"/>
      <c r="I352" s="693"/>
      <c r="J352" s="693"/>
      <c r="K352" s="693"/>
      <c r="L352" s="693"/>
      <c r="M352" s="693"/>
      <c r="N352" s="693"/>
      <c r="O352" s="693"/>
      <c r="P352" s="693"/>
      <c r="Q352" s="693"/>
      <c r="R352" s="693"/>
    </row>
    <row r="353" spans="2:18" x14ac:dyDescent="0.25">
      <c r="B353" s="693"/>
      <c r="C353" s="693"/>
      <c r="D353" s="693"/>
      <c r="E353" s="693"/>
      <c r="F353" s="693"/>
      <c r="G353" s="693"/>
      <c r="H353" s="693"/>
      <c r="I353" s="693"/>
      <c r="J353" s="693"/>
      <c r="K353" s="693"/>
      <c r="L353" s="693"/>
      <c r="M353" s="693"/>
      <c r="N353" s="693"/>
      <c r="O353" s="693"/>
      <c r="P353" s="693"/>
      <c r="Q353" s="693"/>
      <c r="R353" s="693"/>
    </row>
    <row r="354" spans="2:18" x14ac:dyDescent="0.25">
      <c r="B354" s="693"/>
      <c r="C354" s="693"/>
      <c r="D354" s="693"/>
      <c r="E354" s="693"/>
      <c r="F354" s="693"/>
      <c r="G354" s="693"/>
      <c r="H354" s="693"/>
      <c r="I354" s="693"/>
      <c r="J354" s="693"/>
      <c r="K354" s="693"/>
      <c r="L354" s="693"/>
      <c r="M354" s="693"/>
      <c r="N354" s="693"/>
      <c r="O354" s="693"/>
      <c r="P354" s="693"/>
      <c r="Q354" s="693"/>
      <c r="R354" s="693"/>
    </row>
    <row r="355" spans="2:18" x14ac:dyDescent="0.25">
      <c r="B355" s="693"/>
      <c r="C355" s="693"/>
      <c r="D355" s="693"/>
      <c r="E355" s="693"/>
      <c r="F355" s="693"/>
      <c r="G355" s="693"/>
      <c r="H355" s="693"/>
      <c r="I355" s="693"/>
      <c r="J355" s="693"/>
      <c r="K355" s="693"/>
      <c r="L355" s="693"/>
      <c r="M355" s="693"/>
      <c r="N355" s="693"/>
      <c r="O355" s="693"/>
      <c r="P355" s="693"/>
      <c r="Q355" s="693"/>
      <c r="R355" s="693"/>
    </row>
    <row r="356" spans="2:18" x14ac:dyDescent="0.25">
      <c r="B356" s="693"/>
      <c r="C356" s="693"/>
      <c r="D356" s="693"/>
      <c r="E356" s="693"/>
      <c r="F356" s="693"/>
      <c r="G356" s="693"/>
      <c r="H356" s="693"/>
      <c r="I356" s="693"/>
      <c r="J356" s="693"/>
      <c r="K356" s="693"/>
      <c r="L356" s="693"/>
      <c r="M356" s="693"/>
      <c r="N356" s="693"/>
      <c r="O356" s="693"/>
      <c r="P356" s="693"/>
      <c r="Q356" s="693"/>
      <c r="R356" s="693"/>
    </row>
    <row r="357" spans="2:18" x14ac:dyDescent="0.25">
      <c r="B357" s="693"/>
      <c r="C357" s="693"/>
      <c r="D357" s="693"/>
      <c r="E357" s="693"/>
      <c r="F357" s="693"/>
      <c r="G357" s="693"/>
      <c r="H357" s="693"/>
      <c r="I357" s="693"/>
      <c r="J357" s="693"/>
      <c r="K357" s="693"/>
      <c r="L357" s="693"/>
      <c r="M357" s="693"/>
      <c r="N357" s="693"/>
      <c r="O357" s="693"/>
      <c r="P357" s="693"/>
      <c r="Q357" s="693"/>
      <c r="R357" s="693"/>
    </row>
    <row r="358" spans="2:18" x14ac:dyDescent="0.25">
      <c r="B358" s="693"/>
      <c r="C358" s="693"/>
      <c r="D358" s="693"/>
      <c r="E358" s="693"/>
      <c r="F358" s="693"/>
      <c r="G358" s="693"/>
      <c r="H358" s="693"/>
      <c r="I358" s="693"/>
      <c r="J358" s="693"/>
      <c r="K358" s="693"/>
      <c r="L358" s="693"/>
      <c r="M358" s="693"/>
      <c r="N358" s="693"/>
      <c r="O358" s="693"/>
      <c r="P358" s="693"/>
      <c r="Q358" s="693"/>
      <c r="R358" s="693"/>
    </row>
    <row r="359" spans="2:18" x14ac:dyDescent="0.25">
      <c r="B359" s="693"/>
      <c r="C359" s="693"/>
      <c r="D359" s="693"/>
      <c r="E359" s="693"/>
      <c r="F359" s="693"/>
      <c r="G359" s="693"/>
      <c r="H359" s="693"/>
      <c r="I359" s="693"/>
      <c r="J359" s="693"/>
      <c r="K359" s="693"/>
      <c r="L359" s="693"/>
      <c r="M359" s="693"/>
      <c r="N359" s="693"/>
      <c r="O359" s="693"/>
      <c r="P359" s="693"/>
      <c r="Q359" s="693"/>
      <c r="R359" s="693"/>
    </row>
    <row r="360" spans="2:18" x14ac:dyDescent="0.25">
      <c r="B360" s="693"/>
      <c r="C360" s="693"/>
      <c r="D360" s="693"/>
      <c r="E360" s="693"/>
      <c r="F360" s="693"/>
      <c r="G360" s="693"/>
      <c r="H360" s="693"/>
      <c r="I360" s="693"/>
      <c r="J360" s="693"/>
      <c r="K360" s="693"/>
      <c r="L360" s="693"/>
      <c r="M360" s="693"/>
      <c r="N360" s="693"/>
      <c r="O360" s="693"/>
      <c r="P360" s="693"/>
      <c r="Q360" s="693"/>
      <c r="R360" s="693"/>
    </row>
    <row r="361" spans="2:18" x14ac:dyDescent="0.25">
      <c r="B361" s="693"/>
      <c r="C361" s="693"/>
      <c r="D361" s="693"/>
      <c r="E361" s="693"/>
      <c r="F361" s="693"/>
      <c r="G361" s="693"/>
      <c r="H361" s="693"/>
      <c r="I361" s="693"/>
      <c r="J361" s="693"/>
      <c r="K361" s="693"/>
      <c r="L361" s="693"/>
      <c r="M361" s="693"/>
      <c r="N361" s="693"/>
      <c r="O361" s="693"/>
      <c r="P361" s="693"/>
      <c r="Q361" s="693"/>
      <c r="R361" s="693"/>
    </row>
    <row r="362" spans="2:18" x14ac:dyDescent="0.25">
      <c r="B362" s="693"/>
      <c r="C362" s="693"/>
      <c r="D362" s="693"/>
      <c r="E362" s="693"/>
      <c r="F362" s="693"/>
      <c r="G362" s="693"/>
      <c r="H362" s="693"/>
      <c r="I362" s="693"/>
      <c r="J362" s="693"/>
      <c r="K362" s="693"/>
      <c r="L362" s="693"/>
      <c r="M362" s="693"/>
      <c r="N362" s="693"/>
      <c r="O362" s="693"/>
      <c r="P362" s="693"/>
      <c r="Q362" s="693"/>
      <c r="R362" s="693"/>
    </row>
    <row r="363" spans="2:18" x14ac:dyDescent="0.25">
      <c r="B363" s="693"/>
      <c r="C363" s="693"/>
      <c r="D363" s="693"/>
      <c r="E363" s="693"/>
      <c r="F363" s="693"/>
      <c r="G363" s="693"/>
      <c r="H363" s="693"/>
      <c r="I363" s="693"/>
      <c r="J363" s="693"/>
      <c r="K363" s="693"/>
      <c r="L363" s="693"/>
      <c r="M363" s="693"/>
      <c r="N363" s="693"/>
      <c r="O363" s="693"/>
      <c r="P363" s="693"/>
      <c r="Q363" s="693"/>
      <c r="R363" s="693"/>
    </row>
    <row r="364" spans="2:18" x14ac:dyDescent="0.25">
      <c r="B364" s="693"/>
      <c r="C364" s="693"/>
      <c r="D364" s="693"/>
      <c r="E364" s="693"/>
      <c r="F364" s="693"/>
      <c r="G364" s="693"/>
      <c r="H364" s="693"/>
      <c r="I364" s="693"/>
      <c r="J364" s="693"/>
      <c r="K364" s="693"/>
      <c r="L364" s="693"/>
      <c r="M364" s="693"/>
      <c r="N364" s="693"/>
      <c r="O364" s="693"/>
      <c r="P364" s="693"/>
      <c r="Q364" s="693"/>
      <c r="R364" s="693"/>
    </row>
    <row r="365" spans="2:18" x14ac:dyDescent="0.25">
      <c r="B365" s="693"/>
      <c r="C365" s="693"/>
      <c r="D365" s="693"/>
      <c r="E365" s="693"/>
      <c r="F365" s="693"/>
      <c r="G365" s="693"/>
      <c r="H365" s="693"/>
      <c r="I365" s="693"/>
      <c r="J365" s="693"/>
      <c r="K365" s="693"/>
      <c r="L365" s="693"/>
      <c r="M365" s="693"/>
      <c r="N365" s="693"/>
      <c r="O365" s="693"/>
      <c r="P365" s="693"/>
      <c r="Q365" s="693"/>
      <c r="R365" s="693"/>
    </row>
    <row r="366" spans="2:18" x14ac:dyDescent="0.25">
      <c r="B366" s="693"/>
      <c r="C366" s="693"/>
      <c r="D366" s="693"/>
      <c r="E366" s="693"/>
      <c r="F366" s="693"/>
      <c r="G366" s="693"/>
      <c r="H366" s="693"/>
      <c r="I366" s="693"/>
      <c r="J366" s="693"/>
      <c r="K366" s="693"/>
      <c r="L366" s="693"/>
      <c r="M366" s="693"/>
      <c r="N366" s="693"/>
      <c r="O366" s="693"/>
      <c r="P366" s="693"/>
      <c r="Q366" s="693"/>
      <c r="R366" s="693"/>
    </row>
    <row r="367" spans="2:18" x14ac:dyDescent="0.25">
      <c r="B367" s="693"/>
      <c r="C367" s="693"/>
      <c r="D367" s="693"/>
      <c r="E367" s="693"/>
      <c r="F367" s="693"/>
      <c r="G367" s="693"/>
      <c r="H367" s="693"/>
      <c r="I367" s="693"/>
      <c r="J367" s="693"/>
      <c r="K367" s="693"/>
      <c r="L367" s="693"/>
      <c r="M367" s="693"/>
      <c r="N367" s="693"/>
      <c r="O367" s="693"/>
      <c r="P367" s="693"/>
      <c r="Q367" s="693"/>
      <c r="R367" s="693"/>
    </row>
    <row r="368" spans="2:18" x14ac:dyDescent="0.25">
      <c r="B368" s="693"/>
      <c r="C368" s="693"/>
      <c r="D368" s="693"/>
      <c r="E368" s="693"/>
      <c r="F368" s="693"/>
      <c r="G368" s="693"/>
      <c r="H368" s="693"/>
      <c r="I368" s="693"/>
      <c r="J368" s="693"/>
      <c r="K368" s="693"/>
      <c r="L368" s="693"/>
      <c r="M368" s="693"/>
      <c r="N368" s="693"/>
      <c r="O368" s="693"/>
      <c r="P368" s="693"/>
      <c r="Q368" s="693"/>
      <c r="R368" s="693"/>
    </row>
    <row r="369" spans="2:18" x14ac:dyDescent="0.25">
      <c r="B369" s="693"/>
      <c r="C369" s="693"/>
      <c r="D369" s="693"/>
      <c r="E369" s="693"/>
      <c r="F369" s="693"/>
      <c r="G369" s="693"/>
      <c r="H369" s="693"/>
      <c r="I369" s="693"/>
      <c r="J369" s="693"/>
      <c r="K369" s="693"/>
      <c r="L369" s="693"/>
      <c r="M369" s="693"/>
      <c r="N369" s="693"/>
      <c r="O369" s="693"/>
      <c r="P369" s="693"/>
      <c r="Q369" s="693"/>
      <c r="R369" s="693"/>
    </row>
    <row r="370" spans="2:18" x14ac:dyDescent="0.25">
      <c r="B370" s="693"/>
      <c r="C370" s="693"/>
      <c r="D370" s="693"/>
      <c r="E370" s="693"/>
      <c r="F370" s="693"/>
      <c r="G370" s="693"/>
      <c r="H370" s="693"/>
      <c r="I370" s="693"/>
      <c r="J370" s="693"/>
      <c r="K370" s="693"/>
      <c r="L370" s="693"/>
      <c r="M370" s="693"/>
      <c r="N370" s="693"/>
      <c r="O370" s="693"/>
      <c r="P370" s="693"/>
      <c r="Q370" s="693"/>
      <c r="R370" s="693"/>
    </row>
    <row r="371" spans="2:18" x14ac:dyDescent="0.25">
      <c r="B371" s="693"/>
      <c r="C371" s="693"/>
      <c r="D371" s="693"/>
      <c r="E371" s="693"/>
      <c r="F371" s="693"/>
      <c r="G371" s="693"/>
      <c r="H371" s="693"/>
      <c r="I371" s="693"/>
      <c r="J371" s="693"/>
      <c r="K371" s="693"/>
      <c r="L371" s="693"/>
      <c r="M371" s="693"/>
      <c r="N371" s="693"/>
      <c r="O371" s="693"/>
      <c r="P371" s="693"/>
      <c r="Q371" s="693"/>
      <c r="R371" s="693"/>
    </row>
    <row r="372" spans="2:18" x14ac:dyDescent="0.25">
      <c r="B372" s="693"/>
      <c r="C372" s="693"/>
      <c r="D372" s="693"/>
      <c r="E372" s="693"/>
      <c r="F372" s="693"/>
      <c r="G372" s="693"/>
      <c r="H372" s="693"/>
      <c r="I372" s="693"/>
      <c r="J372" s="693"/>
      <c r="K372" s="693"/>
      <c r="L372" s="693"/>
      <c r="M372" s="693"/>
      <c r="N372" s="693"/>
      <c r="O372" s="693"/>
      <c r="P372" s="693"/>
      <c r="Q372" s="693"/>
      <c r="R372" s="693"/>
    </row>
    <row r="373" spans="2:18" x14ac:dyDescent="0.25">
      <c r="B373" s="693"/>
      <c r="C373" s="693"/>
      <c r="D373" s="693"/>
      <c r="E373" s="693"/>
      <c r="F373" s="693"/>
      <c r="G373" s="693"/>
      <c r="H373" s="693"/>
      <c r="I373" s="693"/>
      <c r="J373" s="693"/>
      <c r="K373" s="693"/>
      <c r="L373" s="693"/>
      <c r="M373" s="693"/>
      <c r="N373" s="693"/>
      <c r="O373" s="693"/>
      <c r="P373" s="693"/>
      <c r="Q373" s="693"/>
      <c r="R373" s="693"/>
    </row>
    <row r="374" spans="2:18" x14ac:dyDescent="0.25">
      <c r="B374" s="693"/>
      <c r="C374" s="693"/>
      <c r="D374" s="693"/>
      <c r="E374" s="693"/>
      <c r="F374" s="693"/>
      <c r="G374" s="693"/>
      <c r="H374" s="693"/>
      <c r="I374" s="693"/>
      <c r="J374" s="693"/>
      <c r="K374" s="693"/>
      <c r="L374" s="693"/>
      <c r="M374" s="693"/>
      <c r="N374" s="693"/>
      <c r="O374" s="693"/>
      <c r="P374" s="693"/>
      <c r="Q374" s="693"/>
      <c r="R374" s="693"/>
    </row>
    <row r="375" spans="2:18" x14ac:dyDescent="0.25">
      <c r="B375" s="693"/>
      <c r="C375" s="693"/>
      <c r="D375" s="693"/>
      <c r="E375" s="693"/>
      <c r="F375" s="693"/>
      <c r="G375" s="693"/>
      <c r="H375" s="693"/>
      <c r="I375" s="693"/>
      <c r="J375" s="693"/>
      <c r="K375" s="693"/>
      <c r="L375" s="693"/>
      <c r="M375" s="693"/>
      <c r="N375" s="693"/>
      <c r="O375" s="693"/>
      <c r="P375" s="693"/>
      <c r="Q375" s="693"/>
      <c r="R375" s="693"/>
    </row>
    <row r="376" spans="2:18" x14ac:dyDescent="0.25">
      <c r="B376" s="693"/>
      <c r="C376" s="693"/>
      <c r="D376" s="693"/>
      <c r="E376" s="693"/>
      <c r="F376" s="693"/>
      <c r="G376" s="693"/>
      <c r="H376" s="693"/>
      <c r="I376" s="693"/>
      <c r="J376" s="693"/>
      <c r="K376" s="693"/>
      <c r="L376" s="693"/>
      <c r="M376" s="693"/>
      <c r="N376" s="693"/>
      <c r="O376" s="693"/>
      <c r="P376" s="693"/>
      <c r="Q376" s="693"/>
      <c r="R376" s="693"/>
    </row>
    <row r="377" spans="2:18" x14ac:dyDescent="0.25">
      <c r="B377" s="693"/>
      <c r="C377" s="693"/>
      <c r="D377" s="693"/>
      <c r="E377" s="693"/>
      <c r="F377" s="693"/>
      <c r="G377" s="693"/>
      <c r="H377" s="693"/>
      <c r="I377" s="693"/>
      <c r="J377" s="693"/>
      <c r="K377" s="693"/>
      <c r="L377" s="693"/>
      <c r="M377" s="693"/>
      <c r="N377" s="693"/>
      <c r="O377" s="693"/>
      <c r="P377" s="693"/>
      <c r="Q377" s="693"/>
      <c r="R377" s="693"/>
    </row>
    <row r="378" spans="2:18" x14ac:dyDescent="0.25">
      <c r="B378" s="693"/>
      <c r="C378" s="693"/>
      <c r="D378" s="693"/>
      <c r="E378" s="693"/>
      <c r="F378" s="693"/>
      <c r="G378" s="693"/>
      <c r="H378" s="693"/>
      <c r="I378" s="693"/>
      <c r="J378" s="693"/>
      <c r="K378" s="693"/>
      <c r="L378" s="693"/>
      <c r="M378" s="693"/>
      <c r="N378" s="693"/>
      <c r="O378" s="693"/>
      <c r="P378" s="693"/>
      <c r="Q378" s="693"/>
      <c r="R378" s="693"/>
    </row>
    <row r="379" spans="2:18" x14ac:dyDescent="0.25">
      <c r="B379" s="693"/>
      <c r="C379" s="693"/>
      <c r="D379" s="693"/>
      <c r="E379" s="693"/>
      <c r="F379" s="693"/>
      <c r="G379" s="693"/>
      <c r="H379" s="693"/>
      <c r="I379" s="693"/>
      <c r="J379" s="693"/>
      <c r="K379" s="693"/>
      <c r="L379" s="693"/>
      <c r="M379" s="693"/>
      <c r="N379" s="693"/>
      <c r="O379" s="693"/>
      <c r="P379" s="693"/>
      <c r="Q379" s="693"/>
      <c r="R379" s="693"/>
    </row>
    <row r="380" spans="2:18" x14ac:dyDescent="0.25">
      <c r="B380" s="693"/>
      <c r="C380" s="693"/>
      <c r="D380" s="693"/>
      <c r="E380" s="693"/>
      <c r="F380" s="693"/>
      <c r="G380" s="693"/>
      <c r="H380" s="693"/>
      <c r="I380" s="693"/>
      <c r="J380" s="693"/>
      <c r="K380" s="693"/>
      <c r="L380" s="693"/>
      <c r="M380" s="693"/>
      <c r="N380" s="693"/>
      <c r="O380" s="693"/>
      <c r="P380" s="693"/>
      <c r="Q380" s="693"/>
      <c r="R380" s="693"/>
    </row>
    <row r="381" spans="2:18" x14ac:dyDescent="0.25">
      <c r="B381" s="693"/>
      <c r="C381" s="693"/>
      <c r="D381" s="693"/>
      <c r="E381" s="693"/>
      <c r="F381" s="693"/>
      <c r="G381" s="693"/>
      <c r="H381" s="693"/>
      <c r="I381" s="693"/>
      <c r="J381" s="693"/>
      <c r="K381" s="693"/>
      <c r="L381" s="693"/>
      <c r="M381" s="693"/>
      <c r="N381" s="693"/>
      <c r="O381" s="693"/>
      <c r="P381" s="693"/>
      <c r="Q381" s="693"/>
      <c r="R381" s="693"/>
    </row>
    <row r="382" spans="2:18" x14ac:dyDescent="0.25">
      <c r="B382" s="693"/>
      <c r="C382" s="693"/>
      <c r="D382" s="693"/>
      <c r="E382" s="693"/>
      <c r="F382" s="693"/>
      <c r="G382" s="693"/>
      <c r="H382" s="693"/>
      <c r="I382" s="693"/>
      <c r="J382" s="693"/>
      <c r="K382" s="693"/>
      <c r="L382" s="693"/>
      <c r="M382" s="693"/>
      <c r="N382" s="693"/>
      <c r="O382" s="693"/>
      <c r="P382" s="693"/>
      <c r="Q382" s="693"/>
      <c r="R382" s="693"/>
    </row>
    <row r="383" spans="2:18" x14ac:dyDescent="0.25">
      <c r="B383" s="693"/>
      <c r="C383" s="693"/>
      <c r="D383" s="693"/>
      <c r="E383" s="693"/>
      <c r="F383" s="693"/>
      <c r="G383" s="693"/>
      <c r="H383" s="693"/>
      <c r="I383" s="693"/>
      <c r="J383" s="693"/>
      <c r="K383" s="693"/>
      <c r="L383" s="693"/>
      <c r="M383" s="693"/>
      <c r="N383" s="693"/>
      <c r="O383" s="693"/>
      <c r="P383" s="693"/>
      <c r="Q383" s="693"/>
      <c r="R383" s="693"/>
    </row>
    <row r="384" spans="2:18" x14ac:dyDescent="0.25">
      <c r="B384" s="693"/>
      <c r="C384" s="693"/>
      <c r="D384" s="693"/>
      <c r="E384" s="693"/>
      <c r="F384" s="693"/>
      <c r="G384" s="693"/>
      <c r="H384" s="693"/>
      <c r="I384" s="693"/>
      <c r="J384" s="693"/>
      <c r="K384" s="693"/>
      <c r="L384" s="693"/>
      <c r="M384" s="693"/>
      <c r="N384" s="693"/>
      <c r="O384" s="693"/>
      <c r="P384" s="693"/>
      <c r="Q384" s="693"/>
      <c r="R384" s="693"/>
    </row>
    <row r="385" spans="2:18" x14ac:dyDescent="0.25">
      <c r="B385" s="693"/>
      <c r="C385" s="693"/>
      <c r="D385" s="693"/>
      <c r="E385" s="693"/>
      <c r="F385" s="693"/>
      <c r="G385" s="693"/>
      <c r="H385" s="693"/>
      <c r="I385" s="693"/>
      <c r="J385" s="693"/>
      <c r="K385" s="693"/>
      <c r="L385" s="693"/>
      <c r="M385" s="693"/>
      <c r="N385" s="693"/>
      <c r="O385" s="693"/>
      <c r="P385" s="693"/>
      <c r="Q385" s="693"/>
      <c r="R385" s="693"/>
    </row>
    <row r="386" spans="2:18" x14ac:dyDescent="0.25">
      <c r="B386" s="693"/>
      <c r="C386" s="693"/>
      <c r="D386" s="693"/>
      <c r="E386" s="693"/>
      <c r="F386" s="693"/>
      <c r="G386" s="693"/>
      <c r="H386" s="693"/>
      <c r="I386" s="693"/>
      <c r="J386" s="693"/>
      <c r="K386" s="693"/>
      <c r="L386" s="693"/>
      <c r="M386" s="693"/>
      <c r="N386" s="693"/>
      <c r="O386" s="693"/>
      <c r="P386" s="693"/>
      <c r="Q386" s="693"/>
      <c r="R386" s="693"/>
    </row>
    <row r="387" spans="2:18" x14ac:dyDescent="0.25">
      <c r="B387" s="693"/>
      <c r="C387" s="693"/>
      <c r="D387" s="693"/>
      <c r="E387" s="693"/>
      <c r="F387" s="693"/>
      <c r="G387" s="693"/>
      <c r="H387" s="693"/>
      <c r="I387" s="693"/>
      <c r="J387" s="693"/>
      <c r="K387" s="693"/>
      <c r="L387" s="693"/>
      <c r="M387" s="693"/>
      <c r="N387" s="693"/>
      <c r="O387" s="693"/>
      <c r="P387" s="693"/>
      <c r="Q387" s="693"/>
      <c r="R387" s="693"/>
    </row>
    <row r="388" spans="2:18" x14ac:dyDescent="0.25">
      <c r="B388" s="693"/>
      <c r="C388" s="693"/>
      <c r="D388" s="693"/>
      <c r="E388" s="693"/>
      <c r="F388" s="693"/>
      <c r="G388" s="693"/>
      <c r="H388" s="693"/>
      <c r="I388" s="693"/>
      <c r="J388" s="693"/>
      <c r="K388" s="693"/>
      <c r="L388" s="693"/>
      <c r="M388" s="693"/>
      <c r="N388" s="693"/>
      <c r="O388" s="693"/>
      <c r="P388" s="693"/>
      <c r="Q388" s="693"/>
      <c r="R388" s="693"/>
    </row>
    <row r="389" spans="2:18" x14ac:dyDescent="0.25">
      <c r="B389" s="693"/>
      <c r="C389" s="693"/>
      <c r="D389" s="693"/>
      <c r="E389" s="693"/>
      <c r="F389" s="693"/>
      <c r="G389" s="693"/>
      <c r="H389" s="693"/>
      <c r="I389" s="693"/>
      <c r="J389" s="693"/>
      <c r="K389" s="693"/>
      <c r="L389" s="693"/>
      <c r="M389" s="693"/>
      <c r="N389" s="693"/>
      <c r="O389" s="693"/>
      <c r="P389" s="693"/>
      <c r="Q389" s="693"/>
      <c r="R389" s="693"/>
    </row>
    <row r="390" spans="2:18" x14ac:dyDescent="0.25">
      <c r="B390" s="693"/>
      <c r="C390" s="693"/>
      <c r="D390" s="693"/>
      <c r="E390" s="693"/>
      <c r="F390" s="693"/>
      <c r="G390" s="693"/>
      <c r="H390" s="693"/>
      <c r="I390" s="693"/>
      <c r="J390" s="693"/>
      <c r="K390" s="693"/>
      <c r="L390" s="693"/>
      <c r="M390" s="693"/>
      <c r="N390" s="693"/>
      <c r="O390" s="693"/>
      <c r="P390" s="693"/>
      <c r="Q390" s="693"/>
      <c r="R390" s="693"/>
    </row>
    <row r="391" spans="2:18" x14ac:dyDescent="0.25">
      <c r="B391" s="693"/>
      <c r="C391" s="693"/>
      <c r="D391" s="693"/>
      <c r="E391" s="693"/>
      <c r="F391" s="693"/>
      <c r="G391" s="693"/>
      <c r="H391" s="693"/>
      <c r="I391" s="693"/>
      <c r="J391" s="693"/>
      <c r="K391" s="693"/>
      <c r="L391" s="693"/>
      <c r="M391" s="693"/>
      <c r="N391" s="693"/>
      <c r="O391" s="693"/>
      <c r="P391" s="693"/>
      <c r="Q391" s="693"/>
      <c r="R391" s="693"/>
    </row>
    <row r="392" spans="2:18" x14ac:dyDescent="0.25">
      <c r="B392" s="693"/>
      <c r="C392" s="693"/>
      <c r="D392" s="693"/>
      <c r="E392" s="693"/>
      <c r="F392" s="693"/>
      <c r="G392" s="693"/>
      <c r="H392" s="693"/>
      <c r="I392" s="693"/>
      <c r="J392" s="693"/>
      <c r="K392" s="693"/>
      <c r="L392" s="693"/>
      <c r="M392" s="693"/>
      <c r="N392" s="693"/>
      <c r="O392" s="693"/>
      <c r="P392" s="693"/>
      <c r="Q392" s="693"/>
      <c r="R392" s="693"/>
    </row>
    <row r="393" spans="2:18" x14ac:dyDescent="0.25">
      <c r="B393" s="693"/>
      <c r="C393" s="693"/>
      <c r="D393" s="693"/>
      <c r="E393" s="693"/>
      <c r="F393" s="693"/>
      <c r="G393" s="693"/>
      <c r="H393" s="693"/>
      <c r="I393" s="693"/>
      <c r="J393" s="693"/>
      <c r="K393" s="693"/>
      <c r="L393" s="693"/>
      <c r="M393" s="693"/>
      <c r="N393" s="693"/>
      <c r="O393" s="693"/>
      <c r="P393" s="693"/>
      <c r="Q393" s="693"/>
      <c r="R393" s="693"/>
    </row>
    <row r="394" spans="2:18" x14ac:dyDescent="0.25">
      <c r="B394" s="693"/>
      <c r="C394" s="693"/>
      <c r="D394" s="693"/>
      <c r="E394" s="693"/>
      <c r="F394" s="693"/>
      <c r="G394" s="693"/>
      <c r="H394" s="693"/>
      <c r="I394" s="693"/>
      <c r="J394" s="693"/>
      <c r="K394" s="693"/>
      <c r="L394" s="693"/>
      <c r="M394" s="693"/>
      <c r="N394" s="693"/>
      <c r="O394" s="693"/>
      <c r="P394" s="693"/>
      <c r="Q394" s="693"/>
      <c r="R394" s="693"/>
    </row>
    <row r="395" spans="2:18" x14ac:dyDescent="0.25">
      <c r="B395" s="693"/>
      <c r="C395" s="693"/>
      <c r="D395" s="693"/>
      <c r="E395" s="693"/>
      <c r="F395" s="693"/>
      <c r="G395" s="693"/>
      <c r="H395" s="693"/>
      <c r="I395" s="693"/>
      <c r="J395" s="693"/>
      <c r="K395" s="693"/>
      <c r="L395" s="693"/>
      <c r="M395" s="693"/>
      <c r="N395" s="693"/>
      <c r="O395" s="693"/>
      <c r="P395" s="693"/>
      <c r="Q395" s="693"/>
      <c r="R395" s="693"/>
    </row>
    <row r="396" spans="2:18" x14ac:dyDescent="0.25">
      <c r="B396" s="693"/>
      <c r="C396" s="693"/>
      <c r="D396" s="693"/>
      <c r="E396" s="693"/>
      <c r="F396" s="693"/>
      <c r="G396" s="693"/>
      <c r="H396" s="693"/>
      <c r="I396" s="693"/>
      <c r="J396" s="693"/>
      <c r="K396" s="693"/>
      <c r="L396" s="693"/>
      <c r="M396" s="693"/>
      <c r="N396" s="693"/>
      <c r="O396" s="693"/>
      <c r="P396" s="693"/>
      <c r="Q396" s="693"/>
      <c r="R396" s="693"/>
    </row>
    <row r="397" spans="2:18" x14ac:dyDescent="0.25">
      <c r="B397" s="693"/>
      <c r="C397" s="693"/>
      <c r="D397" s="693"/>
      <c r="E397" s="693"/>
      <c r="F397" s="693"/>
      <c r="G397" s="693"/>
      <c r="H397" s="693"/>
      <c r="I397" s="693"/>
      <c r="J397" s="693"/>
      <c r="K397" s="693"/>
      <c r="L397" s="693"/>
      <c r="M397" s="693"/>
      <c r="N397" s="693"/>
      <c r="O397" s="693"/>
      <c r="P397" s="693"/>
      <c r="Q397" s="693"/>
      <c r="R397" s="693"/>
    </row>
    <row r="398" spans="2:18" x14ac:dyDescent="0.25">
      <c r="B398" s="693"/>
      <c r="C398" s="693"/>
      <c r="D398" s="693"/>
      <c r="E398" s="693"/>
      <c r="F398" s="693"/>
      <c r="G398" s="693"/>
      <c r="H398" s="693"/>
      <c r="I398" s="693"/>
      <c r="J398" s="693"/>
      <c r="K398" s="693"/>
      <c r="L398" s="693"/>
      <c r="M398" s="693"/>
      <c r="N398" s="693"/>
      <c r="O398" s="693"/>
      <c r="P398" s="693"/>
      <c r="Q398" s="693"/>
      <c r="R398" s="693"/>
    </row>
    <row r="399" spans="2:18" x14ac:dyDescent="0.25">
      <c r="B399" s="693"/>
      <c r="C399" s="693"/>
      <c r="D399" s="693"/>
      <c r="E399" s="693"/>
      <c r="F399" s="693"/>
      <c r="G399" s="693"/>
      <c r="H399" s="693"/>
      <c r="I399" s="693"/>
      <c r="J399" s="693"/>
      <c r="K399" s="693"/>
      <c r="L399" s="693"/>
      <c r="M399" s="693"/>
      <c r="N399" s="693"/>
      <c r="O399" s="693"/>
      <c r="P399" s="693"/>
      <c r="Q399" s="693"/>
      <c r="R399" s="693"/>
    </row>
    <row r="400" spans="2:18" x14ac:dyDescent="0.25">
      <c r="B400" s="693"/>
      <c r="C400" s="693"/>
      <c r="D400" s="693"/>
      <c r="E400" s="693"/>
      <c r="F400" s="693"/>
      <c r="G400" s="693"/>
      <c r="H400" s="693"/>
      <c r="I400" s="693"/>
      <c r="J400" s="693"/>
      <c r="K400" s="693"/>
      <c r="L400" s="693"/>
      <c r="M400" s="693"/>
      <c r="N400" s="693"/>
      <c r="O400" s="693"/>
      <c r="P400" s="693"/>
      <c r="Q400" s="693"/>
      <c r="R400" s="693"/>
    </row>
    <row r="401" spans="2:18" x14ac:dyDescent="0.25">
      <c r="B401" s="693"/>
      <c r="C401" s="693"/>
      <c r="D401" s="693"/>
      <c r="E401" s="693"/>
      <c r="F401" s="693"/>
      <c r="G401" s="693"/>
      <c r="H401" s="693"/>
      <c r="I401" s="693"/>
      <c r="J401" s="693"/>
      <c r="K401" s="693"/>
      <c r="L401" s="693"/>
      <c r="M401" s="693"/>
      <c r="N401" s="693"/>
      <c r="O401" s="693"/>
      <c r="P401" s="693"/>
      <c r="Q401" s="693"/>
      <c r="R401" s="693"/>
    </row>
    <row r="402" spans="2:18" x14ac:dyDescent="0.25">
      <c r="B402" s="693"/>
      <c r="C402" s="693"/>
      <c r="D402" s="693"/>
      <c r="E402" s="693"/>
      <c r="F402" s="693"/>
      <c r="G402" s="693"/>
      <c r="H402" s="693"/>
      <c r="I402" s="693"/>
      <c r="J402" s="693"/>
      <c r="K402" s="693"/>
      <c r="L402" s="693"/>
      <c r="M402" s="693"/>
      <c r="N402" s="693"/>
      <c r="O402" s="693"/>
      <c r="P402" s="693"/>
      <c r="Q402" s="693"/>
      <c r="R402" s="693"/>
    </row>
    <row r="403" spans="2:18" x14ac:dyDescent="0.25">
      <c r="B403" s="693"/>
      <c r="C403" s="693"/>
      <c r="D403" s="693"/>
      <c r="E403" s="693"/>
      <c r="F403" s="693"/>
      <c r="G403" s="693"/>
      <c r="H403" s="693"/>
      <c r="I403" s="693"/>
      <c r="J403" s="693"/>
      <c r="K403" s="693"/>
      <c r="L403" s="693"/>
      <c r="M403" s="693"/>
      <c r="N403" s="693"/>
      <c r="O403" s="693"/>
      <c r="P403" s="693"/>
      <c r="Q403" s="693"/>
      <c r="R403" s="693"/>
    </row>
    <row r="404" spans="2:18" x14ac:dyDescent="0.25">
      <c r="B404" s="693"/>
      <c r="C404" s="693"/>
      <c r="D404" s="693"/>
      <c r="E404" s="693"/>
      <c r="F404" s="693"/>
      <c r="G404" s="693"/>
      <c r="H404" s="693"/>
      <c r="I404" s="693"/>
      <c r="J404" s="693"/>
      <c r="K404" s="693"/>
      <c r="L404" s="693"/>
      <c r="M404" s="693"/>
      <c r="N404" s="693"/>
      <c r="O404" s="693"/>
      <c r="P404" s="693"/>
      <c r="Q404" s="693"/>
      <c r="R404" s="693"/>
    </row>
    <row r="405" spans="2:18" x14ac:dyDescent="0.25">
      <c r="B405" s="693"/>
      <c r="C405" s="693"/>
      <c r="D405" s="693"/>
      <c r="E405" s="693"/>
      <c r="F405" s="693"/>
      <c r="G405" s="693"/>
      <c r="H405" s="693"/>
      <c r="I405" s="693"/>
      <c r="J405" s="693"/>
      <c r="K405" s="693"/>
      <c r="L405" s="693"/>
      <c r="M405" s="693"/>
      <c r="N405" s="693"/>
      <c r="O405" s="693"/>
      <c r="P405" s="693"/>
      <c r="Q405" s="693"/>
      <c r="R405" s="693"/>
    </row>
    <row r="406" spans="2:18" x14ac:dyDescent="0.25">
      <c r="B406" s="693"/>
      <c r="C406" s="693"/>
      <c r="D406" s="693"/>
      <c r="E406" s="693"/>
      <c r="F406" s="693"/>
      <c r="G406" s="693"/>
      <c r="H406" s="693"/>
      <c r="I406" s="693"/>
      <c r="J406" s="693"/>
      <c r="K406" s="693"/>
      <c r="L406" s="693"/>
      <c r="M406" s="693"/>
      <c r="N406" s="693"/>
      <c r="O406" s="693"/>
      <c r="P406" s="693"/>
      <c r="Q406" s="693"/>
      <c r="R406" s="693"/>
    </row>
    <row r="407" spans="2:18" x14ac:dyDescent="0.25">
      <c r="B407" s="693"/>
      <c r="C407" s="693"/>
      <c r="D407" s="693"/>
      <c r="E407" s="693"/>
      <c r="F407" s="693"/>
      <c r="G407" s="693"/>
      <c r="H407" s="693"/>
      <c r="I407" s="693"/>
      <c r="J407" s="693"/>
      <c r="K407" s="693"/>
      <c r="L407" s="693"/>
      <c r="M407" s="693"/>
      <c r="N407" s="693"/>
      <c r="O407" s="693"/>
      <c r="P407" s="693"/>
      <c r="Q407" s="693"/>
      <c r="R407" s="693"/>
    </row>
    <row r="408" spans="2:18" x14ac:dyDescent="0.25">
      <c r="B408" s="693"/>
      <c r="C408" s="693"/>
      <c r="D408" s="693"/>
      <c r="E408" s="693"/>
      <c r="F408" s="693"/>
      <c r="G408" s="693"/>
      <c r="H408" s="693"/>
      <c r="I408" s="693"/>
      <c r="J408" s="693"/>
      <c r="K408" s="693"/>
      <c r="L408" s="693"/>
      <c r="M408" s="693"/>
      <c r="N408" s="693"/>
      <c r="O408" s="693"/>
      <c r="P408" s="693"/>
      <c r="Q408" s="693"/>
      <c r="R408" s="693"/>
    </row>
    <row r="409" spans="2:18" x14ac:dyDescent="0.25">
      <c r="B409" s="693"/>
      <c r="C409" s="693"/>
      <c r="D409" s="693"/>
      <c r="E409" s="693"/>
      <c r="F409" s="693"/>
      <c r="G409" s="693"/>
      <c r="H409" s="693"/>
      <c r="I409" s="693"/>
      <c r="J409" s="693"/>
      <c r="K409" s="693"/>
      <c r="L409" s="693"/>
      <c r="M409" s="693"/>
      <c r="N409" s="693"/>
      <c r="O409" s="693"/>
      <c r="P409" s="693"/>
      <c r="Q409" s="693"/>
      <c r="R409" s="693"/>
    </row>
    <row r="410" spans="2:18" x14ac:dyDescent="0.25">
      <c r="B410" s="693"/>
      <c r="C410" s="693"/>
      <c r="D410" s="693"/>
      <c r="E410" s="693"/>
      <c r="F410" s="693"/>
      <c r="G410" s="693"/>
      <c r="H410" s="693"/>
      <c r="I410" s="693"/>
      <c r="J410" s="693"/>
      <c r="K410" s="693"/>
      <c r="L410" s="693"/>
      <c r="M410" s="693"/>
      <c r="N410" s="693"/>
      <c r="O410" s="693"/>
      <c r="P410" s="693"/>
      <c r="Q410" s="693"/>
      <c r="R410" s="693"/>
    </row>
    <row r="411" spans="2:18" x14ac:dyDescent="0.25">
      <c r="B411" s="693"/>
      <c r="C411" s="693"/>
      <c r="D411" s="693"/>
      <c r="E411" s="693"/>
      <c r="F411" s="693"/>
      <c r="G411" s="693"/>
      <c r="H411" s="693"/>
      <c r="I411" s="693"/>
      <c r="J411" s="693"/>
      <c r="K411" s="693"/>
      <c r="L411" s="693"/>
      <c r="M411" s="693"/>
      <c r="N411" s="693"/>
      <c r="O411" s="693"/>
      <c r="P411" s="693"/>
      <c r="Q411" s="693"/>
      <c r="R411" s="693"/>
    </row>
    <row r="412" spans="2:18" x14ac:dyDescent="0.25">
      <c r="B412" s="693"/>
      <c r="C412" s="693"/>
      <c r="D412" s="693"/>
      <c r="E412" s="693"/>
      <c r="F412" s="693"/>
      <c r="G412" s="693"/>
      <c r="H412" s="693"/>
      <c r="I412" s="693"/>
      <c r="J412" s="693"/>
      <c r="K412" s="693"/>
      <c r="L412" s="693"/>
      <c r="M412" s="693"/>
      <c r="N412" s="693"/>
      <c r="O412" s="693"/>
      <c r="P412" s="693"/>
      <c r="Q412" s="693"/>
      <c r="R412" s="693"/>
    </row>
    <row r="413" spans="2:18" x14ac:dyDescent="0.25">
      <c r="B413" s="693"/>
      <c r="C413" s="693"/>
      <c r="D413" s="693"/>
      <c r="E413" s="693"/>
      <c r="F413" s="693"/>
      <c r="G413" s="693"/>
      <c r="H413" s="693"/>
      <c r="I413" s="693"/>
      <c r="J413" s="693"/>
      <c r="K413" s="693"/>
      <c r="L413" s="693"/>
      <c r="M413" s="693"/>
      <c r="N413" s="693"/>
      <c r="O413" s="693"/>
      <c r="P413" s="693"/>
      <c r="Q413" s="693"/>
      <c r="R413" s="693"/>
    </row>
    <row r="414" spans="2:18" x14ac:dyDescent="0.25">
      <c r="B414" s="693"/>
      <c r="C414" s="693"/>
      <c r="D414" s="693"/>
      <c r="E414" s="693"/>
      <c r="F414" s="693"/>
      <c r="G414" s="693"/>
      <c r="H414" s="693"/>
      <c r="I414" s="693"/>
      <c r="J414" s="693"/>
      <c r="K414" s="693"/>
      <c r="L414" s="693"/>
      <c r="M414" s="693"/>
      <c r="N414" s="693"/>
      <c r="O414" s="693"/>
      <c r="P414" s="693"/>
      <c r="Q414" s="693"/>
      <c r="R414" s="693"/>
    </row>
    <row r="415" spans="2:18" x14ac:dyDescent="0.25">
      <c r="B415" s="693"/>
      <c r="C415" s="693"/>
      <c r="D415" s="693"/>
      <c r="E415" s="693"/>
      <c r="F415" s="693"/>
      <c r="G415" s="693"/>
      <c r="H415" s="693"/>
      <c r="I415" s="693"/>
      <c r="J415" s="693"/>
      <c r="K415" s="693"/>
      <c r="L415" s="693"/>
      <c r="M415" s="693"/>
      <c r="N415" s="693"/>
      <c r="O415" s="693"/>
      <c r="P415" s="693"/>
      <c r="Q415" s="693"/>
      <c r="R415" s="693"/>
    </row>
    <row r="416" spans="2:18" x14ac:dyDescent="0.25">
      <c r="B416" s="693"/>
      <c r="C416" s="693"/>
      <c r="D416" s="693"/>
      <c r="E416" s="693"/>
      <c r="F416" s="693"/>
      <c r="G416" s="693"/>
      <c r="H416" s="693"/>
      <c r="I416" s="693"/>
      <c r="J416" s="693"/>
      <c r="K416" s="693"/>
      <c r="L416" s="693"/>
      <c r="M416" s="693"/>
      <c r="N416" s="693"/>
      <c r="O416" s="693"/>
      <c r="P416" s="693"/>
      <c r="Q416" s="693"/>
      <c r="R416" s="693"/>
    </row>
    <row r="417" spans="2:18" x14ac:dyDescent="0.25">
      <c r="B417" s="693"/>
      <c r="C417" s="693"/>
      <c r="D417" s="693"/>
      <c r="E417" s="693"/>
      <c r="F417" s="693"/>
      <c r="G417" s="693"/>
      <c r="H417" s="693"/>
      <c r="I417" s="693"/>
      <c r="J417" s="693"/>
      <c r="K417" s="693"/>
      <c r="L417" s="693"/>
      <c r="M417" s="693"/>
      <c r="N417" s="693"/>
      <c r="O417" s="693"/>
      <c r="P417" s="693"/>
      <c r="Q417" s="693"/>
      <c r="R417" s="693"/>
    </row>
    <row r="418" spans="2:18" x14ac:dyDescent="0.25">
      <c r="B418" s="693"/>
      <c r="C418" s="693"/>
      <c r="D418" s="693"/>
      <c r="E418" s="693"/>
      <c r="F418" s="693"/>
      <c r="G418" s="693"/>
      <c r="H418" s="693"/>
      <c r="I418" s="693"/>
      <c r="J418" s="693"/>
      <c r="K418" s="693"/>
      <c r="L418" s="693"/>
      <c r="M418" s="693"/>
      <c r="N418" s="693"/>
      <c r="O418" s="693"/>
      <c r="P418" s="693"/>
      <c r="Q418" s="693"/>
      <c r="R418" s="693"/>
    </row>
    <row r="419" spans="2:18" x14ac:dyDescent="0.25">
      <c r="B419" s="693"/>
      <c r="C419" s="693"/>
      <c r="D419" s="693"/>
      <c r="E419" s="693"/>
      <c r="F419" s="693"/>
      <c r="G419" s="693"/>
      <c r="H419" s="693"/>
      <c r="I419" s="693"/>
      <c r="J419" s="693"/>
      <c r="K419" s="693"/>
      <c r="L419" s="693"/>
      <c r="M419" s="693"/>
      <c r="N419" s="693"/>
      <c r="O419" s="693"/>
      <c r="P419" s="693"/>
      <c r="Q419" s="693"/>
      <c r="R419" s="693"/>
    </row>
    <row r="420" spans="2:18" x14ac:dyDescent="0.25">
      <c r="B420" s="693"/>
      <c r="C420" s="693"/>
      <c r="D420" s="693"/>
      <c r="E420" s="693"/>
      <c r="F420" s="693"/>
      <c r="G420" s="693"/>
      <c r="H420" s="693"/>
      <c r="I420" s="693"/>
      <c r="J420" s="693"/>
      <c r="K420" s="693"/>
      <c r="L420" s="693"/>
      <c r="M420" s="693"/>
      <c r="N420" s="693"/>
      <c r="O420" s="693"/>
      <c r="P420" s="693"/>
      <c r="Q420" s="693"/>
      <c r="R420" s="693"/>
    </row>
    <row r="421" spans="2:18" x14ac:dyDescent="0.25">
      <c r="B421" s="693"/>
      <c r="C421" s="693"/>
      <c r="D421" s="693"/>
      <c r="E421" s="693"/>
      <c r="F421" s="693"/>
      <c r="G421" s="693"/>
      <c r="H421" s="693"/>
      <c r="I421" s="693"/>
      <c r="J421" s="693"/>
      <c r="K421" s="693"/>
      <c r="L421" s="693"/>
      <c r="M421" s="693"/>
      <c r="N421" s="693"/>
      <c r="O421" s="693"/>
      <c r="P421" s="693"/>
      <c r="Q421" s="693"/>
      <c r="R421" s="693"/>
    </row>
    <row r="422" spans="2:18" x14ac:dyDescent="0.25">
      <c r="B422" s="693"/>
      <c r="C422" s="693"/>
      <c r="D422" s="693"/>
      <c r="E422" s="693"/>
      <c r="F422" s="693"/>
      <c r="G422" s="693"/>
      <c r="H422" s="693"/>
      <c r="I422" s="693"/>
      <c r="J422" s="693"/>
      <c r="K422" s="693"/>
      <c r="L422" s="693"/>
      <c r="M422" s="693"/>
      <c r="N422" s="693"/>
      <c r="O422" s="693"/>
      <c r="P422" s="693"/>
      <c r="Q422" s="693"/>
      <c r="R422" s="693"/>
    </row>
    <row r="423" spans="2:18" x14ac:dyDescent="0.25">
      <c r="B423" s="693"/>
      <c r="C423" s="693"/>
      <c r="D423" s="693"/>
      <c r="E423" s="693"/>
      <c r="F423" s="693"/>
      <c r="G423" s="693"/>
      <c r="H423" s="693"/>
      <c r="I423" s="693"/>
      <c r="J423" s="693"/>
      <c r="K423" s="693"/>
      <c r="L423" s="693"/>
      <c r="M423" s="693"/>
      <c r="N423" s="693"/>
      <c r="O423" s="693"/>
      <c r="P423" s="693"/>
      <c r="Q423" s="693"/>
      <c r="R423" s="693"/>
    </row>
    <row r="424" spans="2:18" x14ac:dyDescent="0.25">
      <c r="B424" s="693"/>
      <c r="C424" s="693"/>
      <c r="D424" s="693"/>
      <c r="E424" s="693"/>
      <c r="F424" s="693"/>
      <c r="G424" s="693"/>
      <c r="H424" s="693"/>
      <c r="I424" s="693"/>
      <c r="J424" s="693"/>
      <c r="K424" s="693"/>
      <c r="L424" s="693"/>
      <c r="M424" s="693"/>
      <c r="N424" s="693"/>
      <c r="O424" s="693"/>
      <c r="P424" s="693"/>
      <c r="Q424" s="693"/>
      <c r="R424" s="693"/>
    </row>
    <row r="425" spans="2:18" x14ac:dyDescent="0.25">
      <c r="B425" s="693"/>
      <c r="C425" s="693"/>
      <c r="D425" s="693"/>
      <c r="E425" s="693"/>
      <c r="F425" s="693"/>
      <c r="G425" s="693"/>
      <c r="H425" s="693"/>
      <c r="I425" s="693"/>
      <c r="J425" s="693"/>
      <c r="K425" s="693"/>
      <c r="L425" s="693"/>
      <c r="M425" s="693"/>
      <c r="N425" s="693"/>
      <c r="O425" s="693"/>
      <c r="P425" s="693"/>
      <c r="Q425" s="693"/>
      <c r="R425" s="693"/>
    </row>
    <row r="426" spans="2:18" x14ac:dyDescent="0.25">
      <c r="B426" s="693"/>
      <c r="C426" s="693"/>
      <c r="D426" s="693"/>
      <c r="E426" s="693"/>
      <c r="F426" s="693"/>
      <c r="G426" s="693"/>
      <c r="H426" s="693"/>
      <c r="I426" s="693"/>
      <c r="J426" s="693"/>
      <c r="K426" s="693"/>
      <c r="L426" s="693"/>
      <c r="M426" s="693"/>
      <c r="N426" s="693"/>
      <c r="O426" s="693"/>
      <c r="P426" s="693"/>
      <c r="Q426" s="693"/>
      <c r="R426" s="693"/>
    </row>
    <row r="427" spans="2:18" x14ac:dyDescent="0.25">
      <c r="B427" s="693"/>
      <c r="C427" s="693"/>
      <c r="D427" s="693"/>
      <c r="E427" s="693"/>
      <c r="F427" s="693"/>
      <c r="G427" s="693"/>
      <c r="H427" s="693"/>
      <c r="I427" s="693"/>
      <c r="J427" s="693"/>
      <c r="K427" s="693"/>
      <c r="L427" s="693"/>
      <c r="M427" s="693"/>
      <c r="N427" s="693"/>
      <c r="O427" s="693"/>
      <c r="P427" s="693"/>
      <c r="Q427" s="693"/>
      <c r="R427" s="693"/>
    </row>
    <row r="428" spans="2:18" x14ac:dyDescent="0.25">
      <c r="B428" s="693"/>
      <c r="C428" s="693"/>
      <c r="D428" s="693"/>
      <c r="E428" s="693"/>
      <c r="F428" s="693"/>
      <c r="G428" s="693"/>
      <c r="H428" s="693"/>
      <c r="I428" s="693"/>
      <c r="J428" s="693"/>
      <c r="K428" s="693"/>
      <c r="L428" s="693"/>
      <c r="M428" s="693"/>
      <c r="N428" s="693"/>
      <c r="O428" s="693"/>
      <c r="P428" s="693"/>
      <c r="Q428" s="693"/>
      <c r="R428" s="693"/>
    </row>
    <row r="429" spans="2:18" x14ac:dyDescent="0.25">
      <c r="B429" s="693"/>
      <c r="C429" s="693"/>
      <c r="D429" s="693"/>
      <c r="E429" s="693"/>
      <c r="F429" s="693"/>
      <c r="G429" s="693"/>
      <c r="H429" s="693"/>
      <c r="I429" s="693"/>
      <c r="J429" s="693"/>
      <c r="K429" s="693"/>
      <c r="L429" s="693"/>
      <c r="M429" s="693"/>
      <c r="N429" s="693"/>
      <c r="O429" s="693"/>
      <c r="P429" s="693"/>
      <c r="Q429" s="693"/>
      <c r="R429" s="693"/>
    </row>
    <row r="430" spans="2:18" x14ac:dyDescent="0.25">
      <c r="B430" s="693"/>
      <c r="C430" s="693"/>
      <c r="D430" s="693"/>
      <c r="E430" s="693"/>
      <c r="F430" s="693"/>
      <c r="G430" s="693"/>
      <c r="H430" s="693"/>
      <c r="I430" s="693"/>
      <c r="J430" s="693"/>
      <c r="K430" s="693"/>
      <c r="L430" s="693"/>
      <c r="M430" s="693"/>
      <c r="N430" s="693"/>
      <c r="O430" s="693"/>
      <c r="P430" s="693"/>
      <c r="Q430" s="693"/>
      <c r="R430" s="693"/>
    </row>
    <row r="431" spans="2:18" x14ac:dyDescent="0.25">
      <c r="B431" s="693"/>
      <c r="C431" s="693"/>
      <c r="D431" s="693"/>
      <c r="E431" s="693"/>
      <c r="F431" s="693"/>
      <c r="G431" s="693"/>
      <c r="H431" s="693"/>
      <c r="I431" s="693"/>
      <c r="J431" s="693"/>
      <c r="K431" s="693"/>
      <c r="L431" s="693"/>
      <c r="M431" s="693"/>
      <c r="N431" s="693"/>
      <c r="O431" s="693"/>
      <c r="P431" s="693"/>
      <c r="Q431" s="693"/>
      <c r="R431" s="693"/>
    </row>
    <row r="432" spans="2:18" x14ac:dyDescent="0.25">
      <c r="B432" s="693"/>
      <c r="C432" s="693"/>
      <c r="D432" s="693"/>
      <c r="E432" s="693"/>
      <c r="F432" s="693"/>
      <c r="G432" s="693"/>
      <c r="H432" s="693"/>
      <c r="I432" s="693"/>
      <c r="J432" s="693"/>
      <c r="K432" s="693"/>
      <c r="L432" s="693"/>
      <c r="M432" s="693"/>
      <c r="N432" s="693"/>
      <c r="O432" s="693"/>
      <c r="P432" s="693"/>
      <c r="Q432" s="693"/>
      <c r="R432" s="693"/>
    </row>
    <row r="433" spans="2:18" x14ac:dyDescent="0.25">
      <c r="B433" s="693"/>
      <c r="C433" s="693"/>
      <c r="D433" s="693"/>
      <c r="E433" s="693"/>
      <c r="F433" s="693"/>
      <c r="G433" s="693"/>
      <c r="H433" s="693"/>
      <c r="I433" s="693"/>
      <c r="J433" s="693"/>
      <c r="K433" s="693"/>
      <c r="L433" s="693"/>
      <c r="M433" s="693"/>
      <c r="N433" s="693"/>
      <c r="O433" s="693"/>
      <c r="P433" s="693"/>
      <c r="Q433" s="693"/>
      <c r="R433" s="693"/>
    </row>
    <row r="434" spans="2:18" x14ac:dyDescent="0.25">
      <c r="B434" s="693"/>
      <c r="C434" s="693"/>
      <c r="D434" s="693"/>
      <c r="E434" s="693"/>
      <c r="F434" s="693"/>
      <c r="G434" s="693"/>
      <c r="H434" s="693"/>
      <c r="I434" s="693"/>
      <c r="J434" s="693"/>
      <c r="K434" s="693"/>
      <c r="L434" s="693"/>
      <c r="M434" s="693"/>
      <c r="N434" s="693"/>
      <c r="O434" s="693"/>
      <c r="P434" s="693"/>
      <c r="Q434" s="693"/>
      <c r="R434" s="693"/>
    </row>
    <row r="435" spans="2:18" x14ac:dyDescent="0.25">
      <c r="B435" s="693"/>
      <c r="C435" s="693"/>
      <c r="D435" s="693"/>
      <c r="E435" s="693"/>
      <c r="F435" s="693"/>
      <c r="G435" s="693"/>
      <c r="H435" s="693"/>
      <c r="I435" s="693"/>
      <c r="J435" s="693"/>
      <c r="K435" s="693"/>
      <c r="L435" s="693"/>
      <c r="M435" s="693"/>
      <c r="N435" s="693"/>
      <c r="O435" s="693"/>
      <c r="P435" s="693"/>
      <c r="Q435" s="693"/>
      <c r="R435" s="693"/>
    </row>
    <row r="436" spans="2:18" x14ac:dyDescent="0.25">
      <c r="B436" s="693"/>
      <c r="C436" s="693"/>
      <c r="D436" s="693"/>
      <c r="E436" s="693"/>
      <c r="F436" s="693"/>
      <c r="G436" s="693"/>
      <c r="H436" s="693"/>
      <c r="I436" s="693"/>
      <c r="J436" s="693"/>
      <c r="K436" s="693"/>
      <c r="L436" s="693"/>
      <c r="M436" s="693"/>
      <c r="N436" s="693"/>
      <c r="O436" s="693"/>
      <c r="P436" s="693"/>
      <c r="Q436" s="693"/>
      <c r="R436" s="693"/>
    </row>
    <row r="437" spans="2:18" x14ac:dyDescent="0.25">
      <c r="B437" s="693"/>
      <c r="C437" s="693"/>
      <c r="D437" s="693"/>
      <c r="E437" s="693"/>
      <c r="F437" s="693"/>
      <c r="G437" s="693"/>
      <c r="H437" s="693"/>
      <c r="I437" s="693"/>
      <c r="J437" s="693"/>
      <c r="K437" s="693"/>
      <c r="L437" s="693"/>
      <c r="M437" s="693"/>
      <c r="N437" s="693"/>
      <c r="O437" s="693"/>
      <c r="P437" s="693"/>
      <c r="Q437" s="693"/>
      <c r="R437" s="693"/>
    </row>
    <row r="438" spans="2:18" x14ac:dyDescent="0.25">
      <c r="B438" s="693"/>
      <c r="C438" s="693"/>
      <c r="D438" s="693"/>
      <c r="E438" s="693"/>
      <c r="F438" s="693"/>
      <c r="G438" s="693"/>
      <c r="H438" s="693"/>
      <c r="I438" s="693"/>
      <c r="J438" s="693"/>
      <c r="K438" s="693"/>
      <c r="L438" s="693"/>
      <c r="M438" s="693"/>
      <c r="N438" s="693"/>
      <c r="O438" s="693"/>
      <c r="P438" s="693"/>
      <c r="Q438" s="693"/>
      <c r="R438" s="693"/>
    </row>
    <row r="439" spans="2:18" x14ac:dyDescent="0.25">
      <c r="B439" s="693"/>
      <c r="C439" s="693"/>
      <c r="D439" s="693"/>
      <c r="E439" s="693"/>
      <c r="F439" s="693"/>
      <c r="G439" s="693"/>
      <c r="H439" s="693"/>
      <c r="I439" s="693"/>
      <c r="J439" s="693"/>
      <c r="K439" s="693"/>
      <c r="L439" s="693"/>
      <c r="M439" s="693"/>
      <c r="N439" s="693"/>
      <c r="O439" s="693"/>
      <c r="P439" s="693"/>
      <c r="Q439" s="693"/>
      <c r="R439" s="693"/>
    </row>
    <row r="440" spans="2:18" x14ac:dyDescent="0.25">
      <c r="B440" s="693"/>
      <c r="C440" s="693"/>
      <c r="D440" s="693"/>
      <c r="E440" s="693"/>
      <c r="F440" s="693"/>
      <c r="G440" s="693"/>
      <c r="H440" s="693"/>
      <c r="I440" s="693"/>
      <c r="J440" s="693"/>
      <c r="K440" s="693"/>
      <c r="L440" s="693"/>
      <c r="M440" s="693"/>
      <c r="N440" s="693"/>
      <c r="O440" s="693"/>
      <c r="P440" s="693"/>
      <c r="Q440" s="693"/>
      <c r="R440" s="693"/>
    </row>
    <row r="441" spans="2:18" x14ac:dyDescent="0.25">
      <c r="B441" s="693"/>
      <c r="C441" s="693"/>
      <c r="D441" s="693"/>
      <c r="E441" s="693"/>
      <c r="F441" s="693"/>
      <c r="G441" s="693"/>
      <c r="H441" s="693"/>
      <c r="I441" s="693"/>
      <c r="J441" s="693"/>
      <c r="K441" s="693"/>
      <c r="L441" s="693"/>
      <c r="M441" s="693"/>
      <c r="N441" s="693"/>
      <c r="O441" s="693"/>
      <c r="P441" s="693"/>
      <c r="Q441" s="693"/>
      <c r="R441" s="693"/>
    </row>
    <row r="442" spans="2:18" x14ac:dyDescent="0.25">
      <c r="B442" s="693"/>
      <c r="C442" s="693"/>
      <c r="D442" s="693"/>
      <c r="E442" s="693"/>
      <c r="F442" s="693"/>
      <c r="G442" s="693"/>
      <c r="H442" s="693"/>
      <c r="I442" s="693"/>
      <c r="J442" s="693"/>
      <c r="K442" s="693"/>
      <c r="L442" s="693"/>
      <c r="M442" s="693"/>
      <c r="N442" s="693"/>
      <c r="O442" s="693"/>
      <c r="P442" s="693"/>
      <c r="Q442" s="693"/>
      <c r="R442" s="693"/>
    </row>
    <row r="443" spans="2:18" x14ac:dyDescent="0.25">
      <c r="B443" s="693"/>
      <c r="C443" s="693"/>
      <c r="D443" s="693"/>
      <c r="E443" s="693"/>
      <c r="F443" s="693"/>
      <c r="G443" s="693"/>
      <c r="H443" s="693"/>
      <c r="I443" s="693"/>
      <c r="J443" s="693"/>
      <c r="K443" s="693"/>
      <c r="L443" s="693"/>
      <c r="M443" s="693"/>
      <c r="N443" s="693"/>
      <c r="O443" s="693"/>
      <c r="P443" s="693"/>
      <c r="Q443" s="693"/>
      <c r="R443" s="693"/>
    </row>
    <row r="444" spans="2:18" x14ac:dyDescent="0.25">
      <c r="B444" s="693"/>
      <c r="C444" s="693"/>
      <c r="D444" s="693"/>
      <c r="E444" s="693"/>
      <c r="F444" s="693"/>
      <c r="G444" s="693"/>
      <c r="H444" s="693"/>
      <c r="I444" s="693"/>
      <c r="J444" s="693"/>
      <c r="K444" s="693"/>
      <c r="L444" s="693"/>
      <c r="M444" s="693"/>
      <c r="N444" s="693"/>
      <c r="O444" s="693"/>
      <c r="P444" s="693"/>
      <c r="Q444" s="693"/>
      <c r="R444" s="693"/>
    </row>
    <row r="445" spans="2:18" x14ac:dyDescent="0.25">
      <c r="B445" s="693"/>
      <c r="C445" s="693"/>
      <c r="D445" s="693"/>
      <c r="E445" s="693"/>
      <c r="F445" s="693"/>
      <c r="G445" s="693"/>
      <c r="H445" s="693"/>
      <c r="I445" s="693"/>
      <c r="J445" s="693"/>
      <c r="K445" s="693"/>
      <c r="L445" s="693"/>
      <c r="M445" s="693"/>
      <c r="N445" s="693"/>
      <c r="O445" s="693"/>
      <c r="P445" s="693"/>
      <c r="Q445" s="693"/>
      <c r="R445" s="693"/>
    </row>
    <row r="446" spans="2:18" x14ac:dyDescent="0.25">
      <c r="B446" s="693"/>
      <c r="C446" s="693"/>
      <c r="D446" s="693"/>
      <c r="E446" s="693"/>
      <c r="F446" s="693"/>
      <c r="G446" s="693"/>
      <c r="H446" s="693"/>
      <c r="I446" s="693"/>
      <c r="J446" s="693"/>
      <c r="K446" s="693"/>
      <c r="L446" s="693"/>
      <c r="M446" s="693"/>
      <c r="N446" s="693"/>
      <c r="O446" s="693"/>
      <c r="P446" s="693"/>
      <c r="Q446" s="693"/>
      <c r="R446" s="693"/>
    </row>
    <row r="447" spans="2:18" x14ac:dyDescent="0.25">
      <c r="B447" s="693"/>
      <c r="C447" s="693"/>
      <c r="D447" s="693"/>
      <c r="E447" s="693"/>
      <c r="F447" s="693"/>
      <c r="G447" s="693"/>
      <c r="H447" s="693"/>
      <c r="I447" s="693"/>
      <c r="J447" s="693"/>
      <c r="K447" s="693"/>
      <c r="L447" s="693"/>
      <c r="M447" s="693"/>
      <c r="N447" s="693"/>
      <c r="O447" s="693"/>
      <c r="P447" s="693"/>
      <c r="Q447" s="693"/>
      <c r="R447" s="693"/>
    </row>
    <row r="448" spans="2:18" x14ac:dyDescent="0.25">
      <c r="B448" s="693"/>
      <c r="C448" s="693"/>
      <c r="D448" s="693"/>
      <c r="E448" s="693"/>
      <c r="F448" s="693"/>
      <c r="G448" s="693"/>
      <c r="H448" s="693"/>
      <c r="I448" s="693"/>
      <c r="J448" s="693"/>
      <c r="K448" s="693"/>
      <c r="L448" s="693"/>
      <c r="M448" s="693"/>
      <c r="N448" s="693"/>
      <c r="O448" s="693"/>
      <c r="P448" s="693"/>
      <c r="Q448" s="693"/>
      <c r="R448" s="693"/>
    </row>
    <row r="449" spans="2:18" x14ac:dyDescent="0.25">
      <c r="B449" s="693"/>
      <c r="C449" s="693"/>
      <c r="D449" s="693"/>
      <c r="E449" s="693"/>
      <c r="F449" s="693"/>
      <c r="G449" s="693"/>
      <c r="H449" s="693"/>
      <c r="I449" s="693"/>
      <c r="J449" s="693"/>
      <c r="K449" s="693"/>
      <c r="L449" s="693"/>
      <c r="M449" s="693"/>
      <c r="N449" s="693"/>
      <c r="O449" s="693"/>
      <c r="P449" s="693"/>
      <c r="Q449" s="693"/>
      <c r="R449" s="693"/>
    </row>
    <row r="450" spans="2:18" x14ac:dyDescent="0.25">
      <c r="B450" s="693"/>
      <c r="C450" s="693"/>
      <c r="D450" s="693"/>
      <c r="E450" s="693"/>
      <c r="F450" s="693"/>
      <c r="G450" s="693"/>
      <c r="H450" s="693"/>
      <c r="I450" s="693"/>
      <c r="J450" s="693"/>
      <c r="K450" s="693"/>
      <c r="L450" s="693"/>
      <c r="M450" s="693"/>
      <c r="N450" s="693"/>
      <c r="O450" s="693"/>
      <c r="P450" s="693"/>
      <c r="Q450" s="693"/>
      <c r="R450" s="693"/>
    </row>
    <row r="451" spans="2:18" x14ac:dyDescent="0.25">
      <c r="B451" s="693"/>
      <c r="C451" s="693"/>
      <c r="D451" s="693"/>
      <c r="E451" s="693"/>
      <c r="F451" s="693"/>
      <c r="G451" s="693"/>
      <c r="H451" s="693"/>
      <c r="I451" s="693"/>
      <c r="J451" s="693"/>
      <c r="K451" s="693"/>
      <c r="L451" s="693"/>
      <c r="M451" s="693"/>
      <c r="N451" s="693"/>
      <c r="O451" s="693"/>
      <c r="P451" s="693"/>
      <c r="Q451" s="693"/>
      <c r="R451" s="693"/>
    </row>
    <row r="452" spans="2:18" x14ac:dyDescent="0.25">
      <c r="B452" s="693"/>
      <c r="C452" s="693"/>
      <c r="D452" s="693"/>
      <c r="E452" s="693"/>
      <c r="F452" s="693"/>
      <c r="G452" s="693"/>
      <c r="H452" s="693"/>
      <c r="I452" s="693"/>
      <c r="J452" s="693"/>
      <c r="K452" s="693"/>
      <c r="L452" s="693"/>
      <c r="M452" s="693"/>
      <c r="N452" s="693"/>
      <c r="O452" s="693"/>
      <c r="P452" s="693"/>
      <c r="Q452" s="693"/>
      <c r="R452" s="693"/>
    </row>
    <row r="453" spans="2:18" x14ac:dyDescent="0.25">
      <c r="B453" s="693"/>
      <c r="C453" s="693"/>
      <c r="D453" s="693"/>
      <c r="E453" s="693"/>
      <c r="F453" s="693"/>
      <c r="G453" s="693"/>
      <c r="H453" s="693"/>
      <c r="I453" s="693"/>
      <c r="J453" s="693"/>
      <c r="K453" s="693"/>
      <c r="L453" s="693"/>
      <c r="M453" s="693"/>
      <c r="N453" s="693"/>
      <c r="O453" s="693"/>
      <c r="P453" s="693"/>
      <c r="Q453" s="693"/>
      <c r="R453" s="693"/>
    </row>
    <row r="454" spans="2:18" x14ac:dyDescent="0.25">
      <c r="B454" s="693"/>
      <c r="C454" s="693"/>
      <c r="D454" s="693"/>
      <c r="E454" s="693"/>
      <c r="F454" s="693"/>
      <c r="G454" s="693"/>
      <c r="H454" s="693"/>
      <c r="I454" s="693"/>
      <c r="J454" s="693"/>
      <c r="K454" s="693"/>
      <c r="L454" s="693"/>
      <c r="M454" s="693"/>
      <c r="N454" s="693"/>
      <c r="O454" s="693"/>
      <c r="P454" s="693"/>
      <c r="Q454" s="693"/>
      <c r="R454" s="693"/>
    </row>
    <row r="455" spans="2:18" x14ac:dyDescent="0.25">
      <c r="B455" s="693"/>
      <c r="C455" s="693"/>
      <c r="D455" s="693"/>
      <c r="E455" s="693"/>
      <c r="F455" s="693"/>
      <c r="G455" s="693"/>
      <c r="H455" s="693"/>
      <c r="I455" s="693"/>
      <c r="J455" s="693"/>
      <c r="K455" s="693"/>
      <c r="L455" s="693"/>
      <c r="M455" s="693"/>
      <c r="N455" s="693"/>
      <c r="O455" s="693"/>
      <c r="P455" s="693"/>
      <c r="Q455" s="693"/>
      <c r="R455" s="693"/>
    </row>
    <row r="456" spans="2:18" x14ac:dyDescent="0.25">
      <c r="B456" s="693"/>
      <c r="C456" s="693"/>
      <c r="D456" s="693"/>
      <c r="E456" s="693"/>
      <c r="F456" s="693"/>
      <c r="G456" s="693"/>
      <c r="H456" s="693"/>
      <c r="I456" s="693"/>
      <c r="J456" s="693"/>
      <c r="K456" s="693"/>
      <c r="L456" s="693"/>
      <c r="M456" s="693"/>
      <c r="N456" s="693"/>
      <c r="O456" s="693"/>
      <c r="P456" s="693"/>
      <c r="Q456" s="693"/>
      <c r="R456" s="693"/>
    </row>
    <row r="457" spans="2:18" x14ac:dyDescent="0.25">
      <c r="B457" s="693"/>
      <c r="C457" s="693"/>
      <c r="D457" s="693"/>
      <c r="E457" s="693"/>
      <c r="F457" s="693"/>
      <c r="G457" s="693"/>
      <c r="H457" s="693"/>
      <c r="I457" s="693"/>
      <c r="J457" s="693"/>
      <c r="K457" s="693"/>
      <c r="L457" s="693"/>
      <c r="M457" s="693"/>
      <c r="N457" s="693"/>
      <c r="O457" s="693"/>
      <c r="P457" s="693"/>
      <c r="Q457" s="693"/>
      <c r="R457" s="693"/>
    </row>
    <row r="458" spans="2:18" x14ac:dyDescent="0.25">
      <c r="B458" s="693"/>
      <c r="C458" s="693"/>
      <c r="D458" s="693"/>
      <c r="E458" s="693"/>
      <c r="F458" s="693"/>
      <c r="G458" s="693"/>
      <c r="H458" s="693"/>
      <c r="I458" s="693"/>
      <c r="J458" s="693"/>
      <c r="K458" s="693"/>
      <c r="L458" s="693"/>
      <c r="M458" s="693"/>
      <c r="N458" s="693"/>
      <c r="O458" s="693"/>
      <c r="P458" s="693"/>
      <c r="Q458" s="693"/>
      <c r="R458" s="693"/>
    </row>
    <row r="459" spans="2:18" x14ac:dyDescent="0.25">
      <c r="B459" s="693"/>
      <c r="C459" s="693"/>
      <c r="D459" s="693"/>
      <c r="E459" s="693"/>
      <c r="F459" s="693"/>
      <c r="G459" s="693"/>
      <c r="H459" s="693"/>
      <c r="I459" s="693"/>
      <c r="J459" s="693"/>
      <c r="K459" s="693"/>
      <c r="L459" s="693"/>
      <c r="M459" s="693"/>
      <c r="N459" s="693"/>
      <c r="O459" s="693"/>
      <c r="P459" s="693"/>
      <c r="Q459" s="693"/>
      <c r="R459" s="693"/>
    </row>
    <row r="460" spans="2:18" x14ac:dyDescent="0.25">
      <c r="B460" s="693"/>
      <c r="C460" s="693"/>
      <c r="D460" s="693"/>
      <c r="E460" s="693"/>
      <c r="F460" s="693"/>
      <c r="G460" s="693"/>
      <c r="H460" s="693"/>
      <c r="I460" s="693"/>
      <c r="J460" s="693"/>
      <c r="K460" s="693"/>
      <c r="L460" s="693"/>
      <c r="M460" s="693"/>
      <c r="N460" s="693"/>
      <c r="O460" s="693"/>
      <c r="P460" s="693"/>
      <c r="Q460" s="693"/>
      <c r="R460" s="693"/>
    </row>
    <row r="461" spans="2:18" x14ac:dyDescent="0.25">
      <c r="B461" s="693"/>
      <c r="C461" s="693"/>
      <c r="D461" s="693"/>
      <c r="E461" s="693"/>
      <c r="F461" s="693"/>
      <c r="G461" s="693"/>
      <c r="H461" s="693"/>
      <c r="I461" s="693"/>
      <c r="J461" s="693"/>
      <c r="K461" s="693"/>
      <c r="L461" s="693"/>
      <c r="M461" s="693"/>
      <c r="N461" s="693"/>
      <c r="O461" s="693"/>
      <c r="P461" s="693"/>
      <c r="Q461" s="693"/>
      <c r="R461" s="693"/>
    </row>
    <row r="462" spans="2:18" x14ac:dyDescent="0.25">
      <c r="B462" s="693"/>
      <c r="C462" s="693"/>
      <c r="D462" s="693"/>
      <c r="E462" s="693"/>
      <c r="F462" s="693"/>
      <c r="G462" s="693"/>
      <c r="H462" s="693"/>
      <c r="I462" s="693"/>
      <c r="J462" s="693"/>
      <c r="K462" s="693"/>
      <c r="L462" s="693"/>
      <c r="M462" s="693"/>
      <c r="N462" s="693"/>
      <c r="O462" s="693"/>
      <c r="P462" s="693"/>
      <c r="Q462" s="693"/>
      <c r="R462" s="693"/>
    </row>
    <row r="463" spans="2:18" x14ac:dyDescent="0.25">
      <c r="B463" s="693"/>
      <c r="C463" s="693"/>
      <c r="D463" s="693"/>
      <c r="E463" s="693"/>
      <c r="F463" s="693"/>
      <c r="G463" s="693"/>
      <c r="H463" s="693"/>
      <c r="I463" s="693"/>
      <c r="J463" s="693"/>
      <c r="K463" s="693"/>
      <c r="L463" s="693"/>
      <c r="M463" s="693"/>
      <c r="N463" s="693"/>
      <c r="O463" s="693"/>
      <c r="P463" s="693"/>
      <c r="Q463" s="693"/>
      <c r="R463" s="693"/>
    </row>
    <row r="464" spans="2:18" x14ac:dyDescent="0.25">
      <c r="B464" s="693"/>
      <c r="C464" s="693"/>
      <c r="D464" s="693"/>
      <c r="E464" s="693"/>
      <c r="F464" s="693"/>
      <c r="G464" s="693"/>
      <c r="H464" s="693"/>
      <c r="I464" s="693"/>
      <c r="J464" s="693"/>
      <c r="K464" s="693"/>
      <c r="L464" s="693"/>
      <c r="M464" s="693"/>
      <c r="N464" s="693"/>
      <c r="O464" s="693"/>
      <c r="P464" s="693"/>
      <c r="Q464" s="693"/>
      <c r="R464" s="693"/>
    </row>
    <row r="465" spans="2:18" x14ac:dyDescent="0.25">
      <c r="B465" s="693"/>
      <c r="C465" s="693"/>
      <c r="D465" s="693"/>
      <c r="E465" s="693"/>
      <c r="F465" s="693"/>
      <c r="G465" s="693"/>
      <c r="H465" s="693"/>
      <c r="I465" s="693"/>
      <c r="J465" s="693"/>
      <c r="K465" s="693"/>
      <c r="L465" s="693"/>
      <c r="M465" s="693"/>
      <c r="N465" s="693"/>
      <c r="O465" s="693"/>
      <c r="P465" s="693"/>
      <c r="Q465" s="693"/>
      <c r="R465" s="693"/>
    </row>
    <row r="466" spans="2:18" x14ac:dyDescent="0.25">
      <c r="B466" s="693"/>
      <c r="C466" s="693"/>
      <c r="D466" s="693"/>
      <c r="E466" s="693"/>
      <c r="F466" s="693"/>
      <c r="G466" s="693"/>
      <c r="H466" s="693"/>
      <c r="I466" s="693"/>
      <c r="J466" s="693"/>
      <c r="K466" s="693"/>
      <c r="L466" s="693"/>
      <c r="M466" s="693"/>
      <c r="N466" s="693"/>
      <c r="O466" s="693"/>
      <c r="P466" s="693"/>
      <c r="Q466" s="693"/>
      <c r="R466" s="693"/>
    </row>
    <row r="467" spans="2:18" x14ac:dyDescent="0.25">
      <c r="B467" s="693"/>
      <c r="C467" s="693"/>
      <c r="D467" s="693"/>
      <c r="E467" s="693"/>
      <c r="F467" s="693"/>
      <c r="G467" s="693"/>
      <c r="H467" s="693"/>
      <c r="I467" s="693"/>
      <c r="J467" s="693"/>
      <c r="K467" s="693"/>
      <c r="L467" s="693"/>
      <c r="M467" s="693"/>
      <c r="N467" s="693"/>
      <c r="O467" s="693"/>
      <c r="P467" s="693"/>
      <c r="Q467" s="693"/>
      <c r="R467" s="693"/>
    </row>
    <row r="468" spans="2:18" x14ac:dyDescent="0.25">
      <c r="B468" s="693"/>
      <c r="C468" s="693"/>
      <c r="D468" s="693"/>
      <c r="E468" s="693"/>
      <c r="F468" s="693"/>
      <c r="G468" s="693"/>
      <c r="H468" s="693"/>
      <c r="I468" s="693"/>
      <c r="J468" s="693"/>
      <c r="K468" s="693"/>
      <c r="L468" s="693"/>
      <c r="M468" s="693"/>
      <c r="N468" s="693"/>
      <c r="O468" s="693"/>
      <c r="P468" s="693"/>
      <c r="Q468" s="693"/>
      <c r="R468" s="693"/>
    </row>
    <row r="469" spans="2:18" x14ac:dyDescent="0.25">
      <c r="B469" s="693"/>
      <c r="C469" s="693"/>
      <c r="D469" s="693"/>
      <c r="E469" s="693"/>
      <c r="F469" s="693"/>
      <c r="G469" s="693"/>
      <c r="H469" s="693"/>
      <c r="I469" s="693"/>
      <c r="J469" s="693"/>
      <c r="K469" s="693"/>
      <c r="L469" s="693"/>
      <c r="M469" s="693"/>
      <c r="N469" s="693"/>
      <c r="O469" s="693"/>
      <c r="P469" s="693"/>
      <c r="Q469" s="693"/>
      <c r="R469" s="693"/>
    </row>
    <row r="470" spans="2:18" x14ac:dyDescent="0.25">
      <c r="B470" s="693"/>
      <c r="C470" s="693"/>
      <c r="D470" s="693"/>
      <c r="E470" s="693"/>
      <c r="F470" s="693"/>
      <c r="G470" s="693"/>
      <c r="H470" s="693"/>
      <c r="I470" s="693"/>
      <c r="J470" s="693"/>
      <c r="K470" s="693"/>
      <c r="L470" s="693"/>
      <c r="M470" s="693"/>
      <c r="N470" s="693"/>
      <c r="O470" s="693"/>
      <c r="P470" s="693"/>
      <c r="Q470" s="693"/>
      <c r="R470" s="693"/>
    </row>
    <row r="471" spans="2:18" x14ac:dyDescent="0.25">
      <c r="B471" s="693"/>
      <c r="C471" s="693"/>
      <c r="D471" s="693"/>
      <c r="E471" s="693"/>
      <c r="F471" s="693"/>
      <c r="G471" s="693"/>
      <c r="H471" s="693"/>
      <c r="I471" s="693"/>
      <c r="J471" s="693"/>
      <c r="K471" s="693"/>
      <c r="L471" s="693"/>
      <c r="M471" s="693"/>
      <c r="N471" s="693"/>
      <c r="O471" s="693"/>
      <c r="P471" s="693"/>
      <c r="Q471" s="693"/>
      <c r="R471" s="693"/>
    </row>
    <row r="472" spans="2:18" x14ac:dyDescent="0.25">
      <c r="B472" s="693"/>
      <c r="C472" s="693"/>
      <c r="D472" s="693"/>
      <c r="E472" s="693"/>
      <c r="F472" s="693"/>
      <c r="G472" s="693"/>
      <c r="H472" s="693"/>
      <c r="I472" s="693"/>
      <c r="J472" s="693"/>
      <c r="K472" s="693"/>
      <c r="L472" s="693"/>
      <c r="M472" s="693"/>
      <c r="N472" s="693"/>
      <c r="O472" s="693"/>
      <c r="P472" s="693"/>
      <c r="Q472" s="693"/>
      <c r="R472" s="693"/>
    </row>
    <row r="473" spans="2:18" x14ac:dyDescent="0.25">
      <c r="B473" s="693"/>
      <c r="C473" s="693"/>
      <c r="D473" s="693"/>
      <c r="E473" s="693"/>
      <c r="F473" s="693"/>
      <c r="G473" s="693"/>
      <c r="H473" s="693"/>
      <c r="I473" s="693"/>
      <c r="J473" s="693"/>
      <c r="K473" s="693"/>
      <c r="L473" s="693"/>
      <c r="M473" s="693"/>
      <c r="N473" s="693"/>
      <c r="O473" s="693"/>
      <c r="P473" s="693"/>
      <c r="Q473" s="693"/>
      <c r="R473" s="693"/>
    </row>
    <row r="474" spans="2:18" x14ac:dyDescent="0.25">
      <c r="B474" s="693"/>
      <c r="C474" s="693"/>
      <c r="D474" s="693"/>
      <c r="E474" s="693"/>
      <c r="F474" s="693"/>
      <c r="G474" s="693"/>
      <c r="H474" s="693"/>
      <c r="I474" s="693"/>
      <c r="J474" s="693"/>
      <c r="K474" s="693"/>
      <c r="L474" s="693"/>
      <c r="M474" s="693"/>
      <c r="N474" s="693"/>
      <c r="O474" s="693"/>
      <c r="P474" s="693"/>
      <c r="Q474" s="693"/>
      <c r="R474" s="693"/>
    </row>
    <row r="475" spans="2:18" x14ac:dyDescent="0.25">
      <c r="B475" s="693"/>
      <c r="C475" s="693"/>
      <c r="D475" s="693"/>
      <c r="E475" s="693"/>
      <c r="F475" s="693"/>
      <c r="G475" s="693"/>
      <c r="H475" s="693"/>
      <c r="I475" s="693"/>
      <c r="J475" s="693"/>
      <c r="K475" s="693"/>
      <c r="L475" s="693"/>
      <c r="M475" s="693"/>
      <c r="N475" s="693"/>
      <c r="O475" s="693"/>
      <c r="P475" s="693"/>
      <c r="Q475" s="693"/>
      <c r="R475" s="693"/>
    </row>
    <row r="476" spans="2:18" x14ac:dyDescent="0.25">
      <c r="B476" s="693"/>
      <c r="C476" s="693"/>
      <c r="D476" s="693"/>
      <c r="E476" s="693"/>
      <c r="F476" s="693"/>
      <c r="G476" s="693"/>
      <c r="H476" s="693"/>
      <c r="I476" s="693"/>
      <c r="J476" s="693"/>
      <c r="K476" s="693"/>
      <c r="L476" s="693"/>
      <c r="M476" s="693"/>
      <c r="N476" s="693"/>
      <c r="O476" s="693"/>
      <c r="P476" s="693"/>
      <c r="Q476" s="693"/>
      <c r="R476" s="693"/>
    </row>
    <row r="477" spans="2:18" x14ac:dyDescent="0.25">
      <c r="B477" s="693"/>
      <c r="C477" s="693"/>
      <c r="D477" s="693"/>
      <c r="E477" s="693"/>
      <c r="F477" s="693"/>
      <c r="G477" s="693"/>
      <c r="H477" s="693"/>
      <c r="I477" s="693"/>
      <c r="J477" s="693"/>
      <c r="K477" s="693"/>
      <c r="L477" s="693"/>
      <c r="M477" s="693"/>
      <c r="N477" s="693"/>
      <c r="O477" s="693"/>
      <c r="P477" s="693"/>
      <c r="Q477" s="693"/>
      <c r="R477" s="693"/>
    </row>
    <row r="478" spans="2:18" x14ac:dyDescent="0.25">
      <c r="B478" s="693"/>
      <c r="C478" s="693"/>
      <c r="D478" s="693"/>
      <c r="E478" s="693"/>
      <c r="F478" s="693"/>
      <c r="G478" s="693"/>
      <c r="H478" s="693"/>
      <c r="I478" s="693"/>
      <c r="J478" s="693"/>
      <c r="K478" s="693"/>
      <c r="L478" s="693"/>
      <c r="M478" s="693"/>
      <c r="N478" s="693"/>
      <c r="O478" s="693"/>
      <c r="P478" s="693"/>
      <c r="Q478" s="693"/>
      <c r="R478" s="693"/>
    </row>
    <row r="479" spans="2:18" x14ac:dyDescent="0.25">
      <c r="B479" s="693"/>
      <c r="C479" s="693"/>
      <c r="D479" s="693"/>
      <c r="E479" s="693"/>
      <c r="F479" s="693"/>
      <c r="G479" s="693"/>
      <c r="H479" s="693"/>
      <c r="I479" s="693"/>
      <c r="J479" s="693"/>
      <c r="K479" s="693"/>
      <c r="L479" s="693"/>
      <c r="M479" s="693"/>
      <c r="N479" s="693"/>
      <c r="O479" s="693"/>
      <c r="P479" s="693"/>
      <c r="Q479" s="693"/>
      <c r="R479" s="693"/>
    </row>
    <row r="480" spans="2:18" x14ac:dyDescent="0.25">
      <c r="B480" s="693"/>
      <c r="C480" s="693"/>
      <c r="D480" s="693"/>
      <c r="E480" s="693"/>
      <c r="F480" s="693"/>
      <c r="G480" s="693"/>
      <c r="H480" s="693"/>
      <c r="I480" s="693"/>
      <c r="J480" s="693"/>
      <c r="K480" s="693"/>
      <c r="L480" s="693"/>
      <c r="M480" s="693"/>
      <c r="N480" s="693"/>
      <c r="O480" s="693"/>
      <c r="P480" s="693"/>
      <c r="Q480" s="693"/>
      <c r="R480" s="693"/>
    </row>
    <row r="481" spans="2:18" x14ac:dyDescent="0.25">
      <c r="B481" s="693"/>
      <c r="C481" s="693"/>
      <c r="D481" s="693"/>
      <c r="E481" s="693"/>
      <c r="F481" s="693"/>
      <c r="G481" s="693"/>
      <c r="H481" s="693"/>
      <c r="I481" s="693"/>
      <c r="J481" s="693"/>
      <c r="K481" s="693"/>
      <c r="L481" s="693"/>
      <c r="M481" s="693"/>
      <c r="N481" s="693"/>
      <c r="O481" s="693"/>
      <c r="P481" s="693"/>
      <c r="Q481" s="693"/>
      <c r="R481" s="693"/>
    </row>
    <row r="482" spans="2:18" x14ac:dyDescent="0.25">
      <c r="B482" s="693"/>
      <c r="C482" s="693"/>
      <c r="D482" s="693"/>
      <c r="E482" s="693"/>
      <c r="F482" s="693"/>
      <c r="G482" s="693"/>
      <c r="H482" s="693"/>
      <c r="I482" s="693"/>
      <c r="J482" s="693"/>
      <c r="K482" s="693"/>
      <c r="L482" s="693"/>
      <c r="M482" s="693"/>
      <c r="N482" s="693"/>
      <c r="O482" s="693"/>
      <c r="P482" s="693"/>
      <c r="Q482" s="693"/>
      <c r="R482" s="693"/>
    </row>
    <row r="483" spans="2:18" x14ac:dyDescent="0.25">
      <c r="B483" s="693"/>
      <c r="C483" s="693"/>
      <c r="D483" s="693"/>
      <c r="E483" s="693"/>
      <c r="F483" s="693"/>
      <c r="G483" s="693"/>
      <c r="H483" s="693"/>
      <c r="I483" s="693"/>
      <c r="J483" s="693"/>
      <c r="K483" s="693"/>
      <c r="L483" s="693"/>
      <c r="M483" s="693"/>
      <c r="N483" s="693"/>
      <c r="O483" s="693"/>
      <c r="P483" s="693"/>
      <c r="Q483" s="693"/>
      <c r="R483" s="693"/>
    </row>
    <row r="484" spans="2:18" x14ac:dyDescent="0.25">
      <c r="B484" s="693"/>
      <c r="C484" s="693"/>
      <c r="D484" s="693"/>
      <c r="E484" s="693"/>
      <c r="F484" s="693"/>
      <c r="G484" s="693"/>
      <c r="H484" s="693"/>
      <c r="I484" s="693"/>
      <c r="J484" s="693"/>
      <c r="K484" s="693"/>
      <c r="L484" s="693"/>
      <c r="M484" s="693"/>
      <c r="N484" s="693"/>
      <c r="O484" s="693"/>
      <c r="P484" s="693"/>
      <c r="Q484" s="693"/>
      <c r="R484" s="693"/>
    </row>
    <row r="485" spans="2:18" x14ac:dyDescent="0.25">
      <c r="B485" s="693"/>
      <c r="C485" s="693"/>
      <c r="D485" s="693"/>
      <c r="E485" s="693"/>
      <c r="F485" s="693"/>
      <c r="G485" s="693"/>
      <c r="H485" s="693"/>
      <c r="I485" s="693"/>
      <c r="J485" s="693"/>
      <c r="K485" s="693"/>
      <c r="L485" s="693"/>
      <c r="M485" s="693"/>
      <c r="N485" s="693"/>
      <c r="O485" s="693"/>
      <c r="P485" s="693"/>
      <c r="Q485" s="693"/>
      <c r="R485" s="693"/>
    </row>
    <row r="486" spans="2:18" x14ac:dyDescent="0.25">
      <c r="B486" s="693"/>
      <c r="C486" s="693"/>
      <c r="D486" s="693"/>
      <c r="E486" s="693"/>
      <c r="F486" s="693"/>
      <c r="G486" s="693"/>
      <c r="H486" s="693"/>
      <c r="I486" s="693"/>
      <c r="J486" s="693"/>
      <c r="K486" s="693"/>
      <c r="L486" s="693"/>
      <c r="M486" s="693"/>
      <c r="N486" s="693"/>
      <c r="O486" s="693"/>
      <c r="P486" s="693"/>
      <c r="Q486" s="693"/>
      <c r="R486" s="693"/>
    </row>
    <row r="487" spans="2:18" x14ac:dyDescent="0.25">
      <c r="B487" s="693"/>
      <c r="C487" s="693"/>
      <c r="D487" s="693"/>
      <c r="E487" s="693"/>
      <c r="F487" s="693"/>
      <c r="G487" s="693"/>
      <c r="H487" s="693"/>
      <c r="I487" s="693"/>
      <c r="J487" s="693"/>
      <c r="K487" s="693"/>
      <c r="L487" s="693"/>
      <c r="M487" s="693"/>
      <c r="N487" s="693"/>
      <c r="O487" s="693"/>
      <c r="P487" s="693"/>
      <c r="Q487" s="693"/>
      <c r="R487" s="693"/>
    </row>
    <row r="488" spans="2:18" x14ac:dyDescent="0.25">
      <c r="B488" s="693"/>
      <c r="C488" s="693"/>
      <c r="D488" s="693"/>
      <c r="E488" s="693"/>
      <c r="F488" s="693"/>
      <c r="G488" s="693"/>
      <c r="H488" s="693"/>
      <c r="I488" s="693"/>
      <c r="J488" s="693"/>
      <c r="K488" s="693"/>
      <c r="L488" s="693"/>
      <c r="M488" s="693"/>
      <c r="N488" s="693"/>
      <c r="O488" s="693"/>
      <c r="P488" s="693"/>
      <c r="Q488" s="693"/>
      <c r="R488" s="693"/>
    </row>
    <row r="489" spans="2:18" x14ac:dyDescent="0.25">
      <c r="B489" s="693"/>
      <c r="C489" s="693"/>
      <c r="D489" s="693"/>
      <c r="E489" s="693"/>
      <c r="F489" s="693"/>
      <c r="G489" s="693"/>
      <c r="H489" s="693"/>
      <c r="I489" s="693"/>
      <c r="J489" s="693"/>
      <c r="K489" s="693"/>
      <c r="L489" s="693"/>
      <c r="M489" s="693"/>
      <c r="N489" s="693"/>
      <c r="O489" s="693"/>
      <c r="P489" s="693"/>
      <c r="Q489" s="693"/>
      <c r="R489" s="693"/>
    </row>
    <row r="490" spans="2:18" x14ac:dyDescent="0.25">
      <c r="B490" s="693"/>
      <c r="C490" s="693"/>
      <c r="D490" s="693"/>
      <c r="E490" s="693"/>
      <c r="F490" s="693"/>
      <c r="G490" s="693"/>
      <c r="H490" s="693"/>
      <c r="I490" s="693"/>
      <c r="J490" s="693"/>
      <c r="K490" s="693"/>
      <c r="L490" s="693"/>
      <c r="M490" s="693"/>
      <c r="N490" s="693"/>
      <c r="O490" s="693"/>
      <c r="P490" s="693"/>
      <c r="Q490" s="693"/>
      <c r="R490" s="693"/>
    </row>
    <row r="491" spans="2:18" x14ac:dyDescent="0.25">
      <c r="B491" s="693"/>
      <c r="C491" s="693"/>
      <c r="D491" s="693"/>
      <c r="E491" s="693"/>
      <c r="F491" s="693"/>
      <c r="G491" s="693"/>
      <c r="H491" s="693"/>
      <c r="I491" s="693"/>
      <c r="J491" s="693"/>
      <c r="K491" s="693"/>
      <c r="L491" s="693"/>
      <c r="M491" s="693"/>
      <c r="N491" s="693"/>
      <c r="O491" s="693"/>
      <c r="P491" s="693"/>
      <c r="Q491" s="693"/>
      <c r="R491" s="693"/>
    </row>
    <row r="492" spans="2:18" x14ac:dyDescent="0.25">
      <c r="B492" s="693"/>
      <c r="C492" s="693"/>
      <c r="D492" s="693"/>
      <c r="E492" s="693"/>
      <c r="F492" s="693"/>
      <c r="G492" s="693"/>
      <c r="H492" s="693"/>
      <c r="I492" s="693"/>
      <c r="J492" s="693"/>
      <c r="K492" s="693"/>
      <c r="L492" s="693"/>
      <c r="M492" s="693"/>
      <c r="N492" s="693"/>
      <c r="O492" s="693"/>
      <c r="P492" s="693"/>
      <c r="Q492" s="693"/>
      <c r="R492" s="693"/>
    </row>
    <row r="493" spans="2:18" x14ac:dyDescent="0.25">
      <c r="B493" s="693"/>
      <c r="C493" s="693"/>
      <c r="D493" s="693"/>
      <c r="E493" s="693"/>
      <c r="F493" s="693"/>
      <c r="G493" s="693"/>
      <c r="H493" s="693"/>
      <c r="I493" s="693"/>
      <c r="J493" s="693"/>
      <c r="K493" s="693"/>
      <c r="L493" s="693"/>
      <c r="M493" s="693"/>
      <c r="N493" s="693"/>
      <c r="O493" s="693"/>
      <c r="P493" s="693"/>
      <c r="Q493" s="693"/>
      <c r="R493" s="693"/>
    </row>
    <row r="494" spans="2:18" x14ac:dyDescent="0.25">
      <c r="B494" s="693"/>
      <c r="C494" s="693"/>
      <c r="D494" s="693"/>
      <c r="E494" s="693"/>
      <c r="F494" s="693"/>
      <c r="G494" s="693"/>
      <c r="H494" s="693"/>
      <c r="I494" s="693"/>
      <c r="J494" s="693"/>
      <c r="K494" s="693"/>
      <c r="L494" s="693"/>
      <c r="M494" s="693"/>
      <c r="N494" s="693"/>
      <c r="O494" s="693"/>
      <c r="P494" s="693"/>
      <c r="Q494" s="693"/>
      <c r="R494" s="693"/>
    </row>
    <row r="495" spans="2:18" x14ac:dyDescent="0.25">
      <c r="B495" s="693"/>
      <c r="C495" s="693"/>
      <c r="D495" s="693"/>
      <c r="E495" s="693"/>
      <c r="F495" s="693"/>
      <c r="G495" s="693"/>
      <c r="H495" s="693"/>
      <c r="I495" s="693"/>
      <c r="J495" s="693"/>
      <c r="K495" s="693"/>
      <c r="L495" s="693"/>
      <c r="M495" s="693"/>
      <c r="N495" s="693"/>
      <c r="O495" s="693"/>
      <c r="P495" s="693"/>
      <c r="Q495" s="693"/>
      <c r="R495" s="693"/>
    </row>
    <row r="496" spans="2:18" x14ac:dyDescent="0.25">
      <c r="B496" s="693"/>
      <c r="C496" s="693"/>
      <c r="D496" s="693"/>
      <c r="E496" s="693"/>
      <c r="F496" s="693"/>
      <c r="G496" s="693"/>
      <c r="H496" s="693"/>
      <c r="I496" s="693"/>
      <c r="J496" s="693"/>
      <c r="K496" s="693"/>
      <c r="L496" s="693"/>
      <c r="M496" s="693"/>
      <c r="N496" s="693"/>
      <c r="O496" s="693"/>
      <c r="P496" s="693"/>
      <c r="Q496" s="693"/>
      <c r="R496" s="693"/>
    </row>
    <row r="497" spans="2:18" x14ac:dyDescent="0.25">
      <c r="B497" s="693"/>
      <c r="C497" s="693"/>
      <c r="D497" s="693"/>
      <c r="E497" s="693"/>
      <c r="F497" s="693"/>
      <c r="G497" s="693"/>
      <c r="H497" s="693"/>
      <c r="I497" s="693"/>
      <c r="J497" s="693"/>
      <c r="K497" s="693"/>
      <c r="L497" s="693"/>
      <c r="M497" s="693"/>
      <c r="N497" s="693"/>
      <c r="O497" s="693"/>
      <c r="P497" s="693"/>
      <c r="Q497" s="693"/>
      <c r="R497" s="693"/>
    </row>
    <row r="498" spans="2:18" x14ac:dyDescent="0.25">
      <c r="B498" s="693"/>
      <c r="C498" s="693"/>
      <c r="D498" s="693"/>
      <c r="E498" s="693"/>
      <c r="F498" s="693"/>
      <c r="G498" s="693"/>
      <c r="H498" s="693"/>
      <c r="I498" s="693"/>
      <c r="J498" s="693"/>
      <c r="K498" s="693"/>
      <c r="L498" s="693"/>
      <c r="M498" s="693"/>
      <c r="N498" s="693"/>
      <c r="O498" s="693"/>
      <c r="P498" s="693"/>
      <c r="Q498" s="693"/>
      <c r="R498" s="693"/>
    </row>
    <row r="499" spans="2:18" x14ac:dyDescent="0.25">
      <c r="B499" s="693"/>
      <c r="C499" s="693"/>
      <c r="D499" s="693"/>
      <c r="E499" s="693"/>
      <c r="F499" s="693"/>
      <c r="G499" s="693"/>
      <c r="H499" s="693"/>
      <c r="I499" s="693"/>
      <c r="J499" s="693"/>
      <c r="K499" s="693"/>
      <c r="L499" s="693"/>
      <c r="M499" s="693"/>
      <c r="N499" s="693"/>
      <c r="O499" s="693"/>
      <c r="P499" s="693"/>
      <c r="Q499" s="693"/>
      <c r="R499" s="693"/>
    </row>
    <row r="500" spans="2:18" x14ac:dyDescent="0.25">
      <c r="B500" s="693"/>
      <c r="C500" s="693"/>
      <c r="D500" s="693"/>
      <c r="E500" s="693"/>
      <c r="F500" s="693"/>
      <c r="G500" s="693"/>
      <c r="H500" s="693"/>
      <c r="I500" s="693"/>
      <c r="J500" s="693"/>
      <c r="K500" s="693"/>
      <c r="L500" s="693"/>
      <c r="M500" s="693"/>
      <c r="N500" s="693"/>
      <c r="O500" s="693"/>
      <c r="P500" s="693"/>
      <c r="Q500" s="693"/>
      <c r="R500" s="693"/>
    </row>
    <row r="501" spans="2:18" x14ac:dyDescent="0.25">
      <c r="B501" s="693"/>
      <c r="C501" s="693"/>
      <c r="D501" s="693"/>
      <c r="E501" s="693"/>
      <c r="F501" s="693"/>
      <c r="G501" s="693"/>
      <c r="H501" s="693"/>
      <c r="I501" s="693"/>
      <c r="J501" s="693"/>
      <c r="K501" s="693"/>
      <c r="L501" s="693"/>
      <c r="M501" s="693"/>
      <c r="N501" s="693"/>
      <c r="O501" s="693"/>
      <c r="P501" s="693"/>
      <c r="Q501" s="693"/>
      <c r="R501" s="693"/>
    </row>
    <row r="502" spans="2:18" x14ac:dyDescent="0.25">
      <c r="B502" s="693"/>
      <c r="C502" s="693"/>
      <c r="D502" s="693"/>
      <c r="E502" s="693"/>
      <c r="F502" s="693"/>
      <c r="G502" s="693"/>
      <c r="H502" s="693"/>
      <c r="I502" s="693"/>
      <c r="J502" s="693"/>
      <c r="K502" s="693"/>
      <c r="L502" s="693"/>
      <c r="M502" s="693"/>
      <c r="N502" s="693"/>
      <c r="O502" s="693"/>
      <c r="P502" s="693"/>
      <c r="Q502" s="693"/>
      <c r="R502" s="693"/>
    </row>
    <row r="503" spans="2:18" x14ac:dyDescent="0.25">
      <c r="B503" s="693"/>
      <c r="C503" s="693"/>
      <c r="D503" s="693"/>
      <c r="E503" s="693"/>
      <c r="F503" s="693"/>
      <c r="G503" s="693"/>
      <c r="H503" s="693"/>
      <c r="I503" s="693"/>
      <c r="J503" s="693"/>
      <c r="K503" s="693"/>
      <c r="L503" s="693"/>
      <c r="M503" s="693"/>
      <c r="N503" s="693"/>
      <c r="O503" s="693"/>
      <c r="P503" s="693"/>
      <c r="Q503" s="693"/>
      <c r="R503" s="693"/>
    </row>
    <row r="504" spans="2:18" x14ac:dyDescent="0.25">
      <c r="B504" s="693"/>
      <c r="C504" s="693"/>
      <c r="D504" s="693"/>
      <c r="E504" s="693"/>
      <c r="F504" s="693"/>
      <c r="G504" s="693"/>
      <c r="H504" s="693"/>
      <c r="I504" s="693"/>
      <c r="J504" s="693"/>
      <c r="K504" s="693"/>
      <c r="L504" s="693"/>
      <c r="M504" s="693"/>
      <c r="N504" s="693"/>
      <c r="O504" s="693"/>
      <c r="P504" s="693"/>
      <c r="Q504" s="693"/>
      <c r="R504" s="693"/>
    </row>
    <row r="505" spans="2:18" x14ac:dyDescent="0.25">
      <c r="B505" s="693"/>
      <c r="C505" s="693"/>
      <c r="D505" s="693"/>
      <c r="E505" s="693"/>
      <c r="F505" s="693"/>
      <c r="G505" s="693"/>
      <c r="H505" s="693"/>
      <c r="I505" s="693"/>
      <c r="J505" s="693"/>
      <c r="K505" s="693"/>
      <c r="L505" s="693"/>
      <c r="M505" s="693"/>
      <c r="N505" s="693"/>
      <c r="O505" s="693"/>
      <c r="P505" s="693"/>
      <c r="Q505" s="693"/>
      <c r="R505" s="693"/>
    </row>
    <row r="506" spans="2:18" x14ac:dyDescent="0.25">
      <c r="B506" s="693"/>
      <c r="C506" s="693"/>
      <c r="D506" s="693"/>
      <c r="E506" s="693"/>
      <c r="F506" s="693"/>
      <c r="G506" s="693"/>
      <c r="H506" s="693"/>
      <c r="I506" s="693"/>
      <c r="J506" s="693"/>
      <c r="K506" s="693"/>
      <c r="L506" s="693"/>
      <c r="M506" s="693"/>
      <c r="N506" s="693"/>
      <c r="O506" s="693"/>
      <c r="P506" s="693"/>
      <c r="Q506" s="693"/>
      <c r="R506" s="693"/>
    </row>
    <row r="507" spans="2:18" x14ac:dyDescent="0.25">
      <c r="B507" s="693"/>
      <c r="C507" s="693"/>
      <c r="D507" s="693"/>
      <c r="E507" s="693"/>
      <c r="F507" s="693"/>
      <c r="G507" s="693"/>
      <c r="H507" s="693"/>
      <c r="I507" s="693"/>
      <c r="J507" s="693"/>
      <c r="K507" s="693"/>
      <c r="L507" s="693"/>
      <c r="M507" s="693"/>
      <c r="N507" s="693"/>
      <c r="O507" s="693"/>
      <c r="P507" s="693"/>
      <c r="Q507" s="693"/>
      <c r="R507" s="693"/>
    </row>
    <row r="508" spans="2:18" x14ac:dyDescent="0.25">
      <c r="B508" s="693"/>
      <c r="C508" s="693"/>
      <c r="D508" s="693"/>
      <c r="E508" s="693"/>
      <c r="F508" s="693"/>
      <c r="G508" s="693"/>
      <c r="H508" s="693"/>
      <c r="I508" s="693"/>
      <c r="J508" s="693"/>
      <c r="K508" s="693"/>
      <c r="L508" s="693"/>
      <c r="M508" s="693"/>
      <c r="N508" s="693"/>
      <c r="O508" s="693"/>
      <c r="P508" s="693"/>
      <c r="Q508" s="693"/>
      <c r="R508" s="693"/>
    </row>
    <row r="509" spans="2:18" x14ac:dyDescent="0.25">
      <c r="B509" s="693"/>
      <c r="C509" s="693"/>
      <c r="D509" s="693"/>
      <c r="E509" s="693"/>
      <c r="F509" s="693"/>
      <c r="G509" s="693"/>
      <c r="H509" s="693"/>
      <c r="I509" s="693"/>
      <c r="J509" s="693"/>
      <c r="K509" s="693"/>
      <c r="L509" s="693"/>
      <c r="M509" s="693"/>
      <c r="N509" s="693"/>
      <c r="O509" s="693"/>
      <c r="P509" s="693"/>
      <c r="Q509" s="693"/>
      <c r="R509" s="693"/>
    </row>
    <row r="510" spans="2:18" x14ac:dyDescent="0.25">
      <c r="B510" s="693"/>
      <c r="C510" s="693"/>
      <c r="D510" s="693"/>
      <c r="E510" s="693"/>
      <c r="F510" s="693"/>
      <c r="G510" s="693"/>
      <c r="H510" s="693"/>
      <c r="I510" s="693"/>
      <c r="J510" s="693"/>
      <c r="K510" s="693"/>
      <c r="L510" s="693"/>
      <c r="M510" s="693"/>
      <c r="N510" s="693"/>
      <c r="O510" s="693"/>
      <c r="P510" s="693"/>
      <c r="Q510" s="693"/>
      <c r="R510" s="693"/>
    </row>
    <row r="511" spans="2:18" x14ac:dyDescent="0.25">
      <c r="B511" s="693"/>
      <c r="C511" s="693"/>
      <c r="D511" s="693"/>
      <c r="E511" s="693"/>
      <c r="F511" s="693"/>
      <c r="G511" s="693"/>
      <c r="H511" s="693"/>
      <c r="I511" s="693"/>
      <c r="J511" s="693"/>
      <c r="K511" s="693"/>
      <c r="L511" s="693"/>
      <c r="M511" s="693"/>
      <c r="N511" s="693"/>
      <c r="O511" s="693"/>
      <c r="P511" s="693"/>
      <c r="Q511" s="693"/>
      <c r="R511" s="693"/>
    </row>
    <row r="512" spans="2:18" x14ac:dyDescent="0.25">
      <c r="B512" s="693"/>
      <c r="C512" s="693"/>
      <c r="D512" s="693"/>
      <c r="E512" s="693"/>
      <c r="F512" s="693"/>
      <c r="G512" s="693"/>
      <c r="H512" s="693"/>
      <c r="I512" s="693"/>
      <c r="J512" s="693"/>
      <c r="K512" s="693"/>
      <c r="L512" s="693"/>
      <c r="M512" s="693"/>
      <c r="N512" s="693"/>
      <c r="O512" s="693"/>
      <c r="P512" s="693"/>
      <c r="Q512" s="693"/>
      <c r="R512" s="693"/>
    </row>
    <row r="513" spans="2:18" x14ac:dyDescent="0.25">
      <c r="B513" s="693"/>
      <c r="C513" s="693"/>
      <c r="D513" s="693"/>
      <c r="E513" s="693"/>
      <c r="F513" s="693"/>
      <c r="G513" s="693"/>
      <c r="H513" s="693"/>
      <c r="I513" s="693"/>
      <c r="J513" s="693"/>
      <c r="K513" s="693"/>
      <c r="L513" s="693"/>
      <c r="M513" s="693"/>
      <c r="N513" s="693"/>
      <c r="O513" s="693"/>
      <c r="P513" s="693"/>
      <c r="Q513" s="693"/>
      <c r="R513" s="693"/>
    </row>
    <row r="514" spans="2:18" x14ac:dyDescent="0.25">
      <c r="B514" s="693"/>
      <c r="C514" s="693"/>
      <c r="D514" s="693"/>
      <c r="E514" s="693"/>
      <c r="F514" s="693"/>
      <c r="G514" s="693"/>
      <c r="H514" s="693"/>
      <c r="I514" s="693"/>
      <c r="J514" s="693"/>
      <c r="K514" s="693"/>
      <c r="L514" s="693"/>
      <c r="M514" s="693"/>
      <c r="N514" s="693"/>
      <c r="O514" s="693"/>
      <c r="P514" s="693"/>
      <c r="Q514" s="693"/>
      <c r="R514" s="693"/>
    </row>
    <row r="515" spans="2:18" x14ac:dyDescent="0.25">
      <c r="B515" s="693"/>
      <c r="C515" s="693"/>
      <c r="D515" s="693"/>
      <c r="E515" s="693"/>
      <c r="F515" s="693"/>
      <c r="G515" s="693"/>
      <c r="H515" s="693"/>
      <c r="I515" s="693"/>
      <c r="J515" s="693"/>
      <c r="K515" s="693"/>
      <c r="L515" s="693"/>
      <c r="M515" s="693"/>
      <c r="N515" s="693"/>
      <c r="O515" s="693"/>
      <c r="P515" s="693"/>
      <c r="Q515" s="693"/>
      <c r="R515" s="693"/>
    </row>
    <row r="516" spans="2:18" x14ac:dyDescent="0.25">
      <c r="B516" s="693"/>
      <c r="C516" s="693"/>
      <c r="D516" s="693"/>
      <c r="E516" s="693"/>
      <c r="F516" s="693"/>
      <c r="G516" s="693"/>
      <c r="H516" s="693"/>
      <c r="I516" s="693"/>
      <c r="J516" s="693"/>
      <c r="K516" s="693"/>
      <c r="L516" s="693"/>
      <c r="M516" s="693"/>
      <c r="N516" s="693"/>
      <c r="O516" s="693"/>
      <c r="P516" s="693"/>
      <c r="Q516" s="693"/>
      <c r="R516" s="693"/>
    </row>
    <row r="517" spans="2:18" x14ac:dyDescent="0.25">
      <c r="B517" s="693"/>
      <c r="C517" s="693"/>
      <c r="D517" s="693"/>
      <c r="E517" s="693"/>
      <c r="F517" s="693"/>
      <c r="G517" s="693"/>
      <c r="H517" s="693"/>
      <c r="I517" s="693"/>
      <c r="J517" s="693"/>
      <c r="K517" s="693"/>
      <c r="L517" s="693"/>
      <c r="M517" s="693"/>
      <c r="N517" s="693"/>
      <c r="O517" s="693"/>
      <c r="P517" s="693"/>
      <c r="Q517" s="693"/>
      <c r="R517" s="693"/>
    </row>
    <row r="518" spans="2:18" x14ac:dyDescent="0.25">
      <c r="B518" s="693"/>
      <c r="C518" s="693"/>
      <c r="D518" s="693"/>
      <c r="E518" s="693"/>
      <c r="F518" s="693"/>
      <c r="G518" s="693"/>
      <c r="H518" s="693"/>
      <c r="I518" s="693"/>
      <c r="J518" s="693"/>
      <c r="K518" s="693"/>
      <c r="L518" s="693"/>
      <c r="M518" s="693"/>
      <c r="N518" s="693"/>
      <c r="O518" s="693"/>
      <c r="P518" s="693"/>
      <c r="Q518" s="693"/>
      <c r="R518" s="693"/>
    </row>
    <row r="519" spans="2:18" x14ac:dyDescent="0.25">
      <c r="B519" s="693"/>
      <c r="C519" s="693"/>
      <c r="D519" s="693"/>
      <c r="E519" s="693"/>
      <c r="F519" s="693"/>
      <c r="G519" s="693"/>
      <c r="H519" s="693"/>
      <c r="I519" s="693"/>
      <c r="J519" s="693"/>
      <c r="K519" s="693"/>
      <c r="L519" s="693"/>
      <c r="M519" s="693"/>
      <c r="N519" s="693"/>
      <c r="O519" s="693"/>
      <c r="P519" s="693"/>
      <c r="Q519" s="693"/>
      <c r="R519" s="693"/>
    </row>
    <row r="520" spans="2:18" x14ac:dyDescent="0.25">
      <c r="B520" s="693"/>
      <c r="C520" s="693"/>
      <c r="D520" s="693"/>
      <c r="E520" s="693"/>
      <c r="F520" s="693"/>
      <c r="G520" s="693"/>
      <c r="H520" s="693"/>
      <c r="I520" s="693"/>
      <c r="J520" s="693"/>
      <c r="K520" s="693"/>
      <c r="L520" s="693"/>
      <c r="M520" s="693"/>
      <c r="N520" s="693"/>
      <c r="O520" s="693"/>
      <c r="P520" s="693"/>
      <c r="Q520" s="693"/>
      <c r="R520" s="693"/>
    </row>
    <row r="521" spans="2:18" x14ac:dyDescent="0.25">
      <c r="B521" s="693"/>
      <c r="C521" s="693"/>
      <c r="D521" s="693"/>
      <c r="E521" s="693"/>
      <c r="F521" s="693"/>
      <c r="G521" s="693"/>
      <c r="H521" s="693"/>
      <c r="I521" s="693"/>
      <c r="J521" s="693"/>
      <c r="K521" s="693"/>
      <c r="L521" s="693"/>
      <c r="M521" s="693"/>
      <c r="N521" s="693"/>
      <c r="O521" s="693"/>
      <c r="P521" s="693"/>
      <c r="Q521" s="693"/>
      <c r="R521" s="693"/>
    </row>
    <row r="522" spans="2:18" x14ac:dyDescent="0.25">
      <c r="B522" s="693"/>
      <c r="C522" s="693"/>
      <c r="D522" s="693"/>
      <c r="E522" s="693"/>
      <c r="F522" s="693"/>
      <c r="G522" s="693"/>
      <c r="H522" s="693"/>
      <c r="I522" s="693"/>
      <c r="J522" s="693"/>
      <c r="K522" s="693"/>
      <c r="L522" s="693"/>
      <c r="M522" s="693"/>
      <c r="N522" s="693"/>
      <c r="O522" s="693"/>
      <c r="P522" s="693"/>
      <c r="Q522" s="693"/>
      <c r="R522" s="693"/>
    </row>
    <row r="523" spans="2:18" x14ac:dyDescent="0.25">
      <c r="B523" s="693"/>
      <c r="C523" s="693"/>
      <c r="D523" s="693"/>
      <c r="E523" s="693"/>
      <c r="F523" s="693"/>
      <c r="G523" s="693"/>
      <c r="H523" s="693"/>
      <c r="I523" s="693"/>
      <c r="J523" s="693"/>
      <c r="K523" s="693"/>
      <c r="L523" s="693"/>
      <c r="M523" s="693"/>
      <c r="N523" s="693"/>
      <c r="O523" s="693"/>
      <c r="P523" s="693"/>
      <c r="Q523" s="693"/>
      <c r="R523" s="693"/>
    </row>
    <row r="524" spans="2:18" x14ac:dyDescent="0.25">
      <c r="B524" s="693"/>
      <c r="C524" s="693"/>
      <c r="D524" s="693"/>
      <c r="E524" s="693"/>
      <c r="F524" s="693"/>
      <c r="G524" s="693"/>
      <c r="H524" s="693"/>
      <c r="I524" s="693"/>
      <c r="J524" s="693"/>
      <c r="K524" s="693"/>
      <c r="L524" s="693"/>
      <c r="M524" s="693"/>
      <c r="N524" s="693"/>
      <c r="O524" s="693"/>
      <c r="P524" s="693"/>
      <c r="Q524" s="693"/>
      <c r="R524" s="693"/>
    </row>
    <row r="525" spans="2:18" x14ac:dyDescent="0.25">
      <c r="B525" s="693"/>
      <c r="C525" s="693"/>
      <c r="D525" s="693"/>
      <c r="E525" s="693"/>
      <c r="F525" s="693"/>
      <c r="G525" s="693"/>
      <c r="H525" s="693"/>
      <c r="I525" s="693"/>
      <c r="J525" s="693"/>
      <c r="K525" s="693"/>
      <c r="L525" s="693"/>
      <c r="M525" s="693"/>
      <c r="N525" s="693"/>
      <c r="O525" s="693"/>
      <c r="P525" s="693"/>
      <c r="Q525" s="693"/>
      <c r="R525" s="693"/>
    </row>
    <row r="526" spans="2:18" x14ac:dyDescent="0.25">
      <c r="B526" s="693"/>
      <c r="C526" s="693"/>
      <c r="D526" s="693"/>
      <c r="E526" s="693"/>
      <c r="F526" s="693"/>
      <c r="G526" s="693"/>
      <c r="H526" s="693"/>
      <c r="I526" s="693"/>
      <c r="J526" s="693"/>
      <c r="K526" s="693"/>
      <c r="L526" s="693"/>
      <c r="M526" s="693"/>
      <c r="N526" s="693"/>
      <c r="O526" s="693"/>
      <c r="P526" s="693"/>
      <c r="Q526" s="693"/>
      <c r="R526" s="693"/>
    </row>
    <row r="527" spans="2:18" x14ac:dyDescent="0.25">
      <c r="B527" s="693"/>
      <c r="C527" s="693"/>
      <c r="D527" s="693"/>
      <c r="E527" s="693"/>
      <c r="F527" s="693"/>
      <c r="G527" s="693"/>
      <c r="H527" s="693"/>
      <c r="I527" s="693"/>
      <c r="J527" s="693"/>
      <c r="K527" s="693"/>
      <c r="L527" s="693"/>
      <c r="M527" s="693"/>
      <c r="N527" s="693"/>
      <c r="O527" s="693"/>
      <c r="P527" s="693"/>
      <c r="Q527" s="693"/>
      <c r="R527" s="693"/>
    </row>
    <row r="528" spans="2:18" x14ac:dyDescent="0.25">
      <c r="B528" s="693"/>
      <c r="C528" s="693"/>
      <c r="D528" s="693"/>
      <c r="E528" s="693"/>
      <c r="F528" s="693"/>
      <c r="G528" s="693"/>
      <c r="H528" s="693"/>
      <c r="I528" s="693"/>
      <c r="J528" s="693"/>
      <c r="K528" s="693"/>
      <c r="L528" s="693"/>
      <c r="M528" s="693"/>
      <c r="N528" s="693"/>
      <c r="O528" s="693"/>
      <c r="P528" s="693"/>
      <c r="Q528" s="693"/>
      <c r="R528" s="693"/>
    </row>
    <row r="529" spans="2:18" x14ac:dyDescent="0.25">
      <c r="B529" s="693"/>
      <c r="C529" s="693"/>
      <c r="D529" s="693"/>
      <c r="E529" s="693"/>
      <c r="F529" s="693"/>
      <c r="G529" s="693"/>
      <c r="H529" s="693"/>
      <c r="I529" s="693"/>
      <c r="J529" s="693"/>
      <c r="K529" s="693"/>
      <c r="L529" s="693"/>
      <c r="M529" s="693"/>
      <c r="N529" s="693"/>
      <c r="O529" s="693"/>
      <c r="P529" s="693"/>
      <c r="Q529" s="693"/>
      <c r="R529" s="693"/>
    </row>
    <row r="530" spans="2:18" x14ac:dyDescent="0.25">
      <c r="B530" s="693"/>
      <c r="C530" s="693"/>
      <c r="D530" s="693"/>
      <c r="E530" s="693"/>
      <c r="F530" s="693"/>
      <c r="G530" s="693"/>
      <c r="H530" s="693"/>
      <c r="I530" s="693"/>
      <c r="J530" s="693"/>
      <c r="K530" s="693"/>
      <c r="L530" s="693"/>
      <c r="M530" s="693"/>
      <c r="N530" s="693"/>
      <c r="O530" s="693"/>
      <c r="P530" s="693"/>
      <c r="Q530" s="693"/>
      <c r="R530" s="693"/>
    </row>
    <row r="531" spans="2:18" x14ac:dyDescent="0.25">
      <c r="B531" s="693"/>
      <c r="C531" s="693"/>
      <c r="D531" s="693"/>
      <c r="E531" s="693"/>
      <c r="F531" s="693"/>
      <c r="G531" s="693"/>
      <c r="H531" s="693"/>
      <c r="I531" s="693"/>
      <c r="J531" s="693"/>
      <c r="K531" s="693"/>
      <c r="L531" s="693"/>
      <c r="M531" s="693"/>
      <c r="N531" s="693"/>
      <c r="O531" s="693"/>
      <c r="P531" s="693"/>
      <c r="Q531" s="693"/>
      <c r="R531" s="693"/>
    </row>
    <row r="532" spans="2:18" x14ac:dyDescent="0.25">
      <c r="B532" s="693"/>
      <c r="C532" s="693"/>
      <c r="D532" s="693"/>
      <c r="E532" s="693"/>
      <c r="F532" s="693"/>
      <c r="G532" s="693"/>
      <c r="H532" s="693"/>
      <c r="I532" s="693"/>
      <c r="J532" s="693"/>
      <c r="K532" s="693"/>
      <c r="L532" s="693"/>
      <c r="M532" s="693"/>
      <c r="N532" s="693"/>
      <c r="O532" s="693"/>
      <c r="P532" s="693"/>
      <c r="Q532" s="693"/>
      <c r="R532" s="693"/>
    </row>
    <row r="533" spans="2:18" x14ac:dyDescent="0.25">
      <c r="B533" s="693"/>
      <c r="C533" s="693"/>
      <c r="D533" s="693"/>
      <c r="E533" s="693"/>
      <c r="F533" s="693"/>
      <c r="G533" s="693"/>
      <c r="H533" s="693"/>
      <c r="I533" s="693"/>
      <c r="J533" s="693"/>
      <c r="K533" s="693"/>
      <c r="L533" s="693"/>
      <c r="M533" s="693"/>
      <c r="N533" s="693"/>
      <c r="O533" s="693"/>
      <c r="P533" s="693"/>
      <c r="Q533" s="693"/>
      <c r="R533" s="693"/>
    </row>
    <row r="534" spans="2:18" x14ac:dyDescent="0.25">
      <c r="B534" s="693"/>
      <c r="C534" s="693"/>
      <c r="D534" s="693"/>
      <c r="E534" s="693"/>
      <c r="F534" s="693"/>
      <c r="G534" s="693"/>
      <c r="H534" s="693"/>
      <c r="I534" s="693"/>
      <c r="J534" s="693"/>
      <c r="K534" s="693"/>
      <c r="L534" s="693"/>
      <c r="M534" s="693"/>
      <c r="N534" s="693"/>
      <c r="O534" s="693"/>
      <c r="P534" s="693"/>
      <c r="Q534" s="693"/>
      <c r="R534" s="693"/>
    </row>
    <row r="535" spans="2:18" x14ac:dyDescent="0.25">
      <c r="B535" s="693"/>
      <c r="C535" s="693"/>
      <c r="D535" s="693"/>
      <c r="E535" s="693"/>
      <c r="F535" s="693"/>
      <c r="G535" s="693"/>
      <c r="H535" s="693"/>
      <c r="I535" s="693"/>
      <c r="J535" s="693"/>
      <c r="K535" s="693"/>
      <c r="L535" s="693"/>
      <c r="M535" s="693"/>
      <c r="N535" s="693"/>
      <c r="O535" s="693"/>
      <c r="P535" s="693"/>
      <c r="Q535" s="693"/>
      <c r="R535" s="693"/>
    </row>
    <row r="536" spans="2:18" x14ac:dyDescent="0.25">
      <c r="B536" s="693"/>
      <c r="C536" s="693"/>
      <c r="D536" s="693"/>
      <c r="E536" s="693"/>
      <c r="F536" s="693"/>
      <c r="G536" s="693"/>
      <c r="H536" s="693"/>
      <c r="I536" s="693"/>
      <c r="J536" s="693"/>
      <c r="K536" s="693"/>
      <c r="L536" s="693"/>
      <c r="M536" s="693"/>
      <c r="N536" s="693"/>
      <c r="O536" s="693"/>
      <c r="P536" s="693"/>
      <c r="Q536" s="693"/>
      <c r="R536" s="693"/>
    </row>
    <row r="537" spans="2:18" x14ac:dyDescent="0.25">
      <c r="B537" s="693"/>
      <c r="C537" s="693"/>
      <c r="D537" s="693"/>
      <c r="E537" s="693"/>
      <c r="F537" s="693"/>
      <c r="G537" s="693"/>
      <c r="H537" s="693"/>
      <c r="I537" s="693"/>
      <c r="J537" s="693"/>
      <c r="K537" s="693"/>
      <c r="L537" s="693"/>
      <c r="M537" s="693"/>
      <c r="N537" s="693"/>
      <c r="O537" s="693"/>
      <c r="P537" s="693"/>
      <c r="Q537" s="693"/>
      <c r="R537" s="693"/>
    </row>
    <row r="538" spans="2:18" x14ac:dyDescent="0.25">
      <c r="B538" s="693"/>
      <c r="C538" s="693"/>
      <c r="D538" s="693"/>
      <c r="E538" s="693"/>
      <c r="F538" s="693"/>
      <c r="G538" s="693"/>
      <c r="H538" s="693"/>
      <c r="I538" s="693"/>
      <c r="J538" s="693"/>
      <c r="K538" s="693"/>
      <c r="L538" s="693"/>
      <c r="M538" s="693"/>
      <c r="N538" s="693"/>
      <c r="O538" s="693"/>
      <c r="P538" s="693"/>
      <c r="Q538" s="693"/>
      <c r="R538" s="693"/>
    </row>
    <row r="539" spans="2:18" x14ac:dyDescent="0.25">
      <c r="B539" s="693"/>
      <c r="C539" s="693"/>
      <c r="D539" s="693"/>
      <c r="E539" s="693"/>
      <c r="F539" s="693"/>
      <c r="G539" s="693"/>
      <c r="H539" s="693"/>
      <c r="I539" s="693"/>
      <c r="J539" s="693"/>
      <c r="K539" s="693"/>
      <c r="L539" s="693"/>
      <c r="M539" s="693"/>
      <c r="N539" s="693"/>
      <c r="O539" s="693"/>
      <c r="P539" s="693"/>
      <c r="Q539" s="693"/>
      <c r="R539" s="693"/>
    </row>
    <row r="540" spans="2:18" x14ac:dyDescent="0.25">
      <c r="B540" s="693"/>
      <c r="C540" s="693"/>
      <c r="D540" s="693"/>
      <c r="E540" s="693"/>
      <c r="F540" s="693"/>
      <c r="G540" s="693"/>
      <c r="H540" s="693"/>
      <c r="I540" s="693"/>
      <c r="J540" s="693"/>
      <c r="K540" s="693"/>
      <c r="L540" s="693"/>
      <c r="M540" s="693"/>
      <c r="N540" s="693"/>
      <c r="O540" s="693"/>
      <c r="P540" s="693"/>
      <c r="Q540" s="693"/>
      <c r="R540" s="693"/>
    </row>
    <row r="541" spans="2:18" x14ac:dyDescent="0.25">
      <c r="B541" s="693"/>
      <c r="C541" s="693"/>
      <c r="D541" s="693"/>
      <c r="E541" s="693"/>
      <c r="F541" s="693"/>
      <c r="G541" s="693"/>
      <c r="H541" s="693"/>
      <c r="I541" s="693"/>
      <c r="J541" s="693"/>
      <c r="K541" s="693"/>
      <c r="L541" s="693"/>
      <c r="M541" s="693"/>
      <c r="N541" s="693"/>
      <c r="O541" s="693"/>
      <c r="P541" s="693"/>
      <c r="Q541" s="693"/>
      <c r="R541" s="693"/>
    </row>
    <row r="542" spans="2:18" x14ac:dyDescent="0.25">
      <c r="B542" s="693"/>
      <c r="C542" s="693"/>
      <c r="D542" s="693"/>
      <c r="E542" s="693"/>
      <c r="F542" s="693"/>
      <c r="G542" s="693"/>
      <c r="H542" s="693"/>
      <c r="I542" s="693"/>
      <c r="J542" s="693"/>
      <c r="K542" s="693"/>
      <c r="L542" s="693"/>
      <c r="M542" s="693"/>
      <c r="N542" s="693"/>
      <c r="O542" s="693"/>
      <c r="P542" s="693"/>
      <c r="Q542" s="693"/>
      <c r="R542" s="693"/>
    </row>
    <row r="543" spans="2:18" x14ac:dyDescent="0.25">
      <c r="B543" s="693"/>
      <c r="C543" s="693"/>
      <c r="D543" s="693"/>
      <c r="E543" s="693"/>
      <c r="F543" s="693"/>
      <c r="G543" s="693"/>
      <c r="H543" s="693"/>
      <c r="I543" s="693"/>
      <c r="J543" s="693"/>
      <c r="K543" s="693"/>
      <c r="L543" s="693"/>
      <c r="M543" s="693"/>
      <c r="N543" s="693"/>
      <c r="O543" s="693"/>
      <c r="P543" s="693"/>
      <c r="Q543" s="693"/>
      <c r="R543" s="693"/>
    </row>
    <row r="544" spans="2:18" x14ac:dyDescent="0.25">
      <c r="B544" s="693"/>
      <c r="C544" s="693"/>
      <c r="D544" s="693"/>
      <c r="E544" s="693"/>
      <c r="F544" s="693"/>
      <c r="G544" s="693"/>
      <c r="H544" s="693"/>
      <c r="I544" s="693"/>
      <c r="J544" s="693"/>
      <c r="K544" s="693"/>
      <c r="L544" s="693"/>
      <c r="M544" s="693"/>
      <c r="N544" s="693"/>
      <c r="O544" s="693"/>
      <c r="P544" s="693"/>
      <c r="Q544" s="693"/>
      <c r="R544" s="693"/>
    </row>
    <row r="545" spans="2:18" x14ac:dyDescent="0.25">
      <c r="B545" s="693"/>
      <c r="C545" s="693"/>
      <c r="D545" s="693"/>
      <c r="E545" s="693"/>
      <c r="F545" s="693"/>
      <c r="G545" s="693"/>
      <c r="H545" s="693"/>
      <c r="I545" s="693"/>
      <c r="J545" s="693"/>
      <c r="K545" s="693"/>
      <c r="L545" s="693"/>
      <c r="M545" s="693"/>
      <c r="N545" s="693"/>
      <c r="O545" s="693"/>
      <c r="P545" s="693"/>
      <c r="Q545" s="693"/>
      <c r="R545" s="693"/>
    </row>
    <row r="546" spans="2:18" x14ac:dyDescent="0.25">
      <c r="B546" s="693"/>
      <c r="C546" s="693"/>
      <c r="D546" s="693"/>
      <c r="E546" s="693"/>
      <c r="F546" s="693"/>
      <c r="G546" s="693"/>
      <c r="H546" s="693"/>
      <c r="I546" s="693"/>
      <c r="J546" s="693"/>
      <c r="K546" s="693"/>
      <c r="L546" s="693"/>
      <c r="M546" s="693"/>
      <c r="N546" s="693"/>
      <c r="O546" s="693"/>
      <c r="P546" s="693"/>
      <c r="Q546" s="693"/>
      <c r="R546" s="693"/>
    </row>
    <row r="547" spans="2:18" x14ac:dyDescent="0.25">
      <c r="B547" s="693"/>
      <c r="C547" s="693"/>
      <c r="D547" s="693"/>
      <c r="E547" s="693"/>
      <c r="F547" s="693"/>
      <c r="G547" s="693"/>
      <c r="H547" s="693"/>
      <c r="I547" s="693"/>
      <c r="J547" s="693"/>
      <c r="K547" s="693"/>
      <c r="L547" s="693"/>
      <c r="M547" s="693"/>
      <c r="N547" s="693"/>
      <c r="O547" s="693"/>
      <c r="P547" s="693"/>
      <c r="Q547" s="693"/>
      <c r="R547" s="693"/>
    </row>
    <row r="548" spans="2:18" x14ac:dyDescent="0.25">
      <c r="B548" s="693"/>
      <c r="C548" s="693"/>
      <c r="D548" s="693"/>
      <c r="E548" s="693"/>
      <c r="F548" s="693"/>
      <c r="G548" s="693"/>
      <c r="H548" s="693"/>
      <c r="I548" s="693"/>
      <c r="J548" s="693"/>
      <c r="K548" s="693"/>
      <c r="L548" s="693"/>
      <c r="M548" s="693"/>
      <c r="N548" s="693"/>
      <c r="O548" s="693"/>
      <c r="P548" s="693"/>
      <c r="Q548" s="693"/>
      <c r="R548" s="693"/>
    </row>
    <row r="549" spans="2:18" x14ac:dyDescent="0.25">
      <c r="B549" s="693"/>
      <c r="C549" s="693"/>
      <c r="D549" s="693"/>
      <c r="E549" s="693"/>
      <c r="F549" s="693"/>
      <c r="G549" s="693"/>
      <c r="H549" s="693"/>
      <c r="I549" s="693"/>
      <c r="J549" s="693"/>
      <c r="K549" s="693"/>
      <c r="L549" s="693"/>
      <c r="M549" s="693"/>
      <c r="N549" s="693"/>
      <c r="O549" s="693"/>
      <c r="P549" s="693"/>
      <c r="Q549" s="693"/>
      <c r="R549" s="693"/>
    </row>
    <row r="550" spans="2:18" x14ac:dyDescent="0.25">
      <c r="B550" s="693"/>
      <c r="C550" s="693"/>
      <c r="D550" s="693"/>
      <c r="E550" s="693"/>
      <c r="F550" s="693"/>
      <c r="G550" s="693"/>
      <c r="H550" s="693"/>
      <c r="I550" s="693"/>
      <c r="J550" s="693"/>
      <c r="K550" s="693"/>
      <c r="L550" s="693"/>
      <c r="M550" s="693"/>
      <c r="N550" s="693"/>
      <c r="O550" s="693"/>
      <c r="P550" s="693"/>
      <c r="Q550" s="693"/>
      <c r="R550" s="693"/>
    </row>
    <row r="551" spans="2:18" x14ac:dyDescent="0.25">
      <c r="B551" s="693"/>
      <c r="C551" s="693"/>
      <c r="D551" s="693"/>
      <c r="E551" s="693"/>
      <c r="F551" s="693"/>
      <c r="G551" s="693"/>
      <c r="H551" s="693"/>
      <c r="I551" s="693"/>
      <c r="J551" s="693"/>
      <c r="K551" s="693"/>
      <c r="L551" s="693"/>
      <c r="M551" s="693"/>
      <c r="N551" s="693"/>
      <c r="O551" s="693"/>
      <c r="P551" s="693"/>
      <c r="Q551" s="693"/>
      <c r="R551" s="693"/>
    </row>
    <row r="552" spans="2:18" x14ac:dyDescent="0.25">
      <c r="B552" s="693"/>
      <c r="C552" s="693"/>
      <c r="D552" s="693"/>
      <c r="E552" s="693"/>
      <c r="F552" s="693"/>
      <c r="G552" s="693"/>
      <c r="H552" s="693"/>
      <c r="I552" s="693"/>
      <c r="J552" s="693"/>
      <c r="K552" s="693"/>
      <c r="L552" s="693"/>
      <c r="M552" s="693"/>
      <c r="N552" s="693"/>
      <c r="O552" s="693"/>
      <c r="P552" s="693"/>
      <c r="Q552" s="693"/>
      <c r="R552" s="693"/>
    </row>
    <row r="553" spans="2:18" x14ac:dyDescent="0.25">
      <c r="B553" s="693"/>
      <c r="C553" s="693"/>
      <c r="D553" s="693"/>
      <c r="E553" s="693"/>
      <c r="F553" s="693"/>
      <c r="G553" s="693"/>
      <c r="H553" s="693"/>
      <c r="I553" s="693"/>
      <c r="J553" s="693"/>
      <c r="K553" s="693"/>
      <c r="L553" s="693"/>
      <c r="M553" s="693"/>
      <c r="N553" s="693"/>
      <c r="O553" s="693"/>
      <c r="P553" s="693"/>
      <c r="Q553" s="693"/>
      <c r="R553" s="693"/>
    </row>
    <row r="554" spans="2:18" x14ac:dyDescent="0.25">
      <c r="B554" s="693"/>
      <c r="C554" s="693"/>
      <c r="D554" s="693"/>
      <c r="E554" s="693"/>
      <c r="F554" s="693"/>
      <c r="G554" s="693"/>
      <c r="H554" s="693"/>
      <c r="I554" s="693"/>
      <c r="J554" s="693"/>
      <c r="K554" s="693"/>
      <c r="L554" s="693"/>
      <c r="M554" s="693"/>
      <c r="N554" s="693"/>
      <c r="O554" s="693"/>
      <c r="P554" s="693"/>
      <c r="Q554" s="693"/>
      <c r="R554" s="693"/>
    </row>
    <row r="555" spans="2:18" x14ac:dyDescent="0.25">
      <c r="B555" s="693"/>
      <c r="C555" s="693"/>
      <c r="D555" s="693"/>
      <c r="E555" s="693"/>
      <c r="F555" s="693"/>
      <c r="G555" s="693"/>
      <c r="H555" s="693"/>
      <c r="I555" s="693"/>
      <c r="J555" s="693"/>
      <c r="K555" s="693"/>
      <c r="L555" s="693"/>
      <c r="M555" s="693"/>
      <c r="N555" s="693"/>
      <c r="O555" s="693"/>
      <c r="P555" s="693"/>
      <c r="Q555" s="693"/>
      <c r="R555" s="693"/>
    </row>
    <row r="556" spans="2:18" x14ac:dyDescent="0.25">
      <c r="B556" s="693"/>
      <c r="C556" s="693"/>
      <c r="D556" s="693"/>
      <c r="E556" s="693"/>
      <c r="F556" s="693"/>
      <c r="G556" s="693"/>
      <c r="H556" s="693"/>
      <c r="I556" s="693"/>
      <c r="J556" s="693"/>
      <c r="K556" s="693"/>
      <c r="L556" s="693"/>
      <c r="M556" s="693"/>
      <c r="N556" s="693"/>
      <c r="O556" s="693"/>
      <c r="P556" s="693"/>
      <c r="Q556" s="693"/>
      <c r="R556" s="693"/>
    </row>
    <row r="557" spans="2:18" x14ac:dyDescent="0.25">
      <c r="B557" s="693"/>
      <c r="C557" s="693"/>
      <c r="D557" s="693"/>
      <c r="E557" s="693"/>
      <c r="F557" s="693"/>
      <c r="G557" s="693"/>
      <c r="H557" s="693"/>
      <c r="I557" s="693"/>
      <c r="J557" s="693"/>
      <c r="K557" s="693"/>
      <c r="L557" s="693"/>
      <c r="M557" s="693"/>
      <c r="N557" s="693"/>
      <c r="O557" s="693"/>
      <c r="P557" s="693"/>
      <c r="Q557" s="693"/>
      <c r="R557" s="693"/>
    </row>
    <row r="558" spans="2:18" x14ac:dyDescent="0.25">
      <c r="B558" s="693"/>
      <c r="C558" s="693"/>
      <c r="D558" s="693"/>
      <c r="E558" s="693"/>
      <c r="F558" s="693"/>
      <c r="G558" s="693"/>
      <c r="H558" s="693"/>
      <c r="I558" s="693"/>
      <c r="J558" s="693"/>
      <c r="K558" s="693"/>
      <c r="L558" s="693"/>
      <c r="M558" s="693"/>
      <c r="N558" s="693"/>
      <c r="O558" s="693"/>
      <c r="P558" s="693"/>
      <c r="Q558" s="693"/>
      <c r="R558" s="693"/>
    </row>
    <row r="559" spans="2:18" x14ac:dyDescent="0.25">
      <c r="B559" s="693"/>
      <c r="C559" s="693"/>
      <c r="D559" s="693"/>
      <c r="E559" s="693"/>
      <c r="F559" s="693"/>
      <c r="G559" s="693"/>
      <c r="H559" s="693"/>
      <c r="I559" s="693"/>
      <c r="J559" s="693"/>
      <c r="K559" s="693"/>
      <c r="L559" s="693"/>
      <c r="M559" s="693"/>
      <c r="N559" s="693"/>
      <c r="O559" s="693"/>
      <c r="P559" s="693"/>
      <c r="Q559" s="693"/>
      <c r="R559" s="693"/>
    </row>
    <row r="560" spans="2:18" x14ac:dyDescent="0.25">
      <c r="B560" s="693"/>
      <c r="C560" s="693"/>
      <c r="D560" s="693"/>
      <c r="E560" s="693"/>
      <c r="F560" s="693"/>
      <c r="G560" s="693"/>
      <c r="H560" s="693"/>
      <c r="I560" s="693"/>
      <c r="J560" s="693"/>
      <c r="K560" s="693"/>
      <c r="L560" s="693"/>
      <c r="M560" s="693"/>
      <c r="N560" s="693"/>
      <c r="O560" s="693"/>
      <c r="P560" s="693"/>
      <c r="Q560" s="693"/>
      <c r="R560" s="693"/>
    </row>
    <row r="561" spans="2:18" x14ac:dyDescent="0.25">
      <c r="B561" s="693"/>
      <c r="C561" s="693"/>
      <c r="D561" s="693"/>
      <c r="E561" s="693"/>
      <c r="F561" s="693"/>
      <c r="G561" s="693"/>
      <c r="H561" s="693"/>
      <c r="I561" s="693"/>
      <c r="J561" s="693"/>
      <c r="K561" s="693"/>
      <c r="L561" s="693"/>
      <c r="M561" s="693"/>
      <c r="N561" s="693"/>
      <c r="O561" s="693"/>
      <c r="P561" s="693"/>
      <c r="Q561" s="693"/>
      <c r="R561" s="693"/>
    </row>
    <row r="562" spans="2:18" x14ac:dyDescent="0.25">
      <c r="B562" s="693"/>
      <c r="C562" s="693"/>
      <c r="D562" s="693"/>
      <c r="E562" s="693"/>
      <c r="F562" s="693"/>
      <c r="G562" s="693"/>
      <c r="H562" s="693"/>
      <c r="I562" s="693"/>
      <c r="J562" s="693"/>
      <c r="K562" s="693"/>
      <c r="L562" s="693"/>
      <c r="M562" s="693"/>
      <c r="N562" s="693"/>
      <c r="O562" s="693"/>
      <c r="P562" s="693"/>
      <c r="Q562" s="693"/>
      <c r="R562" s="693"/>
    </row>
    <row r="563" spans="2:18" x14ac:dyDescent="0.25">
      <c r="B563" s="693"/>
      <c r="C563" s="693"/>
      <c r="D563" s="693"/>
      <c r="E563" s="693"/>
      <c r="F563" s="693"/>
      <c r="G563" s="693"/>
      <c r="H563" s="693"/>
      <c r="I563" s="693"/>
      <c r="J563" s="693"/>
      <c r="K563" s="693"/>
      <c r="L563" s="693"/>
      <c r="M563" s="693"/>
      <c r="N563" s="693"/>
      <c r="O563" s="693"/>
      <c r="P563" s="693"/>
      <c r="Q563" s="693"/>
      <c r="R563" s="693"/>
    </row>
    <row r="564" spans="2:18" x14ac:dyDescent="0.25">
      <c r="B564" s="693"/>
      <c r="C564" s="693"/>
      <c r="D564" s="693"/>
      <c r="E564" s="693"/>
      <c r="F564" s="693"/>
      <c r="G564" s="693"/>
      <c r="H564" s="693"/>
      <c r="I564" s="693"/>
      <c r="J564" s="693"/>
      <c r="K564" s="693"/>
      <c r="L564" s="693"/>
      <c r="M564" s="693"/>
      <c r="N564" s="693"/>
      <c r="O564" s="693"/>
      <c r="P564" s="693"/>
      <c r="Q564" s="693"/>
      <c r="R564" s="693"/>
    </row>
    <row r="565" spans="2:18" x14ac:dyDescent="0.25">
      <c r="B565" s="693"/>
      <c r="C565" s="693"/>
      <c r="D565" s="693"/>
      <c r="E565" s="693"/>
      <c r="F565" s="693"/>
      <c r="G565" s="693"/>
      <c r="H565" s="693"/>
      <c r="I565" s="693"/>
      <c r="J565" s="693"/>
      <c r="K565" s="693"/>
      <c r="L565" s="693"/>
      <c r="M565" s="693"/>
      <c r="N565" s="693"/>
      <c r="O565" s="693"/>
      <c r="P565" s="693"/>
      <c r="Q565" s="693"/>
      <c r="R565" s="693"/>
    </row>
    <row r="566" spans="2:18" x14ac:dyDescent="0.25">
      <c r="B566" s="693"/>
      <c r="C566" s="693"/>
      <c r="D566" s="693"/>
      <c r="E566" s="693"/>
      <c r="F566" s="693"/>
      <c r="G566" s="693"/>
      <c r="H566" s="693"/>
      <c r="I566" s="693"/>
      <c r="J566" s="693"/>
      <c r="K566" s="693"/>
      <c r="L566" s="693"/>
      <c r="M566" s="693"/>
      <c r="N566" s="693"/>
      <c r="O566" s="693"/>
      <c r="P566" s="693"/>
      <c r="Q566" s="693"/>
      <c r="R566" s="693"/>
    </row>
    <row r="567" spans="2:18" x14ac:dyDescent="0.25">
      <c r="B567" s="693"/>
      <c r="C567" s="693"/>
      <c r="D567" s="693"/>
      <c r="E567" s="693"/>
      <c r="F567" s="693"/>
      <c r="G567" s="693"/>
      <c r="H567" s="693"/>
      <c r="I567" s="693"/>
      <c r="J567" s="693"/>
      <c r="K567" s="693"/>
      <c r="L567" s="693"/>
      <c r="M567" s="693"/>
      <c r="N567" s="693"/>
      <c r="O567" s="693"/>
      <c r="P567" s="693"/>
      <c r="Q567" s="693"/>
      <c r="R567" s="693"/>
    </row>
    <row r="568" spans="2:18" x14ac:dyDescent="0.25">
      <c r="B568" s="693"/>
      <c r="C568" s="693"/>
      <c r="D568" s="693"/>
      <c r="E568" s="693"/>
      <c r="F568" s="693"/>
      <c r="G568" s="693"/>
      <c r="H568" s="693"/>
      <c r="I568" s="693"/>
      <c r="J568" s="693"/>
      <c r="K568" s="693"/>
      <c r="L568" s="693"/>
      <c r="M568" s="693"/>
      <c r="N568" s="693"/>
      <c r="O568" s="693"/>
      <c r="P568" s="693"/>
      <c r="Q568" s="693"/>
      <c r="R568" s="693"/>
    </row>
    <row r="569" spans="2:18" x14ac:dyDescent="0.25">
      <c r="B569" s="693"/>
      <c r="C569" s="693"/>
      <c r="D569" s="693"/>
      <c r="E569" s="693"/>
      <c r="F569" s="693"/>
      <c r="G569" s="693"/>
      <c r="H569" s="693"/>
      <c r="I569" s="693"/>
      <c r="J569" s="693"/>
      <c r="K569" s="693"/>
      <c r="L569" s="693"/>
      <c r="M569" s="693"/>
      <c r="N569" s="693"/>
      <c r="O569" s="693"/>
      <c r="P569" s="693"/>
      <c r="Q569" s="693"/>
      <c r="R569" s="693"/>
    </row>
    <row r="570" spans="2:18" x14ac:dyDescent="0.25">
      <c r="B570" s="693"/>
      <c r="C570" s="693"/>
      <c r="D570" s="693"/>
      <c r="E570" s="693"/>
      <c r="F570" s="693"/>
      <c r="G570" s="693"/>
      <c r="H570" s="693"/>
      <c r="I570" s="693"/>
      <c r="J570" s="693"/>
      <c r="K570" s="693"/>
      <c r="L570" s="693"/>
      <c r="M570" s="693"/>
      <c r="N570" s="693"/>
      <c r="O570" s="693"/>
      <c r="P570" s="693"/>
      <c r="Q570" s="693"/>
      <c r="R570" s="693"/>
    </row>
    <row r="571" spans="2:18" x14ac:dyDescent="0.25">
      <c r="B571" s="693"/>
      <c r="C571" s="693"/>
      <c r="D571" s="693"/>
      <c r="E571" s="693"/>
      <c r="F571" s="693"/>
      <c r="G571" s="693"/>
      <c r="H571" s="693"/>
      <c r="I571" s="693"/>
      <c r="J571" s="693"/>
      <c r="K571" s="693"/>
      <c r="L571" s="693"/>
      <c r="M571" s="693"/>
      <c r="N571" s="693"/>
      <c r="O571" s="693"/>
      <c r="P571" s="693"/>
      <c r="Q571" s="693"/>
      <c r="R571" s="693"/>
    </row>
    <row r="572" spans="2:18" x14ac:dyDescent="0.25">
      <c r="B572" s="693"/>
      <c r="C572" s="693"/>
      <c r="D572" s="693"/>
      <c r="E572" s="693"/>
      <c r="F572" s="693"/>
      <c r="G572" s="693"/>
      <c r="H572" s="693"/>
      <c r="I572" s="693"/>
      <c r="J572" s="693"/>
      <c r="K572" s="693"/>
      <c r="L572" s="693"/>
      <c r="M572" s="693"/>
      <c r="N572" s="693"/>
      <c r="O572" s="693"/>
      <c r="P572" s="693"/>
      <c r="Q572" s="693"/>
      <c r="R572" s="693"/>
    </row>
    <row r="573" spans="2:18" x14ac:dyDescent="0.25">
      <c r="B573" s="693"/>
      <c r="C573" s="693"/>
      <c r="D573" s="693"/>
      <c r="E573" s="693"/>
      <c r="F573" s="693"/>
      <c r="G573" s="693"/>
      <c r="H573" s="693"/>
      <c r="I573" s="693"/>
      <c r="J573" s="693"/>
      <c r="K573" s="693"/>
      <c r="L573" s="693"/>
      <c r="M573" s="693"/>
      <c r="N573" s="693"/>
      <c r="O573" s="693"/>
      <c r="P573" s="693"/>
      <c r="Q573" s="693"/>
      <c r="R573" s="693"/>
    </row>
    <row r="574" spans="2:18" x14ac:dyDescent="0.25">
      <c r="B574" s="693"/>
      <c r="C574" s="693"/>
      <c r="D574" s="693"/>
      <c r="E574" s="693"/>
      <c r="F574" s="693"/>
      <c r="G574" s="693"/>
      <c r="H574" s="693"/>
      <c r="I574" s="693"/>
      <c r="J574" s="693"/>
      <c r="K574" s="693"/>
      <c r="L574" s="693"/>
      <c r="M574" s="693"/>
      <c r="N574" s="693"/>
      <c r="O574" s="693"/>
      <c r="P574" s="693"/>
      <c r="Q574" s="693"/>
      <c r="R574" s="693"/>
    </row>
    <row r="575" spans="2:18" x14ac:dyDescent="0.25">
      <c r="B575" s="693"/>
      <c r="C575" s="693"/>
      <c r="D575" s="693"/>
      <c r="E575" s="693"/>
      <c r="F575" s="693"/>
      <c r="G575" s="693"/>
      <c r="H575" s="693"/>
      <c r="I575" s="693"/>
      <c r="J575" s="693"/>
      <c r="K575" s="693"/>
      <c r="L575" s="693"/>
      <c r="M575" s="693"/>
      <c r="N575" s="693"/>
      <c r="O575" s="693"/>
      <c r="P575" s="693"/>
      <c r="Q575" s="693"/>
      <c r="R575" s="693"/>
    </row>
    <row r="576" spans="2:18" x14ac:dyDescent="0.25">
      <c r="B576" s="693"/>
      <c r="C576" s="693"/>
      <c r="D576" s="693"/>
      <c r="E576" s="693"/>
      <c r="F576" s="693"/>
      <c r="G576" s="693"/>
      <c r="H576" s="693"/>
      <c r="I576" s="693"/>
      <c r="J576" s="693"/>
      <c r="K576" s="693"/>
      <c r="L576" s="693"/>
      <c r="M576" s="693"/>
      <c r="N576" s="693"/>
      <c r="O576" s="693"/>
      <c r="P576" s="693"/>
      <c r="Q576" s="693"/>
      <c r="R576" s="693"/>
    </row>
    <row r="577" spans="2:18" x14ac:dyDescent="0.25">
      <c r="B577" s="693"/>
      <c r="C577" s="693"/>
      <c r="D577" s="693"/>
      <c r="E577" s="693"/>
      <c r="F577" s="693"/>
      <c r="G577" s="693"/>
      <c r="H577" s="693"/>
      <c r="I577" s="693"/>
      <c r="J577" s="693"/>
      <c r="K577" s="693"/>
      <c r="L577" s="693"/>
      <c r="M577" s="693"/>
      <c r="N577" s="693"/>
      <c r="O577" s="693"/>
      <c r="P577" s="693"/>
      <c r="Q577" s="693"/>
      <c r="R577" s="693"/>
    </row>
    <row r="578" spans="2:18" x14ac:dyDescent="0.25">
      <c r="B578" s="693"/>
      <c r="C578" s="693"/>
      <c r="D578" s="693"/>
      <c r="E578" s="693"/>
      <c r="F578" s="693"/>
      <c r="G578" s="693"/>
      <c r="H578" s="693"/>
      <c r="I578" s="693"/>
      <c r="J578" s="693"/>
      <c r="K578" s="693"/>
      <c r="L578" s="693"/>
      <c r="M578" s="693"/>
      <c r="N578" s="693"/>
      <c r="O578" s="693"/>
      <c r="P578" s="693"/>
      <c r="Q578" s="693"/>
      <c r="R578" s="693"/>
    </row>
    <row r="579" spans="2:18" x14ac:dyDescent="0.25">
      <c r="B579" s="693"/>
      <c r="C579" s="693"/>
      <c r="D579" s="693"/>
      <c r="E579" s="693"/>
      <c r="F579" s="693"/>
      <c r="G579" s="693"/>
      <c r="H579" s="693"/>
      <c r="I579" s="693"/>
      <c r="J579" s="693"/>
      <c r="K579" s="693"/>
      <c r="L579" s="693"/>
      <c r="M579" s="693"/>
      <c r="N579" s="693"/>
      <c r="O579" s="693"/>
      <c r="P579" s="693"/>
      <c r="Q579" s="693"/>
      <c r="R579" s="693"/>
    </row>
    <row r="580" spans="2:18" x14ac:dyDescent="0.25">
      <c r="B580" s="693"/>
      <c r="C580" s="693"/>
      <c r="D580" s="693"/>
      <c r="E580" s="693"/>
      <c r="F580" s="693"/>
      <c r="G580" s="693"/>
      <c r="H580" s="693"/>
      <c r="I580" s="693"/>
      <c r="J580" s="693"/>
      <c r="K580" s="693"/>
      <c r="L580" s="693"/>
      <c r="M580" s="693"/>
      <c r="N580" s="693"/>
      <c r="O580" s="693"/>
      <c r="P580" s="693"/>
      <c r="Q580" s="693"/>
      <c r="R580" s="693"/>
    </row>
    <row r="581" spans="2:18" x14ac:dyDescent="0.25">
      <c r="B581" s="693"/>
      <c r="C581" s="693"/>
      <c r="D581" s="693"/>
      <c r="E581" s="693"/>
      <c r="F581" s="693"/>
      <c r="G581" s="693"/>
      <c r="H581" s="693"/>
      <c r="I581" s="693"/>
      <c r="J581" s="693"/>
      <c r="K581" s="693"/>
      <c r="L581" s="693"/>
      <c r="M581" s="693"/>
      <c r="N581" s="693"/>
      <c r="O581" s="693"/>
      <c r="P581" s="693"/>
      <c r="Q581" s="693"/>
      <c r="R581" s="693"/>
    </row>
    <row r="582" spans="2:18" x14ac:dyDescent="0.25">
      <c r="B582" s="693"/>
      <c r="C582" s="693"/>
      <c r="D582" s="693"/>
      <c r="E582" s="693"/>
      <c r="F582" s="693"/>
      <c r="G582" s="693"/>
      <c r="H582" s="693"/>
      <c r="I582" s="693"/>
      <c r="J582" s="693"/>
      <c r="K582" s="693"/>
      <c r="L582" s="693"/>
      <c r="M582" s="693"/>
      <c r="N582" s="693"/>
      <c r="O582" s="693"/>
      <c r="P582" s="693"/>
      <c r="Q582" s="693"/>
      <c r="R582" s="693"/>
    </row>
    <row r="583" spans="2:18" x14ac:dyDescent="0.25">
      <c r="B583" s="693"/>
      <c r="C583" s="693"/>
      <c r="D583" s="693"/>
      <c r="E583" s="693"/>
      <c r="F583" s="693"/>
      <c r="G583" s="693"/>
      <c r="H583" s="693"/>
      <c r="I583" s="693"/>
      <c r="J583" s="693"/>
      <c r="K583" s="693"/>
      <c r="L583" s="693"/>
      <c r="M583" s="693"/>
      <c r="N583" s="693"/>
      <c r="O583" s="693"/>
      <c r="P583" s="693"/>
      <c r="Q583" s="693"/>
      <c r="R583" s="693"/>
    </row>
    <row r="584" spans="2:18" x14ac:dyDescent="0.25">
      <c r="B584" s="693"/>
      <c r="C584" s="693"/>
      <c r="D584" s="693"/>
      <c r="E584" s="693"/>
      <c r="F584" s="693"/>
      <c r="G584" s="693"/>
      <c r="H584" s="693"/>
      <c r="I584" s="693"/>
      <c r="J584" s="693"/>
      <c r="K584" s="693"/>
      <c r="L584" s="693"/>
      <c r="M584" s="693"/>
      <c r="N584" s="693"/>
      <c r="O584" s="693"/>
      <c r="P584" s="693"/>
      <c r="Q584" s="693"/>
      <c r="R584" s="693"/>
    </row>
    <row r="585" spans="2:18" x14ac:dyDescent="0.25">
      <c r="B585" s="693"/>
      <c r="C585" s="693"/>
      <c r="D585" s="693"/>
      <c r="E585" s="693"/>
      <c r="F585" s="693"/>
      <c r="G585" s="693"/>
      <c r="H585" s="693"/>
      <c r="I585" s="693"/>
      <c r="J585" s="693"/>
      <c r="K585" s="693"/>
      <c r="L585" s="693"/>
      <c r="M585" s="693"/>
      <c r="N585" s="693"/>
      <c r="O585" s="693"/>
      <c r="P585" s="693"/>
      <c r="Q585" s="693"/>
      <c r="R585" s="693"/>
    </row>
    <row r="586" spans="2:18" x14ac:dyDescent="0.25">
      <c r="B586" s="693"/>
      <c r="C586" s="693"/>
      <c r="D586" s="693"/>
      <c r="E586" s="693"/>
      <c r="F586" s="693"/>
      <c r="G586" s="693"/>
      <c r="H586" s="693"/>
      <c r="I586" s="693"/>
      <c r="J586" s="693"/>
      <c r="K586" s="693"/>
      <c r="L586" s="693"/>
      <c r="M586" s="693"/>
      <c r="N586" s="693"/>
      <c r="O586" s="693"/>
      <c r="P586" s="693"/>
      <c r="Q586" s="693"/>
      <c r="R586" s="693"/>
    </row>
    <row r="587" spans="2:18" x14ac:dyDescent="0.25">
      <c r="B587" s="693"/>
      <c r="C587" s="693"/>
      <c r="D587" s="693"/>
      <c r="E587" s="693"/>
      <c r="F587" s="693"/>
      <c r="G587" s="693"/>
      <c r="H587" s="693"/>
      <c r="I587" s="693"/>
      <c r="J587" s="693"/>
      <c r="K587" s="693"/>
      <c r="L587" s="693"/>
      <c r="M587" s="693"/>
      <c r="N587" s="693"/>
      <c r="O587" s="693"/>
      <c r="P587" s="693"/>
      <c r="Q587" s="693"/>
      <c r="R587" s="693"/>
    </row>
    <row r="588" spans="2:18" x14ac:dyDescent="0.25">
      <c r="B588" s="693"/>
      <c r="C588" s="693"/>
      <c r="D588" s="693"/>
      <c r="E588" s="693"/>
      <c r="F588" s="693"/>
      <c r="G588" s="693"/>
      <c r="H588" s="693"/>
      <c r="I588" s="693"/>
      <c r="J588" s="693"/>
      <c r="K588" s="693"/>
      <c r="L588" s="693"/>
      <c r="M588" s="693"/>
      <c r="N588" s="693"/>
      <c r="O588" s="693"/>
      <c r="P588" s="693"/>
      <c r="Q588" s="693"/>
      <c r="R588" s="693"/>
    </row>
    <row r="589" spans="2:18" x14ac:dyDescent="0.25">
      <c r="B589" s="693"/>
      <c r="C589" s="693"/>
      <c r="D589" s="693"/>
      <c r="E589" s="693"/>
      <c r="F589" s="693"/>
      <c r="G589" s="693"/>
      <c r="H589" s="693"/>
      <c r="I589" s="693"/>
      <c r="J589" s="693"/>
      <c r="K589" s="693"/>
      <c r="L589" s="693"/>
      <c r="M589" s="693"/>
      <c r="N589" s="693"/>
      <c r="O589" s="693"/>
      <c r="P589" s="693"/>
      <c r="Q589" s="693"/>
      <c r="R589" s="693"/>
    </row>
    <row r="590" spans="2:18" x14ac:dyDescent="0.25">
      <c r="B590" s="693"/>
      <c r="C590" s="693"/>
      <c r="D590" s="693"/>
      <c r="E590" s="693"/>
      <c r="F590" s="693"/>
      <c r="G590" s="693"/>
      <c r="H590" s="693"/>
      <c r="I590" s="693"/>
      <c r="J590" s="693"/>
      <c r="K590" s="693"/>
      <c r="L590" s="693"/>
      <c r="M590" s="693"/>
      <c r="N590" s="693"/>
      <c r="O590" s="693"/>
      <c r="P590" s="693"/>
      <c r="Q590" s="693"/>
      <c r="R590" s="693"/>
    </row>
    <row r="591" spans="2:18" x14ac:dyDescent="0.25">
      <c r="B591" s="693"/>
      <c r="C591" s="693"/>
      <c r="D591" s="693"/>
      <c r="E591" s="693"/>
      <c r="F591" s="693"/>
      <c r="G591" s="693"/>
      <c r="H591" s="693"/>
      <c r="I591" s="693"/>
      <c r="J591" s="693"/>
      <c r="K591" s="693"/>
      <c r="L591" s="693"/>
      <c r="M591" s="693"/>
      <c r="N591" s="693"/>
      <c r="O591" s="693"/>
      <c r="P591" s="693"/>
      <c r="Q591" s="693"/>
      <c r="R591" s="693"/>
    </row>
    <row r="592" spans="2:18" x14ac:dyDescent="0.25">
      <c r="B592" s="693"/>
      <c r="C592" s="693"/>
      <c r="D592" s="693"/>
      <c r="E592" s="693"/>
      <c r="F592" s="693"/>
      <c r="G592" s="693"/>
      <c r="H592" s="693"/>
      <c r="I592" s="693"/>
      <c r="J592" s="693"/>
      <c r="K592" s="693"/>
      <c r="L592" s="693"/>
      <c r="M592" s="693"/>
      <c r="N592" s="693"/>
      <c r="O592" s="693"/>
      <c r="P592" s="693"/>
      <c r="Q592" s="693"/>
      <c r="R592" s="693"/>
    </row>
    <row r="593" spans="2:18" x14ac:dyDescent="0.25">
      <c r="B593" s="693"/>
      <c r="C593" s="693"/>
      <c r="D593" s="693"/>
      <c r="E593" s="693"/>
      <c r="F593" s="693"/>
      <c r="G593" s="693"/>
      <c r="H593" s="693"/>
      <c r="I593" s="693"/>
      <c r="J593" s="693"/>
      <c r="K593" s="693"/>
      <c r="L593" s="693"/>
      <c r="M593" s="693"/>
      <c r="N593" s="693"/>
      <c r="O593" s="693"/>
      <c r="P593" s="693"/>
      <c r="Q593" s="693"/>
      <c r="R593" s="693"/>
    </row>
    <row r="594" spans="2:18" x14ac:dyDescent="0.25">
      <c r="B594" s="693"/>
      <c r="C594" s="693"/>
      <c r="D594" s="693"/>
      <c r="E594" s="693"/>
      <c r="F594" s="693"/>
      <c r="G594" s="693"/>
      <c r="H594" s="693"/>
      <c r="I594" s="693"/>
      <c r="J594" s="693"/>
      <c r="K594" s="693"/>
      <c r="L594" s="693"/>
      <c r="M594" s="693"/>
      <c r="N594" s="693"/>
      <c r="O594" s="693"/>
      <c r="P594" s="693"/>
      <c r="Q594" s="693"/>
      <c r="R594" s="693"/>
    </row>
    <row r="595" spans="2:18" x14ac:dyDescent="0.25">
      <c r="B595" s="693"/>
      <c r="C595" s="693"/>
      <c r="D595" s="693"/>
      <c r="E595" s="693"/>
      <c r="F595" s="693"/>
      <c r="G595" s="693"/>
      <c r="H595" s="693"/>
      <c r="I595" s="693"/>
      <c r="J595" s="693"/>
      <c r="K595" s="693"/>
      <c r="L595" s="693"/>
      <c r="M595" s="693"/>
      <c r="N595" s="693"/>
      <c r="O595" s="693"/>
      <c r="P595" s="693"/>
      <c r="Q595" s="693"/>
      <c r="R595" s="693"/>
    </row>
    <row r="596" spans="2:18" x14ac:dyDescent="0.25">
      <c r="B596" s="693"/>
      <c r="C596" s="693"/>
      <c r="D596" s="693"/>
      <c r="E596" s="693"/>
      <c r="F596" s="693"/>
      <c r="G596" s="693"/>
      <c r="H596" s="693"/>
      <c r="I596" s="693"/>
      <c r="J596" s="693"/>
      <c r="K596" s="693"/>
      <c r="L596" s="693"/>
      <c r="M596" s="693"/>
      <c r="N596" s="693"/>
      <c r="O596" s="693"/>
      <c r="P596" s="693"/>
      <c r="Q596" s="693"/>
      <c r="R596" s="693"/>
    </row>
    <row r="597" spans="2:18" x14ac:dyDescent="0.25">
      <c r="B597" s="693"/>
      <c r="C597" s="693"/>
      <c r="D597" s="693"/>
      <c r="E597" s="693"/>
      <c r="F597" s="693"/>
      <c r="G597" s="693"/>
      <c r="H597" s="693"/>
      <c r="I597" s="693"/>
      <c r="J597" s="693"/>
      <c r="K597" s="693"/>
      <c r="L597" s="693"/>
      <c r="M597" s="693"/>
      <c r="N597" s="693"/>
      <c r="O597" s="693"/>
      <c r="P597" s="693"/>
      <c r="Q597" s="693"/>
      <c r="R597" s="693"/>
    </row>
    <row r="598" spans="2:18" x14ac:dyDescent="0.25">
      <c r="B598" s="693"/>
      <c r="C598" s="693"/>
      <c r="D598" s="693"/>
      <c r="E598" s="693"/>
      <c r="F598" s="693"/>
      <c r="G598" s="693"/>
      <c r="H598" s="693"/>
      <c r="I598" s="693"/>
      <c r="J598" s="693"/>
      <c r="K598" s="693"/>
      <c r="L598" s="693"/>
      <c r="M598" s="693"/>
      <c r="N598" s="693"/>
      <c r="O598" s="693"/>
      <c r="P598" s="693"/>
      <c r="Q598" s="693"/>
      <c r="R598" s="693"/>
    </row>
    <row r="599" spans="2:18" x14ac:dyDescent="0.25">
      <c r="B599" s="693"/>
      <c r="C599" s="693"/>
      <c r="D599" s="693"/>
      <c r="E599" s="693"/>
      <c r="F599" s="693"/>
      <c r="G599" s="693"/>
      <c r="H599" s="693"/>
      <c r="I599" s="693"/>
      <c r="J599" s="693"/>
      <c r="K599" s="693"/>
      <c r="L599" s="693"/>
      <c r="M599" s="693"/>
      <c r="N599" s="693"/>
      <c r="O599" s="693"/>
      <c r="P599" s="693"/>
      <c r="Q599" s="693"/>
      <c r="R599" s="693"/>
    </row>
    <row r="600" spans="2:18" x14ac:dyDescent="0.25">
      <c r="B600" s="693"/>
      <c r="C600" s="693"/>
      <c r="D600" s="693"/>
      <c r="E600" s="693"/>
      <c r="F600" s="693"/>
      <c r="G600" s="693"/>
      <c r="H600" s="693"/>
      <c r="I600" s="693"/>
      <c r="J600" s="693"/>
      <c r="K600" s="693"/>
      <c r="L600" s="693"/>
      <c r="M600" s="693"/>
      <c r="N600" s="693"/>
      <c r="O600" s="693"/>
      <c r="P600" s="693"/>
      <c r="Q600" s="693"/>
      <c r="R600" s="693"/>
    </row>
    <row r="601" spans="2:18" x14ac:dyDescent="0.25">
      <c r="B601" s="693"/>
      <c r="C601" s="693"/>
      <c r="D601" s="693"/>
      <c r="E601" s="693"/>
      <c r="F601" s="693"/>
      <c r="G601" s="693"/>
      <c r="H601" s="693"/>
      <c r="I601" s="693"/>
      <c r="J601" s="693"/>
      <c r="K601" s="693"/>
      <c r="L601" s="693"/>
      <c r="M601" s="693"/>
      <c r="N601" s="693"/>
      <c r="O601" s="693"/>
      <c r="P601" s="693"/>
      <c r="Q601" s="693"/>
      <c r="R601" s="693"/>
    </row>
    <row r="602" spans="2:18" x14ac:dyDescent="0.25">
      <c r="B602" s="693"/>
      <c r="C602" s="693"/>
      <c r="D602" s="693"/>
      <c r="E602" s="693"/>
      <c r="F602" s="693"/>
      <c r="G602" s="693"/>
      <c r="H602" s="693"/>
      <c r="I602" s="693"/>
      <c r="J602" s="693"/>
      <c r="K602" s="693"/>
      <c r="L602" s="693"/>
      <c r="M602" s="693"/>
      <c r="N602" s="693"/>
      <c r="O602" s="693"/>
      <c r="P602" s="693"/>
      <c r="Q602" s="693"/>
      <c r="R602" s="693"/>
    </row>
    <row r="603" spans="2:18" x14ac:dyDescent="0.25">
      <c r="B603" s="693"/>
      <c r="C603" s="693"/>
      <c r="D603" s="693"/>
      <c r="E603" s="693"/>
      <c r="F603" s="693"/>
      <c r="G603" s="693"/>
      <c r="H603" s="693"/>
      <c r="I603" s="693"/>
      <c r="J603" s="693"/>
      <c r="K603" s="693"/>
      <c r="L603" s="693"/>
      <c r="M603" s="693"/>
      <c r="N603" s="693"/>
      <c r="O603" s="693"/>
      <c r="P603" s="693"/>
      <c r="Q603" s="693"/>
      <c r="R603" s="693"/>
    </row>
    <row r="604" spans="2:18" x14ac:dyDescent="0.25">
      <c r="B604" s="693"/>
      <c r="C604" s="693"/>
      <c r="D604" s="693"/>
      <c r="E604" s="693"/>
      <c r="F604" s="693"/>
      <c r="G604" s="693"/>
      <c r="H604" s="693"/>
      <c r="I604" s="693"/>
      <c r="J604" s="693"/>
      <c r="K604" s="693"/>
      <c r="L604" s="693"/>
      <c r="M604" s="693"/>
      <c r="N604" s="693"/>
      <c r="O604" s="693"/>
      <c r="P604" s="693"/>
      <c r="Q604" s="693"/>
      <c r="R604" s="693"/>
    </row>
    <row r="605" spans="2:18" x14ac:dyDescent="0.25">
      <c r="B605" s="693"/>
      <c r="C605" s="693"/>
      <c r="D605" s="693"/>
      <c r="E605" s="693"/>
      <c r="F605" s="693"/>
      <c r="G605" s="693"/>
      <c r="H605" s="693"/>
      <c r="I605" s="693"/>
      <c r="J605" s="693"/>
      <c r="K605" s="693"/>
      <c r="L605" s="693"/>
      <c r="M605" s="693"/>
      <c r="N605" s="693"/>
      <c r="O605" s="693"/>
      <c r="P605" s="693"/>
      <c r="Q605" s="693"/>
      <c r="R605" s="693"/>
    </row>
    <row r="606" spans="2:18" x14ac:dyDescent="0.25">
      <c r="B606" s="693"/>
      <c r="C606" s="693"/>
      <c r="D606" s="693"/>
      <c r="E606" s="693"/>
      <c r="F606" s="693"/>
      <c r="G606" s="693"/>
      <c r="H606" s="693"/>
      <c r="I606" s="693"/>
      <c r="J606" s="693"/>
      <c r="K606" s="693"/>
      <c r="L606" s="693"/>
      <c r="M606" s="693"/>
      <c r="N606" s="693"/>
      <c r="O606" s="693"/>
      <c r="P606" s="693"/>
      <c r="Q606" s="693"/>
      <c r="R606" s="693"/>
    </row>
    <row r="607" spans="2:18" x14ac:dyDescent="0.25">
      <c r="B607" s="693"/>
      <c r="C607" s="693"/>
      <c r="D607" s="693"/>
      <c r="E607" s="693"/>
      <c r="F607" s="693"/>
      <c r="G607" s="693"/>
      <c r="H607" s="693"/>
      <c r="I607" s="693"/>
      <c r="J607" s="693"/>
      <c r="K607" s="693"/>
      <c r="L607" s="693"/>
      <c r="M607" s="693"/>
      <c r="N607" s="693"/>
      <c r="O607" s="693"/>
      <c r="P607" s="693"/>
      <c r="Q607" s="693"/>
      <c r="R607" s="693"/>
    </row>
    <row r="608" spans="2:18" x14ac:dyDescent="0.25">
      <c r="B608" s="693"/>
      <c r="C608" s="693"/>
      <c r="D608" s="693"/>
      <c r="E608" s="693"/>
      <c r="F608" s="693"/>
      <c r="G608" s="693"/>
      <c r="H608" s="693"/>
      <c r="I608" s="693"/>
      <c r="J608" s="693"/>
      <c r="K608" s="693"/>
      <c r="L608" s="693"/>
      <c r="M608" s="693"/>
      <c r="N608" s="693"/>
      <c r="O608" s="693"/>
      <c r="P608" s="693"/>
      <c r="Q608" s="693"/>
      <c r="R608" s="693"/>
    </row>
    <row r="609" spans="2:18" x14ac:dyDescent="0.25">
      <c r="B609" s="693"/>
      <c r="C609" s="693"/>
      <c r="D609" s="693"/>
      <c r="E609" s="693"/>
      <c r="F609" s="693"/>
      <c r="G609" s="693"/>
      <c r="H609" s="693"/>
      <c r="I609" s="693"/>
      <c r="J609" s="693"/>
      <c r="K609" s="693"/>
      <c r="L609" s="693"/>
      <c r="M609" s="693"/>
      <c r="N609" s="693"/>
      <c r="O609" s="693"/>
      <c r="P609" s="693"/>
      <c r="Q609" s="693"/>
      <c r="R609" s="693"/>
    </row>
    <row r="610" spans="2:18" x14ac:dyDescent="0.25">
      <c r="B610" s="693"/>
      <c r="C610" s="693"/>
      <c r="D610" s="693"/>
      <c r="E610" s="693"/>
      <c r="F610" s="693"/>
      <c r="G610" s="693"/>
      <c r="H610" s="693"/>
      <c r="I610" s="693"/>
      <c r="J610" s="693"/>
      <c r="K610" s="693"/>
      <c r="L610" s="693"/>
      <c r="M610" s="693"/>
      <c r="N610" s="693"/>
      <c r="O610" s="693"/>
      <c r="P610" s="693"/>
      <c r="Q610" s="693"/>
      <c r="R610" s="693"/>
    </row>
    <row r="611" spans="2:18" x14ac:dyDescent="0.25">
      <c r="B611" s="693"/>
      <c r="C611" s="693"/>
      <c r="D611" s="693"/>
      <c r="E611" s="693"/>
      <c r="F611" s="693"/>
      <c r="G611" s="693"/>
      <c r="H611" s="693"/>
      <c r="I611" s="693"/>
      <c r="J611" s="693"/>
      <c r="K611" s="693"/>
      <c r="L611" s="693"/>
      <c r="M611" s="693"/>
      <c r="N611" s="693"/>
      <c r="O611" s="693"/>
      <c r="P611" s="693"/>
      <c r="Q611" s="693"/>
      <c r="R611" s="693"/>
    </row>
    <row r="612" spans="2:18" x14ac:dyDescent="0.25">
      <c r="B612" s="693"/>
      <c r="C612" s="693"/>
      <c r="D612" s="693"/>
      <c r="E612" s="693"/>
      <c r="F612" s="693"/>
      <c r="G612" s="693"/>
      <c r="H612" s="693"/>
      <c r="I612" s="693"/>
      <c r="J612" s="693"/>
      <c r="K612" s="693"/>
      <c r="L612" s="693"/>
      <c r="M612" s="693"/>
      <c r="N612" s="693"/>
      <c r="O612" s="693"/>
      <c r="P612" s="693"/>
      <c r="Q612" s="693"/>
      <c r="R612" s="693"/>
    </row>
    <row r="613" spans="2:18" x14ac:dyDescent="0.25">
      <c r="B613" s="693"/>
      <c r="C613" s="693"/>
      <c r="D613" s="693"/>
      <c r="E613" s="693"/>
      <c r="F613" s="693"/>
      <c r="G613" s="693"/>
      <c r="H613" s="693"/>
      <c r="I613" s="693"/>
      <c r="J613" s="693"/>
      <c r="K613" s="693"/>
      <c r="L613" s="693"/>
      <c r="M613" s="693"/>
      <c r="N613" s="693"/>
      <c r="O613" s="693"/>
      <c r="P613" s="693"/>
      <c r="Q613" s="693"/>
      <c r="R613" s="693"/>
    </row>
    <row r="614" spans="2:18" x14ac:dyDescent="0.25">
      <c r="B614" s="693"/>
      <c r="C614" s="693"/>
      <c r="D614" s="693"/>
      <c r="E614" s="693"/>
      <c r="F614" s="693"/>
      <c r="G614" s="693"/>
      <c r="H614" s="693"/>
      <c r="I614" s="693"/>
      <c r="J614" s="693"/>
      <c r="K614" s="693"/>
      <c r="L614" s="693"/>
      <c r="M614" s="693"/>
      <c r="N614" s="693"/>
      <c r="O614" s="693"/>
      <c r="P614" s="693"/>
      <c r="Q614" s="693"/>
      <c r="R614" s="693"/>
    </row>
    <row r="615" spans="2:18" x14ac:dyDescent="0.25">
      <c r="B615" s="693"/>
      <c r="C615" s="693"/>
      <c r="D615" s="693"/>
      <c r="E615" s="693"/>
      <c r="F615" s="693"/>
      <c r="G615" s="693"/>
      <c r="H615" s="693"/>
      <c r="I615" s="693"/>
      <c r="J615" s="693"/>
      <c r="K615" s="693"/>
      <c r="L615" s="693"/>
      <c r="M615" s="693"/>
      <c r="N615" s="693"/>
      <c r="O615" s="693"/>
      <c r="P615" s="693"/>
      <c r="Q615" s="693"/>
      <c r="R615" s="693"/>
    </row>
    <row r="616" spans="2:18" x14ac:dyDescent="0.25">
      <c r="B616" s="693"/>
      <c r="C616" s="693"/>
      <c r="D616" s="693"/>
      <c r="E616" s="693"/>
      <c r="F616" s="693"/>
      <c r="G616" s="693"/>
      <c r="H616" s="693"/>
      <c r="I616" s="693"/>
      <c r="J616" s="693"/>
      <c r="K616" s="693"/>
      <c r="L616" s="693"/>
      <c r="M616" s="693"/>
      <c r="N616" s="693"/>
      <c r="O616" s="693"/>
      <c r="P616" s="693"/>
      <c r="Q616" s="693"/>
      <c r="R616" s="693"/>
    </row>
    <row r="617" spans="2:18" x14ac:dyDescent="0.25">
      <c r="B617" s="693"/>
      <c r="C617" s="693"/>
      <c r="D617" s="693"/>
      <c r="E617" s="693"/>
      <c r="F617" s="693"/>
      <c r="G617" s="693"/>
      <c r="H617" s="693"/>
      <c r="I617" s="693"/>
      <c r="J617" s="693"/>
      <c r="K617" s="693"/>
      <c r="L617" s="693"/>
      <c r="M617" s="693"/>
      <c r="N617" s="693"/>
      <c r="O617" s="693"/>
      <c r="P617" s="693"/>
      <c r="Q617" s="693"/>
      <c r="R617" s="693"/>
    </row>
    <row r="618" spans="2:18" x14ac:dyDescent="0.25">
      <c r="B618" s="693"/>
      <c r="C618" s="693"/>
      <c r="D618" s="693"/>
      <c r="E618" s="693"/>
      <c r="F618" s="693"/>
      <c r="G618" s="693"/>
      <c r="H618" s="693"/>
      <c r="I618" s="693"/>
      <c r="J618" s="693"/>
      <c r="K618" s="693"/>
      <c r="L618" s="693"/>
      <c r="M618" s="693"/>
      <c r="N618" s="693"/>
      <c r="O618" s="693"/>
      <c r="P618" s="693"/>
      <c r="Q618" s="693"/>
      <c r="R618" s="693"/>
    </row>
    <row r="619" spans="2:18" x14ac:dyDescent="0.25">
      <c r="B619" s="693"/>
      <c r="C619" s="693"/>
      <c r="D619" s="693"/>
      <c r="E619" s="693"/>
      <c r="F619" s="693"/>
      <c r="G619" s="693"/>
      <c r="H619" s="693"/>
      <c r="I619" s="693"/>
      <c r="J619" s="693"/>
      <c r="K619" s="693"/>
      <c r="L619" s="693"/>
      <c r="M619" s="693"/>
      <c r="N619" s="693"/>
      <c r="O619" s="693"/>
      <c r="P619" s="693"/>
      <c r="Q619" s="693"/>
      <c r="R619" s="693"/>
    </row>
    <row r="620" spans="2:18" x14ac:dyDescent="0.25">
      <c r="B620" s="693"/>
      <c r="C620" s="693"/>
      <c r="D620" s="693"/>
      <c r="E620" s="693"/>
      <c r="F620" s="693"/>
      <c r="G620" s="693"/>
      <c r="H620" s="693"/>
      <c r="I620" s="693"/>
      <c r="J620" s="693"/>
      <c r="K620" s="693"/>
      <c r="L620" s="693"/>
      <c r="M620" s="693"/>
      <c r="N620" s="693"/>
      <c r="O620" s="693"/>
      <c r="P620" s="693"/>
      <c r="Q620" s="693"/>
      <c r="R620" s="693"/>
    </row>
    <row r="621" spans="2:18" x14ac:dyDescent="0.25">
      <c r="B621" s="693"/>
      <c r="C621" s="693"/>
      <c r="D621" s="693"/>
      <c r="E621" s="693"/>
      <c r="F621" s="693"/>
      <c r="G621" s="693"/>
      <c r="H621" s="693"/>
      <c r="I621" s="693"/>
      <c r="J621" s="693"/>
      <c r="K621" s="693"/>
      <c r="L621" s="693"/>
      <c r="M621" s="693"/>
      <c r="N621" s="693"/>
      <c r="O621" s="693"/>
      <c r="P621" s="693"/>
      <c r="Q621" s="693"/>
      <c r="R621" s="693"/>
    </row>
    <row r="622" spans="2:18" x14ac:dyDescent="0.25">
      <c r="B622" s="693"/>
      <c r="C622" s="693"/>
      <c r="D622" s="693"/>
      <c r="E622" s="693"/>
      <c r="F622" s="693"/>
      <c r="G622" s="693"/>
      <c r="H622" s="693"/>
      <c r="I622" s="693"/>
      <c r="J622" s="693"/>
      <c r="K622" s="693"/>
      <c r="L622" s="693"/>
      <c r="M622" s="693"/>
      <c r="N622" s="693"/>
      <c r="O622" s="693"/>
      <c r="P622" s="693"/>
      <c r="Q622" s="693"/>
      <c r="R622" s="693"/>
    </row>
    <row r="623" spans="2:18" x14ac:dyDescent="0.25">
      <c r="B623" s="693"/>
      <c r="C623" s="693"/>
      <c r="D623" s="693"/>
      <c r="E623" s="693"/>
      <c r="F623" s="693"/>
      <c r="G623" s="693"/>
      <c r="H623" s="693"/>
      <c r="I623" s="693"/>
      <c r="J623" s="693"/>
      <c r="K623" s="693"/>
      <c r="L623" s="693"/>
      <c r="M623" s="693"/>
      <c r="N623" s="693"/>
      <c r="O623" s="693"/>
      <c r="P623" s="693"/>
      <c r="Q623" s="693"/>
      <c r="R623" s="693"/>
    </row>
    <row r="624" spans="2:18" x14ac:dyDescent="0.25">
      <c r="B624" s="693"/>
      <c r="C624" s="693"/>
      <c r="D624" s="693"/>
      <c r="E624" s="693"/>
      <c r="F624" s="693"/>
      <c r="G624" s="693"/>
      <c r="H624" s="693"/>
      <c r="I624" s="693"/>
      <c r="J624" s="693"/>
      <c r="K624" s="693"/>
      <c r="L624" s="693"/>
      <c r="M624" s="693"/>
      <c r="N624" s="693"/>
      <c r="O624" s="693"/>
      <c r="P624" s="693"/>
      <c r="Q624" s="693"/>
      <c r="R624" s="693"/>
    </row>
    <row r="625" spans="2:18" x14ac:dyDescent="0.25">
      <c r="B625" s="693"/>
      <c r="C625" s="693"/>
      <c r="D625" s="693"/>
      <c r="E625" s="693"/>
      <c r="F625" s="693"/>
      <c r="G625" s="693"/>
      <c r="H625" s="693"/>
      <c r="I625" s="693"/>
      <c r="J625" s="693"/>
      <c r="K625" s="693"/>
      <c r="L625" s="693"/>
      <c r="M625" s="693"/>
      <c r="N625" s="693"/>
      <c r="O625" s="693"/>
      <c r="P625" s="693"/>
      <c r="Q625" s="693"/>
      <c r="R625" s="693"/>
    </row>
    <row r="626" spans="2:18" x14ac:dyDescent="0.25">
      <c r="B626" s="693"/>
      <c r="C626" s="693"/>
      <c r="D626" s="693"/>
      <c r="E626" s="693"/>
      <c r="F626" s="693"/>
      <c r="G626" s="693"/>
      <c r="H626" s="693"/>
      <c r="I626" s="693"/>
      <c r="J626" s="693"/>
      <c r="K626" s="693"/>
      <c r="L626" s="693"/>
      <c r="M626" s="693"/>
      <c r="N626" s="693"/>
      <c r="O626" s="693"/>
      <c r="P626" s="693"/>
      <c r="Q626" s="693"/>
      <c r="R626" s="693"/>
    </row>
    <row r="627" spans="2:18" x14ac:dyDescent="0.25">
      <c r="B627" s="693"/>
      <c r="C627" s="693"/>
      <c r="D627" s="693"/>
      <c r="E627" s="693"/>
      <c r="F627" s="693"/>
      <c r="G627" s="693"/>
      <c r="H627" s="693"/>
      <c r="I627" s="693"/>
      <c r="J627" s="693"/>
      <c r="K627" s="693"/>
      <c r="L627" s="693"/>
      <c r="M627" s="693"/>
      <c r="N627" s="693"/>
      <c r="O627" s="693"/>
      <c r="P627" s="693"/>
      <c r="Q627" s="693"/>
      <c r="R627" s="693"/>
    </row>
    <row r="628" spans="2:18" x14ac:dyDescent="0.25">
      <c r="B628" s="693"/>
      <c r="C628" s="693"/>
      <c r="D628" s="693"/>
      <c r="E628" s="693"/>
      <c r="F628" s="693"/>
      <c r="G628" s="693"/>
      <c r="H628" s="693"/>
      <c r="I628" s="693"/>
      <c r="J628" s="693"/>
      <c r="K628" s="693"/>
      <c r="L628" s="693"/>
      <c r="M628" s="693"/>
      <c r="N628" s="693"/>
      <c r="O628" s="693"/>
      <c r="P628" s="693"/>
      <c r="Q628" s="693"/>
      <c r="R628" s="693"/>
    </row>
    <row r="629" spans="2:18" x14ac:dyDescent="0.25">
      <c r="B629" s="693"/>
      <c r="C629" s="693"/>
      <c r="D629" s="693"/>
      <c r="E629" s="693"/>
      <c r="F629" s="693"/>
      <c r="G629" s="693"/>
      <c r="H629" s="693"/>
      <c r="I629" s="693"/>
      <c r="J629" s="693"/>
      <c r="K629" s="693"/>
      <c r="L629" s="693"/>
      <c r="M629" s="693"/>
      <c r="N629" s="693"/>
      <c r="O629" s="693"/>
      <c r="P629" s="693"/>
      <c r="Q629" s="693"/>
      <c r="R629" s="693"/>
    </row>
    <row r="630" spans="2:18" x14ac:dyDescent="0.25">
      <c r="B630" s="693"/>
      <c r="C630" s="693"/>
      <c r="D630" s="693"/>
      <c r="E630" s="693"/>
      <c r="F630" s="693"/>
      <c r="G630" s="693"/>
      <c r="H630" s="693"/>
      <c r="I630" s="693"/>
      <c r="J630" s="693"/>
      <c r="K630" s="693"/>
      <c r="L630" s="693"/>
      <c r="M630" s="693"/>
      <c r="N630" s="693"/>
      <c r="O630" s="693"/>
      <c r="P630" s="693"/>
      <c r="Q630" s="693"/>
      <c r="R630" s="693"/>
    </row>
    <row r="631" spans="2:18" x14ac:dyDescent="0.25">
      <c r="B631" s="693"/>
      <c r="C631" s="693"/>
      <c r="D631" s="693"/>
      <c r="E631" s="693"/>
      <c r="F631" s="693"/>
      <c r="G631" s="693"/>
      <c r="H631" s="693"/>
      <c r="I631" s="693"/>
      <c r="J631" s="693"/>
      <c r="K631" s="693"/>
      <c r="L631" s="693"/>
      <c r="M631" s="693"/>
      <c r="N631" s="693"/>
      <c r="O631" s="693"/>
      <c r="P631" s="693"/>
      <c r="Q631" s="693"/>
      <c r="R631" s="693"/>
    </row>
    <row r="632" spans="2:18" x14ac:dyDescent="0.25">
      <c r="B632" s="693"/>
      <c r="C632" s="693"/>
      <c r="D632" s="693"/>
      <c r="E632" s="693"/>
      <c r="F632" s="693"/>
      <c r="G632" s="693"/>
      <c r="H632" s="693"/>
      <c r="I632" s="693"/>
      <c r="J632" s="693"/>
      <c r="K632" s="693"/>
      <c r="L632" s="693"/>
      <c r="M632" s="693"/>
      <c r="N632" s="693"/>
      <c r="O632" s="693"/>
      <c r="P632" s="693"/>
      <c r="Q632" s="693"/>
      <c r="R632" s="693"/>
    </row>
    <row r="633" spans="2:18" x14ac:dyDescent="0.25">
      <c r="B633" s="693"/>
      <c r="C633" s="693"/>
      <c r="D633" s="693"/>
      <c r="E633" s="693"/>
      <c r="F633" s="693"/>
      <c r="G633" s="693"/>
      <c r="H633" s="693"/>
      <c r="I633" s="693"/>
      <c r="J633" s="693"/>
      <c r="K633" s="693"/>
      <c r="L633" s="693"/>
      <c r="M633" s="693"/>
      <c r="N633" s="693"/>
      <c r="O633" s="693"/>
      <c r="P633" s="693"/>
      <c r="Q633" s="693"/>
      <c r="R633" s="693"/>
    </row>
    <row r="634" spans="2:18" x14ac:dyDescent="0.25">
      <c r="B634" s="693"/>
      <c r="C634" s="693"/>
      <c r="D634" s="693"/>
      <c r="E634" s="693"/>
      <c r="F634" s="693"/>
      <c r="G634" s="693"/>
      <c r="H634" s="693"/>
      <c r="I634" s="693"/>
      <c r="J634" s="693"/>
      <c r="K634" s="693"/>
      <c r="L634" s="693"/>
      <c r="M634" s="693"/>
      <c r="N634" s="693"/>
      <c r="O634" s="693"/>
      <c r="P634" s="693"/>
      <c r="Q634" s="693"/>
      <c r="R634" s="693"/>
    </row>
    <row r="635" spans="2:18" x14ac:dyDescent="0.25">
      <c r="B635" s="693"/>
      <c r="C635" s="693"/>
      <c r="D635" s="693"/>
      <c r="E635" s="693"/>
      <c r="F635" s="693"/>
      <c r="G635" s="693"/>
      <c r="H635" s="693"/>
      <c r="I635" s="693"/>
      <c r="J635" s="693"/>
      <c r="K635" s="693"/>
      <c r="L635" s="693"/>
      <c r="M635" s="693"/>
      <c r="N635" s="693"/>
      <c r="O635" s="693"/>
      <c r="P635" s="693"/>
      <c r="Q635" s="693"/>
      <c r="R635" s="693"/>
    </row>
    <row r="636" spans="2:18" x14ac:dyDescent="0.25">
      <c r="B636" s="693"/>
      <c r="C636" s="693"/>
      <c r="D636" s="693"/>
      <c r="E636" s="693"/>
      <c r="F636" s="693"/>
      <c r="G636" s="693"/>
      <c r="H636" s="693"/>
      <c r="I636" s="693"/>
      <c r="J636" s="693"/>
      <c r="K636" s="693"/>
      <c r="L636" s="693"/>
      <c r="M636" s="693"/>
      <c r="N636" s="693"/>
      <c r="O636" s="693"/>
      <c r="P636" s="693"/>
      <c r="Q636" s="693"/>
      <c r="R636" s="693"/>
    </row>
    <row r="637" spans="2:18" x14ac:dyDescent="0.25">
      <c r="B637" s="693"/>
      <c r="C637" s="693"/>
      <c r="D637" s="693"/>
      <c r="E637" s="693"/>
      <c r="F637" s="693"/>
      <c r="G637" s="693"/>
      <c r="H637" s="693"/>
      <c r="I637" s="693"/>
      <c r="J637" s="693"/>
      <c r="K637" s="693"/>
      <c r="L637" s="693"/>
      <c r="M637" s="693"/>
      <c r="N637" s="693"/>
      <c r="O637" s="693"/>
      <c r="P637" s="693"/>
      <c r="Q637" s="693"/>
      <c r="R637" s="693"/>
    </row>
    <row r="638" spans="2:18" x14ac:dyDescent="0.25">
      <c r="B638" s="693"/>
      <c r="C638" s="693"/>
      <c r="D638" s="693"/>
      <c r="E638" s="693"/>
      <c r="F638" s="693"/>
      <c r="G638" s="693"/>
      <c r="H638" s="693"/>
      <c r="I638" s="693"/>
      <c r="J638" s="693"/>
      <c r="K638" s="693"/>
      <c r="L638" s="693"/>
      <c r="M638" s="693"/>
      <c r="N638" s="693"/>
      <c r="O638" s="693"/>
      <c r="P638" s="693"/>
      <c r="Q638" s="693"/>
      <c r="R638" s="693"/>
    </row>
    <row r="639" spans="2:18" x14ac:dyDescent="0.25">
      <c r="B639" s="693"/>
      <c r="C639" s="693"/>
      <c r="D639" s="693"/>
      <c r="E639" s="693"/>
      <c r="F639" s="693"/>
      <c r="G639" s="693"/>
      <c r="H639" s="693"/>
      <c r="I639" s="693"/>
      <c r="J639" s="693"/>
      <c r="K639" s="693"/>
      <c r="L639" s="693"/>
      <c r="M639" s="693"/>
      <c r="N639" s="693"/>
      <c r="O639" s="693"/>
      <c r="P639" s="693"/>
      <c r="Q639" s="693"/>
      <c r="R639" s="693"/>
    </row>
    <row r="640" spans="2:18" x14ac:dyDescent="0.25">
      <c r="B640" s="693"/>
      <c r="C640" s="693"/>
      <c r="D640" s="693"/>
      <c r="E640" s="693"/>
      <c r="F640" s="693"/>
      <c r="G640" s="693"/>
      <c r="H640" s="693"/>
      <c r="I640" s="693"/>
      <c r="J640" s="693"/>
      <c r="K640" s="693"/>
      <c r="L640" s="693"/>
      <c r="M640" s="693"/>
      <c r="N640" s="693"/>
      <c r="O640" s="693"/>
      <c r="P640" s="693"/>
      <c r="Q640" s="693"/>
      <c r="R640" s="693"/>
    </row>
    <row r="641" spans="2:18" x14ac:dyDescent="0.25">
      <c r="B641" s="693"/>
      <c r="C641" s="693"/>
      <c r="D641" s="693"/>
      <c r="E641" s="693"/>
      <c r="F641" s="693"/>
      <c r="G641" s="693"/>
      <c r="H641" s="693"/>
      <c r="I641" s="693"/>
      <c r="J641" s="693"/>
      <c r="K641" s="693"/>
      <c r="L641" s="693"/>
      <c r="M641" s="693"/>
      <c r="N641" s="693"/>
      <c r="O641" s="693"/>
      <c r="P641" s="693"/>
      <c r="Q641" s="693"/>
      <c r="R641" s="693"/>
    </row>
    <row r="642" spans="2:18" x14ac:dyDescent="0.25">
      <c r="B642" s="693"/>
      <c r="C642" s="693"/>
      <c r="D642" s="693"/>
      <c r="E642" s="693"/>
      <c r="F642" s="693"/>
      <c r="G642" s="693"/>
      <c r="H642" s="693"/>
      <c r="I642" s="693"/>
      <c r="J642" s="693"/>
      <c r="K642" s="693"/>
      <c r="L642" s="693"/>
      <c r="M642" s="693"/>
      <c r="N642" s="693"/>
      <c r="O642" s="693"/>
      <c r="P642" s="693"/>
      <c r="Q642" s="693"/>
      <c r="R642" s="693"/>
    </row>
    <row r="643" spans="2:18" x14ac:dyDescent="0.25">
      <c r="B643" s="693"/>
      <c r="C643" s="693"/>
      <c r="D643" s="693"/>
      <c r="E643" s="693"/>
      <c r="F643" s="693"/>
      <c r="G643" s="693"/>
      <c r="H643" s="693"/>
      <c r="I643" s="693"/>
      <c r="J643" s="693"/>
      <c r="K643" s="693"/>
      <c r="L643" s="693"/>
      <c r="M643" s="693"/>
      <c r="N643" s="693"/>
      <c r="O643" s="693"/>
      <c r="P643" s="693"/>
      <c r="Q643" s="693"/>
      <c r="R643" s="693"/>
    </row>
    <row r="644" spans="2:18" x14ac:dyDescent="0.25">
      <c r="B644" s="693"/>
      <c r="C644" s="693"/>
      <c r="D644" s="693"/>
      <c r="E644" s="693"/>
      <c r="F644" s="693"/>
      <c r="G644" s="693"/>
      <c r="H644" s="693"/>
      <c r="I644" s="693"/>
      <c r="J644" s="693"/>
      <c r="K644" s="693"/>
      <c r="L644" s="693"/>
      <c r="M644" s="693"/>
      <c r="N644" s="693"/>
      <c r="O644" s="693"/>
      <c r="P644" s="693"/>
      <c r="Q644" s="693"/>
      <c r="R644" s="693"/>
    </row>
    <row r="645" spans="2:18" x14ac:dyDescent="0.25">
      <c r="B645" s="693"/>
      <c r="C645" s="693"/>
      <c r="D645" s="693"/>
      <c r="E645" s="693"/>
      <c r="F645" s="693"/>
      <c r="G645" s="693"/>
      <c r="H645" s="693"/>
      <c r="I645" s="693"/>
      <c r="J645" s="693"/>
      <c r="K645" s="693"/>
      <c r="L645" s="693"/>
      <c r="M645" s="693"/>
      <c r="N645" s="693"/>
      <c r="O645" s="693"/>
      <c r="P645" s="693"/>
      <c r="Q645" s="693"/>
      <c r="R645" s="693"/>
    </row>
    <row r="646" spans="2:18" x14ac:dyDescent="0.25">
      <c r="B646" s="693"/>
      <c r="C646" s="693"/>
      <c r="D646" s="693"/>
      <c r="E646" s="693"/>
      <c r="F646" s="693"/>
      <c r="G646" s="693"/>
      <c r="H646" s="693"/>
      <c r="I646" s="693"/>
      <c r="J646" s="693"/>
      <c r="K646" s="693"/>
      <c r="L646" s="693"/>
      <c r="M646" s="693"/>
      <c r="N646" s="693"/>
      <c r="O646" s="693"/>
      <c r="P646" s="693"/>
      <c r="Q646" s="693"/>
      <c r="R646" s="693"/>
    </row>
    <row r="647" spans="2:18" x14ac:dyDescent="0.25">
      <c r="B647" s="693"/>
      <c r="C647" s="693"/>
      <c r="D647" s="693"/>
      <c r="E647" s="693"/>
      <c r="F647" s="693"/>
      <c r="G647" s="693"/>
      <c r="H647" s="693"/>
      <c r="I647" s="693"/>
      <c r="J647" s="693"/>
      <c r="K647" s="693"/>
      <c r="L647" s="693"/>
      <c r="M647" s="693"/>
      <c r="N647" s="693"/>
      <c r="O647" s="693"/>
      <c r="P647" s="693"/>
      <c r="Q647" s="693"/>
      <c r="R647" s="693"/>
    </row>
    <row r="648" spans="2:18" x14ac:dyDescent="0.25">
      <c r="B648" s="693"/>
      <c r="C648" s="693"/>
      <c r="D648" s="693"/>
      <c r="E648" s="693"/>
      <c r="F648" s="693"/>
      <c r="G648" s="693"/>
      <c r="H648" s="693"/>
      <c r="I648" s="693"/>
      <c r="J648" s="693"/>
      <c r="K648" s="693"/>
      <c r="L648" s="693"/>
      <c r="M648" s="693"/>
      <c r="N648" s="693"/>
      <c r="O648" s="693"/>
      <c r="P648" s="693"/>
      <c r="Q648" s="693"/>
      <c r="R648" s="693"/>
    </row>
    <row r="649" spans="2:18" x14ac:dyDescent="0.25">
      <c r="B649" s="693"/>
      <c r="C649" s="693"/>
      <c r="D649" s="693"/>
      <c r="E649" s="693"/>
      <c r="F649" s="693"/>
      <c r="G649" s="693"/>
      <c r="H649" s="693"/>
      <c r="I649" s="693"/>
      <c r="J649" s="693"/>
      <c r="K649" s="693"/>
      <c r="L649" s="693"/>
      <c r="M649" s="693"/>
      <c r="N649" s="693"/>
      <c r="O649" s="693"/>
      <c r="P649" s="693"/>
      <c r="Q649" s="693"/>
      <c r="R649" s="693"/>
    </row>
    <row r="650" spans="2:18" x14ac:dyDescent="0.25">
      <c r="B650" s="693"/>
      <c r="C650" s="693"/>
      <c r="D650" s="693"/>
      <c r="E650" s="693"/>
      <c r="F650" s="693"/>
      <c r="G650" s="693"/>
      <c r="H650" s="693"/>
      <c r="I650" s="693"/>
      <c r="J650" s="693"/>
      <c r="K650" s="693"/>
      <c r="L650" s="693"/>
      <c r="M650" s="693"/>
      <c r="N650" s="693"/>
      <c r="O650" s="693"/>
      <c r="P650" s="693"/>
      <c r="Q650" s="693"/>
      <c r="R650" s="693"/>
    </row>
    <row r="651" spans="2:18" x14ac:dyDescent="0.25">
      <c r="B651" s="693"/>
      <c r="C651" s="693"/>
      <c r="D651" s="693"/>
      <c r="E651" s="693"/>
      <c r="F651" s="693"/>
      <c r="G651" s="693"/>
      <c r="H651" s="693"/>
      <c r="I651" s="693"/>
      <c r="J651" s="693"/>
      <c r="K651" s="693"/>
      <c r="L651" s="693"/>
      <c r="M651" s="693"/>
      <c r="N651" s="693"/>
      <c r="O651" s="693"/>
      <c r="P651" s="693"/>
      <c r="Q651" s="693"/>
      <c r="R651" s="693"/>
    </row>
    <row r="652" spans="2:18" x14ac:dyDescent="0.25">
      <c r="B652" s="693"/>
      <c r="C652" s="693"/>
      <c r="D652" s="693"/>
      <c r="E652" s="693"/>
      <c r="F652" s="693"/>
      <c r="G652" s="693"/>
      <c r="H652" s="693"/>
      <c r="I652" s="693"/>
      <c r="J652" s="693"/>
      <c r="K652" s="693"/>
      <c r="L652" s="693"/>
      <c r="M652" s="693"/>
      <c r="N652" s="693"/>
      <c r="O652" s="693"/>
      <c r="P652" s="693"/>
      <c r="Q652" s="693"/>
      <c r="R652" s="693"/>
    </row>
    <row r="653" spans="2:18" x14ac:dyDescent="0.25">
      <c r="B653" s="693"/>
      <c r="C653" s="693"/>
      <c r="D653" s="693"/>
      <c r="E653" s="693"/>
      <c r="F653" s="693"/>
      <c r="G653" s="693"/>
      <c r="H653" s="693"/>
      <c r="I653" s="693"/>
      <c r="J653" s="693"/>
      <c r="K653" s="693"/>
      <c r="L653" s="693"/>
      <c r="M653" s="693"/>
      <c r="N653" s="693"/>
      <c r="O653" s="693"/>
      <c r="P653" s="693"/>
      <c r="Q653" s="693"/>
      <c r="R653" s="693"/>
    </row>
    <row r="654" spans="2:18" x14ac:dyDescent="0.25">
      <c r="B654" s="693"/>
      <c r="C654" s="693"/>
      <c r="D654" s="693"/>
      <c r="E654" s="693"/>
      <c r="F654" s="693"/>
      <c r="G654" s="693"/>
      <c r="H654" s="693"/>
      <c r="I654" s="693"/>
      <c r="J654" s="693"/>
      <c r="K654" s="693"/>
      <c r="L654" s="693"/>
      <c r="M654" s="693"/>
      <c r="N654" s="693"/>
      <c r="O654" s="693"/>
      <c r="P654" s="693"/>
      <c r="Q654" s="693"/>
      <c r="R654" s="693"/>
    </row>
    <row r="655" spans="2:18" x14ac:dyDescent="0.25">
      <c r="B655" s="693"/>
      <c r="C655" s="693"/>
      <c r="D655" s="693"/>
      <c r="E655" s="693"/>
      <c r="F655" s="693"/>
      <c r="G655" s="693"/>
      <c r="H655" s="693"/>
      <c r="I655" s="693"/>
      <c r="J655" s="693"/>
      <c r="K655" s="693"/>
      <c r="L655" s="693"/>
      <c r="M655" s="693"/>
      <c r="N655" s="693"/>
      <c r="O655" s="693"/>
      <c r="P655" s="693"/>
      <c r="Q655" s="693"/>
      <c r="R655" s="693"/>
    </row>
    <row r="656" spans="2:18" x14ac:dyDescent="0.25">
      <c r="B656" s="693"/>
      <c r="C656" s="693"/>
      <c r="D656" s="693"/>
      <c r="E656" s="693"/>
      <c r="F656" s="693"/>
      <c r="G656" s="693"/>
      <c r="H656" s="693"/>
      <c r="I656" s="693"/>
      <c r="J656" s="693"/>
      <c r="K656" s="693"/>
      <c r="L656" s="693"/>
      <c r="M656" s="693"/>
      <c r="N656" s="693"/>
      <c r="O656" s="693"/>
      <c r="P656" s="693"/>
      <c r="Q656" s="693"/>
      <c r="R656" s="693"/>
    </row>
    <row r="657" spans="2:18" x14ac:dyDescent="0.25">
      <c r="B657" s="693"/>
      <c r="C657" s="693"/>
      <c r="D657" s="693"/>
      <c r="E657" s="693"/>
      <c r="F657" s="693"/>
      <c r="G657" s="693"/>
      <c r="H657" s="693"/>
      <c r="I657" s="693"/>
      <c r="J657" s="693"/>
      <c r="K657" s="693"/>
      <c r="L657" s="693"/>
      <c r="M657" s="693"/>
      <c r="N657" s="693"/>
      <c r="O657" s="693"/>
      <c r="P657" s="693"/>
      <c r="Q657" s="693"/>
      <c r="R657" s="693"/>
    </row>
    <row r="658" spans="2:18" x14ac:dyDescent="0.25">
      <c r="B658" s="693"/>
      <c r="C658" s="693"/>
      <c r="D658" s="693"/>
      <c r="E658" s="693"/>
      <c r="F658" s="693"/>
      <c r="G658" s="693"/>
      <c r="H658" s="693"/>
      <c r="I658" s="693"/>
      <c r="J658" s="693"/>
      <c r="K658" s="693"/>
      <c r="L658" s="693"/>
      <c r="M658" s="693"/>
      <c r="N658" s="693"/>
      <c r="O658" s="693"/>
      <c r="P658" s="693"/>
      <c r="Q658" s="693"/>
      <c r="R658" s="693"/>
    </row>
    <row r="659" spans="2:18" x14ac:dyDescent="0.25">
      <c r="B659" s="693"/>
      <c r="C659" s="693"/>
      <c r="D659" s="693"/>
      <c r="E659" s="693"/>
      <c r="F659" s="693"/>
      <c r="G659" s="693"/>
      <c r="H659" s="693"/>
      <c r="I659" s="693"/>
      <c r="J659" s="693"/>
      <c r="K659" s="693"/>
      <c r="L659" s="693"/>
      <c r="M659" s="693"/>
      <c r="N659" s="693"/>
      <c r="O659" s="693"/>
      <c r="P659" s="693"/>
      <c r="Q659" s="693"/>
      <c r="R659" s="693"/>
    </row>
    <row r="660" spans="2:18" x14ac:dyDescent="0.25">
      <c r="B660" s="693"/>
      <c r="C660" s="693"/>
      <c r="D660" s="693"/>
      <c r="E660" s="693"/>
      <c r="F660" s="693"/>
      <c r="G660" s="693"/>
      <c r="H660" s="693"/>
      <c r="I660" s="693"/>
      <c r="J660" s="693"/>
      <c r="K660" s="693"/>
      <c r="L660" s="693"/>
      <c r="M660" s="693"/>
      <c r="N660" s="693"/>
      <c r="O660" s="693"/>
      <c r="P660" s="693"/>
      <c r="Q660" s="693"/>
      <c r="R660" s="693"/>
    </row>
    <row r="661" spans="2:18" x14ac:dyDescent="0.25">
      <c r="B661" s="693"/>
      <c r="C661" s="693"/>
      <c r="D661" s="693"/>
      <c r="E661" s="693"/>
      <c r="F661" s="693"/>
      <c r="G661" s="693"/>
      <c r="H661" s="693"/>
      <c r="I661" s="693"/>
      <c r="J661" s="693"/>
      <c r="K661" s="693"/>
      <c r="L661" s="693"/>
      <c r="M661" s="693"/>
      <c r="N661" s="693"/>
      <c r="O661" s="693"/>
      <c r="P661" s="693"/>
      <c r="Q661" s="693"/>
      <c r="R661" s="693"/>
    </row>
    <row r="662" spans="2:18" x14ac:dyDescent="0.25">
      <c r="B662" s="693"/>
      <c r="C662" s="693"/>
      <c r="D662" s="693"/>
      <c r="E662" s="693"/>
      <c r="F662" s="693"/>
      <c r="G662" s="693"/>
      <c r="H662" s="693"/>
      <c r="I662" s="693"/>
      <c r="J662" s="693"/>
      <c r="K662" s="693"/>
      <c r="L662" s="693"/>
      <c r="M662" s="693"/>
      <c r="N662" s="693"/>
      <c r="O662" s="693"/>
      <c r="P662" s="693"/>
      <c r="Q662" s="693"/>
      <c r="R662" s="693"/>
    </row>
    <row r="663" spans="2:18" x14ac:dyDescent="0.25">
      <c r="B663" s="693"/>
      <c r="C663" s="693"/>
      <c r="D663" s="693"/>
      <c r="E663" s="693"/>
      <c r="F663" s="693"/>
      <c r="G663" s="693"/>
      <c r="H663" s="693"/>
      <c r="I663" s="693"/>
      <c r="J663" s="693"/>
      <c r="K663" s="693"/>
      <c r="L663" s="693"/>
      <c r="M663" s="693"/>
      <c r="N663" s="693"/>
      <c r="O663" s="693"/>
      <c r="P663" s="693"/>
      <c r="Q663" s="693"/>
      <c r="R663" s="693"/>
    </row>
    <row r="664" spans="2:18" x14ac:dyDescent="0.25">
      <c r="B664" s="693"/>
      <c r="C664" s="693"/>
      <c r="D664" s="693"/>
      <c r="E664" s="693"/>
      <c r="F664" s="693"/>
      <c r="G664" s="693"/>
      <c r="H664" s="693"/>
      <c r="I664" s="693"/>
      <c r="J664" s="693"/>
      <c r="K664" s="693"/>
      <c r="L664" s="693"/>
      <c r="M664" s="693"/>
      <c r="N664" s="693"/>
      <c r="O664" s="693"/>
      <c r="P664" s="693"/>
      <c r="Q664" s="693"/>
      <c r="R664" s="693"/>
    </row>
    <row r="665" spans="2:18" x14ac:dyDescent="0.25">
      <c r="B665" s="693"/>
      <c r="C665" s="693"/>
      <c r="D665" s="693"/>
      <c r="E665" s="693"/>
      <c r="F665" s="693"/>
      <c r="G665" s="693"/>
      <c r="H665" s="693"/>
      <c r="I665" s="693"/>
      <c r="J665" s="693"/>
      <c r="K665" s="693"/>
      <c r="L665" s="693"/>
      <c r="M665" s="693"/>
      <c r="N665" s="693"/>
      <c r="O665" s="693"/>
      <c r="P665" s="693"/>
      <c r="Q665" s="693"/>
      <c r="R665" s="693"/>
    </row>
    <row r="666" spans="2:18" x14ac:dyDescent="0.25">
      <c r="B666" s="693"/>
      <c r="C666" s="693"/>
      <c r="D666" s="693"/>
      <c r="E666" s="693"/>
      <c r="F666" s="693"/>
      <c r="G666" s="693"/>
      <c r="H666" s="693"/>
      <c r="I666" s="693"/>
      <c r="J666" s="693"/>
      <c r="K666" s="693"/>
      <c r="L666" s="693"/>
      <c r="M666" s="693"/>
      <c r="N666" s="693"/>
      <c r="O666" s="693"/>
      <c r="P666" s="693"/>
      <c r="Q666" s="693"/>
      <c r="R666" s="693"/>
    </row>
    <row r="667" spans="2:18" x14ac:dyDescent="0.25">
      <c r="B667" s="693"/>
      <c r="C667" s="693"/>
      <c r="D667" s="693"/>
      <c r="E667" s="693"/>
      <c r="F667" s="693"/>
      <c r="G667" s="693"/>
      <c r="H667" s="693"/>
      <c r="I667" s="693"/>
      <c r="J667" s="693"/>
      <c r="K667" s="693"/>
      <c r="L667" s="693"/>
      <c r="M667" s="693"/>
      <c r="N667" s="693"/>
      <c r="O667" s="693"/>
      <c r="P667" s="693"/>
      <c r="Q667" s="693"/>
      <c r="R667" s="693"/>
    </row>
    <row r="668" spans="2:18" x14ac:dyDescent="0.25">
      <c r="B668" s="693"/>
      <c r="C668" s="693"/>
      <c r="D668" s="693"/>
      <c r="E668" s="693"/>
      <c r="F668" s="693"/>
      <c r="G668" s="693"/>
      <c r="H668" s="693"/>
      <c r="I668" s="693"/>
      <c r="J668" s="693"/>
      <c r="K668" s="693"/>
      <c r="L668" s="693"/>
      <c r="M668" s="693"/>
      <c r="N668" s="693"/>
      <c r="O668" s="693"/>
      <c r="P668" s="693"/>
      <c r="Q668" s="693"/>
      <c r="R668" s="693"/>
    </row>
    <row r="669" spans="2:18" x14ac:dyDescent="0.25">
      <c r="B669" s="693"/>
      <c r="C669" s="693"/>
      <c r="D669" s="693"/>
      <c r="E669" s="693"/>
      <c r="F669" s="693"/>
      <c r="G669" s="693"/>
      <c r="H669" s="693"/>
      <c r="I669" s="693"/>
      <c r="J669" s="693"/>
      <c r="K669" s="693"/>
      <c r="L669" s="693"/>
      <c r="M669" s="693"/>
      <c r="N669" s="693"/>
      <c r="O669" s="693"/>
      <c r="P669" s="693"/>
      <c r="Q669" s="693"/>
      <c r="R669" s="693"/>
    </row>
    <row r="670" spans="2:18" x14ac:dyDescent="0.25">
      <c r="B670" s="693"/>
      <c r="C670" s="693"/>
      <c r="D670" s="693"/>
      <c r="E670" s="693"/>
      <c r="F670" s="693"/>
      <c r="G670" s="693"/>
      <c r="H670" s="693"/>
      <c r="I670" s="693"/>
      <c r="J670" s="693"/>
      <c r="K670" s="693"/>
      <c r="L670" s="693"/>
      <c r="M670" s="693"/>
      <c r="N670" s="693"/>
      <c r="O670" s="693"/>
      <c r="P670" s="693"/>
      <c r="Q670" s="693"/>
      <c r="R670" s="693"/>
    </row>
    <row r="671" spans="2:18" x14ac:dyDescent="0.25">
      <c r="B671" s="693"/>
      <c r="C671" s="693"/>
      <c r="D671" s="693"/>
      <c r="E671" s="693"/>
      <c r="F671" s="693"/>
      <c r="G671" s="693"/>
      <c r="H671" s="693"/>
      <c r="I671" s="693"/>
      <c r="J671" s="693"/>
      <c r="K671" s="693"/>
      <c r="L671" s="693"/>
      <c r="M671" s="693"/>
      <c r="N671" s="693"/>
      <c r="O671" s="693"/>
      <c r="P671" s="693"/>
      <c r="Q671" s="693"/>
      <c r="R671" s="693"/>
    </row>
    <row r="672" spans="2:18" x14ac:dyDescent="0.25">
      <c r="B672" s="693"/>
      <c r="C672" s="693"/>
      <c r="D672" s="693"/>
      <c r="E672" s="693"/>
      <c r="F672" s="693"/>
      <c r="G672" s="693"/>
      <c r="H672" s="693"/>
      <c r="I672" s="693"/>
      <c r="J672" s="693"/>
      <c r="K672" s="693"/>
      <c r="L672" s="693"/>
      <c r="M672" s="693"/>
      <c r="N672" s="693"/>
      <c r="O672" s="693"/>
      <c r="P672" s="693"/>
      <c r="Q672" s="693"/>
      <c r="R672" s="693"/>
    </row>
    <row r="673" spans="2:18" x14ac:dyDescent="0.25">
      <c r="B673" s="693"/>
      <c r="C673" s="693"/>
      <c r="D673" s="693"/>
      <c r="E673" s="693"/>
      <c r="F673" s="693"/>
      <c r="G673" s="693"/>
      <c r="H673" s="693"/>
      <c r="I673" s="693"/>
      <c r="J673" s="693"/>
      <c r="K673" s="693"/>
      <c r="L673" s="693"/>
      <c r="M673" s="693"/>
      <c r="N673" s="693"/>
      <c r="O673" s="693"/>
      <c r="P673" s="693"/>
      <c r="Q673" s="693"/>
      <c r="R673" s="693"/>
    </row>
    <row r="674" spans="2:18" x14ac:dyDescent="0.25">
      <c r="B674" s="693"/>
      <c r="C674" s="693"/>
      <c r="D674" s="693"/>
      <c r="E674" s="693"/>
      <c r="F674" s="693"/>
      <c r="G674" s="693"/>
      <c r="H674" s="693"/>
      <c r="I674" s="693"/>
      <c r="J674" s="693"/>
      <c r="K674" s="693"/>
      <c r="L674" s="693"/>
      <c r="M674" s="693"/>
      <c r="N674" s="693"/>
      <c r="O674" s="693"/>
      <c r="P674" s="693"/>
      <c r="Q674" s="693"/>
      <c r="R674" s="693"/>
    </row>
    <row r="675" spans="2:18" x14ac:dyDescent="0.25">
      <c r="B675" s="693"/>
      <c r="C675" s="693"/>
      <c r="D675" s="693"/>
      <c r="E675" s="693"/>
      <c r="F675" s="693"/>
      <c r="G675" s="693"/>
      <c r="H675" s="693"/>
      <c r="I675" s="693"/>
      <c r="J675" s="693"/>
      <c r="K675" s="693"/>
      <c r="L675" s="693"/>
      <c r="M675" s="693"/>
      <c r="N675" s="693"/>
      <c r="O675" s="693"/>
      <c r="P675" s="693"/>
      <c r="Q675" s="693"/>
      <c r="R675" s="693"/>
    </row>
    <row r="676" spans="2:18" x14ac:dyDescent="0.25">
      <c r="B676" s="693"/>
      <c r="C676" s="693"/>
      <c r="D676" s="693"/>
      <c r="E676" s="693"/>
      <c r="F676" s="693"/>
      <c r="G676" s="693"/>
      <c r="H676" s="693"/>
      <c r="I676" s="693"/>
      <c r="J676" s="693"/>
      <c r="K676" s="693"/>
      <c r="L676" s="693"/>
      <c r="M676" s="693"/>
      <c r="N676" s="693"/>
      <c r="O676" s="693"/>
      <c r="P676" s="693"/>
      <c r="Q676" s="693"/>
      <c r="R676" s="693"/>
    </row>
    <row r="677" spans="2:18" x14ac:dyDescent="0.25">
      <c r="B677" s="693"/>
      <c r="C677" s="693"/>
      <c r="D677" s="693"/>
      <c r="E677" s="693"/>
      <c r="F677" s="693"/>
      <c r="G677" s="693"/>
      <c r="H677" s="693"/>
      <c r="I677" s="693"/>
      <c r="J677" s="693"/>
      <c r="K677" s="693"/>
      <c r="L677" s="693"/>
      <c r="M677" s="693"/>
      <c r="N677" s="693"/>
      <c r="O677" s="693"/>
      <c r="P677" s="693"/>
      <c r="Q677" s="693"/>
      <c r="R677" s="693"/>
    </row>
    <row r="678" spans="2:18" x14ac:dyDescent="0.25">
      <c r="B678" s="693"/>
      <c r="C678" s="693"/>
      <c r="D678" s="693"/>
      <c r="E678" s="693"/>
      <c r="F678" s="693"/>
      <c r="G678" s="693"/>
      <c r="H678" s="693"/>
      <c r="I678" s="693"/>
      <c r="J678" s="693"/>
      <c r="K678" s="693"/>
      <c r="L678" s="693"/>
      <c r="M678" s="693"/>
      <c r="N678" s="693"/>
      <c r="O678" s="693"/>
      <c r="P678" s="693"/>
      <c r="Q678" s="693"/>
      <c r="R678" s="693"/>
    </row>
    <row r="679" spans="2:18" x14ac:dyDescent="0.25">
      <c r="B679" s="693"/>
      <c r="C679" s="693"/>
      <c r="D679" s="693"/>
      <c r="E679" s="693"/>
      <c r="F679" s="693"/>
      <c r="G679" s="693"/>
      <c r="H679" s="693"/>
      <c r="I679" s="693"/>
      <c r="J679" s="693"/>
      <c r="K679" s="693"/>
      <c r="L679" s="693"/>
      <c r="M679" s="693"/>
      <c r="N679" s="693"/>
      <c r="O679" s="693"/>
      <c r="P679" s="693"/>
      <c r="Q679" s="693"/>
      <c r="R679" s="693"/>
    </row>
    <row r="680" spans="2:18" x14ac:dyDescent="0.25">
      <c r="B680" s="693"/>
      <c r="C680" s="693"/>
      <c r="D680" s="693"/>
      <c r="E680" s="693"/>
      <c r="F680" s="693"/>
      <c r="G680" s="693"/>
      <c r="H680" s="693"/>
      <c r="I680" s="693"/>
      <c r="J680" s="693"/>
      <c r="K680" s="693"/>
      <c r="L680" s="693"/>
      <c r="M680" s="693"/>
      <c r="N680" s="693"/>
      <c r="O680" s="693"/>
      <c r="P680" s="693"/>
      <c r="Q680" s="693"/>
      <c r="R680" s="693"/>
    </row>
    <row r="681" spans="2:18" x14ac:dyDescent="0.25">
      <c r="B681" s="693"/>
      <c r="C681" s="693"/>
      <c r="D681" s="693"/>
      <c r="E681" s="693"/>
      <c r="F681" s="693"/>
      <c r="G681" s="693"/>
      <c r="H681" s="693"/>
      <c r="I681" s="693"/>
      <c r="J681" s="693"/>
      <c r="K681" s="693"/>
      <c r="L681" s="693"/>
      <c r="M681" s="693"/>
      <c r="N681" s="693"/>
      <c r="O681" s="693"/>
      <c r="P681" s="693"/>
      <c r="Q681" s="693"/>
      <c r="R681" s="693"/>
    </row>
    <row r="682" spans="2:18" x14ac:dyDescent="0.25">
      <c r="B682" s="693"/>
      <c r="C682" s="693"/>
      <c r="D682" s="693"/>
      <c r="E682" s="693"/>
      <c r="F682" s="693"/>
      <c r="G682" s="693"/>
      <c r="H682" s="693"/>
      <c r="I682" s="693"/>
      <c r="J682" s="693"/>
      <c r="K682" s="693"/>
      <c r="L682" s="693"/>
      <c r="M682" s="693"/>
      <c r="N682" s="693"/>
      <c r="O682" s="693"/>
      <c r="P682" s="693"/>
      <c r="Q682" s="693"/>
      <c r="R682" s="693"/>
    </row>
    <row r="683" spans="2:18" x14ac:dyDescent="0.25">
      <c r="B683" s="693"/>
      <c r="C683" s="693"/>
      <c r="D683" s="693"/>
      <c r="E683" s="693"/>
      <c r="F683" s="693"/>
      <c r="G683" s="693"/>
      <c r="H683" s="693"/>
      <c r="I683" s="693"/>
      <c r="J683" s="693"/>
      <c r="K683" s="693"/>
      <c r="L683" s="693"/>
      <c r="M683" s="693"/>
      <c r="N683" s="693"/>
      <c r="O683" s="693"/>
      <c r="P683" s="693"/>
      <c r="Q683" s="693"/>
      <c r="R683" s="693"/>
    </row>
    <row r="684" spans="2:18" x14ac:dyDescent="0.25">
      <c r="B684" s="693"/>
      <c r="C684" s="693"/>
      <c r="D684" s="693"/>
      <c r="E684" s="693"/>
      <c r="F684" s="693"/>
      <c r="G684" s="693"/>
      <c r="H684" s="693"/>
      <c r="I684" s="693"/>
      <c r="J684" s="693"/>
      <c r="K684" s="693"/>
      <c r="L684" s="693"/>
      <c r="M684" s="693"/>
      <c r="N684" s="693"/>
      <c r="O684" s="693"/>
      <c r="P684" s="693"/>
      <c r="Q684" s="693"/>
      <c r="R684" s="693"/>
    </row>
    <row r="685" spans="2:18" x14ac:dyDescent="0.25">
      <c r="B685" s="693"/>
      <c r="C685" s="693"/>
      <c r="D685" s="693"/>
      <c r="E685" s="693"/>
      <c r="F685" s="693"/>
      <c r="G685" s="693"/>
      <c r="H685" s="693"/>
      <c r="I685" s="693"/>
      <c r="J685" s="693"/>
      <c r="K685" s="693"/>
      <c r="L685" s="693"/>
      <c r="M685" s="693"/>
      <c r="N685" s="693"/>
      <c r="O685" s="693"/>
      <c r="P685" s="693"/>
      <c r="Q685" s="693"/>
      <c r="R685" s="693"/>
    </row>
    <row r="686" spans="2:18" x14ac:dyDescent="0.25">
      <c r="B686" s="693"/>
      <c r="C686" s="693"/>
      <c r="D686" s="693"/>
      <c r="E686" s="693"/>
      <c r="F686" s="693"/>
      <c r="G686" s="693"/>
      <c r="H686" s="693"/>
      <c r="I686" s="693"/>
      <c r="J686" s="693"/>
      <c r="K686" s="693"/>
      <c r="L686" s="693"/>
      <c r="M686" s="693"/>
      <c r="N686" s="693"/>
      <c r="O686" s="693"/>
      <c r="P686" s="693"/>
      <c r="Q686" s="693"/>
      <c r="R686" s="693"/>
    </row>
    <row r="687" spans="2:18" x14ac:dyDescent="0.25">
      <c r="B687" s="693"/>
      <c r="C687" s="693"/>
      <c r="D687" s="693"/>
      <c r="E687" s="693"/>
      <c r="F687" s="693"/>
      <c r="G687" s="693"/>
      <c r="H687" s="693"/>
      <c r="I687" s="693"/>
      <c r="J687" s="693"/>
      <c r="K687" s="693"/>
      <c r="L687" s="693"/>
      <c r="M687" s="693"/>
      <c r="N687" s="693"/>
      <c r="O687" s="693"/>
      <c r="P687" s="693"/>
      <c r="Q687" s="693"/>
      <c r="R687" s="693"/>
    </row>
    <row r="688" spans="2:18" x14ac:dyDescent="0.25">
      <c r="B688" s="693"/>
      <c r="C688" s="693"/>
      <c r="D688" s="693"/>
      <c r="E688" s="693"/>
      <c r="F688" s="693"/>
      <c r="G688" s="693"/>
      <c r="H688" s="693"/>
      <c r="I688" s="693"/>
      <c r="J688" s="693"/>
      <c r="K688" s="693"/>
      <c r="L688" s="693"/>
      <c r="M688" s="693"/>
      <c r="N688" s="693"/>
      <c r="O688" s="693"/>
      <c r="P688" s="693"/>
      <c r="Q688" s="693"/>
      <c r="R688" s="693"/>
    </row>
    <row r="689" spans="2:18" x14ac:dyDescent="0.25">
      <c r="B689" s="693"/>
      <c r="C689" s="693"/>
      <c r="D689" s="693"/>
      <c r="E689" s="693"/>
      <c r="F689" s="693"/>
      <c r="G689" s="693"/>
      <c r="H689" s="693"/>
      <c r="I689" s="693"/>
      <c r="J689" s="693"/>
      <c r="K689" s="693"/>
      <c r="L689" s="693"/>
      <c r="M689" s="693"/>
      <c r="N689" s="693"/>
      <c r="O689" s="693"/>
      <c r="P689" s="693"/>
      <c r="Q689" s="693"/>
      <c r="R689" s="693"/>
    </row>
    <row r="690" spans="2:18" x14ac:dyDescent="0.25">
      <c r="B690" s="693"/>
      <c r="C690" s="693"/>
      <c r="D690" s="693"/>
      <c r="E690" s="693"/>
      <c r="F690" s="693"/>
      <c r="G690" s="693"/>
      <c r="H690" s="693"/>
      <c r="I690" s="693"/>
      <c r="J690" s="693"/>
      <c r="K690" s="693"/>
      <c r="L690" s="693"/>
      <c r="M690" s="693"/>
      <c r="N690" s="693"/>
      <c r="O690" s="693"/>
      <c r="P690" s="693"/>
      <c r="Q690" s="693"/>
      <c r="R690" s="693"/>
    </row>
    <row r="691" spans="2:18" x14ac:dyDescent="0.25">
      <c r="B691" s="693"/>
      <c r="C691" s="693"/>
      <c r="D691" s="693"/>
      <c r="E691" s="693"/>
      <c r="F691" s="693"/>
      <c r="G691" s="693"/>
      <c r="H691" s="693"/>
      <c r="I691" s="693"/>
      <c r="J691" s="693"/>
      <c r="K691" s="693"/>
      <c r="L691" s="693"/>
      <c r="M691" s="693"/>
      <c r="N691" s="693"/>
      <c r="O691" s="693"/>
      <c r="P691" s="693"/>
      <c r="Q691" s="693"/>
      <c r="R691" s="693"/>
    </row>
    <row r="692" spans="2:18" x14ac:dyDescent="0.25">
      <c r="B692" s="693"/>
      <c r="C692" s="693"/>
      <c r="D692" s="693"/>
      <c r="E692" s="693"/>
      <c r="F692" s="693"/>
      <c r="G692" s="693"/>
      <c r="H692" s="693"/>
      <c r="I692" s="693"/>
      <c r="J692" s="693"/>
      <c r="K692" s="693"/>
      <c r="L692" s="693"/>
      <c r="M692" s="693"/>
      <c r="N692" s="693"/>
      <c r="O692" s="693"/>
      <c r="P692" s="693"/>
      <c r="Q692" s="693"/>
      <c r="R692" s="693"/>
    </row>
    <row r="693" spans="2:18" x14ac:dyDescent="0.25">
      <c r="B693" s="693"/>
      <c r="C693" s="693"/>
      <c r="D693" s="693"/>
      <c r="E693" s="693"/>
      <c r="F693" s="693"/>
      <c r="G693" s="693"/>
      <c r="H693" s="693"/>
      <c r="I693" s="693"/>
      <c r="J693" s="693"/>
      <c r="K693" s="693"/>
      <c r="L693" s="693"/>
      <c r="M693" s="693"/>
      <c r="N693" s="693"/>
      <c r="O693" s="693"/>
      <c r="P693" s="693"/>
      <c r="Q693" s="693"/>
      <c r="R693" s="693"/>
    </row>
    <row r="694" spans="2:18" x14ac:dyDescent="0.25">
      <c r="B694" s="693"/>
      <c r="C694" s="693"/>
      <c r="D694" s="693"/>
      <c r="E694" s="693"/>
      <c r="F694" s="693"/>
      <c r="G694" s="693"/>
      <c r="H694" s="693"/>
      <c r="I694" s="693"/>
      <c r="J694" s="693"/>
      <c r="K694" s="693"/>
      <c r="L694" s="693"/>
      <c r="M694" s="693"/>
      <c r="N694" s="693"/>
      <c r="O694" s="693"/>
      <c r="P694" s="693"/>
      <c r="Q694" s="693"/>
      <c r="R694" s="693"/>
    </row>
    <row r="695" spans="2:18" x14ac:dyDescent="0.25">
      <c r="B695" s="693"/>
      <c r="C695" s="693"/>
      <c r="D695" s="693"/>
      <c r="E695" s="693"/>
      <c r="F695" s="693"/>
      <c r="G695" s="693"/>
      <c r="H695" s="693"/>
      <c r="I695" s="693"/>
      <c r="J695" s="693"/>
      <c r="K695" s="693"/>
      <c r="L695" s="693"/>
      <c r="M695" s="693"/>
      <c r="N695" s="693"/>
      <c r="O695" s="693"/>
      <c r="P695" s="693"/>
      <c r="Q695" s="693"/>
      <c r="R695" s="693"/>
    </row>
    <row r="696" spans="2:18" x14ac:dyDescent="0.25">
      <c r="B696" s="693"/>
      <c r="C696" s="693"/>
      <c r="D696" s="693"/>
      <c r="E696" s="693"/>
      <c r="F696" s="693"/>
      <c r="G696" s="693"/>
      <c r="H696" s="693"/>
      <c r="I696" s="693"/>
      <c r="J696" s="693"/>
      <c r="K696" s="693"/>
      <c r="L696" s="693"/>
      <c r="M696" s="693"/>
      <c r="N696" s="693"/>
      <c r="O696" s="693"/>
      <c r="P696" s="693"/>
      <c r="Q696" s="693"/>
      <c r="R696" s="693"/>
    </row>
    <row r="697" spans="2:18" x14ac:dyDescent="0.25">
      <c r="B697" s="693"/>
      <c r="C697" s="693"/>
      <c r="D697" s="693"/>
      <c r="E697" s="693"/>
      <c r="F697" s="693"/>
      <c r="G697" s="693"/>
      <c r="H697" s="693"/>
      <c r="I697" s="693"/>
      <c r="J697" s="693"/>
      <c r="K697" s="693"/>
      <c r="L697" s="693"/>
      <c r="M697" s="693"/>
      <c r="N697" s="693"/>
      <c r="O697" s="693"/>
      <c r="P697" s="693"/>
      <c r="Q697" s="693"/>
      <c r="R697" s="693"/>
    </row>
    <row r="698" spans="2:18" x14ac:dyDescent="0.25">
      <c r="B698" s="693"/>
      <c r="C698" s="693"/>
      <c r="D698" s="693"/>
      <c r="E698" s="693"/>
      <c r="F698" s="693"/>
      <c r="G698" s="693"/>
      <c r="H698" s="693"/>
      <c r="I698" s="693"/>
      <c r="J698" s="693"/>
      <c r="K698" s="693"/>
      <c r="L698" s="693"/>
      <c r="M698" s="693"/>
      <c r="N698" s="693"/>
      <c r="O698" s="693"/>
      <c r="P698" s="693"/>
      <c r="Q698" s="693"/>
      <c r="R698" s="693"/>
    </row>
    <row r="699" spans="2:18" x14ac:dyDescent="0.25">
      <c r="B699" s="693"/>
      <c r="C699" s="693"/>
      <c r="D699" s="693"/>
      <c r="E699" s="693"/>
      <c r="F699" s="693"/>
      <c r="G699" s="693"/>
      <c r="H699" s="693"/>
      <c r="I699" s="693"/>
      <c r="J699" s="693"/>
      <c r="K699" s="693"/>
      <c r="L699" s="693"/>
      <c r="M699" s="693"/>
      <c r="N699" s="693"/>
      <c r="O699" s="693"/>
      <c r="P699" s="693"/>
      <c r="Q699" s="693"/>
      <c r="R699" s="693"/>
    </row>
    <row r="700" spans="2:18" x14ac:dyDescent="0.25">
      <c r="B700" s="693"/>
      <c r="C700" s="693"/>
      <c r="D700" s="693"/>
      <c r="E700" s="693"/>
      <c r="F700" s="693"/>
      <c r="G700" s="693"/>
      <c r="H700" s="693"/>
      <c r="I700" s="693"/>
      <c r="J700" s="693"/>
      <c r="K700" s="693"/>
      <c r="L700" s="693"/>
      <c r="M700" s="693"/>
      <c r="N700" s="693"/>
      <c r="O700" s="693"/>
      <c r="P700" s="693"/>
      <c r="Q700" s="693"/>
      <c r="R700" s="693"/>
    </row>
    <row r="701" spans="2:18" x14ac:dyDescent="0.25">
      <c r="B701" s="693"/>
      <c r="C701" s="693"/>
      <c r="D701" s="693"/>
      <c r="E701" s="693"/>
      <c r="F701" s="693"/>
      <c r="G701" s="693"/>
      <c r="H701" s="693"/>
      <c r="I701" s="693"/>
      <c r="J701" s="693"/>
      <c r="K701" s="693"/>
      <c r="L701" s="693"/>
      <c r="M701" s="693"/>
      <c r="N701" s="693"/>
      <c r="O701" s="693"/>
      <c r="P701" s="693"/>
      <c r="Q701" s="693"/>
      <c r="R701" s="693"/>
    </row>
    <row r="702" spans="2:18" x14ac:dyDescent="0.25">
      <c r="B702" s="693"/>
      <c r="C702" s="693"/>
      <c r="D702" s="693"/>
      <c r="E702" s="693"/>
      <c r="F702" s="693"/>
      <c r="G702" s="693"/>
      <c r="H702" s="693"/>
      <c r="I702" s="693"/>
      <c r="J702" s="693"/>
      <c r="K702" s="693"/>
      <c r="L702" s="693"/>
      <c r="M702" s="693"/>
      <c r="N702" s="693"/>
      <c r="O702" s="693"/>
      <c r="P702" s="693"/>
      <c r="Q702" s="693"/>
      <c r="R702" s="693"/>
    </row>
    <row r="703" spans="2:18" x14ac:dyDescent="0.25">
      <c r="B703" s="693"/>
      <c r="C703" s="693"/>
      <c r="D703" s="693"/>
      <c r="E703" s="693"/>
      <c r="F703" s="693"/>
      <c r="G703" s="693"/>
      <c r="H703" s="693"/>
      <c r="I703" s="693"/>
      <c r="J703" s="693"/>
      <c r="K703" s="693"/>
      <c r="L703" s="693"/>
      <c r="M703" s="693"/>
      <c r="N703" s="693"/>
      <c r="O703" s="693"/>
      <c r="P703" s="693"/>
      <c r="Q703" s="693"/>
      <c r="R703" s="693"/>
    </row>
    <row r="704" spans="2:18" x14ac:dyDescent="0.25">
      <c r="B704" s="693"/>
      <c r="C704" s="693"/>
      <c r="D704" s="693"/>
      <c r="E704" s="693"/>
      <c r="F704" s="693"/>
      <c r="G704" s="693"/>
      <c r="H704" s="693"/>
      <c r="I704" s="693"/>
      <c r="J704" s="693"/>
      <c r="K704" s="693"/>
      <c r="L704" s="693"/>
      <c r="M704" s="693"/>
      <c r="N704" s="693"/>
      <c r="O704" s="693"/>
      <c r="P704" s="693"/>
      <c r="Q704" s="693"/>
      <c r="R704" s="693"/>
    </row>
    <row r="705" spans="2:18" x14ac:dyDescent="0.25">
      <c r="B705" s="693"/>
      <c r="C705" s="693"/>
      <c r="D705" s="693"/>
      <c r="E705" s="693"/>
      <c r="F705" s="693"/>
      <c r="G705" s="693"/>
      <c r="H705" s="693"/>
      <c r="I705" s="693"/>
      <c r="J705" s="693"/>
      <c r="K705" s="693"/>
      <c r="L705" s="693"/>
      <c r="M705" s="693"/>
      <c r="N705" s="693"/>
      <c r="O705" s="693"/>
      <c r="P705" s="693"/>
      <c r="Q705" s="693"/>
      <c r="R705" s="693"/>
    </row>
    <row r="706" spans="2:18" x14ac:dyDescent="0.25">
      <c r="B706" s="693"/>
      <c r="C706" s="693"/>
      <c r="D706" s="693"/>
      <c r="E706" s="693"/>
      <c r="F706" s="693"/>
      <c r="G706" s="693"/>
      <c r="H706" s="693"/>
      <c r="I706" s="693"/>
      <c r="J706" s="693"/>
      <c r="K706" s="693"/>
      <c r="L706" s="693"/>
      <c r="M706" s="693"/>
      <c r="N706" s="693"/>
      <c r="O706" s="693"/>
      <c r="P706" s="693"/>
      <c r="Q706" s="693"/>
      <c r="R706" s="693"/>
    </row>
    <row r="707" spans="2:18" x14ac:dyDescent="0.25">
      <c r="B707" s="693"/>
      <c r="C707" s="693"/>
      <c r="D707" s="693"/>
      <c r="E707" s="693"/>
      <c r="F707" s="693"/>
      <c r="G707" s="693"/>
      <c r="H707" s="693"/>
      <c r="I707" s="693"/>
      <c r="J707" s="693"/>
      <c r="K707" s="693"/>
      <c r="L707" s="693"/>
      <c r="M707" s="693"/>
      <c r="N707" s="693"/>
      <c r="O707" s="693"/>
      <c r="P707" s="693"/>
      <c r="Q707" s="693"/>
      <c r="R707" s="693"/>
    </row>
    <row r="708" spans="2:18" x14ac:dyDescent="0.25">
      <c r="B708" s="693"/>
      <c r="C708" s="693"/>
      <c r="D708" s="693"/>
      <c r="E708" s="693"/>
      <c r="F708" s="693"/>
      <c r="G708" s="693"/>
      <c r="H708" s="693"/>
      <c r="I708" s="693"/>
      <c r="J708" s="693"/>
      <c r="K708" s="693"/>
      <c r="L708" s="693"/>
      <c r="M708" s="693"/>
      <c r="N708" s="693"/>
      <c r="O708" s="693"/>
      <c r="P708" s="693"/>
      <c r="Q708" s="693"/>
      <c r="R708" s="693"/>
    </row>
    <row r="709" spans="2:18" x14ac:dyDescent="0.25">
      <c r="B709" s="693"/>
      <c r="C709" s="693"/>
      <c r="D709" s="693"/>
      <c r="E709" s="693"/>
      <c r="F709" s="693"/>
      <c r="G709" s="693"/>
      <c r="H709" s="693"/>
      <c r="I709" s="693"/>
      <c r="J709" s="693"/>
      <c r="K709" s="693"/>
      <c r="L709" s="693"/>
      <c r="M709" s="693"/>
      <c r="N709" s="693"/>
      <c r="O709" s="693"/>
      <c r="P709" s="693"/>
      <c r="Q709" s="693"/>
      <c r="R709" s="693"/>
    </row>
    <row r="710" spans="2:18" x14ac:dyDescent="0.25">
      <c r="B710" s="693"/>
      <c r="C710" s="693"/>
      <c r="D710" s="693"/>
      <c r="E710" s="693"/>
      <c r="F710" s="693"/>
      <c r="G710" s="693"/>
      <c r="H710" s="693"/>
      <c r="I710" s="693"/>
      <c r="J710" s="693"/>
      <c r="K710" s="693"/>
      <c r="L710" s="693"/>
      <c r="M710" s="693"/>
      <c r="N710" s="693"/>
      <c r="O710" s="693"/>
      <c r="P710" s="693"/>
      <c r="Q710" s="693"/>
      <c r="R710" s="693"/>
    </row>
    <row r="711" spans="2:18" x14ac:dyDescent="0.25">
      <c r="B711" s="693"/>
      <c r="C711" s="693"/>
      <c r="D711" s="693"/>
      <c r="E711" s="693"/>
      <c r="F711" s="693"/>
      <c r="G711" s="693"/>
      <c r="H711" s="693"/>
      <c r="I711" s="693"/>
      <c r="J711" s="693"/>
      <c r="K711" s="693"/>
      <c r="L711" s="693"/>
      <c r="M711" s="693"/>
      <c r="N711" s="693"/>
      <c r="O711" s="693"/>
      <c r="P711" s="693"/>
      <c r="Q711" s="693"/>
      <c r="R711" s="693"/>
    </row>
    <row r="712" spans="2:18" x14ac:dyDescent="0.25">
      <c r="B712" s="693"/>
      <c r="C712" s="693"/>
      <c r="D712" s="693"/>
      <c r="E712" s="693"/>
      <c r="F712" s="693"/>
      <c r="G712" s="693"/>
      <c r="H712" s="693"/>
      <c r="I712" s="693"/>
      <c r="J712" s="693"/>
      <c r="K712" s="693"/>
      <c r="L712" s="693"/>
      <c r="M712" s="693"/>
      <c r="N712" s="693"/>
      <c r="O712" s="693"/>
      <c r="P712" s="693"/>
      <c r="Q712" s="693"/>
      <c r="R712" s="693"/>
    </row>
    <row r="713" spans="2:18" x14ac:dyDescent="0.25">
      <c r="B713" s="693"/>
      <c r="C713" s="693"/>
      <c r="D713" s="693"/>
      <c r="E713" s="693"/>
      <c r="F713" s="693"/>
      <c r="G713" s="693"/>
      <c r="H713" s="693"/>
      <c r="I713" s="693"/>
      <c r="J713" s="693"/>
      <c r="K713" s="693"/>
      <c r="L713" s="693"/>
      <c r="M713" s="693"/>
      <c r="N713" s="693"/>
      <c r="O713" s="693"/>
      <c r="P713" s="693"/>
      <c r="Q713" s="693"/>
      <c r="R713" s="693"/>
    </row>
    <row r="714" spans="2:18" x14ac:dyDescent="0.25">
      <c r="B714" s="693"/>
      <c r="C714" s="693"/>
      <c r="D714" s="693"/>
      <c r="E714" s="693"/>
      <c r="F714" s="693"/>
      <c r="G714" s="693"/>
      <c r="H714" s="693"/>
      <c r="I714" s="693"/>
      <c r="J714" s="693"/>
      <c r="K714" s="693"/>
      <c r="L714" s="693"/>
      <c r="M714" s="693"/>
      <c r="N714" s="693"/>
      <c r="O714" s="693"/>
      <c r="P714" s="693"/>
      <c r="Q714" s="693"/>
      <c r="R714" s="693"/>
    </row>
    <row r="715" spans="2:18" x14ac:dyDescent="0.25">
      <c r="B715" s="693"/>
      <c r="C715" s="693"/>
      <c r="D715" s="693"/>
      <c r="E715" s="693"/>
      <c r="F715" s="693"/>
      <c r="G715" s="693"/>
      <c r="H715" s="693"/>
      <c r="I715" s="693"/>
      <c r="J715" s="693"/>
      <c r="K715" s="693"/>
      <c r="L715" s="693"/>
      <c r="M715" s="693"/>
      <c r="N715" s="693"/>
      <c r="O715" s="693"/>
      <c r="P715" s="693"/>
      <c r="Q715" s="693"/>
      <c r="R715" s="693"/>
    </row>
    <row r="716" spans="2:18" x14ac:dyDescent="0.25">
      <c r="B716" s="693"/>
      <c r="C716" s="693"/>
      <c r="D716" s="693"/>
      <c r="E716" s="693"/>
      <c r="F716" s="693"/>
      <c r="G716" s="693"/>
      <c r="H716" s="693"/>
      <c r="I716" s="693"/>
      <c r="J716" s="693"/>
      <c r="K716" s="693"/>
      <c r="L716" s="693"/>
      <c r="M716" s="693"/>
      <c r="N716" s="693"/>
      <c r="O716" s="693"/>
      <c r="P716" s="693"/>
      <c r="Q716" s="693"/>
      <c r="R716" s="693"/>
    </row>
    <row r="717" spans="2:18" x14ac:dyDescent="0.25">
      <c r="B717" s="693"/>
      <c r="C717" s="693"/>
      <c r="D717" s="693"/>
      <c r="E717" s="693"/>
      <c r="F717" s="693"/>
      <c r="G717" s="693"/>
      <c r="H717" s="693"/>
      <c r="I717" s="693"/>
      <c r="J717" s="693"/>
      <c r="K717" s="693"/>
      <c r="L717" s="693"/>
      <c r="M717" s="693"/>
      <c r="N717" s="693"/>
      <c r="O717" s="693"/>
      <c r="P717" s="693"/>
      <c r="Q717" s="693"/>
      <c r="R717" s="693"/>
    </row>
    <row r="718" spans="2:18" x14ac:dyDescent="0.25">
      <c r="B718" s="693"/>
      <c r="C718" s="693"/>
      <c r="D718" s="693"/>
      <c r="E718" s="693"/>
      <c r="F718" s="693"/>
      <c r="G718" s="693"/>
      <c r="H718" s="693"/>
      <c r="I718" s="693"/>
      <c r="J718" s="693"/>
      <c r="K718" s="693"/>
      <c r="L718" s="693"/>
      <c r="M718" s="693"/>
      <c r="N718" s="693"/>
      <c r="O718" s="693"/>
      <c r="P718" s="693"/>
      <c r="Q718" s="693"/>
      <c r="R718" s="693"/>
    </row>
    <row r="719" spans="2:18" x14ac:dyDescent="0.25">
      <c r="B719" s="693"/>
      <c r="C719" s="693"/>
      <c r="D719" s="693"/>
      <c r="E719" s="693"/>
      <c r="F719" s="693"/>
      <c r="G719" s="693"/>
      <c r="H719" s="693"/>
      <c r="I719" s="693"/>
      <c r="J719" s="693"/>
      <c r="K719" s="693"/>
      <c r="L719" s="693"/>
      <c r="M719" s="693"/>
      <c r="N719" s="693"/>
      <c r="O719" s="693"/>
      <c r="P719" s="693"/>
      <c r="Q719" s="693"/>
      <c r="R719" s="693"/>
    </row>
    <row r="720" spans="2:18" x14ac:dyDescent="0.25">
      <c r="B720" s="693"/>
      <c r="C720" s="693"/>
      <c r="D720" s="693"/>
      <c r="E720" s="693"/>
      <c r="F720" s="693"/>
      <c r="G720" s="693"/>
      <c r="H720" s="693"/>
      <c r="I720" s="693"/>
      <c r="J720" s="693"/>
      <c r="K720" s="693"/>
      <c r="L720" s="693"/>
      <c r="M720" s="693"/>
      <c r="N720" s="693"/>
      <c r="O720" s="693"/>
      <c r="P720" s="693"/>
      <c r="Q720" s="693"/>
      <c r="R720" s="693"/>
    </row>
    <row r="721" spans="2:18" x14ac:dyDescent="0.25">
      <c r="B721" s="693"/>
      <c r="C721" s="693"/>
      <c r="D721" s="693"/>
      <c r="E721" s="693"/>
      <c r="F721" s="693"/>
      <c r="G721" s="693"/>
      <c r="H721" s="693"/>
      <c r="I721" s="693"/>
      <c r="J721" s="693"/>
      <c r="K721" s="693"/>
      <c r="L721" s="693"/>
      <c r="M721" s="693"/>
      <c r="N721" s="693"/>
      <c r="O721" s="693"/>
      <c r="P721" s="693"/>
      <c r="Q721" s="693"/>
      <c r="R721" s="693"/>
    </row>
    <row r="722" spans="2:18" x14ac:dyDescent="0.25">
      <c r="B722" s="693"/>
      <c r="C722" s="693"/>
      <c r="D722" s="693"/>
      <c r="E722" s="693"/>
      <c r="F722" s="693"/>
      <c r="G722" s="693"/>
      <c r="H722" s="693"/>
      <c r="I722" s="693"/>
      <c r="J722" s="693"/>
      <c r="K722" s="693"/>
      <c r="L722" s="693"/>
      <c r="M722" s="693"/>
      <c r="N722" s="693"/>
      <c r="O722" s="693"/>
      <c r="P722" s="693"/>
      <c r="Q722" s="693"/>
      <c r="R722" s="693"/>
    </row>
    <row r="723" spans="2:18" x14ac:dyDescent="0.25">
      <c r="B723" s="693"/>
      <c r="C723" s="693"/>
      <c r="D723" s="693"/>
      <c r="E723" s="693"/>
      <c r="F723" s="693"/>
      <c r="G723" s="693"/>
      <c r="H723" s="693"/>
      <c r="I723" s="693"/>
      <c r="J723" s="693"/>
      <c r="K723" s="693"/>
      <c r="L723" s="693"/>
      <c r="M723" s="693"/>
      <c r="N723" s="693"/>
      <c r="O723" s="693"/>
      <c r="P723" s="693"/>
      <c r="Q723" s="693"/>
      <c r="R723" s="693"/>
    </row>
    <row r="724" spans="2:18" x14ac:dyDescent="0.25">
      <c r="B724" s="693"/>
      <c r="C724" s="693"/>
      <c r="D724" s="693"/>
      <c r="E724" s="693"/>
      <c r="F724" s="693"/>
      <c r="G724" s="693"/>
      <c r="H724" s="693"/>
      <c r="I724" s="693"/>
      <c r="J724" s="693"/>
      <c r="K724" s="693"/>
      <c r="L724" s="693"/>
      <c r="M724" s="693"/>
      <c r="N724" s="693"/>
      <c r="O724" s="693"/>
      <c r="P724" s="693"/>
      <c r="Q724" s="693"/>
      <c r="R724" s="693"/>
    </row>
    <row r="725" spans="2:18" x14ac:dyDescent="0.25">
      <c r="B725" s="693"/>
      <c r="C725" s="693"/>
      <c r="D725" s="693"/>
      <c r="E725" s="693"/>
      <c r="F725" s="693"/>
      <c r="G725" s="693"/>
      <c r="H725" s="693"/>
      <c r="I725" s="693"/>
      <c r="J725" s="693"/>
      <c r="K725" s="693"/>
      <c r="L725" s="693"/>
      <c r="M725" s="693"/>
      <c r="N725" s="693"/>
      <c r="O725" s="693"/>
      <c r="P725" s="693"/>
      <c r="Q725" s="693"/>
      <c r="R725" s="693"/>
    </row>
    <row r="726" spans="2:18" x14ac:dyDescent="0.25">
      <c r="B726" s="693"/>
      <c r="C726" s="693"/>
      <c r="D726" s="693"/>
      <c r="E726" s="693"/>
      <c r="F726" s="693"/>
      <c r="G726" s="693"/>
      <c r="H726" s="693"/>
      <c r="I726" s="693"/>
      <c r="J726" s="693"/>
      <c r="K726" s="693"/>
      <c r="L726" s="693"/>
      <c r="M726" s="693"/>
      <c r="N726" s="693"/>
      <c r="O726" s="693"/>
      <c r="P726" s="693"/>
      <c r="Q726" s="693"/>
      <c r="R726" s="693"/>
    </row>
    <row r="727" spans="2:18" x14ac:dyDescent="0.25">
      <c r="B727" s="693"/>
      <c r="C727" s="693"/>
      <c r="D727" s="693"/>
      <c r="E727" s="693"/>
      <c r="F727" s="693"/>
      <c r="G727" s="693"/>
      <c r="H727" s="693"/>
      <c r="I727" s="693"/>
      <c r="J727" s="693"/>
      <c r="K727" s="693"/>
      <c r="L727" s="693"/>
      <c r="M727" s="693"/>
      <c r="N727" s="693"/>
      <c r="O727" s="693"/>
      <c r="P727" s="693"/>
      <c r="Q727" s="693"/>
      <c r="R727" s="693"/>
    </row>
    <row r="728" spans="2:18" x14ac:dyDescent="0.25">
      <c r="B728" s="693"/>
      <c r="C728" s="693"/>
      <c r="D728" s="693"/>
      <c r="E728" s="693"/>
      <c r="F728" s="693"/>
      <c r="G728" s="693"/>
      <c r="H728" s="693"/>
      <c r="I728" s="693"/>
      <c r="J728" s="693"/>
      <c r="K728" s="693"/>
      <c r="L728" s="693"/>
      <c r="M728" s="693"/>
      <c r="N728" s="693"/>
      <c r="O728" s="693"/>
      <c r="P728" s="693"/>
      <c r="Q728" s="693"/>
      <c r="R728" s="693"/>
    </row>
    <row r="729" spans="2:18" x14ac:dyDescent="0.25">
      <c r="B729" s="693"/>
      <c r="C729" s="693"/>
      <c r="D729" s="693"/>
      <c r="E729" s="693"/>
      <c r="F729" s="693"/>
      <c r="G729" s="693"/>
      <c r="H729" s="693"/>
      <c r="I729" s="693"/>
      <c r="J729" s="693"/>
      <c r="K729" s="693"/>
      <c r="L729" s="693"/>
      <c r="M729" s="693"/>
      <c r="N729" s="693"/>
      <c r="O729" s="693"/>
      <c r="P729" s="693"/>
      <c r="Q729" s="693"/>
      <c r="R729" s="693"/>
    </row>
    <row r="730" spans="2:18" x14ac:dyDescent="0.25">
      <c r="B730" s="693"/>
      <c r="C730" s="693"/>
      <c r="D730" s="693"/>
      <c r="E730" s="693"/>
      <c r="F730" s="693"/>
      <c r="G730" s="693"/>
      <c r="H730" s="693"/>
      <c r="I730" s="693"/>
      <c r="J730" s="693"/>
      <c r="K730" s="693"/>
      <c r="L730" s="693"/>
      <c r="M730" s="693"/>
      <c r="N730" s="693"/>
      <c r="O730" s="693"/>
      <c r="P730" s="693"/>
      <c r="Q730" s="693"/>
      <c r="R730" s="693"/>
    </row>
    <row r="731" spans="2:18" x14ac:dyDescent="0.25">
      <c r="B731" s="693"/>
      <c r="C731" s="693"/>
      <c r="D731" s="693"/>
      <c r="E731" s="693"/>
      <c r="F731" s="693"/>
      <c r="G731" s="693"/>
      <c r="H731" s="693"/>
      <c r="I731" s="693"/>
      <c r="J731" s="693"/>
      <c r="K731" s="693"/>
      <c r="L731" s="693"/>
      <c r="M731" s="693"/>
      <c r="N731" s="693"/>
      <c r="O731" s="693"/>
      <c r="P731" s="693"/>
      <c r="Q731" s="693"/>
      <c r="R731" s="693"/>
    </row>
    <row r="732" spans="2:18" x14ac:dyDescent="0.25">
      <c r="B732" s="693"/>
      <c r="C732" s="693"/>
      <c r="D732" s="693"/>
      <c r="E732" s="693"/>
      <c r="F732" s="693"/>
      <c r="G732" s="693"/>
      <c r="H732" s="693"/>
      <c r="I732" s="693"/>
      <c r="J732" s="693"/>
      <c r="K732" s="693"/>
      <c r="L732" s="693"/>
      <c r="M732" s="693"/>
      <c r="N732" s="693"/>
      <c r="O732" s="693"/>
      <c r="P732" s="693"/>
      <c r="Q732" s="693"/>
      <c r="R732" s="693"/>
    </row>
    <row r="733" spans="2:18" x14ac:dyDescent="0.25">
      <c r="B733" s="693"/>
      <c r="C733" s="693"/>
      <c r="D733" s="693"/>
      <c r="E733" s="693"/>
      <c r="F733" s="693"/>
      <c r="G733" s="693"/>
      <c r="H733" s="693"/>
      <c r="I733" s="693"/>
      <c r="J733" s="693"/>
      <c r="K733" s="693"/>
      <c r="L733" s="693"/>
      <c r="M733" s="693"/>
      <c r="N733" s="693"/>
      <c r="O733" s="693"/>
      <c r="P733" s="693"/>
      <c r="Q733" s="693"/>
      <c r="R733" s="693"/>
    </row>
    <row r="734" spans="2:18" x14ac:dyDescent="0.25">
      <c r="B734" s="693"/>
      <c r="C734" s="693"/>
      <c r="D734" s="693"/>
      <c r="E734" s="693"/>
      <c r="F734" s="693"/>
      <c r="G734" s="693"/>
      <c r="H734" s="693"/>
      <c r="I734" s="693"/>
      <c r="J734" s="693"/>
      <c r="K734" s="693"/>
      <c r="L734" s="693"/>
      <c r="M734" s="693"/>
      <c r="N734" s="693"/>
      <c r="O734" s="693"/>
      <c r="P734" s="693"/>
      <c r="Q734" s="693"/>
      <c r="R734" s="693"/>
    </row>
    <row r="735" spans="2:18" x14ac:dyDescent="0.25">
      <c r="B735" s="693"/>
      <c r="C735" s="693"/>
      <c r="D735" s="693"/>
      <c r="E735" s="693"/>
      <c r="F735" s="693"/>
      <c r="G735" s="693"/>
      <c r="H735" s="693"/>
      <c r="I735" s="693"/>
      <c r="J735" s="693"/>
      <c r="K735" s="693"/>
      <c r="L735" s="693"/>
      <c r="M735" s="693"/>
      <c r="N735" s="693"/>
      <c r="O735" s="693"/>
      <c r="P735" s="693"/>
      <c r="Q735" s="693"/>
      <c r="R735" s="693"/>
    </row>
    <row r="736" spans="2:18" x14ac:dyDescent="0.25">
      <c r="B736" s="693"/>
      <c r="C736" s="693"/>
      <c r="D736" s="693"/>
      <c r="E736" s="693"/>
      <c r="F736" s="693"/>
      <c r="G736" s="693"/>
      <c r="H736" s="693"/>
      <c r="I736" s="693"/>
      <c r="J736" s="693"/>
      <c r="K736" s="693"/>
      <c r="L736" s="693"/>
      <c r="M736" s="693"/>
      <c r="N736" s="693"/>
      <c r="O736" s="693"/>
      <c r="P736" s="693"/>
      <c r="Q736" s="693"/>
      <c r="R736" s="693"/>
    </row>
    <row r="737" spans="2:18" x14ac:dyDescent="0.25">
      <c r="B737" s="693"/>
      <c r="C737" s="693"/>
      <c r="D737" s="693"/>
      <c r="E737" s="693"/>
      <c r="F737" s="693"/>
      <c r="G737" s="693"/>
      <c r="H737" s="693"/>
      <c r="I737" s="693"/>
      <c r="J737" s="693"/>
      <c r="K737" s="693"/>
      <c r="L737" s="693"/>
      <c r="M737" s="693"/>
      <c r="N737" s="693"/>
      <c r="O737" s="693"/>
      <c r="P737" s="693"/>
      <c r="Q737" s="693"/>
      <c r="R737" s="693"/>
    </row>
    <row r="738" spans="2:18" x14ac:dyDescent="0.25">
      <c r="B738" s="693"/>
      <c r="C738" s="693"/>
      <c r="D738" s="693"/>
      <c r="E738" s="693"/>
      <c r="F738" s="693"/>
      <c r="G738" s="693"/>
      <c r="H738" s="693"/>
      <c r="I738" s="693"/>
      <c r="J738" s="693"/>
      <c r="K738" s="693"/>
      <c r="L738" s="693"/>
      <c r="M738" s="693"/>
      <c r="N738" s="693"/>
      <c r="O738" s="693"/>
      <c r="P738" s="693"/>
      <c r="Q738" s="693"/>
      <c r="R738" s="693"/>
    </row>
    <row r="739" spans="2:18" x14ac:dyDescent="0.25">
      <c r="B739" s="693"/>
      <c r="C739" s="693"/>
      <c r="D739" s="693"/>
      <c r="E739" s="693"/>
      <c r="F739" s="693"/>
      <c r="G739" s="693"/>
      <c r="H739" s="693"/>
      <c r="I739" s="693"/>
      <c r="J739" s="693"/>
      <c r="K739" s="693"/>
      <c r="L739" s="693"/>
      <c r="M739" s="693"/>
      <c r="N739" s="693"/>
      <c r="O739" s="693"/>
      <c r="P739" s="693"/>
      <c r="Q739" s="693"/>
      <c r="R739" s="693"/>
    </row>
    <row r="740" spans="2:18" x14ac:dyDescent="0.25">
      <c r="B740" s="693"/>
      <c r="C740" s="693"/>
      <c r="D740" s="693"/>
      <c r="E740" s="693"/>
      <c r="F740" s="693"/>
      <c r="G740" s="693"/>
      <c r="H740" s="693"/>
      <c r="I740" s="693"/>
      <c r="J740" s="693"/>
      <c r="K740" s="693"/>
      <c r="L740" s="693"/>
      <c r="M740" s="693"/>
      <c r="N740" s="693"/>
      <c r="O740" s="693"/>
      <c r="P740" s="693"/>
      <c r="Q740" s="693"/>
      <c r="R740" s="693"/>
    </row>
    <row r="741" spans="2:18" x14ac:dyDescent="0.25">
      <c r="B741" s="693"/>
      <c r="C741" s="693"/>
      <c r="D741" s="693"/>
      <c r="E741" s="693"/>
      <c r="F741" s="693"/>
      <c r="G741" s="693"/>
      <c r="H741" s="693"/>
      <c r="I741" s="693"/>
      <c r="J741" s="693"/>
      <c r="K741" s="693"/>
      <c r="L741" s="693"/>
      <c r="M741" s="693"/>
      <c r="N741" s="693"/>
      <c r="O741" s="693"/>
      <c r="P741" s="693"/>
      <c r="Q741" s="693"/>
      <c r="R741" s="693"/>
    </row>
    <row r="742" spans="2:18" x14ac:dyDescent="0.25">
      <c r="B742" s="693"/>
      <c r="C742" s="693"/>
      <c r="D742" s="693"/>
      <c r="E742" s="693"/>
      <c r="F742" s="693"/>
      <c r="G742" s="693"/>
      <c r="H742" s="693"/>
      <c r="I742" s="693"/>
      <c r="J742" s="693"/>
      <c r="K742" s="693"/>
      <c r="L742" s="693"/>
      <c r="M742" s="693"/>
      <c r="N742" s="693"/>
      <c r="O742" s="693"/>
      <c r="P742" s="693"/>
      <c r="Q742" s="693"/>
      <c r="R742" s="693"/>
    </row>
    <row r="743" spans="2:18" x14ac:dyDescent="0.25">
      <c r="B743" s="693"/>
      <c r="C743" s="693"/>
      <c r="D743" s="693"/>
      <c r="E743" s="693"/>
      <c r="F743" s="693"/>
      <c r="G743" s="693"/>
      <c r="H743" s="693"/>
      <c r="I743" s="693"/>
      <c r="J743" s="693"/>
      <c r="K743" s="693"/>
      <c r="L743" s="693"/>
      <c r="M743" s="693"/>
      <c r="N743" s="693"/>
      <c r="O743" s="693"/>
      <c r="P743" s="693"/>
      <c r="Q743" s="693"/>
      <c r="R743" s="693"/>
    </row>
    <row r="744" spans="2:18" x14ac:dyDescent="0.25">
      <c r="B744" s="693"/>
      <c r="C744" s="693"/>
      <c r="D744" s="693"/>
      <c r="E744" s="693"/>
      <c r="F744" s="693"/>
      <c r="G744" s="693"/>
      <c r="H744" s="693"/>
      <c r="I744" s="693"/>
      <c r="J744" s="693"/>
      <c r="K744" s="693"/>
      <c r="L744" s="693"/>
      <c r="M744" s="693"/>
      <c r="N744" s="693"/>
      <c r="O744" s="693"/>
      <c r="P744" s="693"/>
      <c r="Q744" s="693"/>
      <c r="R744" s="693"/>
    </row>
    <row r="745" spans="2:18" x14ac:dyDescent="0.25">
      <c r="B745" s="693"/>
      <c r="C745" s="693"/>
      <c r="D745" s="693"/>
      <c r="E745" s="693"/>
      <c r="F745" s="693"/>
      <c r="G745" s="693"/>
      <c r="H745" s="693"/>
      <c r="I745" s="693"/>
      <c r="J745" s="693"/>
      <c r="K745" s="693"/>
      <c r="L745" s="693"/>
      <c r="M745" s="693"/>
      <c r="N745" s="693"/>
      <c r="O745" s="693"/>
      <c r="P745" s="693"/>
      <c r="Q745" s="693"/>
      <c r="R745" s="693"/>
    </row>
    <row r="746" spans="2:18" x14ac:dyDescent="0.25">
      <c r="B746" s="693"/>
      <c r="C746" s="693"/>
      <c r="D746" s="693"/>
      <c r="E746" s="693"/>
      <c r="F746" s="693"/>
      <c r="G746" s="693"/>
      <c r="H746" s="693"/>
      <c r="I746" s="693"/>
      <c r="J746" s="693"/>
      <c r="K746" s="693"/>
      <c r="L746" s="693"/>
      <c r="M746" s="693"/>
      <c r="N746" s="693"/>
      <c r="O746" s="693"/>
      <c r="P746" s="693"/>
      <c r="Q746" s="693"/>
      <c r="R746" s="693"/>
    </row>
    <row r="747" spans="2:18" x14ac:dyDescent="0.25">
      <c r="B747" s="693"/>
      <c r="C747" s="693"/>
      <c r="D747" s="693"/>
      <c r="E747" s="693"/>
      <c r="F747" s="693"/>
      <c r="G747" s="693"/>
      <c r="H747" s="693"/>
      <c r="I747" s="693"/>
      <c r="J747" s="693"/>
      <c r="K747" s="693"/>
      <c r="L747" s="693"/>
      <c r="M747" s="693"/>
      <c r="N747" s="693"/>
      <c r="O747" s="693"/>
      <c r="P747" s="693"/>
      <c r="Q747" s="693"/>
      <c r="R747" s="693"/>
    </row>
    <row r="748" spans="2:18" x14ac:dyDescent="0.25">
      <c r="B748" s="693"/>
      <c r="C748" s="693"/>
      <c r="D748" s="693"/>
      <c r="E748" s="693"/>
      <c r="F748" s="693"/>
      <c r="G748" s="693"/>
      <c r="H748" s="693"/>
      <c r="I748" s="693"/>
      <c r="J748" s="693"/>
      <c r="K748" s="693"/>
      <c r="L748" s="693"/>
      <c r="M748" s="693"/>
      <c r="N748" s="693"/>
      <c r="O748" s="693"/>
      <c r="P748" s="693"/>
      <c r="Q748" s="693"/>
      <c r="R748" s="693"/>
    </row>
    <row r="749" spans="2:18" x14ac:dyDescent="0.25">
      <c r="B749" s="693"/>
      <c r="C749" s="693"/>
      <c r="D749" s="693"/>
      <c r="E749" s="693"/>
      <c r="F749" s="693"/>
      <c r="G749" s="693"/>
      <c r="H749" s="693"/>
      <c r="I749" s="693"/>
      <c r="J749" s="693"/>
      <c r="K749" s="693"/>
      <c r="L749" s="693"/>
      <c r="M749" s="693"/>
      <c r="N749" s="693"/>
      <c r="O749" s="693"/>
      <c r="P749" s="693"/>
      <c r="Q749" s="693"/>
      <c r="R749" s="693"/>
    </row>
    <row r="750" spans="2:18" x14ac:dyDescent="0.25">
      <c r="B750" s="693"/>
      <c r="C750" s="693"/>
      <c r="D750" s="693"/>
      <c r="E750" s="693"/>
      <c r="F750" s="693"/>
      <c r="G750" s="693"/>
      <c r="H750" s="693"/>
      <c r="I750" s="693"/>
      <c r="J750" s="693"/>
      <c r="K750" s="693"/>
      <c r="L750" s="693"/>
      <c r="M750" s="693"/>
      <c r="N750" s="693"/>
      <c r="O750" s="693"/>
      <c r="P750" s="693"/>
      <c r="Q750" s="693"/>
      <c r="R750" s="693"/>
    </row>
    <row r="751" spans="2:18" x14ac:dyDescent="0.25">
      <c r="B751" s="693"/>
      <c r="C751" s="693"/>
      <c r="D751" s="693"/>
      <c r="E751" s="693"/>
      <c r="F751" s="693"/>
      <c r="G751" s="693"/>
      <c r="H751" s="693"/>
      <c r="I751" s="693"/>
      <c r="J751" s="693"/>
      <c r="K751" s="693"/>
      <c r="L751" s="693"/>
      <c r="M751" s="693"/>
      <c r="N751" s="693"/>
      <c r="O751" s="693"/>
      <c r="P751" s="693"/>
      <c r="Q751" s="693"/>
      <c r="R751" s="693"/>
    </row>
    <row r="752" spans="2:18" x14ac:dyDescent="0.25">
      <c r="B752" s="693"/>
      <c r="C752" s="693"/>
      <c r="D752" s="693"/>
      <c r="E752" s="693"/>
      <c r="F752" s="693"/>
      <c r="G752" s="693"/>
      <c r="H752" s="693"/>
      <c r="I752" s="693"/>
      <c r="J752" s="693"/>
      <c r="K752" s="693"/>
      <c r="L752" s="693"/>
      <c r="M752" s="693"/>
      <c r="N752" s="693"/>
      <c r="O752" s="693"/>
      <c r="P752" s="693"/>
      <c r="Q752" s="693"/>
      <c r="R752" s="693"/>
    </row>
    <row r="753" spans="2:18" x14ac:dyDescent="0.25">
      <c r="B753" s="693"/>
      <c r="C753" s="693"/>
      <c r="D753" s="693"/>
      <c r="E753" s="693"/>
      <c r="F753" s="693"/>
      <c r="G753" s="693"/>
      <c r="H753" s="693"/>
      <c r="I753" s="693"/>
      <c r="J753" s="693"/>
      <c r="K753" s="693"/>
      <c r="L753" s="693"/>
      <c r="M753" s="693"/>
      <c r="N753" s="693"/>
      <c r="O753" s="693"/>
      <c r="P753" s="693"/>
      <c r="Q753" s="693"/>
      <c r="R753" s="693"/>
    </row>
    <row r="754" spans="2:18" x14ac:dyDescent="0.25">
      <c r="B754" s="693"/>
      <c r="C754" s="693"/>
      <c r="D754" s="693"/>
      <c r="E754" s="693"/>
      <c r="F754" s="693"/>
      <c r="G754" s="693"/>
      <c r="H754" s="693"/>
      <c r="I754" s="693"/>
      <c r="J754" s="693"/>
      <c r="K754" s="693"/>
      <c r="L754" s="693"/>
      <c r="M754" s="693"/>
      <c r="N754" s="693"/>
      <c r="O754" s="693"/>
      <c r="P754" s="693"/>
      <c r="Q754" s="693"/>
      <c r="R754" s="693"/>
    </row>
    <row r="755" spans="2:18" x14ac:dyDescent="0.25">
      <c r="B755" s="693"/>
      <c r="C755" s="693"/>
      <c r="D755" s="693"/>
    </row>
    <row r="756" spans="2:18" x14ac:dyDescent="0.25">
      <c r="B756" s="693"/>
      <c r="C756" s="693"/>
      <c r="D756" s="693"/>
    </row>
    <row r="757" spans="2:18" x14ac:dyDescent="0.25">
      <c r="B757" s="693"/>
      <c r="C757" s="693"/>
      <c r="D757" s="693"/>
    </row>
    <row r="758" spans="2:18" x14ac:dyDescent="0.25">
      <c r="B758" s="693"/>
      <c r="C758" s="693"/>
      <c r="D758" s="693"/>
    </row>
    <row r="759" spans="2:18" x14ac:dyDescent="0.25">
      <c r="B759" s="693"/>
      <c r="C759" s="693"/>
      <c r="D759" s="693"/>
    </row>
    <row r="760" spans="2:18" x14ac:dyDescent="0.25">
      <c r="B760" s="693"/>
      <c r="C760" s="693"/>
      <c r="D760" s="693"/>
    </row>
    <row r="761" spans="2:18" x14ac:dyDescent="0.25">
      <c r="B761" s="693"/>
      <c r="C761" s="693"/>
      <c r="D761" s="693"/>
    </row>
    <row r="762" spans="2:18" x14ac:dyDescent="0.25">
      <c r="B762" s="693"/>
      <c r="C762" s="693"/>
      <c r="D762" s="693"/>
    </row>
    <row r="763" spans="2:18" x14ac:dyDescent="0.25">
      <c r="B763" s="693"/>
      <c r="C763" s="693"/>
      <c r="D763" s="693"/>
    </row>
    <row r="764" spans="2:18" x14ac:dyDescent="0.25">
      <c r="B764" s="693"/>
      <c r="C764" s="693"/>
      <c r="D764" s="693"/>
    </row>
    <row r="765" spans="2:18" x14ac:dyDescent="0.25">
      <c r="B765" s="693"/>
      <c r="C765" s="693"/>
      <c r="D765" s="693"/>
    </row>
    <row r="766" spans="2:18" x14ac:dyDescent="0.25">
      <c r="B766" s="693"/>
      <c r="C766" s="693"/>
      <c r="D766" s="693"/>
    </row>
    <row r="767" spans="2:18" x14ac:dyDescent="0.25">
      <c r="B767" s="693"/>
      <c r="C767" s="693"/>
      <c r="D767" s="693"/>
    </row>
    <row r="768" spans="2:18" x14ac:dyDescent="0.25">
      <c r="B768" s="693"/>
      <c r="C768" s="693"/>
      <c r="D768" s="693"/>
    </row>
    <row r="769" spans="2:4" x14ac:dyDescent="0.25">
      <c r="B769" s="693"/>
      <c r="C769" s="693"/>
      <c r="D769" s="693"/>
    </row>
    <row r="770" spans="2:4" x14ac:dyDescent="0.25">
      <c r="B770" s="693"/>
      <c r="C770" s="693"/>
      <c r="D770" s="693"/>
    </row>
    <row r="771" spans="2:4" x14ac:dyDescent="0.25">
      <c r="B771" s="693"/>
      <c r="C771" s="693"/>
      <c r="D771" s="693"/>
    </row>
    <row r="772" spans="2:4" x14ac:dyDescent="0.25">
      <c r="B772" s="693"/>
      <c r="C772" s="693"/>
      <c r="D772" s="693"/>
    </row>
    <row r="773" spans="2:4" x14ac:dyDescent="0.25">
      <c r="B773" s="693"/>
      <c r="C773" s="693"/>
      <c r="D773" s="693"/>
    </row>
    <row r="774" spans="2:4" x14ac:dyDescent="0.25">
      <c r="B774" s="693"/>
      <c r="C774" s="693"/>
      <c r="D774" s="693"/>
    </row>
    <row r="775" spans="2:4" x14ac:dyDescent="0.25">
      <c r="B775" s="693"/>
      <c r="C775" s="693"/>
      <c r="D775" s="693"/>
    </row>
    <row r="776" spans="2:4" x14ac:dyDescent="0.25">
      <c r="B776" s="693"/>
      <c r="C776" s="693"/>
      <c r="D776" s="693"/>
    </row>
    <row r="777" spans="2:4" x14ac:dyDescent="0.25">
      <c r="B777" s="693"/>
      <c r="C777" s="693"/>
      <c r="D777" s="693"/>
    </row>
    <row r="778" spans="2:4" x14ac:dyDescent="0.25">
      <c r="B778" s="693"/>
      <c r="C778" s="693"/>
      <c r="D778" s="693"/>
    </row>
    <row r="779" spans="2:4" x14ac:dyDescent="0.25">
      <c r="B779" s="693"/>
      <c r="C779" s="693"/>
      <c r="D779" s="693"/>
    </row>
    <row r="780" spans="2:4" x14ac:dyDescent="0.25">
      <c r="B780" s="693"/>
      <c r="C780" s="693"/>
      <c r="D780" s="693"/>
    </row>
    <row r="781" spans="2:4" x14ac:dyDescent="0.25">
      <c r="B781" s="693"/>
      <c r="C781" s="693"/>
      <c r="D781" s="693"/>
    </row>
    <row r="782" spans="2:4" x14ac:dyDescent="0.25">
      <c r="B782" s="693"/>
      <c r="C782" s="693"/>
      <c r="D782" s="69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24</vt:i4>
      </vt:variant>
    </vt:vector>
  </HeadingPairs>
  <TitlesOfParts>
    <vt:vector size="24" baseType="lpstr">
      <vt:lpstr>Vejledning</vt:lpstr>
      <vt:lpstr>PL2017</vt:lpstr>
      <vt:lpstr>1. Sammenfatning</vt:lpstr>
      <vt:lpstr>2. Indledning (FP)</vt:lpstr>
      <vt:lpstr>3. Grundforskningsfonden (FP)</vt:lpstr>
      <vt:lpstr>4. Frie Forskningsfond (FP)</vt:lpstr>
      <vt:lpstr>4.1. DFF - Forskningsfag. rådgi</vt:lpstr>
      <vt:lpstr>5. Innovationsfonden (FP)</vt:lpstr>
      <vt:lpstr>5.1. Grand Solutions (FP)</vt:lpstr>
      <vt:lpstr>5.2. InnoBooster (FP)</vt:lpstr>
      <vt:lpstr>5.3. Talent (FP)</vt:lpstr>
      <vt:lpstr>5.4. LanddistriktsVP (FP)</vt:lpstr>
      <vt:lpstr>5.5. Int. samarbejdsprog (FP)</vt:lpstr>
      <vt:lpstr>6. Horizon 2020 (FP)</vt:lpstr>
      <vt:lpstr>2. Indledning (LP)</vt:lpstr>
      <vt:lpstr>3. Grundforskningsfonden (LP)</vt:lpstr>
      <vt:lpstr>4. Frie Forskningsfond (LP)</vt:lpstr>
      <vt:lpstr>5. Innovationsfonden (LP)</vt:lpstr>
      <vt:lpstr>5.1. Grand Solutions (LP)</vt:lpstr>
      <vt:lpstr>5.2. InnoBooster (LP)</vt:lpstr>
      <vt:lpstr>5.3. Talent (LP)</vt:lpstr>
      <vt:lpstr>5.4. LanddistriktsVP (LP)</vt:lpstr>
      <vt:lpstr>5.5. Int. samarbejdsprog (LP)</vt:lpstr>
      <vt:lpstr>6. Horizon 2020 (LP)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2018-09-05T09:06:29Z</dcterms:created>
  <dcterms:modified xsi:type="dcterms:W3CDTF">2018-09-05T12:15:57Z</dcterms:modified>
</cp:coreProperties>
</file>