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22.xml" ContentType="application/vnd.openxmlformats-officedocument.drawingml.chartshapes+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codeName="ThisWorkbook"/>
  <xr:revisionPtr revIDLastSave="0" documentId="13_ncr:1_{7E71E473-B796-4905-9F8A-478D3510168D}" xr6:coauthVersionLast="36" xr6:coauthVersionMax="36" xr10:uidLastSave="{00000000-0000-0000-0000-000000000000}"/>
  <bookViews>
    <workbookView xWindow="0" yWindow="0" windowWidth="13125" windowHeight="4875" tabRatio="810" activeTab="11" xr2:uid="{00000000-000D-0000-FFFF-FFFF00000000}"/>
  </bookViews>
  <sheets>
    <sheet name="Rapport" sheetId="2" r:id="rId1"/>
    <sheet name="F6.3" sheetId="4" r:id="rId2"/>
    <sheet name="F6.4" sheetId="5" r:id="rId3"/>
    <sheet name="F6.5" sheetId="6" r:id="rId4"/>
    <sheet name="F6.6" sheetId="7" r:id="rId5"/>
    <sheet name="F6.7" sheetId="9" r:id="rId6"/>
    <sheet name="F6.8" sheetId="10" r:id="rId7"/>
    <sheet name="F6.10" sheetId="11" r:id="rId8"/>
    <sheet name="F6.13" sheetId="25" r:id="rId9"/>
    <sheet name="F6.14" sheetId="17" r:id="rId10"/>
    <sheet name="F6.15" sheetId="14" r:id="rId11"/>
    <sheet name="F6.16" sheetId="16" r:id="rId12"/>
    <sheet name="T6.2 og 6.3" sheetId="18" r:id="rId13"/>
    <sheet name="T6.8" sheetId="20" r:id="rId14"/>
    <sheet name="T6.9" sheetId="21" r:id="rId15"/>
    <sheet name="T6.13" sheetId="26" r:id="rId16"/>
    <sheet name="T6.14" sheetId="22" r:id="rId17"/>
    <sheet name="T6.17" sheetId="24" r:id="rId18"/>
  </sheets>
  <externalReferences>
    <externalReference r:id="rId19"/>
    <externalReference r:id="rId20"/>
  </externalReferences>
  <definedNames>
    <definedName name="EksterneData_1" localSheetId="2" hidden="1">'F6.4'!$B$12:$C$45</definedName>
    <definedName name="EksterneData_1" localSheetId="12" hidden="1">'T6.2 og 6.3'!$B$16:$E$17</definedName>
    <definedName name="EksterneData_1" localSheetId="13" hidden="1">'T6.8'!$B$14:$E$20</definedName>
    <definedName name="EksterneData_1" localSheetId="14" hidden="1">'T6.9'!$B$13:$C$23</definedName>
    <definedName name="EksterneData_2" localSheetId="12" hidden="1">'T6.2 og 6.3'!$B$19:$F$20</definedName>
    <definedName name="EksterneData_3" localSheetId="12" hidden="1">'T6.2 og 6.3'!$B$22:$F$73</definedName>
    <definedName name="fig_10c_9">#REF!</definedName>
    <definedName name="SdCt1aa8892f902e4661953d477a47c6baa5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11">'F6.16'!$B$9:$G$16</definedName>
    <definedName name="SdCt1aa8892f902e4661953d477a47c6baa5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11">'F6.16'!$B$9:$G$16</definedName>
    <definedName name="SdCt28bb5aa2d37e40a7889fab0f912094f9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12">'T6.2 og 6.3'!$B$10:$C$13</definedName>
    <definedName name="SdCt28bb5aa2d37e40a7889fab0f912094f9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12">'T6.2 og 6.3'!$B$10:$C$13</definedName>
    <definedName name="SdCt2e3c51a191674b0da771b8b6071af27f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11">'F6.16'!$B$27:$G$30</definedName>
    <definedName name="SdCt2e3c51a191674b0da771b8b6071af27f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11">'F6.16'!$B$27:$G$30</definedName>
    <definedName name="SdCt39b36e42ca0e47b9a546a11e08a28ac4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5">'F6.7'!$B$12:$AH$18</definedName>
    <definedName name="SdCt39b36e42ca0e47b9a546a11e08a28ac4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5">'F6.7'!$B$12:$AH$18</definedName>
    <definedName name="SdCt69fd47f351df46139a03e9ceca6a6bd2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7">'F6.10'!$B$9:$AV$21</definedName>
    <definedName name="SdCt69fd47f351df46139a03e9ceca6a6bd2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7">'F6.10'!$B$9:$AV$21</definedName>
    <definedName name="SdCt9d739ae2ebbe43018ea156f0dd0efc7d_1" localSheetId="4">'F6.6'!#REF!</definedName>
    <definedName name="SdCtb56903ea5d6e4e53b95e9af84b0fb5ce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13">'T6.8'!$B$10:$C$11</definedName>
    <definedName name="SdCtb56903ea5d6e4e53b95e9af84b0fb5ce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13">'T6.8'!$B$10:$C$11</definedName>
    <definedName name="SdCtb754d1591bb941eb8e2498cc0763c62e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3">'F6.5'!$C$9:$T$17</definedName>
    <definedName name="SdCtb754d1591bb941eb8e2498cc0763c62e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3">'F6.5'!$C$9:$T$17</definedName>
    <definedName name="SdCtbdb7b1f2cd6d477db9e0af0ee05fae2d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6">'F6.8'!$B$9:$T$15</definedName>
    <definedName name="SdCtbdb7b1f2cd6d477db9e0af0ee05fae2d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6">'F6.8'!$B$9:$T$15</definedName>
    <definedName name="SdCtbe49d5e4d549418ba6996e4f426032e2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8">'F6.13'!$B$9:$D$21</definedName>
    <definedName name="SdCtbe49d5e4d549418ba6996e4f426032e2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8">'F6.13'!$B$9:$D$21</definedName>
    <definedName name="SdCtd55d2b2e6ad84282abc74b25327ba3be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4">'F6.6'!#REF!</definedName>
    <definedName name="SdCtd55d2b2e6ad84282abc74b25327ba3be_1" localSheetId="4">'F6.6'!#REF!</definedName>
    <definedName name="SdCte0d1b5f83112405f8699df552fba639a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10">'F6.15'!$B$16:$E$50</definedName>
    <definedName name="SdCte0d1b5f83112405f8699df552fba639a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10">'F6.15'!$B$16:$E$50</definedName>
    <definedName name="SdCte67d56f0af0141d2bc4dd6476179098d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14">'T6.9'!$B$9:$C$10</definedName>
    <definedName name="SdCte67d56f0af0141d2bc4dd6476179098d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14">'T6.9'!$B$9:$C$10</definedName>
    <definedName name="SdCtf4204f408c6541ceb08d46f722c4d915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11">'F6.16'!$B$18:$G$25</definedName>
    <definedName name="SdCtf4204f408c6541ceb08d46f722c4d915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11">'F6.16'!$B$18:$G$25</definedName>
    <definedName name="SdCtfbdd6458b6af4682beed4f146147d98a_0" comment="sc㞂⃲ˡ⁜ꁢҰᎁ鰠┃_xd81d_횠୑ìİᓀམѠঀ嘀桇譣ꎄ뀆풬ࣈʻ逋ಉ爁鐀㠄「所㦾䤠ˉ⹎꒖隽道侄5狈∡咯놐$댤䀋_xdd84_✮ꗈÍ㦁됀咰ᑜㄑ퐀ⵃ땸ꂰŬ뗅뒤闑냰룘㠃攕吴峴ಌ㷍儬泬᷽橙_xdd3c_簸_xdac3_ꖂ鉙⎣_xda41_戓ٸ녒㍪뉘郐 藸䓓褬裈ꥨ_x0018_籋觥铕褵䘁Ӹ평譆ꬍ㝇䰚魭鵇㫞弯嬠ㅳౢ煄讅ℇ䩥늹ᖚ썩截䱤Ꜳ藊˝枞㗣叆絬贮㍗脽羞〢ᜅ䔡ጘ瓎ᬳௌ硊ᶩἩ怂䡁졼혱푩謻键镽ᯛ除ꝼ婿ᜠ㮧苙ꌈ棜洈ŷࡑ䔢곸ꠂ唫䛊妥玅䛧睐㲞鍒䮮꺨덒纭ͽ⮬ঌ腙錓帬_xd935_蕛車ꐦᜊ䈠_x0005_ᆰ豂쀢_xd8b0_⇔_x001d_庤┓遌ꨀ㖺餅脑鄝ṋ_x001a_岀ӵ舊哭컷灍Ꝇ堀牊䞨﫩냤_xde72_ⰀǀΤ㢁篈ǰኣ䀅澯၈ഓ䋖" localSheetId="1">'F6.3'!$B$9:$AI$19</definedName>
    <definedName name="SdCtfbdd6458b6af4682beed4f146147d98a_1" comment="sc⣶ꘈ税_xd840__xda10_㬀̳ܣȁޚ怅œ೉׬憗줙檽㖈芠蠀ѧ셮【䓢ꀒⱨ쯪阑蹯벥識ᙜ鯤塀㐈േ虴慦_x0000_溶➁䂖ꎓዅృ芍蒀爿ࢂࠬᖊ葡塣昢ᩏ鲖虡_xd86e_ៃࠚƩ੦鞄ᅣⅤ평ᩬ֤䰝䡙詎ᱥ據㋂ꅒꀹ瀼ἆ_xdab1_掄那굯ሠ銀倃謠ꞛ퀀㬓_x0000_ဥ쥚咔Յ袌耨蹈࢖ᰩ䌌哐_x000b_Ềᙑයꔉ絙靮żΠ勇뱗䀀氍崄힥呡뀨ṋ脩춨풲㫎ꓕ鄀_x0000_" localSheetId="1">'F6.3'!$B$9:$AI$19</definedName>
  </definedNames>
  <calcPr calcId="191029"/>
</workbook>
</file>

<file path=xl/calcChain.xml><?xml version="1.0" encoding="utf-8"?>
<calcChain xmlns="http://schemas.openxmlformats.org/spreadsheetml/2006/main">
  <c r="AK20" i="11" l="1"/>
  <c r="AL20" i="11"/>
  <c r="AM20" i="11"/>
  <c r="AN20" i="11"/>
  <c r="AO20" i="11"/>
  <c r="AP20" i="11"/>
  <c r="AQ20" i="11"/>
  <c r="AR20" i="11"/>
  <c r="AS20" i="11"/>
  <c r="AT20" i="11"/>
  <c r="AU20" i="11"/>
  <c r="AV20" i="11"/>
  <c r="AL21" i="11" l="1"/>
  <c r="AL17" i="11"/>
  <c r="AL18" i="11"/>
  <c r="AL19" i="11"/>
  <c r="AK19" i="11"/>
  <c r="N19" i="6" l="1"/>
  <c r="F19" i="6"/>
  <c r="P17" i="6"/>
  <c r="P18" i="6" s="1"/>
  <c r="H17" i="6"/>
  <c r="H18" i="6" s="1"/>
  <c r="T16" i="6"/>
  <c r="S16" i="6"/>
  <c r="R16" i="6"/>
  <c r="Q16" i="6"/>
  <c r="P16" i="6"/>
  <c r="O16" i="6"/>
  <c r="N16" i="6"/>
  <c r="M16" i="6"/>
  <c r="L16" i="6"/>
  <c r="K16" i="6"/>
  <c r="J16" i="6"/>
  <c r="I16" i="6"/>
  <c r="H16" i="6"/>
  <c r="G16" i="6"/>
  <c r="F16" i="6"/>
  <c r="E16" i="6"/>
  <c r="D16" i="6"/>
  <c r="T15" i="6"/>
  <c r="T19" i="6" s="1"/>
  <c r="S15" i="6"/>
  <c r="R15" i="6"/>
  <c r="Q15" i="6"/>
  <c r="P15" i="6"/>
  <c r="O15" i="6"/>
  <c r="N15" i="6"/>
  <c r="M15" i="6"/>
  <c r="L15" i="6"/>
  <c r="L19" i="6" s="1"/>
  <c r="K15" i="6"/>
  <c r="J15" i="6"/>
  <c r="I15" i="6"/>
  <c r="H15" i="6"/>
  <c r="G15" i="6"/>
  <c r="F15" i="6"/>
  <c r="E15" i="6"/>
  <c r="D15" i="6"/>
  <c r="D19" i="6" s="1"/>
  <c r="T14" i="6"/>
  <c r="S14" i="6"/>
  <c r="R14" i="6"/>
  <c r="Q14" i="6"/>
  <c r="P14" i="6"/>
  <c r="O14" i="6"/>
  <c r="N14" i="6"/>
  <c r="M14" i="6"/>
  <c r="L14" i="6"/>
  <c r="K14" i="6"/>
  <c r="J14" i="6"/>
  <c r="I14" i="6"/>
  <c r="H14" i="6"/>
  <c r="G14" i="6"/>
  <c r="F14" i="6"/>
  <c r="E14" i="6"/>
  <c r="D14" i="6"/>
  <c r="T13" i="6"/>
  <c r="S13" i="6"/>
  <c r="R13" i="6"/>
  <c r="R17" i="6" s="1"/>
  <c r="R18" i="6" s="1"/>
  <c r="Q13" i="6"/>
  <c r="P13" i="6"/>
  <c r="O13" i="6"/>
  <c r="N13" i="6"/>
  <c r="M13" i="6"/>
  <c r="L13" i="6"/>
  <c r="K13" i="6"/>
  <c r="J13" i="6"/>
  <c r="J17" i="6" s="1"/>
  <c r="J18" i="6" s="1"/>
  <c r="I13" i="6"/>
  <c r="H13" i="6"/>
  <c r="G13" i="6"/>
  <c r="F13" i="6"/>
  <c r="E13" i="6"/>
  <c r="D13" i="6"/>
  <c r="T12" i="6"/>
  <c r="S12" i="6"/>
  <c r="R12" i="6"/>
  <c r="Q12" i="6"/>
  <c r="P12" i="6"/>
  <c r="O12" i="6"/>
  <c r="N12" i="6"/>
  <c r="M12" i="6"/>
  <c r="L12" i="6"/>
  <c r="K12" i="6"/>
  <c r="J12" i="6"/>
  <c r="I12" i="6"/>
  <c r="H12" i="6"/>
  <c r="G12" i="6"/>
  <c r="F12" i="6"/>
  <c r="E12" i="6"/>
  <c r="D12" i="6"/>
  <c r="T11" i="6"/>
  <c r="S11" i="6"/>
  <c r="R11" i="6"/>
  <c r="Q11" i="6"/>
  <c r="P11" i="6"/>
  <c r="O11" i="6"/>
  <c r="N11" i="6"/>
  <c r="N17" i="6" s="1"/>
  <c r="N18" i="6" s="1"/>
  <c r="M11" i="6"/>
  <c r="L11" i="6"/>
  <c r="K11" i="6"/>
  <c r="J11" i="6"/>
  <c r="I11" i="6"/>
  <c r="H11" i="6"/>
  <c r="G11" i="6"/>
  <c r="F11" i="6"/>
  <c r="F17" i="6" s="1"/>
  <c r="F18" i="6" s="1"/>
  <c r="E11" i="6"/>
  <c r="D11" i="6"/>
  <c r="T10" i="6"/>
  <c r="T17" i="6" s="1"/>
  <c r="T18" i="6" s="1"/>
  <c r="S10" i="6"/>
  <c r="S19" i="6" s="1"/>
  <c r="R10" i="6"/>
  <c r="R19" i="6" s="1"/>
  <c r="Q10" i="6"/>
  <c r="Q19" i="6" s="1"/>
  <c r="P10" i="6"/>
  <c r="P19" i="6" s="1"/>
  <c r="O10" i="6"/>
  <c r="O19" i="6" s="1"/>
  <c r="N10" i="6"/>
  <c r="M10" i="6"/>
  <c r="M17" i="6" s="1"/>
  <c r="M18" i="6" s="1"/>
  <c r="L10" i="6"/>
  <c r="L17" i="6" s="1"/>
  <c r="L18" i="6" s="1"/>
  <c r="K10" i="6"/>
  <c r="K19" i="6" s="1"/>
  <c r="J10" i="6"/>
  <c r="J19" i="6" s="1"/>
  <c r="I10" i="6"/>
  <c r="I19" i="6" s="1"/>
  <c r="H10" i="6"/>
  <c r="H19" i="6" s="1"/>
  <c r="G10" i="6"/>
  <c r="G19" i="6" s="1"/>
  <c r="F10" i="6"/>
  <c r="E10" i="6"/>
  <c r="E17" i="6" s="1"/>
  <c r="E18" i="6" s="1"/>
  <c r="D10" i="6"/>
  <c r="D17" i="6" s="1"/>
  <c r="D18" i="6" s="1"/>
  <c r="G17" i="6" l="1"/>
  <c r="G18" i="6" s="1"/>
  <c r="O17" i="6"/>
  <c r="O18" i="6" s="1"/>
  <c r="E19" i="6"/>
  <c r="M19" i="6"/>
  <c r="I17" i="6"/>
  <c r="I18" i="6" s="1"/>
  <c r="Q17" i="6"/>
  <c r="Q18" i="6" s="1"/>
  <c r="K17" i="6"/>
  <c r="K18" i="6" s="1"/>
  <c r="S17" i="6"/>
  <c r="S18" i="6" s="1"/>
  <c r="E20" i="16"/>
  <c r="G20" i="16" s="1"/>
  <c r="E22" i="16"/>
  <c r="G22" i="16"/>
  <c r="E23" i="16"/>
  <c r="G23" i="16"/>
  <c r="E24" i="16"/>
  <c r="G24" i="16"/>
  <c r="E28" i="16"/>
  <c r="G28" i="16" s="1"/>
  <c r="E29" i="16"/>
  <c r="G29" i="16" s="1"/>
  <c r="E30" i="16"/>
  <c r="G30" i="16" s="1"/>
  <c r="E10" i="16"/>
  <c r="G10" i="16" s="1"/>
  <c r="E11" i="16"/>
  <c r="G11" i="16"/>
  <c r="E12" i="16"/>
  <c r="G12" i="16"/>
  <c r="E13" i="16"/>
  <c r="G13" i="16"/>
  <c r="E14" i="16"/>
  <c r="G14" i="16"/>
  <c r="E15" i="16"/>
  <c r="G15" i="16"/>
  <c r="D50" i="14" l="1"/>
  <c r="D49" i="14"/>
  <c r="D48" i="14"/>
  <c r="D47" i="14"/>
  <c r="D46" i="14"/>
  <c r="D45" i="14"/>
  <c r="D44" i="14"/>
  <c r="D43" i="14"/>
  <c r="D42" i="14"/>
  <c r="D41" i="14"/>
  <c r="D40" i="14"/>
  <c r="D39" i="14"/>
  <c r="D38" i="14"/>
  <c r="D37" i="14"/>
  <c r="D36" i="14"/>
  <c r="D35" i="14"/>
  <c r="D34" i="14"/>
  <c r="D33" i="14"/>
  <c r="D32" i="14"/>
  <c r="D31" i="14"/>
  <c r="D30" i="14"/>
  <c r="D29" i="14"/>
  <c r="D28" i="14"/>
  <c r="D27" i="14"/>
  <c r="E50" i="14" s="1"/>
  <c r="D26" i="14"/>
  <c r="D25" i="14"/>
  <c r="D24" i="14"/>
  <c r="D23" i="14"/>
  <c r="D22" i="14"/>
  <c r="D21" i="14"/>
  <c r="D20" i="14"/>
  <c r="D19" i="14"/>
  <c r="D18" i="14"/>
  <c r="D17" i="14"/>
  <c r="J17" i="11"/>
  <c r="R17" i="11"/>
  <c r="Z17" i="11"/>
  <c r="AH17" i="11"/>
  <c r="AP17" i="11"/>
  <c r="D18" i="11"/>
  <c r="L18" i="11"/>
  <c r="T18" i="11"/>
  <c r="AB18" i="11"/>
  <c r="AJ18" i="11"/>
  <c r="AR18" i="11"/>
  <c r="F19" i="11"/>
  <c r="N19" i="11"/>
  <c r="V19" i="11"/>
  <c r="AD19" i="11"/>
  <c r="AT19" i="11"/>
  <c r="H20" i="11"/>
  <c r="P20" i="11"/>
  <c r="X20" i="11"/>
  <c r="AF20" i="11"/>
  <c r="J21" i="11"/>
  <c r="R21" i="11"/>
  <c r="Z21" i="11"/>
  <c r="AH21" i="11"/>
  <c r="AP21" i="11"/>
  <c r="C17" i="11"/>
  <c r="D17" i="11"/>
  <c r="E17" i="11"/>
  <c r="F17" i="11"/>
  <c r="G17" i="11"/>
  <c r="H17" i="11"/>
  <c r="I17" i="11"/>
  <c r="K17" i="11"/>
  <c r="L17" i="11"/>
  <c r="M17" i="11"/>
  <c r="N17" i="11"/>
  <c r="O17" i="11"/>
  <c r="P17" i="11"/>
  <c r="Q17" i="11"/>
  <c r="S17" i="11"/>
  <c r="T17" i="11"/>
  <c r="U17" i="11"/>
  <c r="V17" i="11"/>
  <c r="W17" i="11"/>
  <c r="X17" i="11"/>
  <c r="Y17" i="11"/>
  <c r="AA17" i="11"/>
  <c r="AB17" i="11"/>
  <c r="AC17" i="11"/>
  <c r="AD17" i="11"/>
  <c r="AE17" i="11"/>
  <c r="AF17" i="11"/>
  <c r="AG17" i="11"/>
  <c r="AI17" i="11"/>
  <c r="AJ17" i="11"/>
  <c r="AK17" i="11"/>
  <c r="AM17" i="11"/>
  <c r="AN17" i="11"/>
  <c r="AO17" i="11"/>
  <c r="AQ17" i="11"/>
  <c r="AR17" i="11"/>
  <c r="AS17" i="11"/>
  <c r="AT17" i="11"/>
  <c r="AU17" i="11"/>
  <c r="AV17" i="11"/>
  <c r="C18" i="11"/>
  <c r="E18" i="11"/>
  <c r="F18" i="11"/>
  <c r="G18" i="11"/>
  <c r="H18" i="11"/>
  <c r="I18" i="11"/>
  <c r="J18" i="11"/>
  <c r="K18" i="11"/>
  <c r="M18" i="11"/>
  <c r="N18" i="11"/>
  <c r="O18" i="11"/>
  <c r="P18" i="11"/>
  <c r="Q18" i="11"/>
  <c r="R18" i="11"/>
  <c r="S18" i="11"/>
  <c r="U18" i="11"/>
  <c r="V18" i="11"/>
  <c r="W18" i="11"/>
  <c r="X18" i="11"/>
  <c r="Y18" i="11"/>
  <c r="Z18" i="11"/>
  <c r="AA18" i="11"/>
  <c r="AC18" i="11"/>
  <c r="AD18" i="11"/>
  <c r="AE18" i="11"/>
  <c r="AF18" i="11"/>
  <c r="AG18" i="11"/>
  <c r="AH18" i="11"/>
  <c r="AI18" i="11"/>
  <c r="AK18" i="11"/>
  <c r="AM18" i="11"/>
  <c r="AN18" i="11"/>
  <c r="AO18" i="11"/>
  <c r="AP18" i="11"/>
  <c r="AQ18" i="11"/>
  <c r="AS18" i="11"/>
  <c r="AT18" i="11"/>
  <c r="AU18" i="11"/>
  <c r="AV18" i="11"/>
  <c r="C19" i="11"/>
  <c r="D19" i="11"/>
  <c r="E19" i="11"/>
  <c r="G19" i="11"/>
  <c r="H19" i="11"/>
  <c r="I19" i="11"/>
  <c r="J19" i="11"/>
  <c r="K19" i="11"/>
  <c r="L19" i="11"/>
  <c r="M19" i="11"/>
  <c r="O19" i="11"/>
  <c r="P19" i="11"/>
  <c r="Q19" i="11"/>
  <c r="R19" i="11"/>
  <c r="S19" i="11"/>
  <c r="T19" i="11"/>
  <c r="U19" i="11"/>
  <c r="W19" i="11"/>
  <c r="X19" i="11"/>
  <c r="Y19" i="11"/>
  <c r="Z19" i="11"/>
  <c r="AA19" i="11"/>
  <c r="AB19" i="11"/>
  <c r="AC19" i="11"/>
  <c r="AE19" i="11"/>
  <c r="AF19" i="11"/>
  <c r="AG19" i="11"/>
  <c r="AH19" i="11"/>
  <c r="AI19" i="11"/>
  <c r="AJ19" i="11"/>
  <c r="AM19" i="11"/>
  <c r="AN19" i="11"/>
  <c r="AO19" i="11"/>
  <c r="AP19" i="11"/>
  <c r="AQ19" i="11"/>
  <c r="AR19" i="11"/>
  <c r="AS19" i="11"/>
  <c r="AU19" i="11"/>
  <c r="AV19" i="11"/>
  <c r="C20" i="11"/>
  <c r="D20" i="11"/>
  <c r="E20" i="11"/>
  <c r="F20" i="11"/>
  <c r="G20" i="11"/>
  <c r="I20" i="11"/>
  <c r="J20" i="11"/>
  <c r="K20" i="11"/>
  <c r="L20" i="11"/>
  <c r="M20" i="11"/>
  <c r="N20" i="11"/>
  <c r="O20" i="11"/>
  <c r="Q20" i="11"/>
  <c r="R20" i="11"/>
  <c r="S20" i="11"/>
  <c r="T20" i="11"/>
  <c r="U20" i="11"/>
  <c r="V20" i="11"/>
  <c r="W20" i="11"/>
  <c r="Y20" i="11"/>
  <c r="Z20" i="11"/>
  <c r="AA20" i="11"/>
  <c r="AB20" i="11"/>
  <c r="AC20" i="11"/>
  <c r="AD20" i="11"/>
  <c r="AE20" i="11"/>
  <c r="AG20" i="11"/>
  <c r="AH20" i="11"/>
  <c r="AI20" i="11"/>
  <c r="AJ20" i="11"/>
  <c r="C21" i="11"/>
  <c r="D21" i="11"/>
  <c r="E21" i="11"/>
  <c r="F21" i="11"/>
  <c r="G21" i="11"/>
  <c r="H21" i="11"/>
  <c r="I21" i="11"/>
  <c r="K21" i="11"/>
  <c r="L21" i="11"/>
  <c r="M21" i="11"/>
  <c r="N21" i="11"/>
  <c r="O21" i="11"/>
  <c r="P21" i="11"/>
  <c r="Q21" i="11"/>
  <c r="S21" i="11"/>
  <c r="T21" i="11"/>
  <c r="U21" i="11"/>
  <c r="V21" i="11"/>
  <c r="W21" i="11"/>
  <c r="X21" i="11"/>
  <c r="Y21" i="11"/>
  <c r="AA21" i="11"/>
  <c r="AB21" i="11"/>
  <c r="AC21" i="11"/>
  <c r="AD21" i="11"/>
  <c r="AE21" i="11"/>
  <c r="AF21" i="11"/>
  <c r="AG21" i="11"/>
  <c r="AI21" i="11"/>
  <c r="AJ21" i="11"/>
  <c r="AK21" i="11"/>
  <c r="AM21" i="11"/>
  <c r="AN21" i="11"/>
  <c r="AO21" i="11"/>
  <c r="AQ21" i="11"/>
  <c r="AR21" i="11"/>
  <c r="AS21" i="11"/>
  <c r="AT21" i="11"/>
  <c r="AU21" i="11"/>
  <c r="AV21" i="11"/>
  <c r="E23" i="14" l="1"/>
  <c r="E31" i="14"/>
  <c r="E39" i="14"/>
  <c r="E47" i="14"/>
  <c r="E19" i="14"/>
  <c r="E27" i="14"/>
  <c r="E35" i="14"/>
  <c r="E43" i="14"/>
  <c r="E24" i="14"/>
  <c r="E48" i="14"/>
  <c r="E44" i="14"/>
  <c r="E20" i="14"/>
  <c r="E36" i="14"/>
  <c r="E49" i="14"/>
  <c r="E45" i="14"/>
  <c r="E28" i="14"/>
  <c r="E32" i="14"/>
  <c r="E40" i="14"/>
  <c r="E17" i="14"/>
  <c r="E21" i="14"/>
  <c r="E25" i="14"/>
  <c r="E29" i="14"/>
  <c r="E33" i="14"/>
  <c r="E37" i="14"/>
  <c r="E41" i="14"/>
  <c r="E18" i="14"/>
  <c r="E22" i="14"/>
  <c r="E26" i="14"/>
  <c r="E30" i="14"/>
  <c r="E34" i="14"/>
  <c r="E38" i="14"/>
  <c r="E42" i="14"/>
  <c r="E46" i="14"/>
  <c r="H15" i="7" l="1"/>
  <c r="H16" i="7"/>
  <c r="H17" i="7"/>
  <c r="H18" i="7"/>
  <c r="H19" i="7"/>
  <c r="H20" i="7"/>
  <c r="H21" i="7"/>
  <c r="H22" i="7"/>
  <c r="H23" i="7"/>
  <c r="H24" i="7"/>
  <c r="H25" i="7"/>
  <c r="H26" i="7"/>
  <c r="H14" i="7"/>
  <c r="AI23" i="4"/>
  <c r="E23" i="4"/>
  <c r="AI22" i="4"/>
  <c r="E22" i="4"/>
  <c r="AI21" i="4"/>
  <c r="E21" i="4"/>
  <c r="AI17" i="4"/>
  <c r="AI19" i="4" s="1"/>
  <c r="AH17" i="4"/>
  <c r="AH19" i="4" s="1"/>
  <c r="AG17" i="4"/>
  <c r="AG19" i="4" s="1"/>
  <c r="AF17" i="4"/>
  <c r="AF19" i="4" s="1"/>
  <c r="AE17" i="4"/>
  <c r="AE19" i="4" s="1"/>
  <c r="AD17" i="4"/>
  <c r="AD19" i="4" s="1"/>
  <c r="AC17" i="4"/>
  <c r="AC19" i="4" s="1"/>
  <c r="AB17" i="4"/>
  <c r="AB19" i="4" s="1"/>
  <c r="AA17" i="4"/>
  <c r="AA19" i="4" s="1"/>
  <c r="Z17" i="4"/>
  <c r="Z19" i="4" s="1"/>
  <c r="Y17" i="4"/>
  <c r="Y19" i="4" s="1"/>
  <c r="X17" i="4"/>
  <c r="X19" i="4" s="1"/>
  <c r="W17" i="4"/>
  <c r="W19" i="4" s="1"/>
  <c r="V17" i="4"/>
  <c r="V19" i="4" s="1"/>
  <c r="U17" i="4"/>
  <c r="U19" i="4" s="1"/>
  <c r="T17" i="4"/>
  <c r="T19" i="4" s="1"/>
  <c r="S17" i="4"/>
  <c r="S19" i="4" s="1"/>
  <c r="R17" i="4"/>
  <c r="R19" i="4" s="1"/>
  <c r="Q17" i="4"/>
  <c r="Q19" i="4" s="1"/>
  <c r="P17" i="4"/>
  <c r="P19" i="4" s="1"/>
  <c r="O17" i="4"/>
  <c r="O19" i="4" s="1"/>
  <c r="N17" i="4"/>
  <c r="N19" i="4" s="1"/>
  <c r="M17" i="4"/>
  <c r="M19" i="4" s="1"/>
  <c r="L17" i="4"/>
  <c r="L19" i="4" s="1"/>
  <c r="K17" i="4"/>
  <c r="K19" i="4" s="1"/>
  <c r="J17" i="4"/>
  <c r="J19" i="4" s="1"/>
  <c r="I17" i="4"/>
  <c r="I19" i="4" s="1"/>
  <c r="H17" i="4"/>
  <c r="H19" i="4" s="1"/>
  <c r="G17" i="4"/>
  <c r="G19" i="4" s="1"/>
  <c r="F17" i="4"/>
  <c r="F19" i="4" s="1"/>
  <c r="E17" i="4"/>
  <c r="E19" i="4" s="1"/>
  <c r="D17" i="4"/>
  <c r="D19" i="4" s="1"/>
  <c r="C17" i="4"/>
  <c r="C19" i="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AB48DEC-312F-46C1-96AB-0C622217778B}" keepAlive="1" name="Forespørgsel - Figur4_4" description="Forbindelse til forespørgslen 'Figur4_4' i projektmappen." type="5" refreshedVersion="6" background="1" saveData="1">
    <dbPr connection="Provider=Microsoft.Mashup.OleDb.1;Data Source=$Workbook$;Location=Figur4_4;Extended Properties=&quot;&quot;" command="SELECT * FROM [Figur4_4]"/>
  </connection>
  <connection id="2" xr16:uid="{F369E8D9-0936-4173-AA1F-7E751D66D84C}" keepAlive="1" name="Forespørgsel - Tabel4_2_1" description="Forbindelse til forespørgslen 'Tabel4_2_1' i projektmappen." type="5" refreshedVersion="6" background="1" saveData="1">
    <dbPr connection="Provider=Microsoft.Mashup.OleDb.1;Data Source=$Workbook$;Location=Tabel4_2_1;Extended Properties=&quot;&quot;" command="SELECT * FROM [Tabel4_2_1]"/>
  </connection>
  <connection id="3" xr16:uid="{6ECF773A-A171-441E-8386-E69438436A6B}" keepAlive="1" name="Forespørgsel - Tabel4_2_2" description="Forbindelse til forespørgslen 'Tabel4_2_2' i projektmappen." type="5" refreshedVersion="6" background="1" saveData="1">
    <dbPr connection="Provider=Microsoft.Mashup.OleDb.1;Data Source=$Workbook$;Location=Tabel4_2_2;Extended Properties=&quot;&quot;" command="SELECT * FROM [Tabel4_2_2]"/>
  </connection>
  <connection id="4" xr16:uid="{0BC37148-1269-4EFF-B6AC-863C498935DD}" keepAlive="1" name="Forespørgsel - Tabel4_2_3" description="Forbindelse til forespørgslen 'Tabel4_2_3' i projektmappen." type="5" refreshedVersion="6" background="1" saveData="1">
    <dbPr connection="Provider=Microsoft.Mashup.OleDb.1;Data Source=$Workbook$;Location=Tabel4_2_3;Extended Properties=&quot;&quot;" command="SELECT * FROM [Tabel4_2_3]"/>
  </connection>
  <connection id="5" xr16:uid="{C1BE097C-2519-4BBB-AC3E-A130310F70BC}" keepAlive="1" name="Forespørgsel - Tabel4_8" description="Forbindelse til forespørgslen 'Tabel4_8' i projektmappen." type="5" refreshedVersion="6" background="1" saveData="1">
    <dbPr connection="Provider=Microsoft.Mashup.OleDb.1;Data Source=$Workbook$;Location=Tabel4_8;Extended Properties=&quot;&quot;" command="SELECT * FROM [Tabel4_8]"/>
  </connection>
  <connection id="6" xr16:uid="{E2CE6158-2AF3-4715-B7BB-315EA7D646E6}" keepAlive="1" name="Forespørgsel - Tabel4_9" description="Forbindelse til forespørgslen 'Tabel4_9' i projektmappen." type="5" refreshedVersion="6" background="1" saveData="1">
    <dbPr connection="Provider=Microsoft.Mashup.OleDb.1;Data Source=$Workbook$;Location=Tabel4_9;Extended Properties=&quot;&quot;" command="SELECT * FROM [Tabel4_9]"/>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estat_lfsa_egan22d_filtered_en].[TIME_PERIOD].&amp;[2023]}"/>
    <s v="{[estat_lfsa_egan22d_filtered_en].[Age class].&amp;[From 15 to 74 years]}"/>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<sst xmlns="http://schemas.openxmlformats.org/spreadsheetml/2006/main" count="727" uniqueCount="363">
  <si>
    <t>Beskrivelse</t>
  </si>
  <si>
    <t xml:space="preserve"> </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</si>
  <si>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</si>
  <si>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</si>
  <si>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</si>
  <si>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</si>
  <si>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</si>
  <si>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</si>
  <si>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</si>
  <si>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</si>
  <si>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</si>
  <si>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</si>
  <si>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</si>
  <si>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</si>
  <si>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</si>
  <si>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</si>
  <si>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</si>
  <si>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</si>
  <si>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</si>
  <si>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</si>
  <si>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</si>
  <si>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</si>
  <si>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</si>
  <si>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</si>
  <si>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</si>
  <si>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</si>
  <si>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</si>
  <si>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</si>
  <si>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</si>
  <si>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</si>
  <si>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</si>
  <si>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</si>
  <si>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</si>
  <si>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</si>
  <si>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</si>
  <si>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</si>
  <si>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</si>
  <si>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</si>
  <si>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</si>
  <si>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</si>
  <si>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</si>
  <si>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</si>
  <si>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</si>
  <si>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</si>
  <si>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</si>
  <si>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</si>
  <si>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</si>
  <si>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</si>
  <si>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Naturgas</t>
  </si>
  <si>
    <t>Tal bag figurer og tabeller i "Afslutningen på ekspertgruppen om forskningens betydning for den grønne omstilling"</t>
  </si>
  <si>
    <t xml:space="preserve"> Udviklingen i udledninger fra landbruget, 1990-2021</t>
  </si>
  <si>
    <t xml:space="preserve"> Forventede udledninger indenfor "Landtransport" frem til 2035</t>
  </si>
  <si>
    <t xml:space="preserve"> Andel af globale udledninger indenfor kategorien ”Mineral industry”, 2021 </t>
  </si>
  <si>
    <t xml:space="preserve"> Forventet udvikling i danske udledninger fordelt på sektorer, 2024-2035</t>
  </si>
  <si>
    <t>Figur nr.</t>
  </si>
  <si>
    <t>Tabel nr.</t>
  </si>
  <si>
    <t xml:space="preserve"> Metalindustriens udledninger i mio. ton fordelt på anvendelsestype og geografisk placering, 2021</t>
  </si>
  <si>
    <t xml:space="preserve"> Brancher på anvendelsestype i mio. ton, 2021</t>
  </si>
  <si>
    <t xml:space="preserve"> Oversigt over projekter vedrørende  "Elbiler", "ladestandere" og "ladenet" </t>
  </si>
  <si>
    <t>GREENHOUSE GAS SOURCE AND SINK CATEGORIES</t>
  </si>
  <si>
    <t>Base year(1)</t>
  </si>
  <si>
    <t>Tilsammen</t>
  </si>
  <si>
    <t>Tilsammen (1.000)</t>
  </si>
  <si>
    <t>https://api.statbank.dk/v1/data/EMM1MU1N/CSV?Tid=*&amp;MULT=EMMINT&amp;PRISENHED=LAN&amp;EMTYPE8=3&amp;BRANCHE=V25000</t>
  </si>
  <si>
    <t>TID</t>
  </si>
  <si>
    <t>EMTYPE8</t>
  </si>
  <si>
    <t>BRANCHE</t>
  </si>
  <si>
    <t>INDHOLD</t>
  </si>
  <si>
    <t>Udledninger angivet i mio. ton CO2e</t>
  </si>
  <si>
    <t>Vejtransport</t>
  </si>
  <si>
    <t>Personbiler</t>
  </si>
  <si>
    <t>Benzin og LVN</t>
  </si>
  <si>
    <t>Biodiesel</t>
  </si>
  <si>
    <t>CH4, N2O og indirekte CO2</t>
  </si>
  <si>
    <t>Gas &amp; Dieselolie</t>
  </si>
  <si>
    <t>Varebiler</t>
  </si>
  <si>
    <t>Lastbiler</t>
  </si>
  <si>
    <t>Busser</t>
  </si>
  <si>
    <t>Motorcykler</t>
  </si>
  <si>
    <t>Grænsehandel</t>
  </si>
  <si>
    <t>Sektor detaljer ikke defineret</t>
  </si>
  <si>
    <t>F-gasser</t>
  </si>
  <si>
    <t>Year</t>
  </si>
  <si>
    <t>Last Inventory Year (2021)</t>
  </si>
  <si>
    <t>kt CO₂ equivalent</t>
  </si>
  <si>
    <t>Party</t>
  </si>
  <si>
    <t>Annex I</t>
  </si>
  <si>
    <t>Note 1: The reporting and review requirements for GHG inventories are different for Annex I and non-Annex I Parties. The definition format of data for emissions/removals from the forestry sector is different for Annex I and non-Annex I Parties.</t>
  </si>
  <si>
    <t>Note 3: – means "No data available"</t>
  </si>
  <si>
    <t>Note 4: Data displayed on the data interface are "as received" from Parties. The publication of Party submissions on this website does not imply the expression of any opinion whatsoever on the part of the UNFCCC or the Secretariat of the United Nations concerning the legal status of any country, territory, city or area or of its authorities, or concerning the delimitation of its frontiers or boundaries as may be referred to in any of the submissions.</t>
  </si>
  <si>
    <t>Note 5: Data expressed in CO2 equivalent are in accordance with the global warming potential values (GWPs) used by Parties in their submission. Please refer to the “Notes on GHG data” available on the UNFCCC website for additional information.</t>
  </si>
  <si>
    <t>Note 6: Data displayed for Australia reflects their GHG Inventory submission on 16 September 2022. The latest data submitted by Australia in 2023, including the CRT and NIR submission made under the Paris Agreement, are available on the UNFCCC website.</t>
  </si>
  <si>
    <t>Total GHG emissions with LULUCF</t>
  </si>
  <si>
    <t xml:space="preserve">Annual Net emissions/removals </t>
  </si>
  <si>
    <t>Query results for — Party: Annex I | Year: Last Inventory Year (2021) | Category: Total GHG emissions without LULUCF including indirect CO₂ and 12 other(s) | Classification: Total for category | Type of value: Net emissions/removals | Gas: Aggregate GHGs | Unit: kt CO₂ equivalent and 3 other(s)</t>
  </si>
  <si>
    <t>Category \ Unit</t>
  </si>
  <si>
    <t>t CO₂ equivalent</t>
  </si>
  <si>
    <t>Mt CO₂ equivalent</t>
  </si>
  <si>
    <t>Gt CO₂ equivalent</t>
  </si>
  <si>
    <t>Total GHG emissions without LULUCF including indirect CO₂</t>
  </si>
  <si>
    <t>Total GHG emissions with LULUCF including indirect CO₂</t>
  </si>
  <si>
    <t>Total GHG emissions without LULUCF</t>
  </si>
  <si>
    <t>2.A  Mineral Industry</t>
  </si>
  <si>
    <t>2.A.4.a  Ceramics</t>
  </si>
  <si>
    <t>2.A.4.b  Other Uses of Soda Ash</t>
  </si>
  <si>
    <t>2.A.4.c  Non-metallurgical Magnesium Production</t>
  </si>
  <si>
    <t>2.A.4.d  Other</t>
  </si>
  <si>
    <t>Note 2: Base year data in the data interface relate to the base year under the Climate Change Convention (UNFCCC).  The base year under the Convention is defined slightly different than the base year under the Kyoto Protocol.</t>
  </si>
  <si>
    <t>Source: UNFCCC GHG Data Interface</t>
  </si>
  <si>
    <t>Report produced on Wednesday, 21 August 2024 at 13:58:19 CEST</t>
  </si>
  <si>
    <t>Annex 3C - Industrial processes and product use</t>
  </si>
  <si>
    <t>Table 3C-28   Activity data for solvent use, kt</t>
  </si>
  <si>
    <t>Salg af køretøjer angivet i stk.</t>
  </si>
  <si>
    <t>Diesel</t>
  </si>
  <si>
    <t>PHEV</t>
  </si>
  <si>
    <t>1.        Energi</t>
  </si>
  <si>
    <t>2.       Udledninger fra industriprocesser og anvendelse af produkter</t>
  </si>
  <si>
    <t>3.       Udledninger fra landbrugsprocesser</t>
  </si>
  <si>
    <t>5.       Affaldsrelaterede udledninger (ekskl. Affaldsforbrænding)</t>
  </si>
  <si>
    <t>Energi</t>
  </si>
  <si>
    <t>Udledninger fra industriprocesser og anvendelse af produkter</t>
  </si>
  <si>
    <t>Udledninger fra landbrugsprocesser</t>
  </si>
  <si>
    <t>Affaldsrelaterede udledninger (ekskl. Affaldsforbrænding)</t>
  </si>
  <si>
    <t>Manufacture of machinery and equipment n.e.c.</t>
  </si>
  <si>
    <t>Tyskland</t>
  </si>
  <si>
    <t>Slovakiet</t>
  </si>
  <si>
    <t>Tjekkiet</t>
  </si>
  <si>
    <t>Østrig</t>
  </si>
  <si>
    <t>Italien</t>
  </si>
  <si>
    <t>Danmark</t>
  </si>
  <si>
    <t>Finland</t>
  </si>
  <si>
    <t>Slovenien</t>
  </si>
  <si>
    <t>Schweitz</t>
  </si>
  <si>
    <t>Ungarn</t>
  </si>
  <si>
    <t>Hovedtotal</t>
  </si>
  <si>
    <t>Sverige</t>
  </si>
  <si>
    <t>Holland</t>
  </si>
  <si>
    <t>Tyrkiet</t>
  </si>
  <si>
    <t>Bulgarien</t>
  </si>
  <si>
    <t>Belgien</t>
  </si>
  <si>
    <t>Polen</t>
  </si>
  <si>
    <t>Rumænien</t>
  </si>
  <si>
    <t>Kroatien</t>
  </si>
  <si>
    <t>Spanien</t>
  </si>
  <si>
    <t>Frankrig</t>
  </si>
  <si>
    <t>Norge</t>
  </si>
  <si>
    <t>Portugal</t>
  </si>
  <si>
    <t>Island</t>
  </si>
  <si>
    <t>Estland</t>
  </si>
  <si>
    <t>Serbien</t>
  </si>
  <si>
    <t>Litauen</t>
  </si>
  <si>
    <t>Letland</t>
  </si>
  <si>
    <t>Bosnien og Hercegovina</t>
  </si>
  <si>
    <t>Irland</t>
  </si>
  <si>
    <t>Grækenland</t>
  </si>
  <si>
    <t>Cypern</t>
  </si>
  <si>
    <t>Luxembourg</t>
  </si>
  <si>
    <t>Malta</t>
  </si>
  <si>
    <t>Land</t>
  </si>
  <si>
    <t>Andel</t>
  </si>
  <si>
    <t>Andel * 100</t>
  </si>
  <si>
    <t>TIME_PERIOD</t>
  </si>
  <si>
    <t>Age class</t>
  </si>
  <si>
    <t>From 15 to 74 years</t>
  </si>
  <si>
    <t>Nace2</t>
  </si>
  <si>
    <t>Note:</t>
  </si>
  <si>
    <t>Uden ukendte</t>
  </si>
  <si>
    <t>Teknik, teknologi og industriel produktion</t>
  </si>
  <si>
    <t>Mekanik, jern og metal</t>
  </si>
  <si>
    <t>Erhvervsøkonomi</t>
  </si>
  <si>
    <t>Figur</t>
  </si>
  <si>
    <t>Beskæftigelse</t>
  </si>
  <si>
    <t>Potentiale</t>
  </si>
  <si>
    <t>Baseline</t>
  </si>
  <si>
    <t>Umiddelbart pres</t>
  </si>
  <si>
    <t>Erhvervsfaglige energiproduktion</t>
  </si>
  <si>
    <t>* Konjunkturkorrigeret</t>
  </si>
  <si>
    <t>PhD</t>
  </si>
  <si>
    <t>LVU</t>
  </si>
  <si>
    <t>MVU</t>
  </si>
  <si>
    <t>-</t>
  </si>
  <si>
    <t>KVU</t>
  </si>
  <si>
    <t>faglært*</t>
  </si>
  <si>
    <t>Ufaglært*</t>
  </si>
  <si>
    <t>Landbrug og fødevarer</t>
  </si>
  <si>
    <t>Alle</t>
  </si>
  <si>
    <t>Country</t>
  </si>
  <si>
    <t>World average (all research areas)</t>
  </si>
  <si>
    <t>Schweiz</t>
  </si>
  <si>
    <t>Israel</t>
  </si>
  <si>
    <t>USA</t>
  </si>
  <si>
    <t>Kina</t>
  </si>
  <si>
    <t>Sydkorea</t>
  </si>
  <si>
    <t>Indien</t>
  </si>
  <si>
    <t>Note: As for the figure to the right</t>
  </si>
  <si>
    <t>Reference: As above</t>
  </si>
  <si>
    <t>Reference: Danish Ministry for Higher Education and Science based on data from Scival, Elsevier B. V. (2023). Scival is based on Scopus-data. Data are downloaded 2 June 2023 (transferred from Scopus to SciVal 20-21 April 2023).</t>
  </si>
  <si>
    <t>https://api.statbank.dk/v1/data/AFTRYK1/CSV?UDLEDBRANCHE=VCH&amp;Tid=2021&amp;ANVENDTYPE=IEA&amp;UDLEDLAND=T</t>
  </si>
  <si>
    <t>https://api.statbank.dk/v1/data/AFTRYK1/CSV?UDLEDBRANCHE=VCH&amp;Tid=2021&amp;ANVENDTYPE=IEA&amp;UDLEDLAND=*</t>
  </si>
  <si>
    <t>CH Metalindustri</t>
  </si>
  <si>
    <t>UDLEDBRANCHE</t>
  </si>
  <si>
    <t>ANVENDTYPE</t>
  </si>
  <si>
    <t>UDLEDLAND</t>
  </si>
  <si>
    <t>INDENLANDSK ENDELIG ANVENDELSE I ALT (KLIMAAFTRYKKET)</t>
  </si>
  <si>
    <t>Globalt</t>
  </si>
  <si>
    <t>Resten af verden</t>
  </si>
  <si>
    <t>Frankrig og Monaco</t>
  </si>
  <si>
    <t>Nederlandene</t>
  </si>
  <si>
    <t>Rusland</t>
  </si>
  <si>
    <t>Storbritannien</t>
  </si>
  <si>
    <t>Australien</t>
  </si>
  <si>
    <t>Brasilien</t>
  </si>
  <si>
    <t>Canada</t>
  </si>
  <si>
    <t>Indonesien</t>
  </si>
  <si>
    <t>Japan</t>
  </si>
  <si>
    <t>Mexico</t>
  </si>
  <si>
    <t>Sydafrika</t>
  </si>
  <si>
    <t>Taiwan</t>
  </si>
  <si>
    <t>Resten af Afrika</t>
  </si>
  <si>
    <t>Resten af Amerika</t>
  </si>
  <si>
    <t>Resten af Asien og Stillehavsområdet</t>
  </si>
  <si>
    <t>Resten af Europa</t>
  </si>
  <si>
    <t>Resten af Mellemøsten</t>
  </si>
  <si>
    <t>Kilde 1</t>
  </si>
  <si>
    <t>Kilde 2</t>
  </si>
  <si>
    <t>Kilde 3</t>
  </si>
  <si>
    <t>API kald</t>
  </si>
  <si>
    <t>E Elektricitet, gas og andet brændsel</t>
  </si>
  <si>
    <t>I Anden transport og kommunikation</t>
  </si>
  <si>
    <t>A Landbrug, skovbrug og fiskeri</t>
  </si>
  <si>
    <t>B Råstofindvinding</t>
  </si>
  <si>
    <t>C Industri</t>
  </si>
  <si>
    <t>D_E Forsyningsvirksomhed</t>
  </si>
  <si>
    <t>G_I Handel og transport mv.</t>
  </si>
  <si>
    <t>Husholdninger (direkte emissioner)</t>
  </si>
  <si>
    <t>https://api.statbank.dk/v1/data/AFTRYK1/CSV?Tid=2021&amp;UDLEDLAND=T&amp;ANVENDTYPE=IEA%2CCPE%2CCPI&amp;UDLEDBRANCHE=MHUSHOLD%2CVC%2CVA%2CVD_E%2CVG_I%2CVB</t>
  </si>
  <si>
    <t>https://api.statbank.dk/v1/data/AFTRYK2/CSV?Tid=2021&amp;ANVENDTYPE=IEA&amp;UDLEDLAND=DK&amp;BRANCHEAFTRYK1=V410009&amp;UDLEDBRANCHE=*</t>
  </si>
  <si>
    <t>BRANCHEAFTRYK1</t>
  </si>
  <si>
    <t>410009 Nybyggeri</t>
  </si>
  <si>
    <t>230020 Betonindustri og teglværker</t>
  </si>
  <si>
    <t>490030 Fragtvognmænd og rørtransport</t>
  </si>
  <si>
    <t>500000 Skibsfart</t>
  </si>
  <si>
    <t>350010 Elforsyning</t>
  </si>
  <si>
    <t>383900 Renovation, genbrug og forureningsbekæmpelse</t>
  </si>
  <si>
    <t>190000 Olieraffinaderier mv.</t>
  </si>
  <si>
    <t>250000 Metalvareindustri</t>
  </si>
  <si>
    <t>460000 Engroshandel</t>
  </si>
  <si>
    <t>710000 Arkitekter og rådgivende ingeniører</t>
  </si>
  <si>
    <t>API Kald</t>
  </si>
  <si>
    <t>Output in Top 10% Citation Percentiles (field-weighted, %)</t>
  </si>
  <si>
    <t xml:space="preserve">Sustainable food production, agriculture and forests 2012-2021 - Output in Top 10% Citation Percentiles (field-weighted, %) </t>
  </si>
  <si>
    <t>Note: Data are field-weighted, but not fractioned. Self-citations are included. Data cover the publication types articles, reviews and conference papers. The total world average for all research is 10 percent and is included as a horizontally line (black).</t>
  </si>
  <si>
    <t>Share of research publications within Sustainable food production, agriculture and forests amongst the Top 10 most cited worldwide among the selected countries, percent, 2012-2021</t>
  </si>
  <si>
    <t>Specialisation within Sustainable food production, agriculture and forests among the selected countries, 2012-2021</t>
  </si>
  <si>
    <t>Specialisation - Sustainable food production, agriculture and forests - 2012-2021</t>
  </si>
  <si>
    <t>Specialisation</t>
  </si>
  <si>
    <t>World</t>
  </si>
  <si>
    <t xml:space="preserve">Note: Data are not fractioned. Data cover the publication types articles, reviews and conference papers. The total world average is 1,00 and is included as a horizontally line (black). For specialisation the world average and the world's specialisation within an area is the same. The world's total scholarly output within Sustainable food production, agriculture and forests could not be transferred to SciVal due to size-limitations. The number was therefore recorded from Scopus, when the transfer of the other datasets started 20 April 2023. </t>
  </si>
  <si>
    <t>Reference: Danish Ministry for Higher Education and Science based on data from Scival, Elsevier B. V. (2023). Scival is based on Scopus-data. Data are downloaded 2 June 2023 (Datasets on  Sustainable food production, agriculture and forests were transferred from Scopus to SciVal 20-21 April 2023).</t>
  </si>
  <si>
    <t>Projektnavn</t>
  </si>
  <si>
    <t>Program</t>
  </si>
  <si>
    <t>Link</t>
  </si>
  <si>
    <t>Samlet budget</t>
  </si>
  <si>
    <t>Startår</t>
  </si>
  <si>
    <t>EASY-E - Nem energieffektivitet gjort tilgængelig for industrien via termisk topologioptimering</t>
  </si>
  <si>
    <t>EUDP</t>
  </si>
  <si>
    <t>OpenGIS4ET</t>
  </si>
  <si>
    <t>TOPChargE - Variabelt topologi batteri system for optimeret netbelastning under højeffekt opladning af Elbiler</t>
  </si>
  <si>
    <t>ACDC - Autonomously Controlled Distributed Chargers</t>
  </si>
  <si>
    <t>Fortsat aktiv danske deltagelse i IEA HEV TCP (elektrisk transport)</t>
  </si>
  <si>
    <t>WABAT - “Værksteds Automatiseret-BAtteriTester"</t>
  </si>
  <si>
    <t>Parker</t>
  </si>
  <si>
    <t>IEA Task 28 - forlængelse af 64014-0546 for at kunne færdiggøre projektet sammen med de resterende lande</t>
  </si>
  <si>
    <t>The Energy Collective</t>
  </si>
  <si>
    <t>Improved system performance for automotive exhaust cleaning</t>
  </si>
  <si>
    <t>MUDP</t>
  </si>
  <si>
    <t>EU-landene</t>
  </si>
  <si>
    <t>Tilpasning til Klimaforandringer</t>
  </si>
  <si>
    <t>Bygninger</t>
  </si>
  <si>
    <t>Beholdning og indfangning af drivhusgasser</t>
  </si>
  <si>
    <t>ICT</t>
  </si>
  <si>
    <t>(1) Vindmøller med rotationsakse i vindretning</t>
  </si>
  <si>
    <t>(2) Biobrændstof</t>
  </si>
  <si>
    <t>(3) Brændselsceller</t>
  </si>
  <si>
    <t>Produktion</t>
  </si>
  <si>
    <t>Transport</t>
  </si>
  <si>
    <t>Affald</t>
  </si>
  <si>
    <t>Smart grid systemer</t>
  </si>
  <si>
    <t>Søgeord</t>
  </si>
  <si>
    <t>Antal projekter</t>
  </si>
  <si>
    <t>Beton</t>
  </si>
  <si>
    <t>Asfalt</t>
  </si>
  <si>
    <t>Pyrolyse</t>
  </si>
  <si>
    <t>Plastik</t>
  </si>
  <si>
    <t>Polymer</t>
  </si>
  <si>
    <t>Gylle</t>
  </si>
  <si>
    <t>Tilbage til forsiden</t>
  </si>
  <si>
    <t>Information om data</t>
  </si>
  <si>
    <t>Udviklingen i udledninger fra landbruget, 1990-2021</t>
  </si>
  <si>
    <t>Forventede udledninger indenfor "Landtransport" frem til 2035</t>
  </si>
  <si>
    <t>API Kald:</t>
  </si>
  <si>
    <t xml:space="preserve">Andel af globale udledninger indenfor kategorien ”Mineral industry”, 2021 </t>
  </si>
  <si>
    <t>De 10 lande mest største andel af beskæftigede indenfor branchen ”Fremstilling af maskineri og udstyr”, 2023</t>
  </si>
  <si>
    <t xml:space="preserve"> De 10 lande mest største andel af beskæftigede indenfor branchen ”Fremstilling af maskineri og udstyr”, 2023</t>
  </si>
  <si>
    <t>Brancher på anvendelsestype i mio. ton, 2021</t>
  </si>
  <si>
    <t xml:space="preserve">Oversigt over projekter vedrørende  "Elbiler", "ladestandere" og "ladenet" </t>
  </si>
  <si>
    <t>https://api.statbank.dk/v1/data/DRIVHUS/CSV?BRANCHE=VCH&amp;EMTYPE8=GHGEXBIO&amp;Tid=2021</t>
  </si>
  <si>
    <t>Drivhusgasser i alt, ekskl. CO2 fra afbrænding af biomasse</t>
  </si>
  <si>
    <t>6.3</t>
  </si>
  <si>
    <t>6.4</t>
  </si>
  <si>
    <t>6.5</t>
  </si>
  <si>
    <t>6.6</t>
  </si>
  <si>
    <t>6.7</t>
  </si>
  <si>
    <t>6.8</t>
  </si>
  <si>
    <t>6.10</t>
  </si>
  <si>
    <t>6.13</t>
  </si>
  <si>
    <t>6.14</t>
  </si>
  <si>
    <t>6.15</t>
  </si>
  <si>
    <t>6.16</t>
  </si>
  <si>
    <t>6.2 &amp; 6.3</t>
  </si>
  <si>
    <t>6.9</t>
  </si>
  <si>
    <t>Ekspertgruppen om forskningens betydning for den grønne omstilling</t>
  </si>
  <si>
    <t>Tarmgæring</t>
  </si>
  <si>
    <t>Håndtering af husdyrgødning</t>
  </si>
  <si>
    <t>Landbrugsjord</t>
  </si>
  <si>
    <t>Markafbrænding af rester af landbrugsafgrøder</t>
  </si>
  <si>
    <t>Kalkning</t>
  </si>
  <si>
    <t>Udbringning af urin</t>
  </si>
  <si>
    <t>Anden kulstofholdig gødning</t>
  </si>
  <si>
    <t>Anden procesanvendelse af karbonater</t>
  </si>
  <si>
    <t>Fremstilling af cement</t>
  </si>
  <si>
    <t>Fremstilling af kalk</t>
  </si>
  <si>
    <t>Fremstilling af glas</t>
  </si>
  <si>
    <t>Anvendelse af maling</t>
  </si>
  <si>
    <t>Affedtning, kemisk rensning og elektronik</t>
  </si>
  <si>
    <t>Fremstilling eller forarbejdning af kemiske produkter</t>
  </si>
  <si>
    <t>Anden anvendelse af opløsningsmidler og relateret aktiviteter</t>
  </si>
  <si>
    <t>Trykkeri</t>
  </si>
  <si>
    <t>Anvendelse af opløsningsmidler (uden maling)</t>
  </si>
  <si>
    <t>Elbiler (BEV)</t>
  </si>
  <si>
    <t>Benzinbiler</t>
  </si>
  <si>
    <t>Andel af publikationer blandt de top fem pct. mest citerede indenfor "Bæredygtig fødevareprodukti-on, landbrug og skove" for udvalgte lande, 2012-2021</t>
  </si>
  <si>
    <t xml:space="preserve"> Forskningsspecialisering inden for "Bæredygtig fødevareproduktion, landbrug og skove" for udvalgte lande, 2012-2021</t>
  </si>
  <si>
    <t xml:space="preserve"> Andel af publikationer blandt de top fem pct. mest citerede indenfor "Bæredygtig fødevareproduktion, landbrug og skove" for udvalgte lande, 2012-2021</t>
  </si>
  <si>
    <t>Forskningsspecialisering inden for "Bæredygtig fødevareproduktion, landbrug og skove" for udvalgte lande, 2012-2021</t>
  </si>
  <si>
    <t xml:space="preserve"> Emissionsintensitet for metalindustrien, 1990-2021</t>
  </si>
  <si>
    <t>Emissionsintensitet for metalindustrien, 1990-2021</t>
  </si>
  <si>
    <t xml:space="preserve"> Brug af opløsningsmidler i Danmark, 1990 til 2021</t>
  </si>
  <si>
    <t>Brug af opløsningsmidler i Danmark, 1990 til 2021</t>
  </si>
  <si>
    <t xml:space="preserve"> Forventet udvikling i salget af benzindrevne biler og elbiler, 2019-2035</t>
  </si>
  <si>
    <t>Forventet udvikling i salget af benzindrevne biler og elbiler, 2019-2035</t>
  </si>
  <si>
    <t xml:space="preserve">Eksempel på arbejdsmarkedspres for temaer indenfor området ”energiproduktion mv.”, 2022-2026 </t>
  </si>
  <si>
    <t xml:space="preserve"> Eksempel på arbejdsmarkedspres for temaer indenfor området ”energiproduktion mv.”, 2022-2026 </t>
  </si>
  <si>
    <t>De tre største udledningsstrømme fra branchen ”Nybyggeri”, 2021</t>
  </si>
  <si>
    <t xml:space="preserve"> De tre største udledningsstrømme fra branchen ”Nybyggeri”, 2021</t>
  </si>
  <si>
    <t xml:space="preserve"> Antal projekter med som indeholder udvalgte søgeord, august 2024</t>
  </si>
  <si>
    <t xml:space="preserve"> Antal patenter per capita, fordelt efter teknologiklassifikation, 2008-2019</t>
  </si>
  <si>
    <t>6.17</t>
  </si>
  <si>
    <t>Antal patenter per capita, fordelt efter teknologiklassifikation, 2008-2019</t>
  </si>
  <si>
    <t>Tilsammen ekskl grænsehandel</t>
  </si>
  <si>
    <r>
      <t xml:space="preserve">Data kan være opdateret i forhold til rapporten </t>
    </r>
    <r>
      <rPr>
        <i/>
        <sz val="11"/>
        <color rgb="FF000000"/>
        <rFont val="Calibri"/>
        <family val="2"/>
        <scheme val="minor"/>
      </rPr>
      <t>Redskab til vurdering af grønne forsknings- og innovationsindsatser</t>
    </r>
    <r>
      <rPr>
        <sz val="11"/>
        <color rgb="FF000000"/>
        <rFont val="Calibri"/>
        <family val="2"/>
        <scheme val="minor"/>
      </rPr>
      <t>, fordi api trækker de seneste data</t>
    </r>
  </si>
  <si>
    <t>4.       LULUCF-udledninger ekskl. skov</t>
  </si>
  <si>
    <t>LULUCF (ekskl. skov)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</si>
</sst>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kr.&quot;;[Red]\-#,##0\ &quot;kr.&quot;"/>
    <numFmt numFmtId="43" formatCode="_-* #,##0.00\ _k_r_._-;\-* #,##0.00\ _k_r_._-;_-* &quot;-&quot;??\ _k_r_._-;_-@_-"/>
    <numFmt numFmtId="164" formatCode="#,##0.0"/>
    <numFmt numFmtId="165" formatCode="_-* #,##0.00_-;\-* #,##0.00_-;_-* &quot;-&quot;??_-;_-@_-"/>
    <numFmt numFmtId="166" formatCode="0.0"/>
    <numFmt numFmtId="167" formatCode="0.0%"/>
    <numFmt numFmtId="168" formatCode="0.00;[Red]\ \ \-0.00;\ \-"/>
  </numFmts>
  <fonts count="36">
    <font>
      <sz val="11"/>
      <color rgb="FF000000"/>
      <name val="Calibri"/>
      <family val="2"/>
      <scheme val="minor"/>
    </font>
    <font>
      <sz val="11"/>
      <color theme="1"/>
      <name val="Calibri"/>
      <family val="2"/>
      <scheme val="minor"/>
    </font>
    <font>
      <b/>
      <sz val="11"/>
      <color rgb="FF000000"/>
      <name val="Calibri"/>
      <family val="2"/>
    </font>
    <font>
      <u/>
      <sz val="11"/>
      <color theme="10"/>
      <name val="Calibri"/>
      <family val="2"/>
      <scheme val="minor"/>
    </font>
    <font>
      <sz val="11"/>
      <color rgb="FF000000"/>
      <name val="Calibri"/>
      <family val="2"/>
      <scheme val="minor"/>
    </font>
    <font>
      <b/>
      <sz val="11"/>
      <color theme="3"/>
      <name val="Calibri"/>
      <family val="2"/>
      <scheme val="minor"/>
    </font>
    <font>
      <sz val="11"/>
      <color rgb="FF000000"/>
      <name val="Georgia"/>
      <family val="1"/>
    </font>
    <font>
      <b/>
      <sz val="14"/>
      <color rgb="FF000000"/>
      <name val="Georgia"/>
      <family val="1"/>
    </font>
    <font>
      <b/>
      <sz val="11"/>
      <color rgb="FF000000"/>
      <name val="Georgia"/>
      <family val="1"/>
    </font>
    <font>
      <b/>
      <sz val="10"/>
      <color theme="1"/>
      <name val="Georgia"/>
      <family val="1"/>
    </font>
    <font>
      <sz val="10"/>
      <color rgb="FF000000"/>
      <name val="Georgia"/>
      <family val="1"/>
    </font>
    <font>
      <sz val="9"/>
      <color theme="1"/>
      <name val="Georgia"/>
      <family val="1"/>
    </font>
    <font>
      <i/>
      <sz val="9"/>
      <color rgb="FF000000"/>
      <name val="Georgia"/>
      <family val="1"/>
    </font>
    <font>
      <sz val="8"/>
      <color rgb="FF000000"/>
      <name val="Arial"/>
      <family val="2"/>
    </font>
    <font>
      <b/>
      <sz val="8"/>
      <color rgb="FF000000"/>
      <name val="Arial"/>
      <family val="2"/>
    </font>
    <font>
      <sz val="10"/>
      <color rgb="FF000000"/>
      <name val="Calibri"/>
      <family val="2"/>
      <scheme val="minor"/>
    </font>
    <font>
      <b/>
      <sz val="8"/>
      <color theme="1"/>
      <name val="Arial"/>
      <family val="2"/>
    </font>
    <font>
      <sz val="11"/>
      <name val="Calibri"/>
      <family val="2"/>
    </font>
    <font>
      <b/>
      <sz val="8"/>
      <color theme="5"/>
      <name val="Arial"/>
      <family val="2"/>
    </font>
    <font>
      <sz val="8"/>
      <color theme="1"/>
      <name val="Arial"/>
      <family val="2"/>
    </font>
    <font>
      <b/>
      <sz val="11"/>
      <name val="Calibri"/>
      <family val="2"/>
    </font>
    <font>
      <b/>
      <sz val="12"/>
      <color theme="1"/>
      <name val="AU Passata"/>
      <family val="2"/>
    </font>
    <font>
      <sz val="12"/>
      <color theme="1"/>
      <name val="AU Passata"/>
      <family val="2"/>
    </font>
    <font>
      <sz val="10"/>
      <color theme="1"/>
      <name val="AU Passata"/>
      <family val="2"/>
    </font>
    <font>
      <b/>
      <u/>
      <sz val="12"/>
      <color rgb="FF000000"/>
      <name val="Arial"/>
      <family val="2"/>
    </font>
    <font>
      <i/>
      <sz val="8"/>
      <color rgb="FF000000"/>
      <name val="Arial"/>
      <family val="2"/>
    </font>
    <font>
      <u/>
      <sz val="8"/>
      <color rgb="FF000000"/>
      <name val="Arial"/>
      <family val="2"/>
    </font>
    <font>
      <b/>
      <u/>
      <sz val="8"/>
      <color rgb="FF000000"/>
      <name val="Arial"/>
      <family val="2"/>
    </font>
    <font>
      <b/>
      <sz val="7"/>
      <color rgb="FF000000"/>
      <name val="Georgia"/>
      <family val="1"/>
    </font>
    <font>
      <sz val="7"/>
      <color rgb="FF000000"/>
      <name val="Georgia"/>
      <family val="1"/>
    </font>
    <font>
      <i/>
      <sz val="7"/>
      <color rgb="FF000000"/>
      <name val="Arial"/>
      <family val="2"/>
    </font>
    <font>
      <u/>
      <sz val="11"/>
      <color theme="1"/>
      <name val="Georgia"/>
      <family val="1"/>
    </font>
    <font>
      <b/>
      <sz val="16"/>
      <color rgb="FF000000"/>
      <name val="Georgia"/>
      <family val="1"/>
    </font>
    <font>
      <sz val="11"/>
      <color theme="0" tint="-0.499984740745262"/>
      <name val="Georgia"/>
      <family val="1"/>
    </font>
    <font>
      <b/>
      <sz val="10"/>
      <color rgb="FF000000"/>
      <name val="Georgia"/>
      <family val="1"/>
    </font>
    <font>
      <i/>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4EA25F"/>
        <bgColor indexed="64"/>
      </patternFill>
    </fill>
    <fill>
      <patternFill patternType="solid">
        <fgColor rgb="FFFFFFFF"/>
        <bgColor indexed="64"/>
      </patternFill>
    </fill>
    <fill>
      <patternFill patternType="solid">
        <fgColor theme="0" tint="-4.9989318521683403E-2"/>
        <bgColor indexed="64"/>
      </patternFill>
    </fill>
  </fills>
  <borders count="26">
    <border>
      <left/>
      <right/>
      <top/>
      <bottom/>
      <diagonal/>
    </border>
    <border>
      <left/>
      <right/>
      <top/>
      <bottom style="thin">
        <color indexed="64"/>
      </bottom>
      <diagonal/>
    </border>
    <border>
      <left/>
      <right/>
      <top style="thin">
        <color indexed="64"/>
      </top>
      <bottom/>
      <diagonal/>
    </border>
    <border>
      <left/>
      <right/>
      <top style="medium">
        <color rgb="FFDADADA"/>
      </top>
      <bottom style="medium">
        <color rgb="FFDADADA"/>
      </bottom>
      <diagonal/>
    </border>
    <border>
      <left/>
      <right/>
      <top/>
      <bottom style="medium">
        <color rgb="FFDADADA"/>
      </bottom>
      <diagonal/>
    </border>
    <border>
      <left/>
      <right/>
      <top style="medium">
        <color rgb="FFDADADA"/>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bottom style="medium">
        <color rgb="FFDADADA"/>
      </bottom>
      <diagonal/>
    </border>
    <border>
      <left/>
      <right style="thin">
        <color indexed="64"/>
      </right>
      <top/>
      <bottom style="medium">
        <color rgb="FFDADADA"/>
      </bottom>
      <diagonal/>
    </border>
    <border>
      <left style="thin">
        <color indexed="64"/>
      </left>
      <right/>
      <top style="medium">
        <color rgb="FFDADADA"/>
      </top>
      <bottom style="medium">
        <color rgb="FFDADADA"/>
      </bottom>
      <diagonal/>
    </border>
    <border>
      <left/>
      <right style="thin">
        <color indexed="64"/>
      </right>
      <top style="medium">
        <color rgb="FFDADADA"/>
      </top>
      <bottom style="medium">
        <color rgb="FFDADADA"/>
      </bottom>
      <diagonal/>
    </border>
    <border>
      <left style="thin">
        <color indexed="64"/>
      </left>
      <right/>
      <top style="medium">
        <color rgb="FFDADADA"/>
      </top>
      <bottom/>
      <diagonal/>
    </border>
    <border>
      <left/>
      <right style="thin">
        <color indexed="64"/>
      </right>
      <top style="medium">
        <color rgb="FFDADADA"/>
      </top>
      <bottom/>
      <diagonal/>
    </border>
    <border>
      <left style="thin">
        <color indexed="64"/>
      </left>
      <right/>
      <top style="thin">
        <color indexed="64"/>
      </top>
      <bottom style="medium">
        <color rgb="FFDADADA"/>
      </bottom>
      <diagonal/>
    </border>
    <border>
      <left/>
      <right/>
      <top style="thin">
        <color indexed="64"/>
      </top>
      <bottom style="medium">
        <color rgb="FFDADADA"/>
      </bottom>
      <diagonal/>
    </border>
    <border>
      <left/>
      <right style="thin">
        <color indexed="64"/>
      </right>
      <top style="thin">
        <color indexed="64"/>
      </top>
      <bottom style="medium">
        <color rgb="FFDADADA"/>
      </bottom>
      <diagonal/>
    </border>
    <border>
      <left style="thin">
        <color indexed="64"/>
      </left>
      <right/>
      <top style="medium">
        <color rgb="FFDADADA"/>
      </top>
      <bottom style="thin">
        <color indexed="64"/>
      </bottom>
      <diagonal/>
    </border>
    <border>
      <left/>
      <right/>
      <top style="medium">
        <color rgb="FFDADADA"/>
      </top>
      <bottom style="thin">
        <color indexed="64"/>
      </bottom>
      <diagonal/>
    </border>
    <border>
      <left/>
      <right style="thin">
        <color indexed="64"/>
      </right>
      <top style="medium">
        <color rgb="FFDADADA"/>
      </top>
      <bottom style="thin">
        <color indexed="64"/>
      </bottom>
      <diagonal/>
    </border>
  </borders>
  <cellStyleXfs count="11">
    <xf numFmtId="0" fontId="0" fillId="0" borderId="0"/>
    <xf numFmtId="0" fontId="3"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165" fontId="1" fillId="0" borderId="0" applyFont="0" applyFill="0" applyBorder="0" applyAlignment="0" applyProtection="0"/>
    <xf numFmtId="0" fontId="17" fillId="0" borderId="0"/>
    <xf numFmtId="0" fontId="1" fillId="0" borderId="0"/>
    <xf numFmtId="165" fontId="4" fillId="0" borderId="0" applyFont="0" applyFill="0" applyBorder="0" applyAlignment="0" applyProtection="0"/>
    <xf numFmtId="0" fontId="4" fillId="0" borderId="0"/>
    <xf numFmtId="9" fontId="1" fillId="0" borderId="0" applyFont="0" applyFill="0" applyBorder="0" applyAlignment="0" applyProtection="0"/>
  </cellStyleXfs>
  <cellXfs count="224">
    <xf numFmtId="0" fontId="0" fillId="0" borderId="0" xfId="0"/>
    <xf numFmtId="0" fontId="0" fillId="2" borderId="0" xfId="0" applyFill="1"/>
    <xf numFmtId="0" fontId="2" fillId="2" borderId="0" xfId="0" applyFont="1" applyFill="1"/>
    <xf numFmtId="0" fontId="6" fillId="0" borderId="0" xfId="0" applyFont="1"/>
    <xf numFmtId="0" fontId="6" fillId="2" borderId="0" xfId="0" applyFont="1" applyFill="1"/>
    <xf numFmtId="0" fontId="7" fillId="2" borderId="0" xfId="0" applyFont="1" applyFill="1"/>
    <xf numFmtId="0" fontId="8" fillId="2" borderId="0" xfId="0" applyFont="1" applyFill="1"/>
    <xf numFmtId="0" fontId="6" fillId="0" borderId="0" xfId="0" applyFont="1" applyAlignment="1">
      <alignment horizontal="center"/>
    </xf>
    <xf numFmtId="0" fontId="10" fillId="0" borderId="0" xfId="0" applyFont="1"/>
    <xf numFmtId="0" fontId="12" fillId="0" borderId="0" xfId="0" applyFont="1" applyAlignment="1">
      <alignment vertical="center"/>
    </xf>
    <xf numFmtId="0" fontId="11" fillId="0" borderId="2" xfId="0" applyFont="1" applyFill="1" applyBorder="1" applyAlignment="1">
      <alignment horizontal="left"/>
    </xf>
    <xf numFmtId="0" fontId="11" fillId="0" borderId="0" xfId="0" applyFont="1" applyFill="1" applyBorder="1" applyAlignment="1">
      <alignment horizontal="left"/>
    </xf>
    <xf numFmtId="0" fontId="11" fillId="0" borderId="0" xfId="0" applyFont="1" applyFill="1" applyBorder="1" applyAlignment="1">
      <alignment horizontal="left" wrapText="1"/>
    </xf>
    <xf numFmtId="0" fontId="13" fillId="4" borderId="3" xfId="0" applyFont="1" applyFill="1" applyBorder="1" applyAlignment="1">
      <alignment vertical="center"/>
    </xf>
    <xf numFmtId="0" fontId="13" fillId="4" borderId="5" xfId="0" applyFont="1" applyFill="1" applyBorder="1" applyAlignment="1">
      <alignment vertical="center"/>
    </xf>
    <xf numFmtId="0" fontId="14" fillId="4" borderId="4" xfId="0" applyFont="1" applyFill="1" applyBorder="1" applyAlignment="1">
      <alignment vertical="center"/>
    </xf>
    <xf numFmtId="0" fontId="14" fillId="4" borderId="4" xfId="0" applyFont="1" applyFill="1" applyBorder="1" applyAlignment="1">
      <alignment horizontal="center" vertical="center"/>
    </xf>
    <xf numFmtId="0" fontId="0" fillId="0" borderId="0" xfId="0" applyAlignment="1">
      <alignment horizontal="center"/>
    </xf>
    <xf numFmtId="164" fontId="0" fillId="0" borderId="0" xfId="0" applyNumberFormat="1" applyAlignment="1">
      <alignment horizontal="center"/>
    </xf>
    <xf numFmtId="0" fontId="3" fillId="0" borderId="0" xfId="1"/>
    <xf numFmtId="166" fontId="0" fillId="0" borderId="0" xfId="0" applyNumberFormat="1"/>
    <xf numFmtId="0" fontId="1" fillId="0" borderId="0" xfId="7"/>
    <xf numFmtId="0" fontId="1" fillId="0" borderId="0" xfId="7" applyAlignment="1">
      <alignment horizontal="center"/>
    </xf>
    <xf numFmtId="0" fontId="4" fillId="0" borderId="0" xfId="9"/>
    <xf numFmtId="0" fontId="1" fillId="0" borderId="0" xfId="7" applyFill="1" applyAlignment="1">
      <alignment horizontal="center"/>
    </xf>
    <xf numFmtId="0" fontId="14" fillId="0" borderId="0" xfId="7" applyFont="1" applyFill="1" applyBorder="1" applyAlignment="1">
      <alignment vertical="center"/>
    </xf>
    <xf numFmtId="0" fontId="9" fillId="3" borderId="8" xfId="0" applyFont="1" applyFill="1" applyBorder="1" applyAlignment="1">
      <alignment vertical="center"/>
    </xf>
    <xf numFmtId="0" fontId="9" fillId="3" borderId="9" xfId="0" applyFont="1" applyFill="1" applyBorder="1" applyAlignment="1">
      <alignment vertical="center"/>
    </xf>
    <xf numFmtId="0" fontId="26" fillId="4" borderId="3" xfId="1" applyFont="1" applyFill="1" applyBorder="1" applyAlignment="1">
      <alignment vertical="center"/>
    </xf>
    <xf numFmtId="0" fontId="26" fillId="4" borderId="5" xfId="1" applyFont="1" applyFill="1" applyBorder="1" applyAlignment="1">
      <alignment vertical="center"/>
    </xf>
    <xf numFmtId="0" fontId="13" fillId="4" borderId="0" xfId="0" applyFont="1" applyFill="1" applyBorder="1" applyAlignment="1">
      <alignment vertical="center"/>
    </xf>
    <xf numFmtId="0" fontId="25" fillId="0" borderId="0" xfId="0" applyFont="1" applyFill="1" applyBorder="1" applyAlignment="1">
      <alignment vertical="center"/>
    </xf>
    <xf numFmtId="0" fontId="14" fillId="0" borderId="0" xfId="0" applyFont="1" applyFill="1" applyBorder="1" applyAlignment="1">
      <alignment vertical="center"/>
    </xf>
    <xf numFmtId="0" fontId="28" fillId="0" borderId="4" xfId="0" applyFont="1" applyBorder="1" applyAlignment="1">
      <alignment horizontal="justify" vertical="center"/>
    </xf>
    <xf numFmtId="0" fontId="28" fillId="0" borderId="4" xfId="0" applyFont="1" applyBorder="1" applyAlignment="1">
      <alignment horizontal="center" vertical="center"/>
    </xf>
    <xf numFmtId="0" fontId="29" fillId="0" borderId="4" xfId="0" applyFont="1" applyBorder="1" applyAlignment="1">
      <alignment horizontal="left" vertical="center"/>
    </xf>
    <xf numFmtId="0" fontId="3" fillId="0" borderId="4" xfId="1" applyBorder="1" applyAlignment="1">
      <alignment horizontal="left" vertical="center"/>
    </xf>
    <xf numFmtId="6" fontId="29" fillId="0" borderId="4" xfId="0" applyNumberFormat="1" applyFont="1" applyBorder="1" applyAlignment="1">
      <alignment horizontal="left" vertical="center"/>
    </xf>
    <xf numFmtId="0" fontId="14" fillId="0" borderId="4" xfId="0" applyFont="1" applyBorder="1" applyAlignment="1">
      <alignment horizontal="justify" vertical="center"/>
    </xf>
    <xf numFmtId="0" fontId="14" fillId="0" borderId="4" xfId="0" applyFont="1" applyBorder="1" applyAlignment="1">
      <alignment horizontal="left" vertical="center"/>
    </xf>
    <xf numFmtId="0" fontId="13" fillId="0" borderId="4" xfId="0" applyFont="1" applyBorder="1" applyAlignment="1">
      <alignment horizontal="justify" vertical="center"/>
    </xf>
    <xf numFmtId="0" fontId="13" fillId="0" borderId="4" xfId="0" applyFont="1" applyBorder="1" applyAlignment="1">
      <alignment horizontal="left" vertical="center"/>
    </xf>
    <xf numFmtId="0" fontId="30" fillId="0" borderId="4" xfId="0" applyFont="1" applyBorder="1" applyAlignment="1">
      <alignment horizontal="justify" vertical="center"/>
    </xf>
    <xf numFmtId="0" fontId="30" fillId="0" borderId="4" xfId="0" applyFont="1" applyBorder="1" applyAlignment="1">
      <alignment horizontal="left" vertical="center"/>
    </xf>
    <xf numFmtId="0" fontId="13" fillId="0" borderId="0" xfId="0" applyFont="1" applyAlignment="1">
      <alignment horizontal="justify" vertical="center"/>
    </xf>
    <xf numFmtId="0" fontId="13" fillId="0" borderId="0" xfId="0" applyFont="1" applyAlignment="1">
      <alignment horizontal="left" vertical="center"/>
    </xf>
    <xf numFmtId="0" fontId="14" fillId="4" borderId="4" xfId="0" applyFont="1" applyFill="1" applyBorder="1" applyAlignment="1">
      <alignment horizontal="left" vertical="center"/>
    </xf>
    <xf numFmtId="0" fontId="13" fillId="4" borderId="4" xfId="0" applyFont="1" applyFill="1" applyBorder="1" applyAlignment="1">
      <alignment horizontal="left" vertical="center"/>
    </xf>
    <xf numFmtId="0" fontId="13" fillId="4" borderId="4" xfId="0" applyFont="1" applyFill="1" applyBorder="1" applyAlignment="1">
      <alignment horizontal="center"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31" fillId="0" borderId="0" xfId="1" applyFont="1"/>
    <xf numFmtId="0" fontId="0" fillId="0" borderId="1" xfId="0" applyBorder="1" applyAlignment="1">
      <alignment horizontal="center"/>
    </xf>
    <xf numFmtId="0" fontId="32" fillId="0" borderId="2" xfId="0" applyFont="1" applyBorder="1"/>
    <xf numFmtId="0" fontId="0" fillId="0" borderId="2" xfId="0" applyBorder="1" applyAlignment="1">
      <alignment horizontal="center"/>
    </xf>
    <xf numFmtId="0" fontId="33" fillId="0" borderId="1" xfId="0" applyFont="1" applyBorder="1" applyAlignment="1"/>
    <xf numFmtId="0" fontId="34" fillId="0" borderId="0" xfId="0" applyFont="1"/>
    <xf numFmtId="0" fontId="20" fillId="5" borderId="6" xfId="0" applyFont="1" applyFill="1" applyBorder="1" applyAlignment="1">
      <alignment horizontal="left"/>
    </xf>
    <xf numFmtId="0" fontId="20" fillId="5" borderId="2" xfId="0" applyFont="1" applyFill="1" applyBorder="1" applyAlignment="1">
      <alignment horizontal="left"/>
    </xf>
    <xf numFmtId="0" fontId="20" fillId="5" borderId="2" xfId="0" applyFont="1" applyFill="1" applyBorder="1"/>
    <xf numFmtId="0" fontId="0" fillId="5" borderId="2" xfId="0" applyFill="1" applyBorder="1"/>
    <xf numFmtId="0" fontId="0" fillId="5" borderId="10" xfId="0" applyFill="1" applyBorder="1"/>
    <xf numFmtId="0" fontId="0" fillId="5" borderId="7" xfId="0" applyFill="1" applyBorder="1" applyAlignment="1">
      <alignment horizontal="left"/>
    </xf>
    <xf numFmtId="0" fontId="0" fillId="5" borderId="0" xfId="0" applyFill="1" applyBorder="1" applyAlignment="1">
      <alignment horizontal="left"/>
    </xf>
    <xf numFmtId="0" fontId="0" fillId="5" borderId="0" xfId="0" applyFill="1" applyBorder="1"/>
    <xf numFmtId="0" fontId="0" fillId="5" borderId="11" xfId="0" applyFill="1" applyBorder="1"/>
    <xf numFmtId="0" fontId="20" fillId="5" borderId="7" xfId="0" applyFont="1" applyFill="1" applyBorder="1" applyAlignment="1">
      <alignment horizontal="left"/>
    </xf>
    <xf numFmtId="0" fontId="20" fillId="5" borderId="0" xfId="0" applyFont="1" applyFill="1" applyBorder="1" applyAlignment="1">
      <alignment horizontal="left"/>
    </xf>
    <xf numFmtId="4" fontId="0" fillId="5" borderId="7" xfId="0" applyNumberFormat="1" applyFill="1" applyBorder="1" applyAlignment="1">
      <alignment horizontal="left"/>
    </xf>
    <xf numFmtId="4" fontId="0" fillId="5" borderId="0" xfId="0" applyNumberFormat="1" applyFill="1" applyBorder="1" applyAlignment="1">
      <alignment horizontal="left"/>
    </xf>
    <xf numFmtId="4" fontId="0" fillId="5" borderId="0" xfId="0" applyNumberFormat="1" applyFill="1" applyBorder="1" applyAlignment="1">
      <alignment horizontal="right"/>
    </xf>
    <xf numFmtId="3" fontId="0" fillId="5" borderId="0" xfId="0" applyNumberFormat="1" applyFill="1" applyBorder="1" applyAlignment="1">
      <alignment horizontal="right"/>
    </xf>
    <xf numFmtId="166" fontId="0" fillId="5" borderId="0" xfId="3" applyNumberFormat="1" applyFont="1" applyFill="1" applyBorder="1" applyAlignment="1">
      <alignment horizontal="right"/>
    </xf>
    <xf numFmtId="0" fontId="0" fillId="5" borderId="12" xfId="0" applyFill="1" applyBorder="1" applyAlignment="1">
      <alignment horizontal="left"/>
    </xf>
    <xf numFmtId="0" fontId="0" fillId="5" borderId="1" xfId="0" applyFill="1" applyBorder="1" applyAlignment="1">
      <alignment horizontal="left"/>
    </xf>
    <xf numFmtId="0" fontId="0" fillId="5" borderId="1" xfId="0" applyFill="1" applyBorder="1"/>
    <xf numFmtId="0" fontId="0" fillId="5" borderId="13" xfId="0" applyFill="1" applyBorder="1"/>
    <xf numFmtId="0" fontId="14" fillId="5" borderId="4" xfId="0" applyFont="1" applyFill="1" applyBorder="1" applyAlignment="1">
      <alignment vertical="center"/>
    </xf>
    <xf numFmtId="0" fontId="14" fillId="5" borderId="4" xfId="5" applyNumberFormat="1" applyFont="1" applyFill="1" applyBorder="1" applyAlignment="1">
      <alignment horizontal="center" vertical="center"/>
    </xf>
    <xf numFmtId="0" fontId="13" fillId="5" borderId="3" xfId="0" applyFont="1" applyFill="1" applyBorder="1" applyAlignment="1">
      <alignment vertical="center"/>
    </xf>
    <xf numFmtId="166" fontId="13" fillId="5" borderId="3" xfId="0" applyNumberFormat="1" applyFont="1" applyFill="1" applyBorder="1" applyAlignment="1">
      <alignment horizontal="center" vertical="center"/>
    </xf>
    <xf numFmtId="0" fontId="13" fillId="5" borderId="5" xfId="0" applyFont="1" applyFill="1" applyBorder="1" applyAlignment="1">
      <alignment vertical="center"/>
    </xf>
    <xf numFmtId="166" fontId="13" fillId="5" borderId="5" xfId="0" applyNumberFormat="1" applyFont="1" applyFill="1" applyBorder="1" applyAlignment="1">
      <alignment horizontal="center" vertical="center"/>
    </xf>
    <xf numFmtId="0" fontId="15" fillId="5" borderId="2" xfId="0" applyFont="1" applyFill="1" applyBorder="1"/>
    <xf numFmtId="0" fontId="16" fillId="5" borderId="0" xfId="5" applyNumberFormat="1" applyFont="1" applyFill="1" applyBorder="1" applyAlignment="1">
      <alignment horizontal="center"/>
    </xf>
    <xf numFmtId="0" fontId="18" fillId="5" borderId="6" xfId="6" applyFont="1" applyFill="1" applyBorder="1"/>
    <xf numFmtId="0" fontId="18" fillId="5" borderId="2" xfId="6" applyFont="1" applyFill="1" applyBorder="1"/>
    <xf numFmtId="43" fontId="15" fillId="5" borderId="7" xfId="2" applyFont="1" applyFill="1" applyBorder="1"/>
    <xf numFmtId="0" fontId="16" fillId="5" borderId="2" xfId="6" applyFont="1" applyFill="1" applyBorder="1"/>
    <xf numFmtId="166" fontId="16" fillId="5" borderId="2" xfId="5" applyNumberFormat="1" applyFont="1" applyFill="1" applyBorder="1" applyAlignment="1">
      <alignment horizontal="center"/>
    </xf>
    <xf numFmtId="0" fontId="19" fillId="5" borderId="0" xfId="6" applyFont="1" applyFill="1" applyBorder="1"/>
    <xf numFmtId="166" fontId="19" fillId="5" borderId="0" xfId="5" applyNumberFormat="1" applyFont="1" applyFill="1" applyBorder="1" applyAlignment="1">
      <alignment horizontal="center"/>
    </xf>
    <xf numFmtId="0" fontId="0" fillId="5" borderId="6" xfId="0" applyFill="1" applyBorder="1"/>
    <xf numFmtId="0" fontId="0" fillId="5" borderId="7" xfId="0" applyFill="1" applyBorder="1"/>
    <xf numFmtId="0" fontId="5" fillId="5" borderId="12" xfId="4" applyFill="1" applyBorder="1"/>
    <xf numFmtId="0" fontId="0" fillId="5" borderId="12" xfId="0" applyFill="1" applyBorder="1"/>
    <xf numFmtId="0" fontId="14" fillId="5" borderId="4" xfId="0" applyFont="1" applyFill="1" applyBorder="1" applyAlignment="1">
      <alignment horizontal="center" vertical="center"/>
    </xf>
    <xf numFmtId="164" fontId="13" fillId="5" borderId="3" xfId="0" applyNumberFormat="1" applyFont="1" applyFill="1" applyBorder="1" applyAlignment="1">
      <alignment horizontal="center" vertical="center"/>
    </xf>
    <xf numFmtId="164" fontId="13" fillId="5" borderId="5" xfId="0" applyNumberFormat="1" applyFont="1" applyFill="1" applyBorder="1" applyAlignment="1">
      <alignment horizontal="center" vertical="center"/>
    </xf>
    <xf numFmtId="0" fontId="0" fillId="5" borderId="2" xfId="0" applyFill="1" applyBorder="1" applyAlignment="1">
      <alignment horizontal="center"/>
    </xf>
    <xf numFmtId="0" fontId="0" fillId="5" borderId="10" xfId="0" applyFill="1" applyBorder="1" applyAlignment="1">
      <alignment horizontal="center"/>
    </xf>
    <xf numFmtId="0" fontId="14" fillId="5" borderId="14" xfId="0" applyFont="1" applyFill="1" applyBorder="1" applyAlignment="1">
      <alignment vertical="center"/>
    </xf>
    <xf numFmtId="0" fontId="14" fillId="5" borderId="15" xfId="0" applyFont="1" applyFill="1" applyBorder="1" applyAlignment="1">
      <alignment horizontal="center" vertical="center"/>
    </xf>
    <xf numFmtId="0" fontId="13" fillId="5" borderId="16" xfId="0" applyFont="1" applyFill="1" applyBorder="1" applyAlignment="1">
      <alignment vertical="center"/>
    </xf>
    <xf numFmtId="164" fontId="13" fillId="5" borderId="17" xfId="0" applyNumberFormat="1" applyFont="1" applyFill="1" applyBorder="1" applyAlignment="1">
      <alignment horizontal="center" vertical="center"/>
    </xf>
    <xf numFmtId="0" fontId="13" fillId="5" borderId="18" xfId="0" applyFont="1" applyFill="1" applyBorder="1" applyAlignment="1">
      <alignment vertical="center"/>
    </xf>
    <xf numFmtId="164" fontId="13" fillId="5" borderId="19" xfId="0" applyNumberFormat="1" applyFont="1" applyFill="1" applyBorder="1" applyAlignment="1">
      <alignment horizontal="center" vertical="center"/>
    </xf>
    <xf numFmtId="164" fontId="0" fillId="5" borderId="0" xfId="0" applyNumberFormat="1" applyFill="1" applyBorder="1" applyAlignment="1">
      <alignment horizontal="center"/>
    </xf>
    <xf numFmtId="164" fontId="0" fillId="5" borderId="11" xfId="0" applyNumberFormat="1" applyFill="1" applyBorder="1" applyAlignment="1">
      <alignment horizontal="center"/>
    </xf>
    <xf numFmtId="0" fontId="0" fillId="5" borderId="1" xfId="0" applyFill="1" applyBorder="1" applyAlignment="1">
      <alignment horizontal="center"/>
    </xf>
    <xf numFmtId="0" fontId="0" fillId="5" borderId="13" xfId="0" applyFill="1" applyBorder="1" applyAlignment="1">
      <alignment horizontal="center"/>
    </xf>
    <xf numFmtId="0" fontId="14" fillId="5" borderId="4" xfId="7" applyFont="1" applyFill="1" applyBorder="1" applyAlignment="1">
      <alignment horizontal="center" vertical="center"/>
    </xf>
    <xf numFmtId="0" fontId="13" fillId="5" borderId="3" xfId="7" applyFont="1" applyFill="1" applyBorder="1" applyAlignment="1">
      <alignment vertical="center"/>
    </xf>
    <xf numFmtId="166" fontId="13" fillId="5" borderId="3" xfId="7" applyNumberFormat="1" applyFont="1" applyFill="1" applyBorder="1" applyAlignment="1">
      <alignment horizontal="center" vertical="center"/>
    </xf>
    <xf numFmtId="2" fontId="13" fillId="5" borderId="3" xfId="7" applyNumberFormat="1" applyFont="1" applyFill="1" applyBorder="1" applyAlignment="1">
      <alignment horizontal="center" vertical="center"/>
    </xf>
    <xf numFmtId="1" fontId="13" fillId="5" borderId="3" xfId="7" applyNumberFormat="1" applyFont="1" applyFill="1" applyBorder="1" applyAlignment="1">
      <alignment horizontal="center" vertical="center"/>
    </xf>
    <xf numFmtId="0" fontId="13" fillId="5" borderId="5" xfId="7" applyFont="1" applyFill="1" applyBorder="1" applyAlignment="1">
      <alignment vertical="center"/>
    </xf>
    <xf numFmtId="166" fontId="13" fillId="5" borderId="5" xfId="7" applyNumberFormat="1" applyFont="1" applyFill="1" applyBorder="1" applyAlignment="1">
      <alignment horizontal="center" vertical="center"/>
    </xf>
    <xf numFmtId="0" fontId="14" fillId="5" borderId="20" xfId="7" applyFont="1" applyFill="1" applyBorder="1" applyAlignment="1">
      <alignment vertical="center"/>
    </xf>
    <xf numFmtId="0" fontId="14" fillId="5" borderId="21" xfId="7" applyFont="1" applyFill="1" applyBorder="1" applyAlignment="1">
      <alignment horizontal="center" vertical="center"/>
    </xf>
    <xf numFmtId="0" fontId="13" fillId="5" borderId="16" xfId="7" applyFont="1" applyFill="1" applyBorder="1" applyAlignment="1">
      <alignment vertical="center"/>
    </xf>
    <xf numFmtId="0" fontId="1" fillId="5" borderId="11" xfId="7" applyFill="1" applyBorder="1" applyAlignment="1">
      <alignment horizontal="center"/>
    </xf>
    <xf numFmtId="0" fontId="13" fillId="5" borderId="18" xfId="7" applyFont="1" applyFill="1" applyBorder="1" applyAlignment="1">
      <alignment vertical="center"/>
    </xf>
    <xf numFmtId="0" fontId="1" fillId="5" borderId="12" xfId="7" applyFill="1" applyBorder="1"/>
    <xf numFmtId="0" fontId="1" fillId="5" borderId="1" xfId="7" applyFill="1" applyBorder="1"/>
    <xf numFmtId="0" fontId="1" fillId="5" borderId="13" xfId="7" applyFill="1" applyBorder="1"/>
    <xf numFmtId="0" fontId="22" fillId="5" borderId="0" xfId="7" applyFont="1" applyFill="1" applyBorder="1"/>
    <xf numFmtId="0" fontId="21" fillId="5" borderId="6" xfId="7" applyFont="1" applyFill="1" applyBorder="1"/>
    <xf numFmtId="0" fontId="21" fillId="5" borderId="2" xfId="7" applyFont="1" applyFill="1" applyBorder="1"/>
    <xf numFmtId="0" fontId="21" fillId="5" borderId="10" xfId="7" applyFont="1" applyFill="1" applyBorder="1"/>
    <xf numFmtId="0" fontId="22" fillId="5" borderId="7" xfId="7" applyFont="1" applyFill="1" applyBorder="1"/>
    <xf numFmtId="0" fontId="22" fillId="5" borderId="11" xfId="7" applyFont="1" applyFill="1" applyBorder="1"/>
    <xf numFmtId="0" fontId="23" fillId="5" borderId="7" xfId="7" applyFont="1" applyFill="1" applyBorder="1"/>
    <xf numFmtId="0" fontId="23" fillId="5" borderId="0" xfId="7" applyFont="1" applyFill="1" applyBorder="1"/>
    <xf numFmtId="0" fontId="23" fillId="5" borderId="11" xfId="7" applyFont="1" applyFill="1" applyBorder="1"/>
    <xf numFmtId="0" fontId="14" fillId="5" borderId="14" xfId="7" applyFont="1" applyFill="1" applyBorder="1" applyAlignment="1">
      <alignment vertical="center"/>
    </xf>
    <xf numFmtId="0" fontId="14" fillId="5" borderId="15" xfId="7" applyFont="1" applyFill="1" applyBorder="1" applyAlignment="1">
      <alignment horizontal="center" vertical="center"/>
    </xf>
    <xf numFmtId="166" fontId="13" fillId="5" borderId="17" xfId="7" applyNumberFormat="1" applyFont="1" applyFill="1" applyBorder="1" applyAlignment="1">
      <alignment horizontal="center" vertical="center"/>
    </xf>
    <xf numFmtId="2" fontId="13" fillId="5" borderId="17" xfId="7" applyNumberFormat="1" applyFont="1" applyFill="1" applyBorder="1" applyAlignment="1">
      <alignment horizontal="center" vertical="center"/>
    </xf>
    <xf numFmtId="1" fontId="13" fillId="5" borderId="17" xfId="7" applyNumberFormat="1" applyFont="1" applyFill="1" applyBorder="1" applyAlignment="1">
      <alignment horizontal="center" vertical="center"/>
    </xf>
    <xf numFmtId="166" fontId="13" fillId="5" borderId="19" xfId="7" applyNumberFormat="1" applyFont="1" applyFill="1" applyBorder="1" applyAlignment="1">
      <alignment horizontal="center" vertical="center"/>
    </xf>
    <xf numFmtId="0" fontId="1" fillId="5" borderId="7" xfId="7" applyFill="1" applyBorder="1"/>
    <xf numFmtId="0" fontId="1" fillId="5" borderId="0" xfId="7" applyFill="1" applyBorder="1"/>
    <xf numFmtId="0" fontId="1" fillId="5" borderId="11" xfId="7" applyFill="1" applyBorder="1"/>
    <xf numFmtId="0" fontId="14" fillId="5" borderId="20" xfId="4" applyFont="1" applyFill="1" applyBorder="1" applyAlignment="1">
      <alignment vertical="center"/>
    </xf>
    <xf numFmtId="0" fontId="14" fillId="5" borderId="21" xfId="0" applyFont="1" applyFill="1" applyBorder="1" applyAlignment="1">
      <alignment vertical="center"/>
    </xf>
    <xf numFmtId="0" fontId="14" fillId="5" borderId="22" xfId="0" applyFont="1" applyFill="1" applyBorder="1" applyAlignment="1">
      <alignment vertical="center"/>
    </xf>
    <xf numFmtId="0" fontId="14" fillId="5" borderId="3" xfId="5" applyNumberFormat="1" applyFont="1" applyFill="1" applyBorder="1" applyAlignment="1">
      <alignment horizontal="center" vertical="center"/>
    </xf>
    <xf numFmtId="0" fontId="14" fillId="5" borderId="17" xfId="5" applyNumberFormat="1" applyFont="1" applyFill="1" applyBorder="1" applyAlignment="1">
      <alignment horizontal="center" vertical="center"/>
    </xf>
    <xf numFmtId="3" fontId="13" fillId="5" borderId="3" xfId="8" applyNumberFormat="1" applyFont="1" applyFill="1" applyBorder="1" applyAlignment="1">
      <alignment horizontal="center" vertical="center"/>
    </xf>
    <xf numFmtId="3" fontId="13" fillId="5" borderId="17" xfId="8" applyNumberFormat="1" applyFont="1" applyFill="1" applyBorder="1" applyAlignment="1">
      <alignment horizontal="center" vertical="center"/>
    </xf>
    <xf numFmtId="0" fontId="14" fillId="5" borderId="3" xfId="0" applyFont="1" applyFill="1" applyBorder="1" applyAlignment="1">
      <alignment vertical="center"/>
    </xf>
    <xf numFmtId="0" fontId="14" fillId="5" borderId="5" xfId="0" applyFont="1" applyFill="1" applyBorder="1" applyAlignment="1">
      <alignment vertical="center"/>
    </xf>
    <xf numFmtId="3" fontId="13" fillId="5" borderId="5" xfId="8" applyNumberFormat="1" applyFont="1" applyFill="1" applyBorder="1" applyAlignment="1">
      <alignment horizontal="center" vertical="center"/>
    </xf>
    <xf numFmtId="3" fontId="13" fillId="5" borderId="19" xfId="8" applyNumberFormat="1" applyFont="1" applyFill="1" applyBorder="1" applyAlignment="1">
      <alignment horizontal="center" vertical="center"/>
    </xf>
    <xf numFmtId="0" fontId="4" fillId="0" borderId="0" xfId="9" applyAlignment="1">
      <alignment horizontal="center"/>
    </xf>
    <xf numFmtId="0" fontId="14" fillId="5" borderId="20" xfId="9" applyFont="1" applyFill="1" applyBorder="1" applyAlignment="1">
      <alignment vertical="center"/>
    </xf>
    <xf numFmtId="0" fontId="14" fillId="5" borderId="21" xfId="9" applyFont="1" applyFill="1" applyBorder="1" applyAlignment="1">
      <alignment horizontal="center" vertical="center"/>
    </xf>
    <xf numFmtId="0" fontId="14" fillId="5" borderId="21" xfId="0" applyFont="1" applyFill="1" applyBorder="1" applyAlignment="1">
      <alignment horizontal="center" vertical="center"/>
    </xf>
    <xf numFmtId="0" fontId="14" fillId="5" borderId="22" xfId="9" applyFont="1" applyFill="1" applyBorder="1" applyAlignment="1">
      <alignment horizontal="center" vertical="center"/>
    </xf>
    <xf numFmtId="0" fontId="13" fillId="5" borderId="16" xfId="9" applyFont="1" applyFill="1" applyBorder="1" applyAlignment="1">
      <alignment vertical="center"/>
    </xf>
    <xf numFmtId="168" fontId="13" fillId="5" borderId="3" xfId="9" applyNumberFormat="1" applyFont="1" applyFill="1" applyBorder="1" applyAlignment="1">
      <alignment horizontal="center" vertical="center"/>
    </xf>
    <xf numFmtId="0" fontId="13" fillId="5" borderId="3" xfId="0" applyFont="1" applyFill="1" applyBorder="1" applyAlignment="1">
      <alignment horizontal="center" vertical="center"/>
    </xf>
    <xf numFmtId="168" fontId="13" fillId="5" borderId="17" xfId="9" applyNumberFormat="1" applyFont="1" applyFill="1" applyBorder="1" applyAlignment="1">
      <alignment horizontal="center" vertical="center"/>
    </xf>
    <xf numFmtId="0" fontId="13" fillId="5" borderId="3" xfId="9" applyFont="1" applyFill="1" applyBorder="1" applyAlignment="1">
      <alignment horizontal="center" vertical="center"/>
    </xf>
    <xf numFmtId="0" fontId="13" fillId="5" borderId="17" xfId="9" applyFont="1" applyFill="1" applyBorder="1" applyAlignment="1">
      <alignment horizontal="center" vertical="center"/>
    </xf>
    <xf numFmtId="3" fontId="13" fillId="5" borderId="3" xfId="9" applyNumberFormat="1" applyFont="1" applyFill="1" applyBorder="1" applyAlignment="1">
      <alignment horizontal="center" vertical="center"/>
    </xf>
    <xf numFmtId="3" fontId="13" fillId="5" borderId="17" xfId="9" applyNumberFormat="1" applyFont="1" applyFill="1" applyBorder="1" applyAlignment="1">
      <alignment horizontal="center" vertical="center"/>
    </xf>
    <xf numFmtId="0" fontId="13" fillId="5" borderId="23" xfId="9" applyFont="1" applyFill="1" applyBorder="1" applyAlignment="1">
      <alignment vertical="center"/>
    </xf>
    <xf numFmtId="3" fontId="13" fillId="5" borderId="24" xfId="9" applyNumberFormat="1" applyFont="1" applyFill="1" applyBorder="1" applyAlignment="1">
      <alignment horizontal="center" vertical="center"/>
    </xf>
    <xf numFmtId="0" fontId="13" fillId="5" borderId="24" xfId="0" applyFont="1" applyFill="1" applyBorder="1" applyAlignment="1">
      <alignment horizontal="center" vertical="center"/>
    </xf>
    <xf numFmtId="3" fontId="13" fillId="5" borderId="25" xfId="9" applyNumberFormat="1" applyFont="1" applyFill="1" applyBorder="1" applyAlignment="1">
      <alignment horizontal="center" vertical="center"/>
    </xf>
    <xf numFmtId="0" fontId="14" fillId="5" borderId="3" xfId="0" applyFont="1" applyFill="1" applyBorder="1" applyAlignment="1">
      <alignment horizontal="center" vertical="center" wrapText="1"/>
    </xf>
    <xf numFmtId="2" fontId="13" fillId="5" borderId="3" xfId="0" applyNumberFormat="1" applyFont="1" applyFill="1" applyBorder="1" applyAlignment="1">
      <alignment horizontal="center" vertical="center"/>
    </xf>
    <xf numFmtId="2" fontId="13" fillId="5" borderId="5" xfId="0" applyNumberFormat="1" applyFont="1" applyFill="1" applyBorder="1" applyAlignment="1">
      <alignment horizontal="center" vertical="center"/>
    </xf>
    <xf numFmtId="0" fontId="27" fillId="5" borderId="20" xfId="0" applyFont="1" applyFill="1" applyBorder="1" applyAlignment="1">
      <alignment vertical="center"/>
    </xf>
    <xf numFmtId="0" fontId="14" fillId="5" borderId="22" xfId="0" applyFont="1" applyFill="1" applyBorder="1" applyAlignment="1">
      <alignment horizontal="center" vertical="center"/>
    </xf>
    <xf numFmtId="0" fontId="14" fillId="5" borderId="16" xfId="0" applyFont="1" applyFill="1" applyBorder="1" applyAlignment="1">
      <alignment vertical="center" wrapText="1"/>
    </xf>
    <xf numFmtId="0" fontId="14" fillId="5" borderId="17" xfId="0" applyFont="1" applyFill="1" applyBorder="1" applyAlignment="1">
      <alignment horizontal="center" vertical="center" wrapText="1"/>
    </xf>
    <xf numFmtId="2" fontId="13" fillId="5" borderId="17" xfId="0" applyNumberFormat="1" applyFont="1" applyFill="1" applyBorder="1" applyAlignment="1">
      <alignment horizontal="center" vertical="center"/>
    </xf>
    <xf numFmtId="2" fontId="13" fillId="5" borderId="19" xfId="0" applyNumberFormat="1" applyFont="1" applyFill="1" applyBorder="1" applyAlignment="1">
      <alignment horizontal="center" vertical="center"/>
    </xf>
    <xf numFmtId="0" fontId="0" fillId="5" borderId="0" xfId="0" applyFill="1" applyBorder="1" applyAlignment="1">
      <alignment horizontal="center"/>
    </xf>
    <xf numFmtId="0" fontId="0" fillId="5" borderId="11" xfId="0" applyFill="1" applyBorder="1" applyAlignment="1">
      <alignment horizontal="center"/>
    </xf>
    <xf numFmtId="0" fontId="13" fillId="5" borderId="7" xfId="0" applyFont="1" applyFill="1" applyBorder="1" applyAlignment="1">
      <alignment vertical="center"/>
    </xf>
    <xf numFmtId="0" fontId="25" fillId="5" borderId="7" xfId="0" applyFont="1" applyFill="1" applyBorder="1" applyAlignment="1">
      <alignment vertical="center"/>
    </xf>
    <xf numFmtId="0" fontId="1" fillId="5" borderId="6" xfId="7" applyFill="1" applyBorder="1"/>
    <xf numFmtId="0" fontId="1" fillId="5" borderId="2" xfId="7" applyFill="1" applyBorder="1"/>
    <xf numFmtId="0" fontId="1" fillId="5" borderId="10" xfId="7" applyFill="1" applyBorder="1"/>
    <xf numFmtId="0" fontId="24" fillId="5" borderId="7" xfId="0" applyFont="1" applyFill="1" applyBorder="1" applyAlignment="1">
      <alignment vertical="center"/>
    </xf>
    <xf numFmtId="0" fontId="1" fillId="5" borderId="0" xfId="7" applyFill="1" applyBorder="1" applyAlignment="1">
      <alignment horizontal="center"/>
    </xf>
    <xf numFmtId="0" fontId="14" fillId="5" borderId="14" xfId="7" applyFont="1" applyFill="1" applyBorder="1" applyAlignment="1">
      <alignment vertical="center" wrapText="1"/>
    </xf>
    <xf numFmtId="0" fontId="14" fillId="5" borderId="4" xfId="0" applyFont="1" applyFill="1" applyBorder="1" applyAlignment="1">
      <alignment vertical="center" wrapText="1"/>
    </xf>
    <xf numFmtId="166" fontId="13" fillId="5" borderId="3" xfId="7" applyNumberFormat="1" applyFont="1" applyFill="1" applyBorder="1" applyAlignment="1">
      <alignment vertical="center"/>
    </xf>
    <xf numFmtId="166" fontId="13" fillId="5" borderId="5" xfId="7" applyNumberFormat="1" applyFont="1" applyFill="1" applyBorder="1" applyAlignment="1">
      <alignment vertical="center"/>
    </xf>
    <xf numFmtId="0" fontId="13" fillId="5" borderId="7" xfId="7" applyFont="1" applyFill="1" applyBorder="1" applyAlignment="1">
      <alignment vertical="center"/>
    </xf>
    <xf numFmtId="0" fontId="25" fillId="5" borderId="12" xfId="7" applyFont="1" applyFill="1" applyBorder="1" applyAlignment="1">
      <alignment vertical="center"/>
    </xf>
    <xf numFmtId="0" fontId="1" fillId="5" borderId="1" xfId="7" applyFill="1" applyBorder="1" applyAlignment="1">
      <alignment horizontal="center"/>
    </xf>
    <xf numFmtId="0" fontId="1" fillId="5" borderId="2" xfId="7" applyFill="1" applyBorder="1" applyAlignment="1">
      <alignment horizontal="center"/>
    </xf>
    <xf numFmtId="0" fontId="1" fillId="5" borderId="0" xfId="7" applyFill="1" applyBorder="1" applyAlignment="1">
      <alignment horizontal="left"/>
    </xf>
    <xf numFmtId="167" fontId="13" fillId="5" borderId="3" xfId="10" applyNumberFormat="1" applyFont="1" applyFill="1" applyBorder="1" applyAlignment="1">
      <alignment horizontal="center" vertical="center"/>
    </xf>
    <xf numFmtId="0" fontId="13" fillId="5" borderId="3" xfId="7" applyFont="1" applyFill="1" applyBorder="1" applyAlignment="1">
      <alignment horizontal="center" vertical="center"/>
    </xf>
    <xf numFmtId="167" fontId="13" fillId="5" borderId="5" xfId="10" applyNumberFormat="1" applyFont="1" applyFill="1" applyBorder="1" applyAlignment="1">
      <alignment horizontal="center" vertical="center"/>
    </xf>
    <xf numFmtId="2" fontId="13" fillId="5" borderId="5" xfId="7" applyNumberFormat="1" applyFont="1" applyFill="1" applyBorder="1" applyAlignment="1">
      <alignment horizontal="center" vertical="center"/>
    </xf>
    <xf numFmtId="0" fontId="13" fillId="5" borderId="5" xfId="7" applyFont="1" applyFill="1" applyBorder="1" applyAlignment="1">
      <alignment horizontal="center" vertical="center"/>
    </xf>
    <xf numFmtId="0" fontId="14" fillId="5" borderId="22" xfId="7" applyFont="1" applyFill="1" applyBorder="1" applyAlignment="1">
      <alignment horizontal="center" vertical="center"/>
    </xf>
    <xf numFmtId="0" fontId="13" fillId="5" borderId="19" xfId="7" applyFont="1" applyFill="1" applyBorder="1" applyAlignment="1">
      <alignment horizontal="center" vertical="center"/>
    </xf>
    <xf numFmtId="0" fontId="13" fillId="5" borderId="17" xfId="7" applyFont="1" applyFill="1" applyBorder="1" applyAlignment="1">
      <alignment horizontal="center" vertical="center"/>
    </xf>
    <xf numFmtId="167" fontId="13" fillId="5" borderId="17" xfId="7" applyNumberFormat="1" applyFont="1" applyFill="1" applyBorder="1" applyAlignment="1">
      <alignment horizontal="center" vertical="center"/>
    </xf>
    <xf numFmtId="0" fontId="13" fillId="5" borderId="23" xfId="7" applyFont="1" applyFill="1" applyBorder="1" applyAlignment="1">
      <alignment vertical="center"/>
    </xf>
    <xf numFmtId="167" fontId="13" fillId="5" borderId="25" xfId="7" applyNumberFormat="1" applyFont="1" applyFill="1" applyBorder="1" applyAlignment="1">
      <alignment horizontal="center" vertical="center"/>
    </xf>
    <xf numFmtId="3" fontId="13" fillId="5" borderId="3" xfId="7" applyNumberFormat="1" applyFont="1" applyFill="1" applyBorder="1" applyAlignment="1">
      <alignment horizontal="center" vertical="center"/>
    </xf>
    <xf numFmtId="3" fontId="14" fillId="5" borderId="4" xfId="7" applyNumberFormat="1" applyFont="1" applyFill="1" applyBorder="1" applyAlignment="1">
      <alignment horizontal="center" vertical="center"/>
    </xf>
    <xf numFmtId="3" fontId="13" fillId="5" borderId="3" xfId="7" quotePrefix="1" applyNumberFormat="1" applyFont="1" applyFill="1" applyBorder="1" applyAlignment="1">
      <alignment horizontal="center" vertical="center"/>
    </xf>
    <xf numFmtId="3" fontId="13" fillId="5" borderId="24" xfId="7" applyNumberFormat="1" applyFont="1" applyFill="1" applyBorder="1" applyAlignment="1">
      <alignment horizontal="center" vertical="center"/>
    </xf>
    <xf numFmtId="0" fontId="3" fillId="0" borderId="0" xfId="1" applyFill="1" applyBorder="1" applyAlignment="1">
      <alignment horizontal="left"/>
    </xf>
    <xf numFmtId="0" fontId="13" fillId="5" borderId="16" xfId="0" applyFont="1" applyFill="1" applyBorder="1" applyAlignment="1">
      <alignment vertical="center" wrapText="1"/>
    </xf>
    <xf numFmtId="0" fontId="13" fillId="5" borderId="18" xfId="7" applyFont="1" applyFill="1" applyBorder="1" applyAlignment="1">
      <alignment vertical="center" wrapText="1"/>
    </xf>
    <xf numFmtId="1" fontId="0" fillId="0" borderId="0" xfId="0" applyNumberFormat="1"/>
    <xf numFmtId="166" fontId="0" fillId="5" borderId="0" xfId="0" applyNumberFormat="1" applyFill="1" applyBorder="1"/>
    <xf numFmtId="166" fontId="18" fillId="2" borderId="2" xfId="5" applyNumberFormat="1" applyFont="1" applyFill="1" applyBorder="1" applyAlignment="1">
      <alignment horizontal="center"/>
    </xf>
    <xf numFmtId="166" fontId="19" fillId="2" borderId="0" xfId="5" applyNumberFormat="1" applyFont="1" applyFill="1" applyBorder="1" applyAlignment="1">
      <alignment horizontal="center"/>
    </xf>
    <xf numFmtId="0" fontId="20" fillId="5" borderId="0" xfId="0" applyFont="1" applyFill="1" applyBorder="1" applyAlignment="1">
      <alignment horizontal="left"/>
    </xf>
    <xf numFmtId="0" fontId="14" fillId="5" borderId="16" xfId="0" applyFont="1" applyFill="1" applyBorder="1" applyAlignment="1">
      <alignment horizontal="center" vertical="center"/>
    </xf>
    <xf numFmtId="0" fontId="14" fillId="5" borderId="18" xfId="0" applyFont="1" applyFill="1" applyBorder="1" applyAlignment="1">
      <alignment horizontal="center" vertical="center"/>
    </xf>
  </cellXfs>
  <cellStyles count="11">
    <cellStyle name="Komma" xfId="2" builtinId="3"/>
    <cellStyle name="Komma 2" xfId="5" xr:uid="{549F0E88-69D5-4EB1-8E3B-03EE8F02A5CB}"/>
    <cellStyle name="Komma 3" xfId="8" xr:uid="{A708D0F3-3C66-4EDC-BAD5-E493594E1D76}"/>
    <cellStyle name="Link" xfId="1" builtinId="8"/>
    <cellStyle name="Normal" xfId="0" builtinId="0"/>
    <cellStyle name="Normal 2" xfId="6" xr:uid="{67879744-60C6-4438-972E-C519BD2BB5C5}"/>
    <cellStyle name="Normal 3" xfId="7" xr:uid="{723A5E7D-1ABA-4F50-8E53-825BC9CB5577}"/>
    <cellStyle name="Normal 4" xfId="9" xr:uid="{F133BBE3-0ACE-4BA6-AEA8-B19E5E44E5A7}"/>
    <cellStyle name="Overskrift 4" xfId="4" builtinId="19"/>
    <cellStyle name="Procent" xfId="3" builtinId="5"/>
    <cellStyle name="Procent 2" xfId="10" xr:uid="{CDD60B5F-2136-41F0-AD18-9C13BA4D89C8}"/>
  </cellStyles>
  <dxfs count="17">
    <dxf>
      <numFmt numFmtId="166" formatCode="0.0"/>
    </dxf>
    <dxf>
      <numFmt numFmtId="166" formatCode="0.0"/>
    </dxf>
    <dxf>
      <numFmt numFmtId="166" formatCode="0.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s>
  <tableStyles count="0" defaultTableStyle="TableStyleMedium2" defaultPivotStyle="PivotStyleLight16"/>
  <colors>
    <mruColors>
      <color rgb="FF4EA25F"/>
      <color rgb="FFFF5252"/>
      <color rgb="FF15618B"/>
      <color rgb="FFE2F1E5"/>
      <color rgb="FFAA91D7"/>
      <color rgb="FF70C1F3"/>
      <color rgb="FF6FB5BD"/>
      <color rgb="FFFF8181"/>
      <color rgb="FF8064A2"/>
      <color rgb="FF673A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4.8785168867797178E-2"/>
          <c:w val="1"/>
          <c:h val="0.81329555696757672"/>
        </c:manualLayout>
      </c:layout>
      <c:areaChart>
        <c:grouping val="stacked"/>
        <c:varyColors val="0"/>
        <c:ser>
          <c:idx val="0"/>
          <c:order val="0"/>
          <c:tx>
            <c:strRef>
              <c:f>'F6.3'!$B$10</c:f>
              <c:strCache>
                <c:ptCount val="1"/>
                <c:pt idx="0">
                  <c:v>Tarmgæring</c:v>
                </c:pt>
              </c:strCache>
            </c:strRef>
          </c:tx>
          <c:cat>
            <c:strRef>
              <c:extLst>
                <c:ext xmlns:c15="http://schemas.microsoft.com/office/drawing/2012/chart" uri="{02D57815-91ED-43cb-92C2-25804820EDAC}">
                  <c15:fullRef>
                    <c15:sqref>'F6.3'!$C$9:$AI$9</c15:sqref>
                  </c15:fullRef>
                </c:ext>
              </c:extLst>
              <c:f>'F6.3'!$D$9:$AI$9</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extLst>
                <c:ext xmlns:c15="http://schemas.microsoft.com/office/drawing/2012/chart" uri="{02D57815-91ED-43cb-92C2-25804820EDAC}">
                  <c15:fullRef>
                    <c15:sqref>'F6.3'!$C$10:$AI$10</c15:sqref>
                  </c15:fullRef>
                </c:ext>
              </c:extLst>
              <c:f>'F6.3'!$D$10:$AI$10</c:f>
              <c:numCache>
                <c:formatCode>#,##0.0</c:formatCode>
                <c:ptCount val="32"/>
                <c:pt idx="0">
                  <c:v>4522.3921608497849</c:v>
                </c:pt>
                <c:pt idx="1">
                  <c:v>4555.3230980642547</c:v>
                </c:pt>
                <c:pt idx="2">
                  <c:v>4496.9251874349093</c:v>
                </c:pt>
                <c:pt idx="3">
                  <c:v>4557.8370202041178</c:v>
                </c:pt>
                <c:pt idx="4">
                  <c:v>4453.4326775446025</c:v>
                </c:pt>
                <c:pt idx="5">
                  <c:v>4442.1955613891168</c:v>
                </c:pt>
                <c:pt idx="6">
                  <c:v>4440.0902140940207</c:v>
                </c:pt>
                <c:pt idx="7">
                  <c:v>4288.7951969340575</c:v>
                </c:pt>
                <c:pt idx="8">
                  <c:v>4292.6127975886948</c:v>
                </c:pt>
                <c:pt idx="9">
                  <c:v>4127.460554003751</c:v>
                </c:pt>
                <c:pt idx="10">
                  <c:v>4067.0910528683989</c:v>
                </c:pt>
                <c:pt idx="11">
                  <c:v>4147.5688035979801</c:v>
                </c:pt>
                <c:pt idx="12">
                  <c:v>4085.0405206436362</c:v>
                </c:pt>
                <c:pt idx="13">
                  <c:v>4039.7556504489789</c:v>
                </c:pt>
                <c:pt idx="14">
                  <c:v>3920.9675041325086</c:v>
                </c:pt>
                <c:pt idx="15">
                  <c:v>3907.4778544530964</c:v>
                </c:pt>
                <c:pt idx="16">
                  <c:v>3907.0490904159033</c:v>
                </c:pt>
                <c:pt idx="17">
                  <c:v>3995.365745533803</c:v>
                </c:pt>
                <c:pt idx="18">
                  <c:v>4029.9806662694123</c:v>
                </c:pt>
                <c:pt idx="19">
                  <c:v>4030.7268888687399</c:v>
                </c:pt>
                <c:pt idx="20">
                  <c:v>4070.440393111779</c:v>
                </c:pt>
                <c:pt idx="21">
                  <c:v>4023.5871522812781</c:v>
                </c:pt>
                <c:pt idx="22">
                  <c:v>4114.6004296705778</c:v>
                </c:pt>
                <c:pt idx="23">
                  <c:v>4139.3382970585053</c:v>
                </c:pt>
                <c:pt idx="24">
                  <c:v>4138.7880784045956</c:v>
                </c:pt>
                <c:pt idx="25">
                  <c:v>4108.8430025422331</c:v>
                </c:pt>
                <c:pt idx="26">
                  <c:v>4164.6346784789584</c:v>
                </c:pt>
                <c:pt idx="27">
                  <c:v>4181.4220025565619</c:v>
                </c:pt>
                <c:pt idx="28">
                  <c:v>4197.8334730016377</c:v>
                </c:pt>
                <c:pt idx="29">
                  <c:v>4143.0436442590581</c:v>
                </c:pt>
                <c:pt idx="30">
                  <c:v>4148.3186174262491</c:v>
                </c:pt>
                <c:pt idx="31">
                  <c:v>4174.1887754809904</c:v>
                </c:pt>
              </c:numCache>
            </c:numRef>
          </c:val>
          <c:extLst>
            <c:ext xmlns:c16="http://schemas.microsoft.com/office/drawing/2014/chart" uri="{C3380CC4-5D6E-409C-BE32-E72D297353CC}">
              <c16:uniqueId val="{00000003-ECA1-41E3-B49D-CEDDE5E61D5C}"/>
            </c:ext>
          </c:extLst>
        </c:ser>
        <c:ser>
          <c:idx val="1"/>
          <c:order val="1"/>
          <c:tx>
            <c:strRef>
              <c:f>'F6.3'!$B$11</c:f>
              <c:strCache>
                <c:ptCount val="1"/>
                <c:pt idx="0">
                  <c:v>Håndtering af husdyrgødning</c:v>
                </c:pt>
              </c:strCache>
            </c:strRef>
          </c:tx>
          <c:spPr>
            <a:ln w="25400">
              <a:noFill/>
            </a:ln>
          </c:spPr>
          <c:cat>
            <c:strRef>
              <c:extLst>
                <c:ext xmlns:c15="http://schemas.microsoft.com/office/drawing/2012/chart" uri="{02D57815-91ED-43cb-92C2-25804820EDAC}">
                  <c15:fullRef>
                    <c15:sqref>'F6.3'!$C$9:$AI$9</c15:sqref>
                  </c15:fullRef>
                </c:ext>
              </c:extLst>
              <c:f>'F6.3'!$D$9:$AI$9</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extLst>
                <c:ext xmlns:c15="http://schemas.microsoft.com/office/drawing/2012/chart" uri="{02D57815-91ED-43cb-92C2-25804820EDAC}">
                  <c15:fullRef>
                    <c15:sqref>'F6.3'!$C$11:$AI$11</c15:sqref>
                  </c15:fullRef>
                </c:ext>
              </c:extLst>
              <c:f>'F6.3'!$D$11:$AI$11</c:f>
              <c:numCache>
                <c:formatCode>#,##0.0</c:formatCode>
                <c:ptCount val="32"/>
                <c:pt idx="0">
                  <c:v>3386.416513631782</c:v>
                </c:pt>
                <c:pt idx="1">
                  <c:v>3506.4368706361556</c:v>
                </c:pt>
                <c:pt idx="2">
                  <c:v>3701.7843210036808</c:v>
                </c:pt>
                <c:pt idx="3">
                  <c:v>3842.0320197145925</c:v>
                </c:pt>
                <c:pt idx="4">
                  <c:v>3772.4316415183598</c:v>
                </c:pt>
                <c:pt idx="5">
                  <c:v>3781.2536728809005</c:v>
                </c:pt>
                <c:pt idx="6">
                  <c:v>3825.7067976395087</c:v>
                </c:pt>
                <c:pt idx="7">
                  <c:v>3934.4370121501829</c:v>
                </c:pt>
                <c:pt idx="8">
                  <c:v>4112.2761466975362</c:v>
                </c:pt>
                <c:pt idx="9">
                  <c:v>4043.6652598345254</c:v>
                </c:pt>
                <c:pt idx="10">
                  <c:v>4143.2133114580774</c:v>
                </c:pt>
                <c:pt idx="11">
                  <c:v>4311.6827649322931</c:v>
                </c:pt>
                <c:pt idx="12">
                  <c:v>4446.3125446929307</c:v>
                </c:pt>
                <c:pt idx="13">
                  <c:v>4501.9816637699087</c:v>
                </c:pt>
                <c:pt idx="14">
                  <c:v>4609.4073478112541</c:v>
                </c:pt>
                <c:pt idx="15">
                  <c:v>4375.0908125006599</c:v>
                </c:pt>
                <c:pt idx="16">
                  <c:v>4151.5663096128501</c:v>
                </c:pt>
                <c:pt idx="17">
                  <c:v>4131.1547961902261</c:v>
                </c:pt>
                <c:pt idx="18">
                  <c:v>3967.623990167187</c:v>
                </c:pt>
                <c:pt idx="19">
                  <c:v>3895.1822037668339</c:v>
                </c:pt>
                <c:pt idx="20">
                  <c:v>3954.3091022500548</c:v>
                </c:pt>
                <c:pt idx="21">
                  <c:v>3923.4394763777864</c:v>
                </c:pt>
                <c:pt idx="22">
                  <c:v>3838.1832415919885</c:v>
                </c:pt>
                <c:pt idx="23">
                  <c:v>3764.924402881426</c:v>
                </c:pt>
                <c:pt idx="24">
                  <c:v>3786.7873045133383</c:v>
                </c:pt>
                <c:pt idx="25">
                  <c:v>3750.4358755853159</c:v>
                </c:pt>
                <c:pt idx="26">
                  <c:v>3729.9417724839523</c:v>
                </c:pt>
                <c:pt idx="27">
                  <c:v>3704.4618743218211</c:v>
                </c:pt>
                <c:pt idx="28">
                  <c:v>3766.1127903984948</c:v>
                </c:pt>
                <c:pt idx="29">
                  <c:v>3591.0535597939697</c:v>
                </c:pt>
                <c:pt idx="30">
                  <c:v>3764.91114220893</c:v>
                </c:pt>
                <c:pt idx="31">
                  <c:v>3664.5327140604181</c:v>
                </c:pt>
              </c:numCache>
            </c:numRef>
          </c:val>
          <c:extLst>
            <c:ext xmlns:c16="http://schemas.microsoft.com/office/drawing/2014/chart" uri="{C3380CC4-5D6E-409C-BE32-E72D297353CC}">
              <c16:uniqueId val="{00000004-ECA1-41E3-B49D-CEDDE5E61D5C}"/>
            </c:ext>
          </c:extLst>
        </c:ser>
        <c:ser>
          <c:idx val="2"/>
          <c:order val="2"/>
          <c:tx>
            <c:strRef>
              <c:f>'F6.3'!$B$12</c:f>
              <c:strCache>
                <c:ptCount val="1"/>
                <c:pt idx="0">
                  <c:v>Landbrugsjord</c:v>
                </c:pt>
              </c:strCache>
            </c:strRef>
          </c:tx>
          <c:spPr>
            <a:ln w="25400">
              <a:noFill/>
            </a:ln>
          </c:spPr>
          <c:cat>
            <c:strRef>
              <c:extLst>
                <c:ext xmlns:c15="http://schemas.microsoft.com/office/drawing/2012/chart" uri="{02D57815-91ED-43cb-92C2-25804820EDAC}">
                  <c15:fullRef>
                    <c15:sqref>'F6.3'!$C$9:$AI$9</c15:sqref>
                  </c15:fullRef>
                </c:ext>
              </c:extLst>
              <c:f>'F6.3'!$D$9:$AI$9</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extLst>
                <c:ext xmlns:c15="http://schemas.microsoft.com/office/drawing/2012/chart" uri="{02D57815-91ED-43cb-92C2-25804820EDAC}">
                  <c15:fullRef>
                    <c15:sqref>'F6.3'!$C$12:$AI$12</c15:sqref>
                  </c15:fullRef>
                </c:ext>
              </c:extLst>
              <c:f>'F6.3'!$D$12:$AI$12</c:f>
              <c:numCache>
                <c:formatCode>#,##0.0</c:formatCode>
                <c:ptCount val="32"/>
                <c:pt idx="0">
                  <c:v>5471.3685410821527</c:v>
                </c:pt>
                <c:pt idx="1">
                  <c:v>5294.5874932913202</c:v>
                </c:pt>
                <c:pt idx="2">
                  <c:v>5120.9323314083858</c:v>
                </c:pt>
                <c:pt idx="3">
                  <c:v>4947.5831941630813</c:v>
                </c:pt>
                <c:pt idx="4">
                  <c:v>4892.807199124738</c:v>
                </c:pt>
                <c:pt idx="5">
                  <c:v>4793.8543661052399</c:v>
                </c:pt>
                <c:pt idx="6">
                  <c:v>4480.3233979486722</c:v>
                </c:pt>
                <c:pt idx="7">
                  <c:v>4491.3155938847376</c:v>
                </c:pt>
                <c:pt idx="8">
                  <c:v>4528.3258459046829</c:v>
                </c:pt>
                <c:pt idx="9">
                  <c:v>4350.5910204899201</c:v>
                </c:pt>
                <c:pt idx="10">
                  <c:v>4293.3558043446046</c:v>
                </c:pt>
                <c:pt idx="11">
                  <c:v>4173.4316577682494</c:v>
                </c:pt>
                <c:pt idx="12">
                  <c:v>4154.5224401005435</c:v>
                </c:pt>
                <c:pt idx="13">
                  <c:v>3991.5797919714332</c:v>
                </c:pt>
                <c:pt idx="14">
                  <c:v>4039.3054952574107</c:v>
                </c:pt>
                <c:pt idx="15">
                  <c:v>4025.338623652261</c:v>
                </c:pt>
                <c:pt idx="16">
                  <c:v>3979.6869479026773</c:v>
                </c:pt>
                <c:pt idx="17">
                  <c:v>4119.5302724225958</c:v>
                </c:pt>
                <c:pt idx="18">
                  <c:v>4198.1635548013001</c:v>
                </c:pt>
                <c:pt idx="19">
                  <c:v>4146.3748231320078</c:v>
                </c:pt>
                <c:pt idx="20">
                  <c:v>4001.0629594287552</c:v>
                </c:pt>
                <c:pt idx="21">
                  <c:v>4060.2567697467371</c:v>
                </c:pt>
                <c:pt idx="22">
                  <c:v>4013.0751305011186</c:v>
                </c:pt>
                <c:pt idx="23">
                  <c:v>4001.8995040094073</c:v>
                </c:pt>
                <c:pt idx="24">
                  <c:v>4122.8099929713017</c:v>
                </c:pt>
                <c:pt idx="25">
                  <c:v>4089.2075409146837</c:v>
                </c:pt>
                <c:pt idx="26">
                  <c:v>4219.680869650153</c:v>
                </c:pt>
                <c:pt idx="27">
                  <c:v>4271.5104351340897</c:v>
                </c:pt>
                <c:pt idx="28">
                  <c:v>4032.1140761063289</c:v>
                </c:pt>
                <c:pt idx="29">
                  <c:v>4253.7846501351632</c:v>
                </c:pt>
                <c:pt idx="30">
                  <c:v>4315.1619493979415</c:v>
                </c:pt>
                <c:pt idx="31">
                  <c:v>4053.9966382390203</c:v>
                </c:pt>
              </c:numCache>
            </c:numRef>
          </c:val>
          <c:extLst>
            <c:ext xmlns:c16="http://schemas.microsoft.com/office/drawing/2014/chart" uri="{C3380CC4-5D6E-409C-BE32-E72D297353CC}">
              <c16:uniqueId val="{00000005-ECA1-41E3-B49D-CEDDE5E61D5C}"/>
            </c:ext>
          </c:extLst>
        </c:ser>
        <c:ser>
          <c:idx val="3"/>
          <c:order val="3"/>
          <c:tx>
            <c:strRef>
              <c:f>'F6.3'!$B$13</c:f>
              <c:strCache>
                <c:ptCount val="1"/>
                <c:pt idx="0">
                  <c:v>Markafbrænding af rester af landbrugsafgrøder</c:v>
                </c:pt>
              </c:strCache>
            </c:strRef>
          </c:tx>
          <c:spPr>
            <a:ln w="25400">
              <a:noFill/>
            </a:ln>
          </c:spPr>
          <c:cat>
            <c:strRef>
              <c:extLst>
                <c:ext xmlns:c15="http://schemas.microsoft.com/office/drawing/2012/chart" uri="{02D57815-91ED-43cb-92C2-25804820EDAC}">
                  <c15:fullRef>
                    <c15:sqref>'F6.3'!$C$9:$AI$9</c15:sqref>
                  </c15:fullRef>
                </c:ext>
              </c:extLst>
              <c:f>'F6.3'!$D$9:$AI$9</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extLst>
                <c:ext xmlns:c15="http://schemas.microsoft.com/office/drawing/2012/chart" uri="{02D57815-91ED-43cb-92C2-25804820EDAC}">
                  <c15:fullRef>
                    <c15:sqref>'F6.3'!$C$13:$AI$13</c15:sqref>
                  </c15:fullRef>
                </c:ext>
              </c:extLst>
              <c:f>'F6.3'!$D$13:$AI$13</c:f>
              <c:numCache>
                <c:formatCode>#,##0.0</c:formatCode>
                <c:ptCount val="32"/>
                <c:pt idx="0">
                  <c:v>2.1429803475</c:v>
                </c:pt>
                <c:pt idx="1">
                  <c:v>2.1653850960000001</c:v>
                </c:pt>
                <c:pt idx="2">
                  <c:v>1.8980305694999999</c:v>
                </c:pt>
                <c:pt idx="3">
                  <c:v>2.1156472147500001</c:v>
                </c:pt>
                <c:pt idx="4">
                  <c:v>2.0358272025000002</c:v>
                </c:pt>
                <c:pt idx="5">
                  <c:v>2.3012004689999999</c:v>
                </c:pt>
                <c:pt idx="6">
                  <c:v>2.284029549</c:v>
                </c:pt>
                <c:pt idx="7">
                  <c:v>2.4107228707499999</c:v>
                </c:pt>
                <c:pt idx="8">
                  <c:v>2.8584050782500001</c:v>
                </c:pt>
                <c:pt idx="9">
                  <c:v>2.7020423880000002</c:v>
                </c:pt>
                <c:pt idx="10">
                  <c:v>2.6969076224999999</c:v>
                </c:pt>
                <c:pt idx="11">
                  <c:v>2.7930317535000002</c:v>
                </c:pt>
                <c:pt idx="12">
                  <c:v>2.3935106744999999</c:v>
                </c:pt>
                <c:pt idx="13">
                  <c:v>2.7272869425000001</c:v>
                </c:pt>
                <c:pt idx="14">
                  <c:v>2.8391620904999999</c:v>
                </c:pt>
                <c:pt idx="15">
                  <c:v>2.87623641825</c:v>
                </c:pt>
                <c:pt idx="16">
                  <c:v>2.8781021047499999</c:v>
                </c:pt>
                <c:pt idx="17">
                  <c:v>2.5565848830000002</c:v>
                </c:pt>
                <c:pt idx="18">
                  <c:v>2.4638619149999998</c:v>
                </c:pt>
                <c:pt idx="19">
                  <c:v>2.8576868714999999</c:v>
                </c:pt>
                <c:pt idx="20">
                  <c:v>2.1793282132499998</c:v>
                </c:pt>
                <c:pt idx="21">
                  <c:v>2.1595403790000001</c:v>
                </c:pt>
                <c:pt idx="22">
                  <c:v>2.4342090569999999</c:v>
                </c:pt>
                <c:pt idx="23">
                  <c:v>2.5806076605000001</c:v>
                </c:pt>
                <c:pt idx="24">
                  <c:v>2.5974979020000002</c:v>
                </c:pt>
                <c:pt idx="25">
                  <c:v>2.4177315780000002</c:v>
                </c:pt>
                <c:pt idx="26">
                  <c:v>2.2887267862499998</c:v>
                </c:pt>
                <c:pt idx="27">
                  <c:v>2.5941627810000001</c:v>
                </c:pt>
                <c:pt idx="28">
                  <c:v>2.6727362504999999</c:v>
                </c:pt>
                <c:pt idx="29">
                  <c:v>3.1151763742499998</c:v>
                </c:pt>
                <c:pt idx="30">
                  <c:v>3.1018936770000001</c:v>
                </c:pt>
                <c:pt idx="31">
                  <c:v>3.1641217515000002</c:v>
                </c:pt>
              </c:numCache>
            </c:numRef>
          </c:val>
          <c:extLst>
            <c:ext xmlns:c16="http://schemas.microsoft.com/office/drawing/2014/chart" uri="{C3380CC4-5D6E-409C-BE32-E72D297353CC}">
              <c16:uniqueId val="{00000006-ECA1-41E3-B49D-CEDDE5E61D5C}"/>
            </c:ext>
          </c:extLst>
        </c:ser>
        <c:ser>
          <c:idx val="4"/>
          <c:order val="4"/>
          <c:tx>
            <c:strRef>
              <c:f>'F6.3'!$B$14</c:f>
              <c:strCache>
                <c:ptCount val="1"/>
                <c:pt idx="0">
                  <c:v>Kalkning</c:v>
                </c:pt>
              </c:strCache>
            </c:strRef>
          </c:tx>
          <c:spPr>
            <a:ln w="25400">
              <a:noFill/>
            </a:ln>
          </c:spPr>
          <c:cat>
            <c:strRef>
              <c:extLst>
                <c:ext xmlns:c15="http://schemas.microsoft.com/office/drawing/2012/chart" uri="{02D57815-91ED-43cb-92C2-25804820EDAC}">
                  <c15:fullRef>
                    <c15:sqref>'F6.3'!$C$9:$AI$9</c15:sqref>
                  </c15:fullRef>
                </c:ext>
              </c:extLst>
              <c:f>'F6.3'!$D$9:$AI$9</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extLst>
                <c:ext xmlns:c15="http://schemas.microsoft.com/office/drawing/2012/chart" uri="{02D57815-91ED-43cb-92C2-25804820EDAC}">
                  <c15:fullRef>
                    <c15:sqref>'F6.3'!$C$14:$AI$14</c15:sqref>
                  </c15:fullRef>
                </c:ext>
              </c:extLst>
              <c:f>'F6.3'!$D$14:$AI$14</c:f>
              <c:numCache>
                <c:formatCode>#,##0.0</c:formatCode>
                <c:ptCount val="32"/>
                <c:pt idx="0">
                  <c:v>565.50282351349779</c:v>
                </c:pt>
                <c:pt idx="1">
                  <c:v>462.54968134145281</c:v>
                </c:pt>
                <c:pt idx="2">
                  <c:v>357.39668570419383</c:v>
                </c:pt>
                <c:pt idx="3">
                  <c:v>306.80005600425682</c:v>
                </c:pt>
                <c:pt idx="4">
                  <c:v>367.07604095113783</c:v>
                </c:pt>
                <c:pt idx="5">
                  <c:v>495.98745401271583</c:v>
                </c:pt>
                <c:pt idx="6">
                  <c:v>393.0343118406708</c:v>
                </c:pt>
                <c:pt idx="7">
                  <c:v>469.58921243013981</c:v>
                </c:pt>
                <c:pt idx="8">
                  <c:v>252.24369006693382</c:v>
                </c:pt>
                <c:pt idx="9">
                  <c:v>265.00284016517884</c:v>
                </c:pt>
                <c:pt idx="10">
                  <c:v>260.60313323474884</c:v>
                </c:pt>
                <c:pt idx="11">
                  <c:v>200.76711898091082</c:v>
                </c:pt>
                <c:pt idx="12">
                  <c:v>233.32495026608782</c:v>
                </c:pt>
                <c:pt idx="13">
                  <c:v>226.28541917740083</c:v>
                </c:pt>
                <c:pt idx="14">
                  <c:v>157.64999106270383</c:v>
                </c:pt>
                <c:pt idx="15">
                  <c:v>219.68585878175682</c:v>
                </c:pt>
                <c:pt idx="16">
                  <c:v>193.72758789222382</c:v>
                </c:pt>
                <c:pt idx="17">
                  <c:v>191.96770512005281</c:v>
                </c:pt>
                <c:pt idx="18">
                  <c:v>228.92524333565783</c:v>
                </c:pt>
                <c:pt idx="19">
                  <c:v>181.40416261431091</c:v>
                </c:pt>
                <c:pt idx="20">
                  <c:v>152.80606756652091</c:v>
                </c:pt>
                <c:pt idx="21">
                  <c:v>161.60548142737892</c:v>
                </c:pt>
                <c:pt idx="22">
                  <c:v>188.4436937029979</c:v>
                </c:pt>
                <c:pt idx="23">
                  <c:v>243.88000102640692</c:v>
                </c:pt>
                <c:pt idx="24">
                  <c:v>237.72041132380591</c:v>
                </c:pt>
                <c:pt idx="25">
                  <c:v>165.5652176647659</c:v>
                </c:pt>
                <c:pt idx="26">
                  <c:v>211.76214043427291</c:v>
                </c:pt>
                <c:pt idx="27">
                  <c:v>214.4019645925309</c:v>
                </c:pt>
                <c:pt idx="28">
                  <c:v>239.92026478902091</c:v>
                </c:pt>
                <c:pt idx="29">
                  <c:v>181.40416261431091</c:v>
                </c:pt>
                <c:pt idx="30">
                  <c:v>249.5996200359649</c:v>
                </c:pt>
                <c:pt idx="31">
                  <c:v>271.02619278715594</c:v>
                </c:pt>
              </c:numCache>
            </c:numRef>
          </c:val>
          <c:extLst>
            <c:ext xmlns:c16="http://schemas.microsoft.com/office/drawing/2014/chart" uri="{C3380CC4-5D6E-409C-BE32-E72D297353CC}">
              <c16:uniqueId val="{00000007-ECA1-41E3-B49D-CEDDE5E61D5C}"/>
            </c:ext>
          </c:extLst>
        </c:ser>
        <c:ser>
          <c:idx val="5"/>
          <c:order val="5"/>
          <c:tx>
            <c:strRef>
              <c:f>'F6.3'!$B$15</c:f>
              <c:strCache>
                <c:ptCount val="1"/>
                <c:pt idx="0">
                  <c:v>Udbringning af urin</c:v>
                </c:pt>
              </c:strCache>
            </c:strRef>
          </c:tx>
          <c:spPr>
            <a:ln w="25400">
              <a:noFill/>
            </a:ln>
          </c:spPr>
          <c:cat>
            <c:strRef>
              <c:extLst>
                <c:ext xmlns:c15="http://schemas.microsoft.com/office/drawing/2012/chart" uri="{02D57815-91ED-43cb-92C2-25804820EDAC}">
                  <c15:fullRef>
                    <c15:sqref>'F6.3'!$C$9:$AI$9</c15:sqref>
                  </c15:fullRef>
                </c:ext>
              </c:extLst>
              <c:f>'F6.3'!$D$9:$AI$9</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extLst>
                <c:ext xmlns:c15="http://schemas.microsoft.com/office/drawing/2012/chart" uri="{02D57815-91ED-43cb-92C2-25804820EDAC}">
                  <c15:fullRef>
                    <c15:sqref>'F6.3'!$C$15:$AI$15</c15:sqref>
                  </c15:fullRef>
                </c:ext>
              </c:extLst>
              <c:f>'F6.3'!$D$15:$AI$15</c:f>
              <c:numCache>
                <c:formatCode>#,##0.0</c:formatCode>
                <c:ptCount val="32"/>
                <c:pt idx="0">
                  <c:v>14.6666666666667</c:v>
                </c:pt>
                <c:pt idx="1">
                  <c:v>11.733333333333301</c:v>
                </c:pt>
                <c:pt idx="2">
                  <c:v>12.6133333333333</c:v>
                </c:pt>
                <c:pt idx="3">
                  <c:v>13.4933333333333</c:v>
                </c:pt>
                <c:pt idx="4">
                  <c:v>18.186666666666699</c:v>
                </c:pt>
                <c:pt idx="5">
                  <c:v>15.18</c:v>
                </c:pt>
                <c:pt idx="6">
                  <c:v>8.6533333333333307</c:v>
                </c:pt>
                <c:pt idx="7">
                  <c:v>4.0333333333333297</c:v>
                </c:pt>
                <c:pt idx="8">
                  <c:v>4.2533333333333303</c:v>
                </c:pt>
                <c:pt idx="9">
                  <c:v>2.93333333333333</c:v>
                </c:pt>
                <c:pt idx="10">
                  <c:v>2.3466666666666698</c:v>
                </c:pt>
                <c:pt idx="11">
                  <c:v>1.6866666666666701</c:v>
                </c:pt>
                <c:pt idx="12">
                  <c:v>0.73333333333332995</c:v>
                </c:pt>
                <c:pt idx="13">
                  <c:v>0.80666666666666997</c:v>
                </c:pt>
                <c:pt idx="14">
                  <c:v>0.58666666666667</c:v>
                </c:pt>
                <c:pt idx="15">
                  <c:v>0.44</c:v>
                </c:pt>
                <c:pt idx="16">
                  <c:v>0.95333333333333004</c:v>
                </c:pt>
                <c:pt idx="17">
                  <c:v>0.80666666666666997</c:v>
                </c:pt>
                <c:pt idx="18">
                  <c:v>0.22</c:v>
                </c:pt>
                <c:pt idx="19">
                  <c:v>1.8333333333333299</c:v>
                </c:pt>
                <c:pt idx="20">
                  <c:v>0.88</c:v>
                </c:pt>
                <c:pt idx="21">
                  <c:v>0.58666666666667</c:v>
                </c:pt>
                <c:pt idx="22">
                  <c:v>1.32</c:v>
                </c:pt>
                <c:pt idx="23">
                  <c:v>0.66</c:v>
                </c:pt>
                <c:pt idx="24">
                  <c:v>0.51333333333332998</c:v>
                </c:pt>
                <c:pt idx="25">
                  <c:v>1.39333333333333</c:v>
                </c:pt>
                <c:pt idx="26">
                  <c:v>1.61333333333333</c:v>
                </c:pt>
                <c:pt idx="27">
                  <c:v>1.54</c:v>
                </c:pt>
                <c:pt idx="28">
                  <c:v>1.39333333333333</c:v>
                </c:pt>
                <c:pt idx="29">
                  <c:v>0.71866666666667001</c:v>
                </c:pt>
                <c:pt idx="30">
                  <c:v>0.92986666666666995</c:v>
                </c:pt>
                <c:pt idx="31">
                  <c:v>1.1858</c:v>
                </c:pt>
              </c:numCache>
            </c:numRef>
          </c:val>
          <c:extLst>
            <c:ext xmlns:c16="http://schemas.microsoft.com/office/drawing/2014/chart" uri="{C3380CC4-5D6E-409C-BE32-E72D297353CC}">
              <c16:uniqueId val="{00000008-ECA1-41E3-B49D-CEDDE5E61D5C}"/>
            </c:ext>
          </c:extLst>
        </c:ser>
        <c:ser>
          <c:idx val="6"/>
          <c:order val="6"/>
          <c:tx>
            <c:strRef>
              <c:f>'F6.3'!$B$16</c:f>
              <c:strCache>
                <c:ptCount val="1"/>
                <c:pt idx="0">
                  <c:v>Anden kulstofholdig gødning</c:v>
                </c:pt>
              </c:strCache>
            </c:strRef>
          </c:tx>
          <c:spPr>
            <a:ln w="25400">
              <a:noFill/>
            </a:ln>
          </c:spPr>
          <c:cat>
            <c:strRef>
              <c:extLst>
                <c:ext xmlns:c15="http://schemas.microsoft.com/office/drawing/2012/chart" uri="{02D57815-91ED-43cb-92C2-25804820EDAC}">
                  <c15:fullRef>
                    <c15:sqref>'F6.3'!$C$9:$AI$9</c15:sqref>
                  </c15:fullRef>
                </c:ext>
              </c:extLst>
              <c:f>'F6.3'!$D$9:$AI$9</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extLst>
                <c:ext xmlns:c15="http://schemas.microsoft.com/office/drawing/2012/chart" uri="{02D57815-91ED-43cb-92C2-25804820EDAC}">
                  <c15:fullRef>
                    <c15:sqref>'F6.3'!$C$16:$AI$16</c15:sqref>
                  </c15:fullRef>
                </c:ext>
              </c:extLst>
              <c:f>'F6.3'!$D$16:$AI$16</c:f>
              <c:numCache>
                <c:formatCode>#,##0.0</c:formatCode>
                <c:ptCount val="32"/>
                <c:pt idx="0">
                  <c:v>33.290399999999998</c:v>
                </c:pt>
                <c:pt idx="1">
                  <c:v>32.3752</c:v>
                </c:pt>
                <c:pt idx="2">
                  <c:v>29.000399999999999</c:v>
                </c:pt>
                <c:pt idx="3">
                  <c:v>25.720933333333299</c:v>
                </c:pt>
                <c:pt idx="4">
                  <c:v>23.356666666666701</c:v>
                </c:pt>
                <c:pt idx="5">
                  <c:v>22.460533333333299</c:v>
                </c:pt>
                <c:pt idx="6">
                  <c:v>13.956799999999999</c:v>
                </c:pt>
                <c:pt idx="7">
                  <c:v>8.3225999999999996</c:v>
                </c:pt>
                <c:pt idx="8">
                  <c:v>6.4445333333333297</c:v>
                </c:pt>
                <c:pt idx="9">
                  <c:v>5.0621999999999998</c:v>
                </c:pt>
                <c:pt idx="10">
                  <c:v>4.6904000000000003</c:v>
                </c:pt>
                <c:pt idx="11">
                  <c:v>3.718</c:v>
                </c:pt>
                <c:pt idx="12">
                  <c:v>2.1926666666666699</c:v>
                </c:pt>
                <c:pt idx="13">
                  <c:v>1.3537333333333299</c:v>
                </c:pt>
                <c:pt idx="14">
                  <c:v>1.2774666666666701</c:v>
                </c:pt>
                <c:pt idx="15">
                  <c:v>1.4490666666666701</c:v>
                </c:pt>
                <c:pt idx="16">
                  <c:v>1.16306666666667</c:v>
                </c:pt>
                <c:pt idx="17">
                  <c:v>1.0772666666666699</c:v>
                </c:pt>
                <c:pt idx="18">
                  <c:v>1.82086666666667</c:v>
                </c:pt>
                <c:pt idx="19">
                  <c:v>3.0983333333333301</c:v>
                </c:pt>
                <c:pt idx="20">
                  <c:v>2.1736</c:v>
                </c:pt>
                <c:pt idx="21">
                  <c:v>2.4786666666666699</c:v>
                </c:pt>
                <c:pt idx="22">
                  <c:v>1.9734</c:v>
                </c:pt>
                <c:pt idx="23">
                  <c:v>1.6683333333333299</c:v>
                </c:pt>
                <c:pt idx="24">
                  <c:v>1.7445999999999999</c:v>
                </c:pt>
                <c:pt idx="25">
                  <c:v>9.0947999999999993</c:v>
                </c:pt>
                <c:pt idx="26">
                  <c:v>2.7932666666666699</c:v>
                </c:pt>
                <c:pt idx="27">
                  <c:v>2.7551333333333301</c:v>
                </c:pt>
                <c:pt idx="28">
                  <c:v>2.4882</c:v>
                </c:pt>
                <c:pt idx="29">
                  <c:v>2.5900159999999999</c:v>
                </c:pt>
                <c:pt idx="30">
                  <c:v>3.8266800000000001</c:v>
                </c:pt>
                <c:pt idx="31">
                  <c:v>3.4541173333333299</c:v>
                </c:pt>
              </c:numCache>
            </c:numRef>
          </c:val>
          <c:extLst>
            <c:ext xmlns:c16="http://schemas.microsoft.com/office/drawing/2014/chart" uri="{C3380CC4-5D6E-409C-BE32-E72D297353CC}">
              <c16:uniqueId val="{00000009-ECA1-41E3-B49D-CEDDE5E61D5C}"/>
            </c:ext>
          </c:extLst>
        </c:ser>
        <c:ser>
          <c:idx val="7"/>
          <c:order val="7"/>
          <c:tx>
            <c:strRef>
              <c:f>'F6.3'!$B$17</c:f>
              <c:strCache>
                <c:ptCount val="1"/>
                <c:pt idx="0">
                  <c:v>Tilsammen</c:v>
                </c:pt>
              </c:strCache>
            </c:strRef>
          </c:tx>
          <c:spPr>
            <a:ln w="25400">
              <a:noFill/>
            </a:ln>
          </c:spPr>
          <c:cat>
            <c:strRef>
              <c:extLst>
                <c:ext xmlns:c15="http://schemas.microsoft.com/office/drawing/2012/chart" uri="{02D57815-91ED-43cb-92C2-25804820EDAC}">
                  <c15:fullRef>
                    <c15:sqref>'F6.3'!$C$9:$AI$9</c15:sqref>
                  </c15:fullRef>
                </c:ext>
              </c:extLst>
              <c:f>'F6.3'!$D$9:$AI$9</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strRef>
          </c:cat>
          <c:val>
            <c:numRef>
              <c:extLst>
                <c:ext xmlns:c15="http://schemas.microsoft.com/office/drawing/2012/chart" uri="{02D57815-91ED-43cb-92C2-25804820EDAC}">
                  <c15:fullRef>
                    <c15:sqref>'F6.3'!$C$19:$AI$19</c15:sqref>
                  </c15:fullRef>
                </c:ext>
              </c:extLst>
              <c:f>'F6.3'!$D$19:$AI$19</c:f>
              <c:numCache>
                <c:formatCode>#,##0.0</c:formatCode>
                <c:ptCount val="32"/>
                <c:pt idx="0">
                  <c:v>13.995780086091383</c:v>
                </c:pt>
                <c:pt idx="1">
                  <c:v>13.865171061762515</c:v>
                </c:pt>
                <c:pt idx="2">
                  <c:v>13.720550289454003</c:v>
                </c:pt>
                <c:pt idx="3">
                  <c:v>13.695582203967467</c:v>
                </c:pt>
                <c:pt idx="4">
                  <c:v>13.529326719674673</c:v>
                </c:pt>
                <c:pt idx="5">
                  <c:v>13.553232788190307</c:v>
                </c:pt>
                <c:pt idx="6">
                  <c:v>13.164048884405206</c:v>
                </c:pt>
                <c:pt idx="7">
                  <c:v>13.198903671603201</c:v>
                </c:pt>
                <c:pt idx="8">
                  <c:v>13.199014752002766</c:v>
                </c:pt>
                <c:pt idx="9">
                  <c:v>12.797417250214707</c:v>
                </c:pt>
                <c:pt idx="10">
                  <c:v>12.773997276194994</c:v>
                </c:pt>
                <c:pt idx="11">
                  <c:v>12.841648043699601</c:v>
                </c:pt>
                <c:pt idx="12">
                  <c:v>12.924519966377696</c:v>
                </c:pt>
                <c:pt idx="13">
                  <c:v>12.764490212310221</c:v>
                </c:pt>
                <c:pt idx="14">
                  <c:v>12.732033633687712</c:v>
                </c:pt>
                <c:pt idx="15">
                  <c:v>12.532358452472691</c:v>
                </c:pt>
                <c:pt idx="16">
                  <c:v>12.237024437928405</c:v>
                </c:pt>
                <c:pt idx="17">
                  <c:v>12.44245903748301</c:v>
                </c:pt>
                <c:pt idx="18">
                  <c:v>12.429198183155222</c:v>
                </c:pt>
                <c:pt idx="19">
                  <c:v>12.26147743192006</c:v>
                </c:pt>
                <c:pt idx="20">
                  <c:v>12.183851450570357</c:v>
                </c:pt>
                <c:pt idx="21">
                  <c:v>12.174113753545512</c:v>
                </c:pt>
                <c:pt idx="22">
                  <c:v>12.160030104523685</c:v>
                </c:pt>
                <c:pt idx="23">
                  <c:v>12.154951145969578</c:v>
                </c:pt>
                <c:pt idx="24">
                  <c:v>12.290961218448375</c:v>
                </c:pt>
                <c:pt idx="25">
                  <c:v>12.126957501618332</c:v>
                </c:pt>
                <c:pt idx="26">
                  <c:v>12.332714787833588</c:v>
                </c:pt>
                <c:pt idx="27">
                  <c:v>12.378685572719338</c:v>
                </c:pt>
                <c:pt idx="28">
                  <c:v>12.242534873879316</c:v>
                </c:pt>
                <c:pt idx="29">
                  <c:v>12.17570987584342</c:v>
                </c:pt>
                <c:pt idx="30">
                  <c:v>12.48584976941275</c:v>
                </c:pt>
                <c:pt idx="31">
                  <c:v>12.171548359652419</c:v>
                </c:pt>
              </c:numCache>
            </c:numRef>
          </c:val>
          <c:extLst>
            <c:ext xmlns:c16="http://schemas.microsoft.com/office/drawing/2014/chart" uri="{C3380CC4-5D6E-409C-BE32-E72D297353CC}">
              <c16:uniqueId val="{0000000A-ECA1-41E3-B49D-CEDDE5E61D5C}"/>
            </c:ext>
          </c:extLst>
        </c:ser>
        <c:dLbls>
          <c:showLegendKey val="0"/>
          <c:showVal val="0"/>
          <c:showCatName val="0"/>
          <c:showSerName val="0"/>
          <c:showPercent val="0"/>
          <c:showBubbleSize val="0"/>
        </c:dLbls>
        <c:axId val="672032752"/>
        <c:axId val="672035888"/>
        <c:extLst>
          <c:ext xmlns:c15="http://schemas.microsoft.com/office/drawing/2012/chart" uri="{02D57815-91ED-43cb-92C2-25804820EDAC}">
            <c15:filteredAreaSeries>
              <c15:ser>
                <c:idx val="8"/>
                <c:order val="8"/>
                <c:tx>
                  <c:strRef>
                    <c:extLst>
                      <c:ext uri="{02D57815-91ED-43cb-92C2-25804820EDAC}">
                        <c15:formulaRef>
                          <c15:sqref>'F6.3'!$B$18</c15:sqref>
                        </c15:formulaRef>
                      </c:ext>
                    </c:extLst>
                    <c:strCache>
                      <c:ptCount val="1"/>
                    </c:strCache>
                  </c:strRef>
                </c:tx>
                <c:spPr>
                  <a:ln w="25400">
                    <a:noFill/>
                  </a:ln>
                </c:spPr>
                <c:val>
                  <c:numRef>
                    <c:extLst>
                      <c:ext uri="{02D57815-91ED-43cb-92C2-25804820EDAC}">
                        <c15:fullRef>
                          <c15:sqref>'F6.3'!$C$18:$AI$18</c15:sqref>
                        </c15:fullRef>
                        <c15:formulaRef>
                          <c15:sqref>'F6.3'!$D$18:$AI$18</c15:sqref>
                        </c15:formulaRef>
                      </c:ext>
                    </c:extLst>
                    <c:numCache>
                      <c:formatCode>#,##0.0</c:formatCode>
                      <c:ptCount val="32"/>
                    </c:numCache>
                  </c:numRef>
                </c:val>
                <c:extLst>
                  <c:ext xmlns:c16="http://schemas.microsoft.com/office/drawing/2014/chart" uri="{C3380CC4-5D6E-409C-BE32-E72D297353CC}">
                    <c16:uniqueId val="{0000000B-ECA1-41E3-B49D-CEDDE5E61D5C}"/>
                  </c:ext>
                </c:extLst>
              </c15:ser>
            </c15:filteredAreaSeries>
          </c:ext>
        </c:extLst>
      </c:area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spPr>
        <a:noFill/>
        <a:ln>
          <a:noFill/>
        </a:ln>
        <a:effectLst/>
      </c:spPr>
    </c:plotArea>
    <c:legend>
      <c:legendPos val="b"/>
      <c:layout>
        <c:manualLayout>
          <c:xMode val="edge"/>
          <c:yMode val="edge"/>
          <c:x val="0.15797303849823585"/>
          <c:y val="0.88919469432943476"/>
          <c:w val="0.84202704380467874"/>
          <c:h val="3.1904698877820985E-2"/>
        </c:manualLayout>
      </c:layout>
      <c:overlay val="0"/>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2.5190201474716584E-2"/>
          <c:y val="6.6704894775038923E-2"/>
          <c:w val="0.94326931829989202"/>
          <c:h val="0.87906335917703893"/>
        </c:manualLayout>
      </c:layout>
      <c:barChart>
        <c:barDir val="col"/>
        <c:grouping val="clustered"/>
        <c:varyColors val="0"/>
        <c:ser>
          <c:idx val="0"/>
          <c:order val="0"/>
          <c:spPr>
            <a:solidFill>
              <a:srgbClr val="15618B"/>
            </a:solidFill>
          </c:spPr>
          <c:invertIfNegative val="0"/>
          <c:dPt>
            <c:idx val="5"/>
            <c:invertIfNegative val="0"/>
            <c:bubble3D val="0"/>
            <c:spPr>
              <a:solidFill>
                <a:srgbClr val="4EA25F"/>
              </a:solidFill>
            </c:spPr>
            <c:extLst>
              <c:ext xmlns:c16="http://schemas.microsoft.com/office/drawing/2014/chart" uri="{C3380CC4-5D6E-409C-BE32-E72D297353CC}">
                <c16:uniqueId val="{00000001-6214-4A58-987A-E942E2031A33}"/>
              </c:ext>
            </c:extLst>
          </c:dPt>
          <c:cat>
            <c:strRef>
              <c:f>'F6.15'!$B$17:$B$26</c:f>
              <c:strCache>
                <c:ptCount val="10"/>
                <c:pt idx="0">
                  <c:v>Tyskland</c:v>
                </c:pt>
                <c:pt idx="1">
                  <c:v>Slovakiet</c:v>
                </c:pt>
                <c:pt idx="2">
                  <c:v>Tjekkiet</c:v>
                </c:pt>
                <c:pt idx="3">
                  <c:v>Østrig</c:v>
                </c:pt>
                <c:pt idx="4">
                  <c:v>Italien</c:v>
                </c:pt>
                <c:pt idx="5">
                  <c:v>Danmark</c:v>
                </c:pt>
                <c:pt idx="6">
                  <c:v>Finland</c:v>
                </c:pt>
                <c:pt idx="7">
                  <c:v>Slovenien</c:v>
                </c:pt>
                <c:pt idx="8">
                  <c:v>Schweitz</c:v>
                </c:pt>
                <c:pt idx="9">
                  <c:v>Ungarn</c:v>
                </c:pt>
              </c:strCache>
            </c:strRef>
          </c:cat>
          <c:val>
            <c:numRef>
              <c:f>'F6.15'!$D$17:$D$26</c:f>
              <c:numCache>
                <c:formatCode>0.00</c:formatCode>
                <c:ptCount val="10"/>
                <c:pt idx="0">
                  <c:v>3.0944008529183464</c:v>
                </c:pt>
                <c:pt idx="1">
                  <c:v>2.4198951641508688</c:v>
                </c:pt>
                <c:pt idx="2">
                  <c:v>2.2854422092608022</c:v>
                </c:pt>
                <c:pt idx="3">
                  <c:v>2.2700788813194697</c:v>
                </c:pt>
                <c:pt idx="4">
                  <c:v>2.2097684275027447</c:v>
                </c:pt>
                <c:pt idx="5">
                  <c:v>2.1389298645567925</c:v>
                </c:pt>
                <c:pt idx="6">
                  <c:v>1.9647958002007255</c:v>
                </c:pt>
                <c:pt idx="7">
                  <c:v>1.9217009097413882</c:v>
                </c:pt>
                <c:pt idx="8">
                  <c:v>1.6684659927372656</c:v>
                </c:pt>
                <c:pt idx="9">
                  <c:v>1.4833390003400204</c:v>
                </c:pt>
              </c:numCache>
            </c:numRef>
          </c:val>
          <c:extLst>
            <c:ext xmlns:c16="http://schemas.microsoft.com/office/drawing/2014/chart" uri="{C3380CC4-5D6E-409C-BE32-E72D297353CC}">
              <c16:uniqueId val="{00000002-6214-4A58-987A-E942E2031A33}"/>
            </c:ext>
          </c:extLst>
        </c:ser>
        <c:dLbls>
          <c:showLegendKey val="0"/>
          <c:showVal val="0"/>
          <c:showCatName val="0"/>
          <c:showSerName val="0"/>
          <c:showPercent val="0"/>
          <c:showBubbleSize val="0"/>
        </c:dLbls>
        <c:gapWidth val="100"/>
        <c:axId val="672032752"/>
        <c:axId val="672035888"/>
      </c:barChart>
      <c:barChart>
        <c:barDir val="col"/>
        <c:grouping val="clustered"/>
        <c:varyColors val="0"/>
        <c:ser>
          <c:idx val="2"/>
          <c:order val="2"/>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10"/>
              <c:pt idx="0">
                <c:v>Germany</c:v>
              </c:pt>
              <c:pt idx="1">
                <c:v>Slovakia</c:v>
              </c:pt>
              <c:pt idx="2">
                <c:v>Czechia</c:v>
              </c:pt>
              <c:pt idx="3">
                <c:v>Austria</c:v>
              </c:pt>
              <c:pt idx="4">
                <c:v>Italy</c:v>
              </c:pt>
              <c:pt idx="5">
                <c:v>Denmark</c:v>
              </c:pt>
              <c:pt idx="6">
                <c:v>Finland</c:v>
              </c:pt>
              <c:pt idx="7">
                <c:v>Slovenia</c:v>
              </c:pt>
              <c:pt idx="8">
                <c:v>Switzerland</c:v>
              </c:pt>
              <c:pt idx="9">
                <c:v>Hungary</c:v>
              </c:pt>
            </c:strLit>
          </c:cat>
          <c:val>
            <c:numLit>
              <c:formatCode>General</c:formatCode>
              <c:ptCount val="1"/>
              <c:pt idx="0">
                <c:v>0</c:v>
              </c:pt>
            </c:numLit>
          </c:val>
          <c:extLst>
            <c:ext xmlns:c16="http://schemas.microsoft.com/office/drawing/2014/chart" uri="{C3380CC4-5D6E-409C-BE32-E72D297353CC}">
              <c16:uniqueId val="{00000003-6214-4A58-987A-E942E2031A33}"/>
            </c:ext>
          </c:extLst>
        </c:ser>
        <c:dLbls>
          <c:showLegendKey val="0"/>
          <c:showVal val="0"/>
          <c:showCatName val="0"/>
          <c:showSerName val="0"/>
          <c:showPercent val="0"/>
          <c:showBubbleSize val="0"/>
        </c:dLbls>
        <c:gapWidth val="100"/>
        <c:axId val="1185189408"/>
        <c:axId val="1387981616"/>
      </c:barChart>
      <c:lineChart>
        <c:grouping val="standard"/>
        <c:varyColors val="0"/>
        <c:ser>
          <c:idx val="1"/>
          <c:order val="1"/>
          <c:tx>
            <c:strRef>
              <c:f>'F6.15'!$B$27</c:f>
              <c:strCache>
                <c:ptCount val="1"/>
                <c:pt idx="0">
                  <c:v>Hovedtotal</c:v>
                </c:pt>
              </c:strCache>
            </c:strRef>
          </c:tx>
          <c:spPr>
            <a:ln>
              <a:solidFill>
                <a:srgbClr val="000000"/>
              </a:solidFill>
            </a:ln>
          </c:spPr>
          <c:marker>
            <c:symbol val="none"/>
          </c:marker>
          <c:val>
            <c:numRef>
              <c:f>'F6.15'!$E$17:$E$26</c:f>
              <c:numCache>
                <c:formatCode>General</c:formatCode>
                <c:ptCount val="10"/>
                <c:pt idx="0">
                  <c:v>1.4783951982386183</c:v>
                </c:pt>
                <c:pt idx="1">
                  <c:v>1.4783951982386183</c:v>
                </c:pt>
                <c:pt idx="2">
                  <c:v>1.4783951982386183</c:v>
                </c:pt>
                <c:pt idx="3">
                  <c:v>1.4783951982386183</c:v>
                </c:pt>
                <c:pt idx="4">
                  <c:v>1.4783951982386183</c:v>
                </c:pt>
                <c:pt idx="5">
                  <c:v>1.4783951982386183</c:v>
                </c:pt>
                <c:pt idx="6">
                  <c:v>1.4783951982386183</c:v>
                </c:pt>
                <c:pt idx="7">
                  <c:v>1.4783951982386183</c:v>
                </c:pt>
                <c:pt idx="8">
                  <c:v>1.4783951982386183</c:v>
                </c:pt>
                <c:pt idx="9">
                  <c:v>1.4783951982386183</c:v>
                </c:pt>
              </c:numCache>
            </c:numRef>
          </c:val>
          <c:smooth val="0"/>
          <c:extLst>
            <c:ext xmlns:c16="http://schemas.microsoft.com/office/drawing/2014/chart" uri="{C3380CC4-5D6E-409C-BE32-E72D297353CC}">
              <c16:uniqueId val="{00000004-6214-4A58-987A-E942E2031A33}"/>
            </c:ext>
          </c:extLst>
        </c:ser>
        <c:dLbls>
          <c:showLegendKey val="0"/>
          <c:showVal val="0"/>
          <c:showCatName val="0"/>
          <c:showSerName val="0"/>
          <c:showPercent val="0"/>
          <c:showBubbleSize val="0"/>
        </c:dLbls>
        <c:marker val="1"/>
        <c:smooth val="0"/>
        <c:axId val="672032752"/>
        <c:axId val="672035888"/>
      </c:line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1387981616"/>
        <c:scaling>
          <c:orientation val="minMax"/>
          <c:max val="3.5"/>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1185189408"/>
        <c:crosses val="max"/>
        <c:crossBetween val="between"/>
        <c:majorUnit val="0.5"/>
        <c:minorUnit val="0.1"/>
      </c:valAx>
      <c:catAx>
        <c:axId val="1185189408"/>
        <c:scaling>
          <c:orientation val="minMax"/>
        </c:scaling>
        <c:delete val="1"/>
        <c:axPos val="b"/>
        <c:numFmt formatCode="General" sourceLinked="1"/>
        <c:majorTickMark val="out"/>
        <c:minorTickMark val="none"/>
        <c:tickLblPos val="nextTo"/>
        <c:crossAx val="1387981616"/>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0.93878936135439817"/>
          <c:h val="0.71860637212015155"/>
        </c:manualLayout>
      </c:layout>
      <c:barChart>
        <c:barDir val="col"/>
        <c:grouping val="clustered"/>
        <c:varyColors val="0"/>
        <c:ser>
          <c:idx val="0"/>
          <c:order val="0"/>
          <c:spPr>
            <a:solidFill>
              <a:srgbClr val="28506E"/>
            </a:solidFill>
            <a:ln>
              <a:noFill/>
            </a:ln>
          </c:spPr>
          <c:invertIfNegative val="0"/>
          <c:cat>
            <c:strRef>
              <c:f>'F6.16'!$B$28:$B$30</c:f>
              <c:strCache>
                <c:ptCount val="3"/>
                <c:pt idx="0">
                  <c:v>Erhvervsøkonomi</c:v>
                </c:pt>
                <c:pt idx="1">
                  <c:v>Mekanik, jern og metal</c:v>
                </c:pt>
                <c:pt idx="2">
                  <c:v>Teknik, teknologi og industriel produktion</c:v>
                </c:pt>
              </c:strCache>
            </c:strRef>
          </c:cat>
          <c:val>
            <c:numRef>
              <c:f>'F6.16'!$G$28:$G$30</c:f>
              <c:numCache>
                <c:formatCode>0.0%</c:formatCode>
                <c:ptCount val="3"/>
                <c:pt idx="0">
                  <c:v>2.2410945977824958E-2</c:v>
                </c:pt>
                <c:pt idx="1">
                  <c:v>8.6125645942344564E-3</c:v>
                </c:pt>
                <c:pt idx="2">
                  <c:v>3.9196285866504303E-2</c:v>
                </c:pt>
              </c:numCache>
            </c:numRef>
          </c:val>
          <c:extLst>
            <c:ext xmlns:c16="http://schemas.microsoft.com/office/drawing/2014/chart" uri="{C3380CC4-5D6E-409C-BE32-E72D297353CC}">
              <c16:uniqueId val="{00000000-C25E-42AB-B59A-1898C0116A68}"/>
            </c:ext>
          </c:extLst>
        </c:ser>
        <c:dLbls>
          <c:showLegendKey val="0"/>
          <c:showVal val="0"/>
          <c:showCatName val="0"/>
          <c:showSerName val="0"/>
          <c:showPercent val="0"/>
          <c:showBubbleSize val="0"/>
        </c:dLbls>
        <c:gapWidth val="100"/>
        <c:axId val="672032752"/>
        <c:axId val="672035888"/>
      </c:barChart>
      <c:barChart>
        <c:barDir val="col"/>
        <c:grouping val="clustered"/>
        <c:varyColors val="0"/>
        <c:ser>
          <c:idx val="1"/>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3"/>
              <c:pt idx="0">
                <c:v>Erhvervsøkonomi</c:v>
              </c:pt>
              <c:pt idx="1">
                <c:v>Mekanik, jern og metal</c:v>
              </c:pt>
              <c:pt idx="2">
                <c:v>Teknik, teknologi og industriel produktion</c:v>
              </c:pt>
            </c:strLit>
          </c:cat>
          <c:val>
            <c:numLit>
              <c:formatCode>General</c:formatCode>
              <c:ptCount val="1"/>
              <c:pt idx="0">
                <c:v>0</c:v>
              </c:pt>
            </c:numLit>
          </c:val>
          <c:extLst>
            <c:ext xmlns:c16="http://schemas.microsoft.com/office/drawing/2014/chart" uri="{C3380CC4-5D6E-409C-BE32-E72D297353CC}">
              <c16:uniqueId val="{00000002-C25E-42AB-B59A-1898C0116A68}"/>
            </c:ext>
          </c:extLst>
        </c:ser>
        <c:dLbls>
          <c:showLegendKey val="0"/>
          <c:showVal val="0"/>
          <c:showCatName val="0"/>
          <c:showSerName val="0"/>
          <c:showPercent val="0"/>
          <c:showBubbleSize val="0"/>
        </c:dLbls>
        <c:gapWidth val="100"/>
        <c:axId val="374654272"/>
        <c:axId val="634944000"/>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baseline="0"/>
            </a:pPr>
            <a:endParaRPr lang="da-DK"/>
          </a:p>
        </c:txPr>
        <c:crossAx val="672035888"/>
        <c:crosses val="autoZero"/>
        <c:auto val="1"/>
        <c:lblAlgn val="ctr"/>
        <c:lblOffset val="100"/>
        <c:noMultiLvlLbl val="0"/>
      </c:catAx>
      <c:valAx>
        <c:axId val="672035888"/>
        <c:scaling>
          <c:orientation val="minMax"/>
          <c:max val="5.000000000000001E-2"/>
        </c:scaling>
        <c:delete val="0"/>
        <c:axPos val="l"/>
        <c:majorGridlines>
          <c:spPr>
            <a:ln w="9525" cap="flat" cmpd="sng" algn="ctr">
              <a:noFill/>
              <a:round/>
            </a:ln>
            <a:effectLst/>
          </c:spPr>
        </c:majorGridlines>
        <c:numFmt formatCode="#,##0.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minorUnit val="1.0000000000000002E-3"/>
      </c:valAx>
      <c:valAx>
        <c:axId val="634944000"/>
        <c:scaling>
          <c:orientation val="minMax"/>
          <c:max val="5.000000000000001E-2"/>
          <c:min val="0"/>
        </c:scaling>
        <c:delete val="0"/>
        <c:axPos val="r"/>
        <c:numFmt formatCode="#,##0.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374654272"/>
        <c:crosses val="max"/>
        <c:crossBetween val="between"/>
        <c:minorUnit val="1.0000000000000002E-2"/>
      </c:valAx>
      <c:catAx>
        <c:axId val="374654272"/>
        <c:scaling>
          <c:orientation val="minMax"/>
        </c:scaling>
        <c:delete val="1"/>
        <c:axPos val="b"/>
        <c:numFmt formatCode="General" sourceLinked="1"/>
        <c:majorTickMark val="out"/>
        <c:minorTickMark val="none"/>
        <c:tickLblPos val="nextTo"/>
        <c:crossAx val="63494400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4.265142261796994E-2"/>
          <c:w val="0.97310317948752312"/>
          <c:h val="0.87916748277492662"/>
        </c:manualLayout>
      </c:layout>
      <c:areaChart>
        <c:grouping val="stacked"/>
        <c:varyColors val="0"/>
        <c:ser>
          <c:idx val="1"/>
          <c:order val="0"/>
          <c:tx>
            <c:strRef>
              <c:f>'F6.4'!$C$12</c:f>
              <c:strCache>
                <c:ptCount val="1"/>
                <c:pt idx="0">
                  <c:v>INDHOLD</c:v>
                </c:pt>
              </c:strCache>
            </c:strRef>
          </c:tx>
          <c:spPr>
            <a:solidFill>
              <a:srgbClr val="15618B"/>
            </a:solidFill>
            <a:ln>
              <a:noFill/>
            </a:ln>
          </c:spPr>
          <c:cat>
            <c:strRef>
              <c:f>'F6.4'!$B$13:$B$44</c:f>
              <c:strCach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strCache>
              <c:extLst/>
            </c:strRef>
          </c:cat>
          <c:val>
            <c:numRef>
              <c:f>'F6.4'!$C$13:$C$44</c:f>
              <c:numCache>
                <c:formatCode>General</c:formatCode>
                <c:ptCount val="32"/>
                <c:pt idx="0">
                  <c:v>5.0000000000000001E-3</c:v>
                </c:pt>
                <c:pt idx="1">
                  <c:v>6.0000000000000001E-3</c:v>
                </c:pt>
                <c:pt idx="2">
                  <c:v>6.0000000000000001E-3</c:v>
                </c:pt>
                <c:pt idx="3">
                  <c:v>5.0000000000000001E-3</c:v>
                </c:pt>
                <c:pt idx="4">
                  <c:v>5.0000000000000001E-3</c:v>
                </c:pt>
                <c:pt idx="5">
                  <c:v>5.0000000000000001E-3</c:v>
                </c:pt>
                <c:pt idx="6">
                  <c:v>5.0000000000000001E-3</c:v>
                </c:pt>
                <c:pt idx="7">
                  <c:v>5.0000000000000001E-3</c:v>
                </c:pt>
                <c:pt idx="8">
                  <c:v>5.0000000000000001E-3</c:v>
                </c:pt>
                <c:pt idx="9">
                  <c:v>5.0000000000000001E-3</c:v>
                </c:pt>
                <c:pt idx="10">
                  <c:v>5.0000000000000001E-3</c:v>
                </c:pt>
                <c:pt idx="11">
                  <c:v>5.0000000000000001E-3</c:v>
                </c:pt>
                <c:pt idx="12">
                  <c:v>5.0000000000000001E-3</c:v>
                </c:pt>
                <c:pt idx="13">
                  <c:v>5.0000000000000001E-3</c:v>
                </c:pt>
                <c:pt idx="14">
                  <c:v>5.0000000000000001E-3</c:v>
                </c:pt>
                <c:pt idx="15">
                  <c:v>5.0000000000000001E-3</c:v>
                </c:pt>
                <c:pt idx="16">
                  <c:v>5.0000000000000001E-3</c:v>
                </c:pt>
                <c:pt idx="17">
                  <c:v>5.0000000000000001E-3</c:v>
                </c:pt>
                <c:pt idx="18">
                  <c:v>5.0000000000000001E-3</c:v>
                </c:pt>
                <c:pt idx="19">
                  <c:v>6.0000000000000001E-3</c:v>
                </c:pt>
                <c:pt idx="20">
                  <c:v>7.0000000000000001E-3</c:v>
                </c:pt>
                <c:pt idx="21">
                  <c:v>6.0000000000000001E-3</c:v>
                </c:pt>
                <c:pt idx="22">
                  <c:v>5.0000000000000001E-3</c:v>
                </c:pt>
                <c:pt idx="23">
                  <c:v>4.0000000000000001E-3</c:v>
                </c:pt>
                <c:pt idx="24">
                  <c:v>3.0000000000000001E-3</c:v>
                </c:pt>
                <c:pt idx="25">
                  <c:v>3.0000000000000001E-3</c:v>
                </c:pt>
                <c:pt idx="26">
                  <c:v>3.0000000000000001E-3</c:v>
                </c:pt>
                <c:pt idx="27">
                  <c:v>3.0000000000000001E-3</c:v>
                </c:pt>
                <c:pt idx="28">
                  <c:v>4.0000000000000001E-3</c:v>
                </c:pt>
                <c:pt idx="29">
                  <c:v>4.0000000000000001E-3</c:v>
                </c:pt>
                <c:pt idx="30">
                  <c:v>4.0000000000000001E-3</c:v>
                </c:pt>
                <c:pt idx="31">
                  <c:v>4.0000000000000001E-3</c:v>
                </c:pt>
              </c:numCache>
              <c:extLst/>
            </c:numRef>
          </c:val>
          <c:extLst>
            <c:ext xmlns:c16="http://schemas.microsoft.com/office/drawing/2014/chart" uri="{C3380CC4-5D6E-409C-BE32-E72D297353CC}">
              <c16:uniqueId val="{00000001-42CE-4425-AFDA-A74BA4ABB276}"/>
            </c:ext>
          </c:extLst>
        </c:ser>
        <c:dLbls>
          <c:showLegendKey val="0"/>
          <c:showVal val="0"/>
          <c:showCatName val="0"/>
          <c:showSerName val="0"/>
          <c:showPercent val="0"/>
          <c:showBubbleSize val="0"/>
        </c:dLbls>
        <c:axId val="672032752"/>
        <c:axId val="672035888"/>
      </c:areaChart>
      <c:areaChart>
        <c:grouping val="stacked"/>
        <c:varyColors val="0"/>
        <c:ser>
          <c:idx val="0"/>
          <c:order val="1"/>
          <c:tx>
            <c:v>AxisY</c:v>
          </c:tx>
          <c:spPr>
            <a:noFill/>
            <a:ln w="25400">
              <a:noFill/>
            </a:ln>
            <a:extLst>
              <a:ext uri="{909E8E84-426E-40DD-AFC4-6F175D3DCCD1}">
                <a14:hiddenFill xmlns:a14="http://schemas.microsoft.com/office/drawing/2010/main">
                  <a:solidFill>
                    <a:srgbClr val="38A8E0"/>
                  </a:solidFill>
                </a14:hiddenFill>
              </a:ext>
            </a:extLst>
          </c:spPr>
          <c:cat>
            <c:strLit>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Lit>
          </c:cat>
          <c:val>
            <c:numLit>
              <c:formatCode>General</c:formatCode>
              <c:ptCount val="1"/>
              <c:pt idx="0">
                <c:v>0</c:v>
              </c:pt>
            </c:numLit>
          </c:val>
          <c:extLst>
            <c:ext xmlns:c16="http://schemas.microsoft.com/office/drawing/2014/chart" uri="{C3380CC4-5D6E-409C-BE32-E72D297353CC}">
              <c16:uniqueId val="{0000000F-48DC-4702-B732-DE9A631B8AF8}"/>
            </c:ext>
          </c:extLst>
        </c:ser>
        <c:dLbls>
          <c:showLegendKey val="0"/>
          <c:showVal val="0"/>
          <c:showCatName val="0"/>
          <c:showSerName val="0"/>
          <c:showPercent val="0"/>
          <c:showBubbleSize val="0"/>
        </c:dLbls>
        <c:axId val="808285439"/>
        <c:axId val="1190280784"/>
      </c:area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0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midCat"/>
      </c:valAx>
      <c:valAx>
        <c:axId val="1190280784"/>
        <c:scaling>
          <c:orientation val="minMax"/>
          <c:max val="8.0000000000000002E-3"/>
          <c:min val="0"/>
        </c:scaling>
        <c:delete val="0"/>
        <c:axPos val="r"/>
        <c:numFmt formatCode="#,##0.0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08285439"/>
        <c:crosses val="max"/>
        <c:crossBetween val="midCat"/>
        <c:majorUnit val="1E-3"/>
        <c:minorUnit val="2.0000000000000001E-4"/>
      </c:valAx>
      <c:catAx>
        <c:axId val="808285439"/>
        <c:scaling>
          <c:orientation val="minMax"/>
        </c:scaling>
        <c:delete val="1"/>
        <c:axPos val="b"/>
        <c:numFmt formatCode="General" sourceLinked="1"/>
        <c:majorTickMark val="out"/>
        <c:minorTickMark val="none"/>
        <c:tickLblPos val="nextTo"/>
        <c:crossAx val="1190280784"/>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4.3887321876728738E-2"/>
          <c:w val="1"/>
          <c:h val="0.84005659472850436"/>
        </c:manualLayout>
      </c:layout>
      <c:barChart>
        <c:barDir val="col"/>
        <c:grouping val="stacked"/>
        <c:varyColors val="0"/>
        <c:ser>
          <c:idx val="5"/>
          <c:order val="0"/>
          <c:tx>
            <c:strRef>
              <c:f>'[1]F6.5'!$C$15</c:f>
              <c:strCache>
                <c:ptCount val="1"/>
                <c:pt idx="0">
                  <c:v>Grænsehandel</c:v>
                </c:pt>
              </c:strCache>
            </c:strRef>
          </c:tx>
          <c:spPr>
            <a:ln w="25400">
              <a:noFill/>
            </a:ln>
          </c:spPr>
          <c:invertIfNegative val="0"/>
          <c:val>
            <c:numRef>
              <c:f>'[1]F6.5'!$D$15:$T$15</c:f>
              <c:numCache>
                <c:formatCode>General</c:formatCode>
                <c:ptCount val="17"/>
                <c:pt idx="0">
                  <c:v>0.8</c:v>
                </c:pt>
                <c:pt idx="1">
                  <c:v>0.8</c:v>
                </c:pt>
                <c:pt idx="2">
                  <c:v>0.8</c:v>
                </c:pt>
                <c:pt idx="3">
                  <c:v>0.8</c:v>
                </c:pt>
                <c:pt idx="4">
                  <c:v>0.6</c:v>
                </c:pt>
                <c:pt idx="5">
                  <c:v>-0.3</c:v>
                </c:pt>
                <c:pt idx="6">
                  <c:v>-0.2</c:v>
                </c:pt>
                <c:pt idx="7">
                  <c:v>-0.2</c:v>
                </c:pt>
                <c:pt idx="8">
                  <c:v>-0.3</c:v>
                </c:pt>
                <c:pt idx="9">
                  <c:v>-0.2</c:v>
                </c:pt>
                <c:pt idx="10">
                  <c:v>-0.1</c:v>
                </c:pt>
                <c:pt idx="11">
                  <c:v>-0.1</c:v>
                </c:pt>
                <c:pt idx="12">
                  <c:v>-0.1</c:v>
                </c:pt>
                <c:pt idx="13">
                  <c:v>-0.1</c:v>
                </c:pt>
                <c:pt idx="14">
                  <c:v>-0.1</c:v>
                </c:pt>
                <c:pt idx="15">
                  <c:v>-0.1</c:v>
                </c:pt>
                <c:pt idx="16">
                  <c:v>-0.1</c:v>
                </c:pt>
              </c:numCache>
            </c:numRef>
          </c:val>
          <c:extLst>
            <c:ext xmlns:c16="http://schemas.microsoft.com/office/drawing/2014/chart" uri="{C3380CC4-5D6E-409C-BE32-E72D297353CC}">
              <c16:uniqueId val="{00000000-CB6F-42A1-8B34-2DBEED5DFAB4}"/>
            </c:ext>
          </c:extLst>
        </c:ser>
        <c:ser>
          <c:idx val="0"/>
          <c:order val="1"/>
          <c:tx>
            <c:strRef>
              <c:f>'[1]F6.5'!$C$19</c:f>
              <c:strCache>
                <c:ptCount val="1"/>
                <c:pt idx="0">
                  <c:v>Personbiler</c:v>
                </c:pt>
              </c:strCache>
            </c:strRef>
          </c:tx>
          <c:spPr>
            <a:solidFill>
              <a:srgbClr val="28506E"/>
            </a:solidFill>
            <a:ln>
              <a:noFill/>
            </a:ln>
          </c:spPr>
          <c:invertIfNegative val="0"/>
          <c:cat>
            <c:numRef>
              <c:f>'[1]F6.5'!$D$9:$T$9</c:f>
              <c:numCache>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Cache>
            </c:numRef>
          </c:cat>
          <c:val>
            <c:numRef>
              <c:f>'[1]F6.5'!$D$10:$T$10</c:f>
              <c:numCache>
                <c:formatCode>General</c:formatCode>
                <c:ptCount val="17"/>
                <c:pt idx="0">
                  <c:v>7.2</c:v>
                </c:pt>
                <c:pt idx="1">
                  <c:v>6.4</c:v>
                </c:pt>
                <c:pt idx="2">
                  <c:v>6.6</c:v>
                </c:pt>
                <c:pt idx="3">
                  <c:v>6.5</c:v>
                </c:pt>
                <c:pt idx="4">
                  <c:v>6.4</c:v>
                </c:pt>
                <c:pt idx="5">
                  <c:v>6.3</c:v>
                </c:pt>
                <c:pt idx="6">
                  <c:v>6.1</c:v>
                </c:pt>
                <c:pt idx="7">
                  <c:v>5.9</c:v>
                </c:pt>
                <c:pt idx="8">
                  <c:v>5.7</c:v>
                </c:pt>
                <c:pt idx="9">
                  <c:v>5.5</c:v>
                </c:pt>
                <c:pt idx="10">
                  <c:v>5.3</c:v>
                </c:pt>
                <c:pt idx="11">
                  <c:v>5</c:v>
                </c:pt>
                <c:pt idx="12">
                  <c:v>4.8</c:v>
                </c:pt>
                <c:pt idx="13">
                  <c:v>4.5</c:v>
                </c:pt>
                <c:pt idx="14">
                  <c:v>4.3</c:v>
                </c:pt>
                <c:pt idx="15">
                  <c:v>4.0999999999999996</c:v>
                </c:pt>
                <c:pt idx="16">
                  <c:v>3.8</c:v>
                </c:pt>
              </c:numCache>
            </c:numRef>
          </c:val>
          <c:extLst>
            <c:ext xmlns:c16="http://schemas.microsoft.com/office/drawing/2014/chart" uri="{C3380CC4-5D6E-409C-BE32-E72D297353CC}">
              <c16:uniqueId val="{00000001-CB6F-42A1-8B34-2DBEED5DFAB4}"/>
            </c:ext>
          </c:extLst>
        </c:ser>
        <c:ser>
          <c:idx val="1"/>
          <c:order val="2"/>
          <c:tx>
            <c:strRef>
              <c:f>'[1]F6.5'!$C$11</c:f>
              <c:strCache>
                <c:ptCount val="1"/>
                <c:pt idx="0">
                  <c:v>Varebiler</c:v>
                </c:pt>
              </c:strCache>
            </c:strRef>
          </c:tx>
          <c:spPr>
            <a:solidFill>
              <a:srgbClr val="7E96A8"/>
            </a:solidFill>
            <a:ln>
              <a:noFill/>
            </a:ln>
          </c:spPr>
          <c:invertIfNegative val="0"/>
          <c:cat>
            <c:numRef>
              <c:f>'[1]F6.5'!$D$9:$T$9</c:f>
              <c:numCache>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Cache>
            </c:numRef>
          </c:cat>
          <c:val>
            <c:numRef>
              <c:f>'[1]F6.5'!$D$11:$T$11</c:f>
              <c:numCache>
                <c:formatCode>General</c:formatCode>
                <c:ptCount val="17"/>
                <c:pt idx="0">
                  <c:v>2</c:v>
                </c:pt>
                <c:pt idx="1">
                  <c:v>1.9</c:v>
                </c:pt>
                <c:pt idx="2">
                  <c:v>1.9</c:v>
                </c:pt>
                <c:pt idx="3">
                  <c:v>1.8</c:v>
                </c:pt>
                <c:pt idx="4">
                  <c:v>1.8</c:v>
                </c:pt>
                <c:pt idx="5">
                  <c:v>1.8</c:v>
                </c:pt>
                <c:pt idx="6">
                  <c:v>1.8</c:v>
                </c:pt>
                <c:pt idx="7">
                  <c:v>1.7</c:v>
                </c:pt>
                <c:pt idx="8">
                  <c:v>1.7</c:v>
                </c:pt>
                <c:pt idx="9">
                  <c:v>1.6</c:v>
                </c:pt>
                <c:pt idx="10">
                  <c:v>1.5</c:v>
                </c:pt>
                <c:pt idx="11">
                  <c:v>1.4</c:v>
                </c:pt>
                <c:pt idx="12">
                  <c:v>1.4</c:v>
                </c:pt>
                <c:pt idx="13">
                  <c:v>1.3</c:v>
                </c:pt>
                <c:pt idx="14">
                  <c:v>1.2</c:v>
                </c:pt>
                <c:pt idx="15">
                  <c:v>1.1000000000000001</c:v>
                </c:pt>
                <c:pt idx="16">
                  <c:v>0.9</c:v>
                </c:pt>
              </c:numCache>
            </c:numRef>
          </c:val>
          <c:extLst>
            <c:ext xmlns:c16="http://schemas.microsoft.com/office/drawing/2014/chart" uri="{C3380CC4-5D6E-409C-BE32-E72D297353CC}">
              <c16:uniqueId val="{00000002-CB6F-42A1-8B34-2DBEED5DFAB4}"/>
            </c:ext>
          </c:extLst>
        </c:ser>
        <c:ser>
          <c:idx val="2"/>
          <c:order val="3"/>
          <c:tx>
            <c:strRef>
              <c:f>'[1]F6.5'!$C$12</c:f>
              <c:strCache>
                <c:ptCount val="1"/>
                <c:pt idx="0">
                  <c:v>Lastbiler</c:v>
                </c:pt>
              </c:strCache>
            </c:strRef>
          </c:tx>
          <c:spPr>
            <a:solidFill>
              <a:srgbClr val="666666"/>
            </a:solidFill>
            <a:ln>
              <a:noFill/>
            </a:ln>
          </c:spPr>
          <c:invertIfNegative val="0"/>
          <c:cat>
            <c:numRef>
              <c:f>'[1]F6.5'!$D$9:$T$9</c:f>
              <c:numCache>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Cache>
            </c:numRef>
          </c:cat>
          <c:val>
            <c:numRef>
              <c:f>'[1]F6.5'!$D$12:$T$12</c:f>
              <c:numCache>
                <c:formatCode>General</c:formatCode>
                <c:ptCount val="17"/>
                <c:pt idx="0">
                  <c:v>1.7</c:v>
                </c:pt>
                <c:pt idx="1">
                  <c:v>1.7</c:v>
                </c:pt>
                <c:pt idx="2">
                  <c:v>1.7</c:v>
                </c:pt>
                <c:pt idx="3">
                  <c:v>1.6</c:v>
                </c:pt>
                <c:pt idx="4">
                  <c:v>1.8</c:v>
                </c:pt>
                <c:pt idx="5">
                  <c:v>1.8</c:v>
                </c:pt>
                <c:pt idx="6">
                  <c:v>1.5</c:v>
                </c:pt>
                <c:pt idx="7">
                  <c:v>1.5</c:v>
                </c:pt>
                <c:pt idx="8">
                  <c:v>1.5</c:v>
                </c:pt>
                <c:pt idx="9">
                  <c:v>1.4</c:v>
                </c:pt>
                <c:pt idx="10">
                  <c:v>1.2</c:v>
                </c:pt>
                <c:pt idx="11">
                  <c:v>1.1000000000000001</c:v>
                </c:pt>
                <c:pt idx="12">
                  <c:v>0.9</c:v>
                </c:pt>
                <c:pt idx="13">
                  <c:v>0.8</c:v>
                </c:pt>
                <c:pt idx="14">
                  <c:v>0.7</c:v>
                </c:pt>
                <c:pt idx="15">
                  <c:v>0.6</c:v>
                </c:pt>
                <c:pt idx="16">
                  <c:v>0.6</c:v>
                </c:pt>
              </c:numCache>
            </c:numRef>
          </c:val>
          <c:extLst>
            <c:ext xmlns:c16="http://schemas.microsoft.com/office/drawing/2014/chart" uri="{C3380CC4-5D6E-409C-BE32-E72D297353CC}">
              <c16:uniqueId val="{00000003-CB6F-42A1-8B34-2DBEED5DFAB4}"/>
            </c:ext>
          </c:extLst>
        </c:ser>
        <c:ser>
          <c:idx val="3"/>
          <c:order val="4"/>
          <c:tx>
            <c:strRef>
              <c:f>'[1]F6.5'!$C$13</c:f>
              <c:strCache>
                <c:ptCount val="1"/>
                <c:pt idx="0">
                  <c:v>Busser</c:v>
                </c:pt>
              </c:strCache>
            </c:strRef>
          </c:tx>
          <c:spPr>
            <a:solidFill>
              <a:srgbClr val="999999"/>
            </a:solidFill>
            <a:ln>
              <a:noFill/>
            </a:ln>
          </c:spPr>
          <c:invertIfNegative val="0"/>
          <c:cat>
            <c:numRef>
              <c:f>'[1]F6.5'!$D$9:$T$9</c:f>
              <c:numCache>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Cache>
            </c:numRef>
          </c:cat>
          <c:val>
            <c:numRef>
              <c:f>'[1]F6.5'!$D$13:$T$13</c:f>
              <c:numCache>
                <c:formatCode>General</c:formatCode>
                <c:ptCount val="17"/>
                <c:pt idx="0">
                  <c:v>0.6</c:v>
                </c:pt>
                <c:pt idx="1">
                  <c:v>0.5</c:v>
                </c:pt>
                <c:pt idx="2">
                  <c:v>0.5</c:v>
                </c:pt>
                <c:pt idx="3">
                  <c:v>0.5</c:v>
                </c:pt>
                <c:pt idx="4">
                  <c:v>0.5</c:v>
                </c:pt>
                <c:pt idx="5">
                  <c:v>0.4</c:v>
                </c:pt>
                <c:pt idx="6">
                  <c:v>0.4</c:v>
                </c:pt>
                <c:pt idx="7">
                  <c:v>0.4</c:v>
                </c:pt>
                <c:pt idx="8">
                  <c:v>0.3</c:v>
                </c:pt>
                <c:pt idx="9">
                  <c:v>0.3</c:v>
                </c:pt>
                <c:pt idx="10">
                  <c:v>0.2</c:v>
                </c:pt>
                <c:pt idx="11">
                  <c:v>0.2</c:v>
                </c:pt>
                <c:pt idx="12">
                  <c:v>0.2</c:v>
                </c:pt>
                <c:pt idx="13">
                  <c:v>0.2</c:v>
                </c:pt>
                <c:pt idx="14">
                  <c:v>0.1</c:v>
                </c:pt>
                <c:pt idx="15">
                  <c:v>0.1</c:v>
                </c:pt>
                <c:pt idx="16">
                  <c:v>0.1</c:v>
                </c:pt>
              </c:numCache>
            </c:numRef>
          </c:val>
          <c:extLst>
            <c:ext xmlns:c16="http://schemas.microsoft.com/office/drawing/2014/chart" uri="{C3380CC4-5D6E-409C-BE32-E72D297353CC}">
              <c16:uniqueId val="{00000004-CB6F-42A1-8B34-2DBEED5DFAB4}"/>
            </c:ext>
          </c:extLst>
        </c:ser>
        <c:ser>
          <c:idx val="4"/>
          <c:order val="5"/>
          <c:tx>
            <c:strRef>
              <c:f>'[1]F6.5'!$C$14</c:f>
              <c:strCache>
                <c:ptCount val="1"/>
                <c:pt idx="0">
                  <c:v>Motorcykler</c:v>
                </c:pt>
              </c:strCache>
            </c:strRef>
          </c:tx>
          <c:spPr>
            <a:solidFill>
              <a:srgbClr val="37827D"/>
            </a:solidFill>
            <a:ln w="25400">
              <a:noFill/>
            </a:ln>
          </c:spPr>
          <c:invertIfNegative val="0"/>
          <c:cat>
            <c:numRef>
              <c:f>'[1]F6.5'!$D$9:$T$9</c:f>
              <c:numCache>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Cache>
            </c:numRef>
          </c:cat>
          <c:val>
            <c:numRef>
              <c:f>'[1]F6.5'!$D$14:$T$14</c:f>
              <c:numCache>
                <c:formatCode>General</c:formatCode>
                <c:ptCount val="17"/>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numCache>
            </c:numRef>
          </c:val>
          <c:extLst>
            <c:ext xmlns:c16="http://schemas.microsoft.com/office/drawing/2014/chart" uri="{C3380CC4-5D6E-409C-BE32-E72D297353CC}">
              <c16:uniqueId val="{00000005-CB6F-42A1-8B34-2DBEED5DFAB4}"/>
            </c:ext>
          </c:extLst>
        </c:ser>
        <c:ser>
          <c:idx val="6"/>
          <c:order val="6"/>
          <c:tx>
            <c:strRef>
              <c:f>'[1]F6.5'!$C$16</c:f>
              <c:strCache>
                <c:ptCount val="1"/>
                <c:pt idx="0">
                  <c:v>Sektor detaljer ikke defineret</c:v>
                </c:pt>
              </c:strCache>
            </c:strRef>
          </c:tx>
          <c:spPr>
            <a:solidFill>
              <a:srgbClr val="C35050"/>
            </a:solidFill>
            <a:ln w="25400">
              <a:noFill/>
            </a:ln>
          </c:spPr>
          <c:invertIfNegative val="0"/>
          <c:dLbls>
            <c:dLbl>
              <c:idx val="0"/>
              <c:layout>
                <c:manualLayout>
                  <c:x val="3.2760032760032762E-3"/>
                  <c:y val="-1.7248461446293301E-2"/>
                </c:manualLayout>
              </c:layout>
              <c:tx>
                <c:rich>
                  <a:bodyPr/>
                  <a:lstStyle/>
                  <a:p>
                    <a:fld id="{1E31C62E-D9DB-4DAD-957E-0AAE88FD7307}"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B6F-42A1-8B34-2DBEED5DFAB4}"/>
                </c:ext>
              </c:extLst>
            </c:dLbl>
            <c:dLbl>
              <c:idx val="1"/>
              <c:layout>
                <c:manualLayout>
                  <c:x val="1.0920010920010719E-3"/>
                  <c:y val="-4.4079401473860656E-2"/>
                </c:manualLayout>
              </c:layout>
              <c:tx>
                <c:rich>
                  <a:bodyPr/>
                  <a:lstStyle/>
                  <a:p>
                    <a:fld id="{95D17027-BAEF-44BE-B0DD-A76AA73E5582}"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B6F-42A1-8B34-2DBEED5DFAB4}"/>
                </c:ext>
              </c:extLst>
            </c:dLbl>
            <c:dLbl>
              <c:idx val="2"/>
              <c:layout>
                <c:manualLayout>
                  <c:x val="0"/>
                  <c:y val="-2.8747435743822169E-2"/>
                </c:manualLayout>
              </c:layout>
              <c:tx>
                <c:rich>
                  <a:bodyPr/>
                  <a:lstStyle/>
                  <a:p>
                    <a:fld id="{B6298EA9-C558-4749-9EAD-143D12D8F16C}"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B6F-42A1-8B34-2DBEED5DFAB4}"/>
                </c:ext>
              </c:extLst>
            </c:dLbl>
            <c:dLbl>
              <c:idx val="3"/>
              <c:layout>
                <c:manualLayout>
                  <c:x val="1.0920010920010921E-3"/>
                  <c:y val="-3.8329914325096227E-2"/>
                </c:manualLayout>
              </c:layout>
              <c:tx>
                <c:rich>
                  <a:bodyPr/>
                  <a:lstStyle/>
                  <a:p>
                    <a:fld id="{5EFFE2B4-9880-4E7C-8B14-5C6ACCBE1D5B}"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B6F-42A1-8B34-2DBEED5DFAB4}"/>
                </c:ext>
              </c:extLst>
            </c:dLbl>
            <c:dLbl>
              <c:idx val="4"/>
              <c:layout>
                <c:manualLayout>
                  <c:x val="-4.0039577499424053E-17"/>
                  <c:y val="-2.8747435743822169E-2"/>
                </c:manualLayout>
              </c:layout>
              <c:tx>
                <c:rich>
                  <a:bodyPr/>
                  <a:lstStyle/>
                  <a:p>
                    <a:fld id="{71482DD8-D02B-442E-8E65-0F3C28ECDF89}"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B6F-42A1-8B34-2DBEED5DFAB4}"/>
                </c:ext>
              </c:extLst>
            </c:dLbl>
            <c:dLbl>
              <c:idx val="5"/>
              <c:layout>
                <c:manualLayout>
                  <c:x val="3.2760032760032762E-3"/>
                  <c:y val="-2.8747435743822203E-2"/>
                </c:manualLayout>
              </c:layout>
              <c:tx>
                <c:rich>
                  <a:bodyPr/>
                  <a:lstStyle/>
                  <a:p>
                    <a:fld id="{04C7BA2F-1DC0-459E-A362-27B8BF65BB3B}"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B6F-42A1-8B34-2DBEED5DFAB4}"/>
                </c:ext>
              </c:extLst>
            </c:dLbl>
            <c:dLbl>
              <c:idx val="6"/>
              <c:layout>
                <c:manualLayout>
                  <c:x val="3.276003276003196E-3"/>
                  <c:y val="-3.2580427176331826E-2"/>
                </c:manualLayout>
              </c:layout>
              <c:tx>
                <c:rich>
                  <a:bodyPr/>
                  <a:lstStyle/>
                  <a:p>
                    <a:fld id="{25FAB282-75A0-4955-AC8F-EA1C02516AB3}"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B6F-42A1-8B34-2DBEED5DFAB4}"/>
                </c:ext>
              </c:extLst>
            </c:dLbl>
            <c:dLbl>
              <c:idx val="7"/>
              <c:layout>
                <c:manualLayout>
                  <c:x val="0"/>
                  <c:y val="-2.8747435743822169E-2"/>
                </c:manualLayout>
              </c:layout>
              <c:tx>
                <c:rich>
                  <a:bodyPr/>
                  <a:lstStyle/>
                  <a:p>
                    <a:fld id="{665E5865-3EFC-4432-8EAA-2F4E89BB4394}"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B6F-42A1-8B34-2DBEED5DFAB4}"/>
                </c:ext>
              </c:extLst>
            </c:dLbl>
            <c:dLbl>
              <c:idx val="8"/>
              <c:layout>
                <c:manualLayout>
                  <c:x val="-8.0079154998848106E-17"/>
                  <c:y val="-2.2997948595057736E-2"/>
                </c:manualLayout>
              </c:layout>
              <c:tx>
                <c:rich>
                  <a:bodyPr/>
                  <a:lstStyle/>
                  <a:p>
                    <a:fld id="{8A3B20F6-9063-406A-9392-8D79E0A349D4}"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B6F-42A1-8B34-2DBEED5DFAB4}"/>
                </c:ext>
              </c:extLst>
            </c:dLbl>
            <c:dLbl>
              <c:idx val="9"/>
              <c:layout>
                <c:manualLayout>
                  <c:x val="0"/>
                  <c:y val="-1.9164957162548114E-2"/>
                </c:manualLayout>
              </c:layout>
              <c:tx>
                <c:rich>
                  <a:bodyPr/>
                  <a:lstStyle/>
                  <a:p>
                    <a:fld id="{00B80C89-773B-4A20-9B1D-633EF31F7D88}"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B6F-42A1-8B34-2DBEED5DFAB4}"/>
                </c:ext>
              </c:extLst>
            </c:dLbl>
            <c:dLbl>
              <c:idx val="10"/>
              <c:layout>
                <c:manualLayout>
                  <c:x val="0"/>
                  <c:y val="-2.4914444311312615E-2"/>
                </c:manualLayout>
              </c:layout>
              <c:tx>
                <c:rich>
                  <a:bodyPr/>
                  <a:lstStyle/>
                  <a:p>
                    <a:fld id="{49EA5032-0F44-4754-BDEA-26720E68B93F}"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B6F-42A1-8B34-2DBEED5DFAB4}"/>
                </c:ext>
              </c:extLst>
            </c:dLbl>
            <c:dLbl>
              <c:idx val="11"/>
              <c:layout>
                <c:manualLayout>
                  <c:x val="0"/>
                  <c:y val="-2.2997948595057806E-2"/>
                </c:manualLayout>
              </c:layout>
              <c:tx>
                <c:rich>
                  <a:bodyPr/>
                  <a:lstStyle/>
                  <a:p>
                    <a:fld id="{A256B614-E002-4EC0-BDE8-26E8F28C1C32}"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B6F-42A1-8B34-2DBEED5DFAB4}"/>
                </c:ext>
              </c:extLst>
            </c:dLbl>
            <c:dLbl>
              <c:idx val="12"/>
              <c:layout>
                <c:manualLayout>
                  <c:x val="8.0079154998848106E-17"/>
                  <c:y val="-1.9164957162548114E-2"/>
                </c:manualLayout>
              </c:layout>
              <c:tx>
                <c:rich>
                  <a:bodyPr/>
                  <a:lstStyle/>
                  <a:p>
                    <a:fld id="{E02215C7-DC5A-4F14-8013-383DDA17528D}"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B6F-42A1-8B34-2DBEED5DFAB4}"/>
                </c:ext>
              </c:extLst>
            </c:dLbl>
            <c:dLbl>
              <c:idx val="13"/>
              <c:layout>
                <c:manualLayout>
                  <c:x val="0"/>
                  <c:y val="-2.1081452878802923E-2"/>
                </c:manualLayout>
              </c:layout>
              <c:tx>
                <c:rich>
                  <a:bodyPr/>
                  <a:lstStyle/>
                  <a:p>
                    <a:fld id="{601C4BE0-AC72-4065-B24E-37FFB63724CF}"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B6F-42A1-8B34-2DBEED5DFAB4}"/>
                </c:ext>
              </c:extLst>
            </c:dLbl>
            <c:dLbl>
              <c:idx val="14"/>
              <c:layout>
                <c:manualLayout>
                  <c:x val="-3.2760032760032762E-3"/>
                  <c:y val="-2.4914444311312546E-2"/>
                </c:manualLayout>
              </c:layout>
              <c:tx>
                <c:rich>
                  <a:bodyPr/>
                  <a:lstStyle/>
                  <a:p>
                    <a:fld id="{AB583896-1400-4FF3-BBB1-96CDB0DE3312}"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B6F-42A1-8B34-2DBEED5DFAB4}"/>
                </c:ext>
              </c:extLst>
            </c:dLbl>
            <c:dLbl>
              <c:idx val="15"/>
              <c:layout>
                <c:manualLayout>
                  <c:x val="-1.0920010920010921E-3"/>
                  <c:y val="-1.5331965730038489E-2"/>
                </c:manualLayout>
              </c:layout>
              <c:tx>
                <c:rich>
                  <a:bodyPr/>
                  <a:lstStyle/>
                  <a:p>
                    <a:fld id="{8CF82D54-C613-4D8F-8387-89914A2AA964}" type="CELLRANGE">
                      <a:rPr lang="en-US"/>
                      <a:pPr/>
                      <a:t>[CELLEOMRÅDE]</a:t>
                    </a:fld>
                    <a:endParaRPr lang="da-DK"/>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B6F-42A1-8B34-2DBEED5DFAB4}"/>
                </c:ext>
              </c:extLst>
            </c:dLbl>
            <c:dLbl>
              <c:idx val="16"/>
              <c:tx>
                <c:rich>
                  <a:bodyPr/>
                  <a:lstStyle/>
                  <a:p>
                    <a:fld id="{6E6BC789-33F7-4AEF-BEDB-A3D542AAC724}" type="CELLRANGE">
                      <a:rPr lang="en-US"/>
                      <a:pPr/>
                      <a:t>[CELLEOMRÅDE]</a:t>
                    </a:fld>
                    <a:endParaRPr lang="da-DK"/>
                  </a:p>
                </c:rich>
              </c:tx>
              <c:dLblPos val="inBase"/>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CB6F-42A1-8B34-2DBEED5DFAB4}"/>
                </c:ext>
              </c:extLst>
            </c:dLbl>
            <c:numFmt formatCode="#,##0.00" sourceLinked="0"/>
            <c:spPr>
              <a:noFill/>
              <a:ln>
                <a:noFill/>
              </a:ln>
              <a:effectLst/>
            </c:spP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'[1]F6.5'!$D$9:$T$9</c:f>
              <c:numCache>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Cache>
            </c:numRef>
          </c:cat>
          <c:val>
            <c:numRef>
              <c:f>'[1]F6.5'!$D$16:$T$16</c:f>
              <c:numCache>
                <c:formatCode>General</c:formatCode>
                <c:ptCount val="17"/>
                <c:pt idx="0">
                  <c:v>0.1</c:v>
                </c:pt>
                <c:pt idx="1">
                  <c:v>0.1</c:v>
                </c:pt>
                <c:pt idx="2">
                  <c:v>0.1</c:v>
                </c:pt>
                <c:pt idx="3">
                  <c:v>0.1</c:v>
                </c:pt>
                <c:pt idx="4">
                  <c:v>0.1</c:v>
                </c:pt>
                <c:pt idx="5">
                  <c:v>0.1</c:v>
                </c:pt>
                <c:pt idx="6">
                  <c:v>0.1</c:v>
                </c:pt>
                <c:pt idx="7">
                  <c:v>0.1</c:v>
                </c:pt>
                <c:pt idx="8">
                  <c:v>0</c:v>
                </c:pt>
                <c:pt idx="9">
                  <c:v>0</c:v>
                </c:pt>
                <c:pt idx="10">
                  <c:v>0</c:v>
                </c:pt>
                <c:pt idx="11">
                  <c:v>0</c:v>
                </c:pt>
                <c:pt idx="12">
                  <c:v>0</c:v>
                </c:pt>
                <c:pt idx="13">
                  <c:v>0</c:v>
                </c:pt>
                <c:pt idx="14">
                  <c:v>0</c:v>
                </c:pt>
                <c:pt idx="15">
                  <c:v>0</c:v>
                </c:pt>
                <c:pt idx="16">
                  <c:v>0</c:v>
                </c:pt>
              </c:numCache>
            </c:numRef>
          </c:val>
          <c:extLst>
            <c:ext xmlns:c15="http://schemas.microsoft.com/office/drawing/2012/chart" uri="{02D57815-91ED-43cb-92C2-25804820EDAC}">
              <c15:datalabelsRange>
                <c15:f>'[1]F6.5'!$D$17:$T$17</c15:f>
                <c15:dlblRangeCache>
                  <c:ptCount val="17"/>
                  <c:pt idx="0">
                    <c:v>12.5</c:v>
                  </c:pt>
                  <c:pt idx="1">
                    <c:v>11.5</c:v>
                  </c:pt>
                  <c:pt idx="2">
                    <c:v>11.7</c:v>
                  </c:pt>
                  <c:pt idx="3">
                    <c:v>11.4</c:v>
                  </c:pt>
                  <c:pt idx="4">
                    <c:v>11.3</c:v>
                  </c:pt>
                  <c:pt idx="5">
                    <c:v>10.2</c:v>
                  </c:pt>
                  <c:pt idx="6">
                    <c:v>9.8</c:v>
                  </c:pt>
                  <c:pt idx="7">
                    <c:v>9.5</c:v>
                  </c:pt>
                  <c:pt idx="8">
                    <c:v>9</c:v>
                  </c:pt>
                  <c:pt idx="9">
                    <c:v>8.7</c:v>
                  </c:pt>
                  <c:pt idx="10">
                    <c:v>8.2</c:v>
                  </c:pt>
                  <c:pt idx="11">
                    <c:v>7.7</c:v>
                  </c:pt>
                  <c:pt idx="12">
                    <c:v>7.3</c:v>
                  </c:pt>
                  <c:pt idx="13">
                    <c:v>6.8</c:v>
                  </c:pt>
                  <c:pt idx="14">
                    <c:v>6.3</c:v>
                  </c:pt>
                  <c:pt idx="15">
                    <c:v>5.9</c:v>
                  </c:pt>
                  <c:pt idx="16">
                    <c:v>5.4</c:v>
                  </c:pt>
                </c15:dlblRangeCache>
              </c15:datalabelsRange>
            </c:ext>
            <c:ext xmlns:c16="http://schemas.microsoft.com/office/drawing/2014/chart" uri="{C3380CC4-5D6E-409C-BE32-E72D297353CC}">
              <c16:uniqueId val="{00000017-CB6F-42A1-8B34-2DBEED5DFAB4}"/>
            </c:ext>
          </c:extLst>
        </c:ser>
        <c:dLbls>
          <c:showLegendKey val="0"/>
          <c:showVal val="0"/>
          <c:showCatName val="0"/>
          <c:showSerName val="0"/>
          <c:showPercent val="0"/>
          <c:showBubbleSize val="0"/>
        </c:dLbls>
        <c:gapWidth val="150"/>
        <c:overlap val="100"/>
        <c:axId val="672032752"/>
        <c:axId val="672035888"/>
      </c:barChart>
      <c:barChart>
        <c:barDir val="col"/>
        <c:grouping val="stacked"/>
        <c:varyColors val="0"/>
        <c:ser>
          <c:idx val="8"/>
          <c:order val="7"/>
          <c:tx>
            <c:v>AxisY</c:v>
          </c:tx>
          <c:spPr>
            <a:noFill/>
            <a:ln w="25400">
              <a:noFill/>
            </a:ln>
            <a:extLst>
              <a:ext uri="{909E8E84-426E-40DD-AFC4-6F175D3DCCD1}">
                <a14:hiddenFill xmlns:a14="http://schemas.microsoft.com/office/drawing/2010/main">
                  <a:solidFill>
                    <a:srgbClr val="B2B2B2">
                      <a:tint val="77000"/>
                    </a:srgbClr>
                  </a:solidFill>
                </a14:hiddenFill>
              </a:ext>
            </a:extLst>
          </c:spPr>
          <c:invertIfNegative val="0"/>
          <c:cat>
            <c:numLit>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Lit>
          </c:cat>
          <c:val>
            <c:numLit>
              <c:formatCode>General</c:formatCode>
              <c:ptCount val="1"/>
              <c:pt idx="0">
                <c:v>0</c:v>
              </c:pt>
            </c:numLit>
          </c:val>
          <c:extLst>
            <c:ext xmlns:c16="http://schemas.microsoft.com/office/drawing/2014/chart" uri="{C3380CC4-5D6E-409C-BE32-E72D297353CC}">
              <c16:uniqueId val="{00000018-CB6F-42A1-8B34-2DBEED5DFAB4}"/>
            </c:ext>
          </c:extLst>
        </c:ser>
        <c:dLbls>
          <c:showLegendKey val="0"/>
          <c:showVal val="0"/>
          <c:showCatName val="0"/>
          <c:showSerName val="0"/>
          <c:showPercent val="0"/>
          <c:showBubbleSize val="0"/>
        </c:dLbls>
        <c:gapWidth val="150"/>
        <c:overlap val="100"/>
        <c:axId val="141731903"/>
        <c:axId val="813331871"/>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min val="-2"/>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813331871"/>
        <c:scaling>
          <c:orientation val="minMax"/>
          <c:max val="14"/>
          <c:min val="-2"/>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141731903"/>
        <c:crosses val="max"/>
        <c:crossBetween val="between"/>
        <c:majorUnit val="2"/>
        <c:minorUnit val="0.4"/>
      </c:valAx>
      <c:catAx>
        <c:axId val="141731903"/>
        <c:scaling>
          <c:orientation val="minMax"/>
        </c:scaling>
        <c:delete val="1"/>
        <c:axPos val="b"/>
        <c:numFmt formatCode="General" sourceLinked="1"/>
        <c:majorTickMark val="out"/>
        <c:minorTickMark val="none"/>
        <c:tickLblPos val="nextTo"/>
        <c:crossAx val="813331871"/>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0"/>
          <c:y val="0.92227387538673222"/>
          <c:w val="0.43530035404051154"/>
          <c:h val="2.6336121960354796E-2"/>
        </c:manualLayout>
      </c:layout>
      <c:overlay val="0"/>
      <c:spPr>
        <a:noFill/>
        <a:ln>
          <a:noFill/>
        </a:ln>
        <a:effectLst/>
      </c:spPr>
      <c:txPr>
        <a:bodyPr rot="0" vert="horz"/>
        <a:lstStyle/>
        <a:p>
          <a:pPr>
            <a:defRPr/>
          </a:pPr>
          <a:endParaRPr lang="da-DK"/>
        </a:p>
      </c:txPr>
    </c:legend>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236183382977999E-2"/>
          <c:y val="7.4865821016977141E-2"/>
          <c:w val="0.85749577634716023"/>
          <c:h val="0.84223667519827294"/>
        </c:manualLayout>
      </c:layout>
      <c:barChart>
        <c:barDir val="col"/>
        <c:grouping val="clustered"/>
        <c:varyColors val="0"/>
        <c:ser>
          <c:idx val="0"/>
          <c:order val="0"/>
          <c:spPr>
            <a:solidFill>
              <a:srgbClr val="28506E"/>
            </a:solidFill>
          </c:spPr>
          <c:invertIfNegative val="0"/>
          <c:dPt>
            <c:idx val="0"/>
            <c:invertIfNegative val="0"/>
            <c:bubble3D val="0"/>
            <c:spPr>
              <a:solidFill>
                <a:srgbClr val="4EA25F"/>
              </a:solidFill>
            </c:spPr>
            <c:extLst>
              <c:ext xmlns:c16="http://schemas.microsoft.com/office/drawing/2014/chart" uri="{C3380CC4-5D6E-409C-BE32-E72D297353CC}">
                <c16:uniqueId val="{00000001-4D98-4350-A934-F8561EDBFF27}"/>
              </c:ext>
            </c:extLst>
          </c:dPt>
          <c:dLbls>
            <c:dLbl>
              <c:idx val="0"/>
              <c:tx>
                <c:rich>
                  <a:bodyPr/>
                  <a:lstStyle/>
                  <a:p>
                    <a:fld id="{26A2C3E5-DD56-4F50-AEB6-5805B8806E49}" type="CELLRANGE">
                      <a:rPr lang="en-US"/>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D98-4350-A934-F8561EDBFF27}"/>
                </c:ext>
              </c:extLst>
            </c:dLbl>
            <c:dLbl>
              <c:idx val="1"/>
              <c:tx>
                <c:rich>
                  <a:bodyPr/>
                  <a:lstStyle/>
                  <a:p>
                    <a:fld id="{014EB38A-E487-4403-A5D1-63AF8157D2EF}"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D98-4350-A934-F8561EDBFF27}"/>
                </c:ext>
              </c:extLst>
            </c:dLbl>
            <c:dLbl>
              <c:idx val="2"/>
              <c:tx>
                <c:rich>
                  <a:bodyPr/>
                  <a:lstStyle/>
                  <a:p>
                    <a:fld id="{058FC169-80A6-4579-831F-5ED6850F794A}"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D98-4350-A934-F8561EDBFF27}"/>
                </c:ext>
              </c:extLst>
            </c:dLbl>
            <c:dLbl>
              <c:idx val="3"/>
              <c:tx>
                <c:rich>
                  <a:bodyPr/>
                  <a:lstStyle/>
                  <a:p>
                    <a:fld id="{DC028E7D-D111-4956-A107-78AFD212293B}" type="CELLRANGE">
                      <a:rPr lang="da-DK"/>
                      <a:pPr/>
                      <a:t>[CELLEOMRÅDE]</a:t>
                    </a:fld>
                    <a:endParaRPr lang="da-DK"/>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D98-4350-A934-F8561EDBFF27}"/>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'F6.6'!$C$19:$C$22</c:f>
              <c:strCache>
                <c:ptCount val="4"/>
                <c:pt idx="0">
                  <c:v>Fremstilling af cement</c:v>
                </c:pt>
                <c:pt idx="1">
                  <c:v>Fremstilling af kalk</c:v>
                </c:pt>
                <c:pt idx="2">
                  <c:v>Fremstilling af glas</c:v>
                </c:pt>
                <c:pt idx="3">
                  <c:v>Anden procesanvendelse af karbonater</c:v>
                </c:pt>
              </c:strCache>
            </c:strRef>
          </c:cat>
          <c:val>
            <c:numRef>
              <c:f>'F6.6'!$H$19:$H$22</c:f>
              <c:numCache>
                <c:formatCode>0.0</c:formatCode>
                <c:ptCount val="4"/>
                <c:pt idx="0">
                  <c:v>1.641400117417454</c:v>
                </c:pt>
                <c:pt idx="1">
                  <c:v>0.37657518459289829</c:v>
                </c:pt>
                <c:pt idx="2">
                  <c:v>7.1215535654854584E-2</c:v>
                </c:pt>
                <c:pt idx="3">
                  <c:v>0.20639841475330128</c:v>
                </c:pt>
              </c:numCache>
            </c:numRef>
          </c:val>
          <c:extLst>
            <c:ext xmlns:c15="http://schemas.microsoft.com/office/drawing/2012/chart" uri="{02D57815-91ED-43cb-92C2-25804820EDAC}">
              <c15:datalabelsRange>
                <c15:f>'F6.6'!$F$19:$F$22</c15:f>
                <c15:dlblRangeCache>
                  <c:ptCount val="4"/>
                  <c:pt idx="0">
                    <c:v>225</c:v>
                  </c:pt>
                  <c:pt idx="1">
                    <c:v>52</c:v>
                  </c:pt>
                  <c:pt idx="2">
                    <c:v>10</c:v>
                  </c:pt>
                  <c:pt idx="3">
                    <c:v>28</c:v>
                  </c:pt>
                </c15:dlblRangeCache>
              </c15:datalabelsRange>
            </c:ext>
            <c:ext xmlns:c16="http://schemas.microsoft.com/office/drawing/2014/chart" uri="{C3380CC4-5D6E-409C-BE32-E72D297353CC}">
              <c16:uniqueId val="{00000005-4D98-4350-A934-F8561EDBFF27}"/>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1"/>
          <c:order val="1"/>
          <c:tx>
            <c:v>AxisY</c:v>
          </c:tx>
          <c:spPr>
            <a:noFill/>
            <a:ln>
              <a:noFill/>
            </a:ln>
            <a:effectLst/>
            <a:extLst>
              <a:ext uri="{909E8E84-426E-40DD-AFC4-6F175D3DCCD1}">
                <a14:hiddenFill xmlns:a14="http://schemas.microsoft.com/office/drawing/2010/main">
                  <a:solidFill>
                    <a:srgbClr val="006E91"/>
                  </a:solidFill>
                </a14:hiddenFill>
              </a:ext>
              <a:ext uri="{91240B29-F687-4F45-9708-019B960494DF}">
                <a14:hiddenLine xmlns:a14="http://schemas.microsoft.com/office/drawing/2010/main">
                  <a:noFill/>
                </a14:hiddenLine>
              </a:ext>
            </a:extLst>
          </c:spPr>
          <c:invertIfNegative val="0"/>
          <c:cat>
            <c:strLit>
              <c:ptCount val="4"/>
              <c:pt idx="0">
                <c:v>2.A.1  Cement Production</c:v>
              </c:pt>
              <c:pt idx="1">
                <c:v>2.A.2  Lime Production</c:v>
              </c:pt>
              <c:pt idx="2">
                <c:v>2.A.3  Glass production</c:v>
              </c:pt>
              <c:pt idx="3">
                <c:v>2.A.4  Other Process Uses of Carbonates</c:v>
              </c:pt>
            </c:strLit>
          </c:cat>
          <c:val>
            <c:numLit>
              <c:formatCode>General</c:formatCode>
              <c:ptCount val="1"/>
              <c:pt idx="0">
                <c:v>0</c:v>
              </c:pt>
            </c:numLit>
          </c:val>
          <c:extLst>
            <c:ext xmlns:c16="http://schemas.microsoft.com/office/drawing/2014/chart" uri="{C3380CC4-5D6E-409C-BE32-E72D297353CC}">
              <c16:uniqueId val="{00000008-4D98-4350-A934-F8561EDBFF27}"/>
            </c:ext>
          </c:extLst>
        </c:ser>
        <c:dLbls>
          <c:showLegendKey val="0"/>
          <c:showVal val="0"/>
          <c:showCatName val="0"/>
          <c:showSerName val="0"/>
          <c:showPercent val="0"/>
          <c:showBubbleSize val="0"/>
        </c:dLbls>
        <c:gapWidth val="100"/>
        <c:overlap val="-10"/>
        <c:axId val="815043375"/>
        <c:axId val="812867007"/>
      </c:bar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812867007"/>
        <c:scaling>
          <c:orientation val="minMax"/>
          <c:max val="1.8"/>
          <c:min val="0"/>
        </c:scaling>
        <c:delete val="0"/>
        <c:axPos val="r"/>
        <c:numFmt formatCode="#,##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15043375"/>
        <c:crosses val="max"/>
        <c:crossBetween val="between"/>
        <c:majorUnit val="0.2"/>
        <c:minorUnit val="0.04"/>
      </c:valAx>
      <c:catAx>
        <c:axId val="815043375"/>
        <c:scaling>
          <c:orientation val="minMax"/>
        </c:scaling>
        <c:delete val="1"/>
        <c:axPos val="b"/>
        <c:numFmt formatCode="General" sourceLinked="1"/>
        <c:majorTickMark val="out"/>
        <c:minorTickMark val="none"/>
        <c:tickLblPos val="nextTo"/>
        <c:crossAx val="812867007"/>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5.2559239221623352E-2"/>
          <c:w val="1"/>
          <c:h val="0.85604359268538033"/>
        </c:manualLayout>
      </c:layout>
      <c:lineChart>
        <c:grouping val="standard"/>
        <c:varyColors val="0"/>
        <c:ser>
          <c:idx val="0"/>
          <c:order val="0"/>
          <c:tx>
            <c:strRef>
              <c:f>'F6.7'!$B$13</c:f>
              <c:strCache>
                <c:ptCount val="1"/>
                <c:pt idx="0">
                  <c:v>Anvendelse af maling</c:v>
                </c:pt>
              </c:strCache>
            </c:strRef>
          </c:tx>
          <c:spPr>
            <a:ln w="28575" cap="rnd">
              <a:solidFill>
                <a:srgbClr val="28506E"/>
              </a:solidFill>
              <a:round/>
            </a:ln>
          </c:spPr>
          <c:marker>
            <c:symbol val="none"/>
          </c:marker>
          <c:cat>
            <c:numRef>
              <c:f>'F6.7'!$C$12:$AH$12</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'F6.7'!$C$13:$AH$13</c:f>
              <c:numCache>
                <c:formatCode>0.0</c:formatCode>
                <c:ptCount val="32"/>
                <c:pt idx="0">
                  <c:v>83.493799999999993</c:v>
                </c:pt>
                <c:pt idx="1">
                  <c:v>95.549899999999994</c:v>
                </c:pt>
                <c:pt idx="2">
                  <c:v>102.1272</c:v>
                </c:pt>
                <c:pt idx="3">
                  <c:v>89.818299999999994</c:v>
                </c:pt>
                <c:pt idx="4">
                  <c:v>94.659499999999994</c:v>
                </c:pt>
                <c:pt idx="5">
                  <c:v>91.0488</c:v>
                </c:pt>
                <c:pt idx="6">
                  <c:v>108.9717</c:v>
                </c:pt>
                <c:pt idx="7">
                  <c:v>94.494699999999995</c:v>
                </c:pt>
                <c:pt idx="8">
                  <c:v>96.362099999999998</c:v>
                </c:pt>
                <c:pt idx="9">
                  <c:v>99.865499999999997</c:v>
                </c:pt>
                <c:pt idx="10">
                  <c:v>104.1658</c:v>
                </c:pt>
                <c:pt idx="11">
                  <c:v>85.761099999999999</c:v>
                </c:pt>
                <c:pt idx="12">
                  <c:v>80.026200000000003</c:v>
                </c:pt>
                <c:pt idx="13">
                  <c:v>78.305499999999995</c:v>
                </c:pt>
                <c:pt idx="14">
                  <c:v>75.45</c:v>
                </c:pt>
                <c:pt idx="15">
                  <c:v>74.610500000000002</c:v>
                </c:pt>
                <c:pt idx="16">
                  <c:v>61.315300000000001</c:v>
                </c:pt>
                <c:pt idx="17">
                  <c:v>56.383699999999997</c:v>
                </c:pt>
                <c:pt idx="18">
                  <c:v>58.889800000000001</c:v>
                </c:pt>
                <c:pt idx="19">
                  <c:v>51.724800000000002</c:v>
                </c:pt>
                <c:pt idx="20">
                  <c:v>45.098700000000001</c:v>
                </c:pt>
                <c:pt idx="21">
                  <c:v>43.625</c:v>
                </c:pt>
                <c:pt idx="22">
                  <c:v>43.808799999999998</c:v>
                </c:pt>
                <c:pt idx="23">
                  <c:v>47.546300000000002</c:v>
                </c:pt>
                <c:pt idx="24">
                  <c:v>41.240900000000003</c:v>
                </c:pt>
                <c:pt idx="25">
                  <c:v>43.140500000000003</c:v>
                </c:pt>
                <c:pt idx="26">
                  <c:v>41.278300000000002</c:v>
                </c:pt>
                <c:pt idx="27">
                  <c:v>38.420999999999999</c:v>
                </c:pt>
                <c:pt idx="28">
                  <c:v>37.508899999999997</c:v>
                </c:pt>
                <c:pt idx="29">
                  <c:v>43.578699999999998</c:v>
                </c:pt>
                <c:pt idx="30">
                  <c:v>48.584899999999998</c:v>
                </c:pt>
                <c:pt idx="31">
                  <c:v>50.423400000000001</c:v>
                </c:pt>
              </c:numCache>
            </c:numRef>
          </c:val>
          <c:smooth val="0"/>
          <c:extLst>
            <c:ext xmlns:c16="http://schemas.microsoft.com/office/drawing/2014/chart" uri="{C3380CC4-5D6E-409C-BE32-E72D297353CC}">
              <c16:uniqueId val="{00000000-EC5F-49EF-9903-9E9E64BBC6A3}"/>
            </c:ext>
          </c:extLst>
        </c:ser>
        <c:ser>
          <c:idx val="1"/>
          <c:order val="1"/>
          <c:tx>
            <c:strRef>
              <c:f>'F6.7'!$B$14</c:f>
              <c:strCache>
                <c:ptCount val="1"/>
                <c:pt idx="0">
                  <c:v>Affedtning, kemisk rensning og elektronik</c:v>
                </c:pt>
              </c:strCache>
            </c:strRef>
          </c:tx>
          <c:spPr>
            <a:ln w="28575" cap="rnd">
              <a:solidFill>
                <a:srgbClr val="7E96A8"/>
              </a:solidFill>
              <a:round/>
            </a:ln>
          </c:spPr>
          <c:marker>
            <c:symbol val="none"/>
          </c:marker>
          <c:cat>
            <c:numRef>
              <c:f>'F6.7'!$C$12:$AH$12</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'F6.7'!$C$14:$AH$14</c:f>
              <c:numCache>
                <c:formatCode>0.00</c:formatCode>
                <c:ptCount val="32"/>
                <c:pt idx="0">
                  <c:v>1.411</c:v>
                </c:pt>
                <c:pt idx="1">
                  <c:v>1.3116000000000001</c:v>
                </c:pt>
                <c:pt idx="2">
                  <c:v>1.2524999999999999</c:v>
                </c:pt>
                <c:pt idx="3">
                  <c:v>1.4537</c:v>
                </c:pt>
                <c:pt idx="4">
                  <c:v>1.8768</c:v>
                </c:pt>
                <c:pt idx="5">
                  <c:v>1.5339</c:v>
                </c:pt>
                <c:pt idx="6">
                  <c:v>1.4767999999999999</c:v>
                </c:pt>
                <c:pt idx="7">
                  <c:v>0.89249999999999996</c:v>
                </c:pt>
                <c:pt idx="8">
                  <c:v>1.0349999999999999</c:v>
                </c:pt>
                <c:pt idx="9">
                  <c:v>0.69159999999999999</c:v>
                </c:pt>
                <c:pt idx="10">
                  <c:v>0.59550000000000003</c:v>
                </c:pt>
                <c:pt idx="11">
                  <c:v>0.25080000000000002</c:v>
                </c:pt>
                <c:pt idx="12">
                  <c:v>0.49309999999999998</c:v>
                </c:pt>
                <c:pt idx="13">
                  <c:v>0.57809999999999995</c:v>
                </c:pt>
                <c:pt idx="14">
                  <c:v>0.48080000000000001</c:v>
                </c:pt>
                <c:pt idx="15">
                  <c:v>0.36559999999999998</c:v>
                </c:pt>
                <c:pt idx="16">
                  <c:v>0.30580000000000002</c:v>
                </c:pt>
                <c:pt idx="17">
                  <c:v>0.37819999999999998</c:v>
                </c:pt>
                <c:pt idx="18">
                  <c:v>0.27200000000000002</c:v>
                </c:pt>
                <c:pt idx="19">
                  <c:v>0.22600000000000001</c:v>
                </c:pt>
                <c:pt idx="20">
                  <c:v>0.2084</c:v>
                </c:pt>
                <c:pt idx="21">
                  <c:v>0.224</c:v>
                </c:pt>
                <c:pt idx="22">
                  <c:v>5.45E-2</c:v>
                </c:pt>
                <c:pt idx="23">
                  <c:v>9.6600000000000005E-2</c:v>
                </c:pt>
                <c:pt idx="24">
                  <c:v>0.1943</c:v>
                </c:pt>
                <c:pt idx="25">
                  <c:v>0.15390000000000001</c:v>
                </c:pt>
                <c:pt idx="26">
                  <c:v>5.28E-2</c:v>
                </c:pt>
                <c:pt idx="27">
                  <c:v>0.24829999999999999</c:v>
                </c:pt>
                <c:pt idx="28">
                  <c:v>0.26840000000000003</c:v>
                </c:pt>
                <c:pt idx="29">
                  <c:v>0.22939999999999999</c:v>
                </c:pt>
                <c:pt idx="30">
                  <c:v>0.19189999999999999</c:v>
                </c:pt>
                <c:pt idx="31">
                  <c:v>0.27700000000000002</c:v>
                </c:pt>
              </c:numCache>
            </c:numRef>
          </c:val>
          <c:smooth val="0"/>
          <c:extLst>
            <c:ext xmlns:c16="http://schemas.microsoft.com/office/drawing/2014/chart" uri="{C3380CC4-5D6E-409C-BE32-E72D297353CC}">
              <c16:uniqueId val="{00000001-EC5F-49EF-9903-9E9E64BBC6A3}"/>
            </c:ext>
          </c:extLst>
        </c:ser>
        <c:ser>
          <c:idx val="2"/>
          <c:order val="2"/>
          <c:tx>
            <c:strRef>
              <c:f>'F6.7'!$B$15</c:f>
              <c:strCache>
                <c:ptCount val="1"/>
                <c:pt idx="0">
                  <c:v>Fremstilling eller forarbejdning af kemiske produkter</c:v>
                </c:pt>
              </c:strCache>
            </c:strRef>
          </c:tx>
          <c:spPr>
            <a:ln w="28575" cap="rnd">
              <a:solidFill>
                <a:srgbClr val="666666"/>
              </a:solidFill>
              <a:round/>
            </a:ln>
          </c:spPr>
          <c:marker>
            <c:symbol val="none"/>
          </c:marker>
          <c:cat>
            <c:numRef>
              <c:f>'F6.7'!$C$12:$AH$12</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'F6.7'!$C$15:$AH$15</c:f>
              <c:numCache>
                <c:formatCode>0</c:formatCode>
                <c:ptCount val="32"/>
                <c:pt idx="0">
                  <c:v>406.88529999999997</c:v>
                </c:pt>
                <c:pt idx="1">
                  <c:v>454.59320000000002</c:v>
                </c:pt>
                <c:pt idx="2">
                  <c:v>568.70929999999998</c:v>
                </c:pt>
                <c:pt idx="3">
                  <c:v>382.7749</c:v>
                </c:pt>
                <c:pt idx="4">
                  <c:v>465.46780000000001</c:v>
                </c:pt>
                <c:pt idx="5">
                  <c:v>575.01589999999999</c:v>
                </c:pt>
                <c:pt idx="6">
                  <c:v>600.73659999999995</c:v>
                </c:pt>
                <c:pt idx="7">
                  <c:v>603.92359999999996</c:v>
                </c:pt>
                <c:pt idx="8">
                  <c:v>603.28129999999999</c:v>
                </c:pt>
                <c:pt idx="9">
                  <c:v>542.21950000000004</c:v>
                </c:pt>
                <c:pt idx="10">
                  <c:v>584.92179999999996</c:v>
                </c:pt>
                <c:pt idx="11">
                  <c:v>567.24159999999995</c:v>
                </c:pt>
                <c:pt idx="12">
                  <c:v>563.53679999999997</c:v>
                </c:pt>
                <c:pt idx="13">
                  <c:v>566.35</c:v>
                </c:pt>
                <c:pt idx="14">
                  <c:v>672.29859999999996</c:v>
                </c:pt>
                <c:pt idx="15">
                  <c:v>750.5797</c:v>
                </c:pt>
                <c:pt idx="16">
                  <c:v>743.86289999999997</c:v>
                </c:pt>
                <c:pt idx="17">
                  <c:v>848.95439999999996</c:v>
                </c:pt>
                <c:pt idx="18">
                  <c:v>791.85069999999996</c:v>
                </c:pt>
                <c:pt idx="19">
                  <c:v>700.63919999999996</c:v>
                </c:pt>
                <c:pt idx="20">
                  <c:v>629.09849999999994</c:v>
                </c:pt>
                <c:pt idx="21">
                  <c:v>656.46259999999995</c:v>
                </c:pt>
                <c:pt idx="22">
                  <c:v>533.60029999999995</c:v>
                </c:pt>
                <c:pt idx="23">
                  <c:v>562.49720000000002</c:v>
                </c:pt>
                <c:pt idx="24">
                  <c:v>497.89330000000001</c:v>
                </c:pt>
                <c:pt idx="25">
                  <c:v>513.08799999999997</c:v>
                </c:pt>
                <c:pt idx="26">
                  <c:v>469.89479999999998</c:v>
                </c:pt>
                <c:pt idx="27">
                  <c:v>520.86950000000002</c:v>
                </c:pt>
                <c:pt idx="28">
                  <c:v>511.39440000000002</c:v>
                </c:pt>
                <c:pt idx="29">
                  <c:v>523.04390000000001</c:v>
                </c:pt>
                <c:pt idx="30">
                  <c:v>630.36800000000005</c:v>
                </c:pt>
                <c:pt idx="31">
                  <c:v>595.78809999999999</c:v>
                </c:pt>
              </c:numCache>
            </c:numRef>
          </c:val>
          <c:smooth val="0"/>
          <c:extLst>
            <c:ext xmlns:c16="http://schemas.microsoft.com/office/drawing/2014/chart" uri="{C3380CC4-5D6E-409C-BE32-E72D297353CC}">
              <c16:uniqueId val="{00000002-EC5F-49EF-9903-9E9E64BBC6A3}"/>
            </c:ext>
          </c:extLst>
        </c:ser>
        <c:ser>
          <c:idx val="3"/>
          <c:order val="3"/>
          <c:tx>
            <c:strRef>
              <c:f>'F6.7'!$B$16</c:f>
              <c:strCache>
                <c:ptCount val="1"/>
                <c:pt idx="0">
                  <c:v>Anden anvendelse af opløsningsmidler og relateret aktiviteter</c:v>
                </c:pt>
              </c:strCache>
            </c:strRef>
          </c:tx>
          <c:spPr>
            <a:ln w="28575" cap="rnd">
              <a:solidFill>
                <a:srgbClr val="999999"/>
              </a:solidFill>
              <a:round/>
            </a:ln>
          </c:spPr>
          <c:marker>
            <c:symbol val="none"/>
          </c:marker>
          <c:cat>
            <c:numRef>
              <c:f>'F6.7'!$C$12:$AH$12</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'F6.7'!$C$16:$AH$16</c:f>
              <c:numCache>
                <c:formatCode>0</c:formatCode>
                <c:ptCount val="32"/>
                <c:pt idx="0">
                  <c:v>176.40029999999999</c:v>
                </c:pt>
                <c:pt idx="1">
                  <c:v>199.23990000000001</c:v>
                </c:pt>
                <c:pt idx="2">
                  <c:v>205.69929999999999</c:v>
                </c:pt>
                <c:pt idx="3">
                  <c:v>174.22020000000001</c:v>
                </c:pt>
                <c:pt idx="4">
                  <c:v>203.06530000000001</c:v>
                </c:pt>
                <c:pt idx="5">
                  <c:v>211.99420000000001</c:v>
                </c:pt>
                <c:pt idx="6">
                  <c:v>226.9708</c:v>
                </c:pt>
                <c:pt idx="7">
                  <c:v>212.15049999999999</c:v>
                </c:pt>
                <c:pt idx="8">
                  <c:v>203.9367</c:v>
                </c:pt>
                <c:pt idx="9">
                  <c:v>194.15039999999999</c:v>
                </c:pt>
                <c:pt idx="10">
                  <c:v>196.9144</c:v>
                </c:pt>
                <c:pt idx="11">
                  <c:v>175.45650000000001</c:v>
                </c:pt>
                <c:pt idx="12">
                  <c:v>180.30080000000001</c:v>
                </c:pt>
                <c:pt idx="13">
                  <c:v>168.64189999999999</c:v>
                </c:pt>
                <c:pt idx="14">
                  <c:v>164.477</c:v>
                </c:pt>
                <c:pt idx="15">
                  <c:v>181.90459999999999</c:v>
                </c:pt>
                <c:pt idx="16">
                  <c:v>140.5247</c:v>
                </c:pt>
                <c:pt idx="17">
                  <c:v>140.7346</c:v>
                </c:pt>
                <c:pt idx="18">
                  <c:v>187.96199999999999</c:v>
                </c:pt>
                <c:pt idx="19">
                  <c:v>152.614</c:v>
                </c:pt>
                <c:pt idx="20">
                  <c:v>143.0239</c:v>
                </c:pt>
                <c:pt idx="21">
                  <c:v>154.81729999999999</c:v>
                </c:pt>
                <c:pt idx="22">
                  <c:v>156.08189999999999</c:v>
                </c:pt>
                <c:pt idx="23">
                  <c:v>159.34479999999999</c:v>
                </c:pt>
                <c:pt idx="24">
                  <c:v>133.0187</c:v>
                </c:pt>
                <c:pt idx="25">
                  <c:v>145.51249999999999</c:v>
                </c:pt>
                <c:pt idx="26">
                  <c:v>132.1311</c:v>
                </c:pt>
                <c:pt idx="27">
                  <c:v>131.6602</c:v>
                </c:pt>
                <c:pt idx="28">
                  <c:v>129.2116</c:v>
                </c:pt>
                <c:pt idx="29">
                  <c:v>138.58449999999999</c:v>
                </c:pt>
                <c:pt idx="30">
                  <c:v>175.4513</c:v>
                </c:pt>
                <c:pt idx="31">
                  <c:v>161.4846</c:v>
                </c:pt>
              </c:numCache>
            </c:numRef>
          </c:val>
          <c:smooth val="0"/>
          <c:extLst>
            <c:ext xmlns:c16="http://schemas.microsoft.com/office/drawing/2014/chart" uri="{C3380CC4-5D6E-409C-BE32-E72D297353CC}">
              <c16:uniqueId val="{00000003-EC5F-49EF-9903-9E9E64BBC6A3}"/>
            </c:ext>
          </c:extLst>
        </c:ser>
        <c:ser>
          <c:idx val="4"/>
          <c:order val="4"/>
          <c:tx>
            <c:strRef>
              <c:f>'F6.7'!$B$17</c:f>
              <c:strCache>
                <c:ptCount val="1"/>
                <c:pt idx="0">
                  <c:v>Trykkeri</c:v>
                </c:pt>
              </c:strCache>
            </c:strRef>
          </c:tx>
          <c:spPr>
            <a:ln w="28575">
              <a:solidFill>
                <a:srgbClr val="37827D"/>
              </a:solidFill>
            </a:ln>
          </c:spPr>
          <c:marker>
            <c:symbol val="none"/>
          </c:marker>
          <c:cat>
            <c:numRef>
              <c:f>'F6.7'!$C$12:$AH$12</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'F6.7'!$C$17:$AH$17</c:f>
              <c:numCache>
                <c:formatCode>0.00</c:formatCode>
                <c:ptCount val="32"/>
                <c:pt idx="0">
                  <c:v>0.19989999999999999</c:v>
                </c:pt>
                <c:pt idx="1">
                  <c:v>0.2026</c:v>
                </c:pt>
                <c:pt idx="2">
                  <c:v>0.21190000000000001</c:v>
                </c:pt>
                <c:pt idx="3">
                  <c:v>0.1862</c:v>
                </c:pt>
                <c:pt idx="4">
                  <c:v>0.24179999999999999</c:v>
                </c:pt>
                <c:pt idx="5">
                  <c:v>0.22889999999999999</c:v>
                </c:pt>
                <c:pt idx="6">
                  <c:v>0.2374</c:v>
                </c:pt>
                <c:pt idx="7">
                  <c:v>0.24829999999999999</c:v>
                </c:pt>
                <c:pt idx="8">
                  <c:v>0.2278</c:v>
                </c:pt>
                <c:pt idx="9">
                  <c:v>0.1386</c:v>
                </c:pt>
                <c:pt idx="10">
                  <c:v>0.1797</c:v>
                </c:pt>
                <c:pt idx="11">
                  <c:v>0.1613</c:v>
                </c:pt>
                <c:pt idx="12">
                  <c:v>0.1991</c:v>
                </c:pt>
                <c:pt idx="13">
                  <c:v>0.1638</c:v>
                </c:pt>
                <c:pt idx="14">
                  <c:v>0.17299999999999999</c:v>
                </c:pt>
                <c:pt idx="15">
                  <c:v>0.18870000000000001</c:v>
                </c:pt>
                <c:pt idx="16">
                  <c:v>0.15629999999999999</c:v>
                </c:pt>
                <c:pt idx="17">
                  <c:v>0.18179999999999999</c:v>
                </c:pt>
                <c:pt idx="18">
                  <c:v>0.2329</c:v>
                </c:pt>
                <c:pt idx="19">
                  <c:v>0.23150000000000001</c:v>
                </c:pt>
                <c:pt idx="20">
                  <c:v>0.23219999999999999</c:v>
                </c:pt>
                <c:pt idx="21">
                  <c:v>0.29249999999999998</c:v>
                </c:pt>
                <c:pt idx="22">
                  <c:v>0.28339999999999999</c:v>
                </c:pt>
                <c:pt idx="23">
                  <c:v>0.2969</c:v>
                </c:pt>
                <c:pt idx="24">
                  <c:v>0.26190000000000002</c:v>
                </c:pt>
                <c:pt idx="25">
                  <c:v>0.24440000000000001</c:v>
                </c:pt>
                <c:pt idx="26">
                  <c:v>0.20300000000000001</c:v>
                </c:pt>
                <c:pt idx="27">
                  <c:v>0.23449999999999999</c:v>
                </c:pt>
                <c:pt idx="28">
                  <c:v>0.22389999999999999</c:v>
                </c:pt>
                <c:pt idx="29">
                  <c:v>0.2412</c:v>
                </c:pt>
                <c:pt idx="30">
                  <c:v>0.35439999999999999</c:v>
                </c:pt>
                <c:pt idx="31">
                  <c:v>0.32640000000000002</c:v>
                </c:pt>
              </c:numCache>
            </c:numRef>
          </c:val>
          <c:smooth val="0"/>
          <c:extLst>
            <c:ext xmlns:c16="http://schemas.microsoft.com/office/drawing/2014/chart" uri="{C3380CC4-5D6E-409C-BE32-E72D297353CC}">
              <c16:uniqueId val="{00000004-EC5F-49EF-9903-9E9E64BBC6A3}"/>
            </c:ext>
          </c:extLst>
        </c:ser>
        <c:ser>
          <c:idx val="5"/>
          <c:order val="5"/>
          <c:tx>
            <c:strRef>
              <c:f>'F6.7'!$B$18</c:f>
              <c:strCache>
                <c:ptCount val="1"/>
                <c:pt idx="0">
                  <c:v>Anvendelse af opløsningsmidler (uden maling)</c:v>
                </c:pt>
              </c:strCache>
            </c:strRef>
          </c:tx>
          <c:spPr>
            <a:ln w="28575">
              <a:solidFill>
                <a:srgbClr val="87B4B1"/>
              </a:solidFill>
            </a:ln>
          </c:spPr>
          <c:marker>
            <c:symbol val="none"/>
          </c:marker>
          <c:cat>
            <c:numRef>
              <c:f>'F6.7'!$C$12:$AH$12</c:f>
              <c:numCache>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'F6.7'!$C$18:$AH$18</c:f>
              <c:numCache>
                <c:formatCode>0.0</c:formatCode>
                <c:ptCount val="32"/>
                <c:pt idx="0">
                  <c:v>29.1251</c:v>
                </c:pt>
                <c:pt idx="1">
                  <c:v>33.0852</c:v>
                </c:pt>
                <c:pt idx="2">
                  <c:v>36.9895</c:v>
                </c:pt>
                <c:pt idx="3">
                  <c:v>36.604500000000002</c:v>
                </c:pt>
                <c:pt idx="4">
                  <c:v>44.121499999999997</c:v>
                </c:pt>
                <c:pt idx="5">
                  <c:v>43.926499999999997</c:v>
                </c:pt>
                <c:pt idx="6">
                  <c:v>41.972999999999999</c:v>
                </c:pt>
                <c:pt idx="7">
                  <c:v>44.8264</c:v>
                </c:pt>
                <c:pt idx="8">
                  <c:v>37.276600000000002</c:v>
                </c:pt>
                <c:pt idx="9">
                  <c:v>38.197099999999999</c:v>
                </c:pt>
                <c:pt idx="10">
                  <c:v>41.027700000000003</c:v>
                </c:pt>
                <c:pt idx="11">
                  <c:v>43.297699999999999</c:v>
                </c:pt>
                <c:pt idx="12">
                  <c:v>38.7879</c:v>
                </c:pt>
                <c:pt idx="13">
                  <c:v>37.986800000000002</c:v>
                </c:pt>
                <c:pt idx="14">
                  <c:v>34.788499999999999</c:v>
                </c:pt>
                <c:pt idx="15">
                  <c:v>35.505200000000002</c:v>
                </c:pt>
                <c:pt idx="16">
                  <c:v>45.551099999999998</c:v>
                </c:pt>
                <c:pt idx="17">
                  <c:v>36.0747</c:v>
                </c:pt>
                <c:pt idx="18">
                  <c:v>40.010300000000001</c:v>
                </c:pt>
                <c:pt idx="19">
                  <c:v>28.035299999999999</c:v>
                </c:pt>
                <c:pt idx="20">
                  <c:v>25.5932</c:v>
                </c:pt>
                <c:pt idx="21">
                  <c:v>25.771999999999998</c:v>
                </c:pt>
                <c:pt idx="22">
                  <c:v>22.594000000000001</c:v>
                </c:pt>
                <c:pt idx="23">
                  <c:v>37.752699999999997</c:v>
                </c:pt>
                <c:pt idx="24">
                  <c:v>26.69</c:v>
                </c:pt>
                <c:pt idx="25">
                  <c:v>38.820999999999998</c:v>
                </c:pt>
                <c:pt idx="26">
                  <c:v>33.521900000000002</c:v>
                </c:pt>
                <c:pt idx="27">
                  <c:v>28.563400000000001</c:v>
                </c:pt>
                <c:pt idx="28">
                  <c:v>40.863500000000002</c:v>
                </c:pt>
                <c:pt idx="29">
                  <c:v>21.347899999999999</c:v>
                </c:pt>
                <c:pt idx="30">
                  <c:v>24.130800000000001</c:v>
                </c:pt>
                <c:pt idx="31">
                  <c:v>27.851500000000001</c:v>
                </c:pt>
              </c:numCache>
            </c:numRef>
          </c:val>
          <c:smooth val="0"/>
          <c:extLst>
            <c:ext xmlns:c16="http://schemas.microsoft.com/office/drawing/2014/chart" uri="{C3380CC4-5D6E-409C-BE32-E72D297353CC}">
              <c16:uniqueId val="{00000005-EC5F-49EF-9903-9E9E64BBC6A3}"/>
            </c:ext>
          </c:extLst>
        </c:ser>
        <c:dLbls>
          <c:showLegendKey val="0"/>
          <c:showVal val="0"/>
          <c:showCatName val="0"/>
          <c:showSerName val="0"/>
          <c:showPercent val="0"/>
          <c:showBubbleSize val="0"/>
        </c:dLbls>
        <c:marker val="1"/>
        <c:smooth val="0"/>
        <c:axId val="673391784"/>
        <c:axId val="673401296"/>
      </c:lineChart>
      <c:lineChart>
        <c:grouping val="standard"/>
        <c:varyColors val="0"/>
        <c:ser>
          <c:idx val="6"/>
          <c:order val="6"/>
          <c:tx>
            <c:v>AxisY</c:v>
          </c:tx>
          <c:spPr>
            <a:ln w="19050" cap="rnd" cmpd="sng" algn="ctr">
              <a:noFill/>
              <a:prstDash val="solid"/>
              <a:round/>
            </a:ln>
            <a:effectLst/>
            <a:extLst>
              <a:ext uri="{91240B29-F687-4F45-9708-019B960494DF}">
                <a14:hiddenLine xmlns:a14="http://schemas.microsoft.com/office/drawing/2010/main" w="19050" cap="rnd" cmpd="sng" algn="ctr">
                  <a:solidFill>
                    <a:srgbClr val="38A8E0">
                      <a:tint val="77000"/>
                    </a:srgbClr>
                  </a:solidFill>
                  <a:prstDash val="solid"/>
                  <a:round/>
                </a14:hiddenLine>
              </a:ext>
            </a:extLst>
          </c:spPr>
          <c:marker>
            <c:symbol val="none"/>
          </c:marker>
          <c:cat>
            <c:numLit>
              <c:formatCode>General</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Lit>
          </c:cat>
          <c:val>
            <c:numLit>
              <c:formatCode>General</c:formatCode>
              <c:ptCount val="1"/>
              <c:pt idx="0">
                <c:v>0</c:v>
              </c:pt>
            </c:numLit>
          </c:val>
          <c:smooth val="0"/>
          <c:extLst>
            <c:ext xmlns:c16="http://schemas.microsoft.com/office/drawing/2014/chart" uri="{C3380CC4-5D6E-409C-BE32-E72D297353CC}">
              <c16:uniqueId val="{00000006-EC5F-49EF-9903-9E9E64BBC6A3}"/>
            </c:ext>
          </c:extLst>
        </c:ser>
        <c:dLbls>
          <c:showLegendKey val="0"/>
          <c:showVal val="0"/>
          <c:showCatName val="0"/>
          <c:showSerName val="0"/>
          <c:showPercent val="0"/>
          <c:showBubbleSize val="0"/>
        </c:dLbls>
        <c:marker val="1"/>
        <c:smooth val="0"/>
        <c:axId val="846504400"/>
        <c:axId val="104327440"/>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104327440"/>
        <c:scaling>
          <c:orientation val="minMax"/>
          <c:max val="9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846504400"/>
        <c:crosses val="max"/>
        <c:crossBetween val="between"/>
        <c:majorUnit val="100"/>
        <c:minorUnit val="20"/>
      </c:valAx>
      <c:catAx>
        <c:axId val="846504400"/>
        <c:scaling>
          <c:orientation val="minMax"/>
        </c:scaling>
        <c:delete val="1"/>
        <c:axPos val="b"/>
        <c:numFmt formatCode="General" sourceLinked="1"/>
        <c:majorTickMark val="out"/>
        <c:minorTickMark val="none"/>
        <c:tickLblPos val="nextTo"/>
        <c:crossAx val="104327440"/>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
          <c:y val="0.90860272674249054"/>
          <c:w val="0.66242941389648469"/>
          <c:h val="9.1397273257509473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2397566901312932E-2"/>
          <c:w val="1"/>
          <c:h val="0.82620516185476833"/>
        </c:manualLayout>
      </c:layout>
      <c:lineChart>
        <c:grouping val="standard"/>
        <c:varyColors val="0"/>
        <c:ser>
          <c:idx val="0"/>
          <c:order val="0"/>
          <c:tx>
            <c:strRef>
              <c:f>'F6.8'!$C$11</c:f>
              <c:strCache>
                <c:ptCount val="1"/>
                <c:pt idx="0">
                  <c:v>Benzinbiler</c:v>
                </c:pt>
              </c:strCache>
            </c:strRef>
          </c:tx>
          <c:spPr>
            <a:ln w="28575" cap="rnd">
              <a:solidFill>
                <a:srgbClr val="28506E"/>
              </a:solidFill>
              <a:round/>
            </a:ln>
          </c:spPr>
          <c:marker>
            <c:symbol val="none"/>
          </c:marker>
          <c:cat>
            <c:numRef>
              <c:f>'F6.8'!$D$10:$T$10</c:f>
              <c:numCache>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Cache>
            </c:numRef>
          </c:cat>
          <c:val>
            <c:numRef>
              <c:f>'F6.8'!$D$11:$T$11</c:f>
              <c:numCache>
                <c:formatCode>#,##0</c:formatCode>
                <c:ptCount val="17"/>
                <c:pt idx="0">
                  <c:v>140837</c:v>
                </c:pt>
                <c:pt idx="1">
                  <c:v>112774</c:v>
                </c:pt>
                <c:pt idx="2">
                  <c:v>86082</c:v>
                </c:pt>
                <c:pt idx="3">
                  <c:v>64533</c:v>
                </c:pt>
                <c:pt idx="4">
                  <c:v>62147.454874536597</c:v>
                </c:pt>
                <c:pt idx="5">
                  <c:v>59611.905550306103</c:v>
                </c:pt>
                <c:pt idx="6">
                  <c:v>60755.025543825599</c:v>
                </c:pt>
                <c:pt idx="7">
                  <c:v>62975.235389210102</c:v>
                </c:pt>
                <c:pt idx="8">
                  <c:v>64319.848411051396</c:v>
                </c:pt>
                <c:pt idx="9">
                  <c:v>66464.093688218301</c:v>
                </c:pt>
                <c:pt idx="10">
                  <c:v>67889.5319495359</c:v>
                </c:pt>
                <c:pt idx="11">
                  <c:v>68319.030022161402</c:v>
                </c:pt>
                <c:pt idx="12">
                  <c:v>67514.002585523602</c:v>
                </c:pt>
                <c:pt idx="13">
                  <c:v>65534.0417023482</c:v>
                </c:pt>
                <c:pt idx="14">
                  <c:v>62653.565139966202</c:v>
                </c:pt>
                <c:pt idx="15">
                  <c:v>58215.1603104842</c:v>
                </c:pt>
                <c:pt idx="16">
                  <c:v>49.568059975188703</c:v>
                </c:pt>
              </c:numCache>
            </c:numRef>
          </c:val>
          <c:smooth val="0"/>
          <c:extLst>
            <c:ext xmlns:c16="http://schemas.microsoft.com/office/drawing/2014/chart" uri="{C3380CC4-5D6E-409C-BE32-E72D297353CC}">
              <c16:uniqueId val="{00000000-4223-4792-8903-57742E3715C8}"/>
            </c:ext>
          </c:extLst>
        </c:ser>
        <c:ser>
          <c:idx val="2"/>
          <c:order val="2"/>
          <c:tx>
            <c:strRef>
              <c:f>'F6.8'!$C$13</c:f>
              <c:strCache>
                <c:ptCount val="1"/>
                <c:pt idx="0">
                  <c:v>Elbiler (BEV)</c:v>
                </c:pt>
              </c:strCache>
            </c:strRef>
          </c:tx>
          <c:spPr>
            <a:ln w="28575" cap="rnd">
              <a:solidFill>
                <a:srgbClr val="666666"/>
              </a:solidFill>
              <a:round/>
            </a:ln>
          </c:spPr>
          <c:marker>
            <c:symbol val="none"/>
          </c:marker>
          <c:cat>
            <c:numRef>
              <c:f>'F6.8'!$D$10:$T$10</c:f>
              <c:numCache>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Cache>
            </c:numRef>
          </c:cat>
          <c:val>
            <c:numRef>
              <c:f>'F6.8'!$D$13:$T$13</c:f>
              <c:numCache>
                <c:formatCode>#,##0</c:formatCode>
                <c:ptCount val="17"/>
                <c:pt idx="0">
                  <c:v>5579</c:v>
                </c:pt>
                <c:pt idx="1">
                  <c:v>14691</c:v>
                </c:pt>
                <c:pt idx="2">
                  <c:v>27915</c:v>
                </c:pt>
                <c:pt idx="3">
                  <c:v>33165</c:v>
                </c:pt>
                <c:pt idx="4">
                  <c:v>33872.315993513599</c:v>
                </c:pt>
                <c:pt idx="5">
                  <c:v>40050.970207992301</c:v>
                </c:pt>
                <c:pt idx="6">
                  <c:v>50713.289331603999</c:v>
                </c:pt>
                <c:pt idx="7">
                  <c:v>61585.383071954799</c:v>
                </c:pt>
                <c:pt idx="8">
                  <c:v>73714.515907289999</c:v>
                </c:pt>
                <c:pt idx="9">
                  <c:v>88422.864086194706</c:v>
                </c:pt>
                <c:pt idx="10">
                  <c:v>104384.50236267</c:v>
                </c:pt>
                <c:pt idx="11">
                  <c:v>122147.206969943</c:v>
                </c:pt>
                <c:pt idx="12">
                  <c:v>139577.598363756</c:v>
                </c:pt>
                <c:pt idx="13">
                  <c:v>157141.11379409701</c:v>
                </c:pt>
                <c:pt idx="14">
                  <c:v>178173.666766771</c:v>
                </c:pt>
                <c:pt idx="15">
                  <c:v>195486.07651402301</c:v>
                </c:pt>
                <c:pt idx="16">
                  <c:v>291790.98530731403</c:v>
                </c:pt>
              </c:numCache>
            </c:numRef>
          </c:val>
          <c:smooth val="0"/>
          <c:extLst>
            <c:ext xmlns:c16="http://schemas.microsoft.com/office/drawing/2014/chart" uri="{C3380CC4-5D6E-409C-BE32-E72D297353CC}">
              <c16:uniqueId val="{00000001-4223-4792-8903-57742E3715C8}"/>
            </c:ext>
          </c:extLst>
        </c:ser>
        <c:dLbls>
          <c:showLegendKey val="0"/>
          <c:showVal val="0"/>
          <c:showCatName val="0"/>
          <c:showSerName val="0"/>
          <c:showPercent val="0"/>
          <c:showBubbleSize val="0"/>
        </c:dLbls>
        <c:marker val="1"/>
        <c:smooth val="0"/>
        <c:axId val="673391784"/>
        <c:axId val="673401296"/>
        <c:extLst>
          <c:ext xmlns:c15="http://schemas.microsoft.com/office/drawing/2012/chart" uri="{02D57815-91ED-43cb-92C2-25804820EDAC}">
            <c15:filteredLineSeries>
              <c15:ser>
                <c:idx val="1"/>
                <c:order val="1"/>
                <c:tx>
                  <c:strRef>
                    <c:extLst>
                      <c:ext uri="{02D57815-91ED-43cb-92C2-25804820EDAC}">
                        <c15:formulaRef>
                          <c15:sqref>'F6.8'!$C$12</c15:sqref>
                        </c15:formulaRef>
                      </c:ext>
                    </c:extLst>
                    <c:strCache>
                      <c:ptCount val="1"/>
                      <c:pt idx="0">
                        <c:v>Diesel</c:v>
                      </c:pt>
                    </c:strCache>
                  </c:strRef>
                </c:tx>
                <c:spPr>
                  <a:ln w="28575" cap="rnd">
                    <a:solidFill>
                      <a:srgbClr val="7E96A8"/>
                    </a:solidFill>
                    <a:round/>
                  </a:ln>
                </c:spPr>
                <c:marker>
                  <c:symbol val="none"/>
                </c:marker>
                <c:cat>
                  <c:numRef>
                    <c:extLst>
                      <c:ext uri="{02D57815-91ED-43cb-92C2-25804820EDAC}">
                        <c15:formulaRef>
                          <c15:sqref>'F6.8'!$D$10:$T$10</c15:sqref>
                        </c15:formulaRef>
                      </c:ext>
                    </c:extLst>
                    <c:numCache>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Cache>
                  </c:numRef>
                </c:cat>
                <c:val>
                  <c:numRef>
                    <c:extLst>
                      <c:ext uri="{02D57815-91ED-43cb-92C2-25804820EDAC}">
                        <c15:formulaRef>
                          <c15:sqref>'F6.8'!$D$12:$T$12</c15:sqref>
                        </c15:formulaRef>
                      </c:ext>
                    </c:extLst>
                    <c:numCache>
                      <c:formatCode>#,##0</c:formatCode>
                      <c:ptCount val="17"/>
                      <c:pt idx="0">
                        <c:v>52017</c:v>
                      </c:pt>
                      <c:pt idx="1">
                        <c:v>37872</c:v>
                      </c:pt>
                      <c:pt idx="2">
                        <c:v>16582</c:v>
                      </c:pt>
                      <c:pt idx="3">
                        <c:v>9095</c:v>
                      </c:pt>
                      <c:pt idx="4">
                        <c:v>11864.7741875557</c:v>
                      </c:pt>
                      <c:pt idx="5">
                        <c:v>12067.625212261501</c:v>
                      </c:pt>
                      <c:pt idx="6">
                        <c:v>14106.4794461375</c:v>
                      </c:pt>
                      <c:pt idx="7">
                        <c:v>14842.3948990762</c:v>
                      </c:pt>
                      <c:pt idx="8">
                        <c:v>15433.0970262804</c:v>
                      </c:pt>
                      <c:pt idx="9">
                        <c:v>16234.111873157601</c:v>
                      </c:pt>
                      <c:pt idx="10">
                        <c:v>16945.949630262399</c:v>
                      </c:pt>
                      <c:pt idx="11">
                        <c:v>17426.7602723694</c:v>
                      </c:pt>
                      <c:pt idx="12">
                        <c:v>17562.2122867219</c:v>
                      </c:pt>
                      <c:pt idx="13">
                        <c:v>17357.207432609401</c:v>
                      </c:pt>
                      <c:pt idx="14">
                        <c:v>16968.220393616601</c:v>
                      </c:pt>
                      <c:pt idx="15">
                        <c:v>16058.9137860101</c:v>
                      </c:pt>
                      <c:pt idx="16">
                        <c:v>12.1391167286176</c:v>
                      </c:pt>
                    </c:numCache>
                  </c:numRef>
                </c:val>
                <c:smooth val="0"/>
                <c:extLst>
                  <c:ext xmlns:c16="http://schemas.microsoft.com/office/drawing/2014/chart" uri="{C3380CC4-5D6E-409C-BE32-E72D297353CC}">
                    <c16:uniqueId val="{00000003-4223-4792-8903-57742E3715C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'F6.8'!$C$14</c15:sqref>
                        </c15:formulaRef>
                      </c:ext>
                    </c:extLst>
                    <c:strCache>
                      <c:ptCount val="1"/>
                      <c:pt idx="0">
                        <c:v>PHEV</c:v>
                      </c:pt>
                    </c:strCache>
                  </c:strRef>
                </c:tx>
                <c:spPr>
                  <a:ln w="28575" cap="rnd">
                    <a:solidFill>
                      <a:srgbClr val="999999"/>
                    </a:solidFill>
                    <a:round/>
                  </a:ln>
                </c:spPr>
                <c:marker>
                  <c:symbol val="none"/>
                </c:marker>
                <c:cat>
                  <c:numRef>
                    <c:extLst xmlns:c15="http://schemas.microsoft.com/office/drawing/2012/chart">
                      <c:ext xmlns:c15="http://schemas.microsoft.com/office/drawing/2012/chart" uri="{02D57815-91ED-43cb-92C2-25804820EDAC}">
                        <c15:formulaRef>
                          <c15:sqref>'F6.8'!$D$10:$T$10</c15:sqref>
                        </c15:formulaRef>
                      </c:ext>
                    </c:extLst>
                    <c:numCache>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Cache>
                  </c:numRef>
                </c:cat>
                <c:val>
                  <c:numRef>
                    <c:extLst xmlns:c15="http://schemas.microsoft.com/office/drawing/2012/chart">
                      <c:ext xmlns:c15="http://schemas.microsoft.com/office/drawing/2012/chart" uri="{02D57815-91ED-43cb-92C2-25804820EDAC}">
                        <c15:formulaRef>
                          <c15:sqref>'F6.8'!$D$14:$T$14</c15:sqref>
                        </c15:formulaRef>
                      </c:ext>
                    </c:extLst>
                    <c:numCache>
                      <c:formatCode>#,##0</c:formatCode>
                      <c:ptCount val="17"/>
                      <c:pt idx="0">
                        <c:v>3779</c:v>
                      </c:pt>
                      <c:pt idx="1">
                        <c:v>18068</c:v>
                      </c:pt>
                      <c:pt idx="2">
                        <c:v>40470</c:v>
                      </c:pt>
                      <c:pt idx="3">
                        <c:v>24229</c:v>
                      </c:pt>
                      <c:pt idx="4">
                        <c:v>20157.569194882701</c:v>
                      </c:pt>
                      <c:pt idx="5">
                        <c:v>18262.009500182499</c:v>
                      </c:pt>
                      <c:pt idx="6">
                        <c:v>17608.519761445801</c:v>
                      </c:pt>
                      <c:pt idx="7">
                        <c:v>17229.740138670801</c:v>
                      </c:pt>
                      <c:pt idx="8">
                        <c:v>16432.252781280102</c:v>
                      </c:pt>
                      <c:pt idx="9">
                        <c:v>15661.428612014901</c:v>
                      </c:pt>
                      <c:pt idx="10">
                        <c:v>14813.1555134954</c:v>
                      </c:pt>
                      <c:pt idx="11">
                        <c:v>13950.607365572099</c:v>
                      </c:pt>
                      <c:pt idx="12">
                        <c:v>12888.1268550316</c:v>
                      </c:pt>
                      <c:pt idx="13">
                        <c:v>11618.4285746566</c:v>
                      </c:pt>
                      <c:pt idx="14">
                        <c:v>10107.2200828108</c:v>
                      </c:pt>
                      <c:pt idx="15">
                        <c:v>8592.6373275722199</c:v>
                      </c:pt>
                      <c:pt idx="16">
                        <c:v>594.81671970226398</c:v>
                      </c:pt>
                    </c:numCache>
                  </c:numRef>
                </c:val>
                <c:smooth val="0"/>
                <c:extLst xmlns:c15="http://schemas.microsoft.com/office/drawing/2012/chart">
                  <c:ext xmlns:c16="http://schemas.microsoft.com/office/drawing/2014/chart" uri="{C3380CC4-5D6E-409C-BE32-E72D297353CC}">
                    <c16:uniqueId val="{00000004-4223-4792-8903-57742E3715C8}"/>
                  </c:ext>
                </c:extLst>
              </c15:ser>
            </c15:filteredLineSeries>
          </c:ext>
        </c:extLst>
      </c:lineChart>
      <c:lineChart>
        <c:grouping val="standard"/>
        <c:varyColors val="0"/>
        <c:ser>
          <c:idx val="4"/>
          <c:order val="4"/>
          <c:tx>
            <c:v>AxisY</c:v>
          </c:tx>
          <c:spPr>
            <a:ln w="19050" cap="rnd" cmpd="sng" algn="ctr">
              <a:noFill/>
              <a:prstDash val="solid"/>
              <a:round/>
            </a:ln>
            <a:effectLst/>
            <a:extLst>
              <a:ext uri="{91240B29-F687-4F45-9708-019B960494DF}">
                <a14:hiddenLine xmlns:a14="http://schemas.microsoft.com/office/drawing/2010/main" w="19050" cap="rnd" cmpd="sng" algn="ctr">
                  <a:solidFill>
                    <a:srgbClr val="4E801F"/>
                  </a:solidFill>
                  <a:prstDash val="solid"/>
                  <a:round/>
                </a14:hiddenLine>
              </a:ext>
            </a:extLst>
          </c:spPr>
          <c:marker>
            <c:symbol val="none"/>
          </c:marker>
          <c:cat>
            <c:numLit>
              <c:formatCode>General</c:formatCode>
              <c:ptCount val="17"/>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pt idx="14">
                <c:v>2033</c:v>
              </c:pt>
              <c:pt idx="15">
                <c:v>2034</c:v>
              </c:pt>
              <c:pt idx="16">
                <c:v>2035</c:v>
              </c:pt>
            </c:numLit>
          </c:cat>
          <c:val>
            <c:numLit>
              <c:formatCode>General</c:formatCode>
              <c:ptCount val="1"/>
              <c:pt idx="0">
                <c:v>0</c:v>
              </c:pt>
            </c:numLit>
          </c:val>
          <c:smooth val="0"/>
          <c:extLst>
            <c:ext xmlns:c16="http://schemas.microsoft.com/office/drawing/2014/chart" uri="{C3380CC4-5D6E-409C-BE32-E72D297353CC}">
              <c16:uniqueId val="{00000002-4223-4792-8903-57742E3715C8}"/>
            </c:ext>
          </c:extLst>
        </c:ser>
        <c:dLbls>
          <c:showLegendKey val="0"/>
          <c:showVal val="0"/>
          <c:showCatName val="0"/>
          <c:showSerName val="0"/>
          <c:showPercent val="0"/>
          <c:showBubbleSize val="0"/>
        </c:dLbls>
        <c:marker val="1"/>
        <c:smooth val="0"/>
        <c:axId val="445085632"/>
        <c:axId val="103622361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valAx>
        <c:axId val="1036223616"/>
        <c:scaling>
          <c:orientation val="minMax"/>
          <c:max val="35000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445085632"/>
        <c:crosses val="max"/>
        <c:crossBetween val="between"/>
        <c:majorUnit val="50000"/>
        <c:minorUnit val="10000"/>
      </c:valAx>
      <c:catAx>
        <c:axId val="445085632"/>
        <c:scaling>
          <c:orientation val="minMax"/>
        </c:scaling>
        <c:delete val="1"/>
        <c:axPos val="b"/>
        <c:numFmt formatCode="General" sourceLinked="1"/>
        <c:majorTickMark val="out"/>
        <c:minorTickMark val="none"/>
        <c:tickLblPos val="nextTo"/>
        <c:crossAx val="1036223616"/>
        <c:crosses val="autoZero"/>
        <c:auto val="1"/>
        <c:lblAlgn val="ctr"/>
        <c:lblOffset val="100"/>
        <c:noMultiLvlLbl val="0"/>
      </c:catAx>
      <c:spPr>
        <a:noFill/>
        <a:ln>
          <a:noFill/>
        </a:ln>
        <a:effectLst/>
      </c:spPr>
    </c:plotArea>
    <c:legend>
      <c:legendPos val="b"/>
      <c:legendEntry>
        <c:idx val="2"/>
        <c:delete val="1"/>
      </c:legendEntry>
      <c:layout>
        <c:manualLayout>
          <c:xMode val="edge"/>
          <c:yMode val="edge"/>
          <c:x val="0"/>
          <c:y val="0.90860272674249054"/>
          <c:w val="0.66242941389648469"/>
          <c:h val="9.1397273257509473E-2"/>
        </c:manualLayout>
      </c:layout>
      <c:overlay val="0"/>
      <c:spPr>
        <a:noFill/>
        <a:ln>
          <a:noFill/>
        </a:ln>
        <a:effectLst/>
      </c:spPr>
      <c:txPr>
        <a:bodyPr rot="0" vert="horz"/>
        <a:lstStyle/>
        <a:p>
          <a:pPr>
            <a:defRPr/>
          </a:pPr>
          <a:endParaRPr lang="da-DK"/>
        </a:p>
      </c:txPr>
    </c:legend>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3.7391506936217025E-2"/>
          <c:w val="0.99889046511501722"/>
          <c:h val="0.90196865659691683"/>
        </c:manualLayout>
      </c:layout>
      <c:lineChart>
        <c:grouping val="standard"/>
        <c:varyColors val="0"/>
        <c:ser>
          <c:idx val="0"/>
          <c:order val="0"/>
          <c:tx>
            <c:strRef>
              <c:f>'F6.10'!$B$17</c:f>
              <c:strCache>
                <c:ptCount val="1"/>
                <c:pt idx="0">
                  <c:v>Energi</c:v>
                </c:pt>
              </c:strCache>
            </c:strRef>
          </c:tx>
          <c:spPr>
            <a:ln w="28575" cap="rnd">
              <a:solidFill>
                <a:srgbClr val="28506E"/>
              </a:solidFill>
              <a:round/>
            </a:ln>
          </c:spPr>
          <c:marker>
            <c:symbol val="none"/>
          </c:marker>
          <c:dLbls>
            <c:dLbl>
              <c:idx val="45"/>
              <c:dLblPos val="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B9-4D24-8B06-00E0DD745E9C}"/>
                </c:ext>
              </c:extLst>
            </c:dLbl>
            <c:spPr>
              <a:solidFill>
                <a:srgbClr val="FFFFFF">
                  <a:alpha val="50000"/>
                </a:srgbClr>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'F6.10'!$AK$9:$AV$9</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2035</c:v>
                </c:pt>
              </c:strCache>
            </c:strRef>
          </c:cat>
          <c:val>
            <c:numRef>
              <c:f>'F6.10'!$AK$17:$AV$17</c:f>
              <c:numCache>
                <c:formatCode>#,##0</c:formatCode>
                <c:ptCount val="12"/>
                <c:pt idx="0" formatCode="General">
                  <c:v>100</c:v>
                </c:pt>
                <c:pt idx="1">
                  <c:v>86.715269339813688</c:v>
                </c:pt>
                <c:pt idx="2">
                  <c:v>81.166464155528558</c:v>
                </c:pt>
                <c:pt idx="3">
                  <c:v>76.589712434183895</c:v>
                </c:pt>
                <c:pt idx="4">
                  <c:v>71.729445119481568</c:v>
                </c:pt>
                <c:pt idx="5">
                  <c:v>66.221142162818964</c:v>
                </c:pt>
                <c:pt idx="6">
                  <c:v>62.292426083434563</c:v>
                </c:pt>
                <c:pt idx="7">
                  <c:v>59.254759011745641</c:v>
                </c:pt>
                <c:pt idx="8">
                  <c:v>57.270149858242192</c:v>
                </c:pt>
                <c:pt idx="9">
                  <c:v>55.002025111381123</c:v>
                </c:pt>
                <c:pt idx="10">
                  <c:v>52.571891454029974</c:v>
                </c:pt>
                <c:pt idx="11">
                  <c:v>49.69623329283111</c:v>
                </c:pt>
              </c:numCache>
            </c:numRef>
          </c:val>
          <c:smooth val="0"/>
          <c:extLst>
            <c:ext xmlns:c16="http://schemas.microsoft.com/office/drawing/2014/chart" uri="{C3380CC4-5D6E-409C-BE32-E72D297353CC}">
              <c16:uniqueId val="{00000001-A4B9-4D24-8B06-00E0DD745E9C}"/>
            </c:ext>
          </c:extLst>
        </c:ser>
        <c:ser>
          <c:idx val="1"/>
          <c:order val="1"/>
          <c:tx>
            <c:strRef>
              <c:f>'F6.10'!$B$18</c:f>
              <c:strCache>
                <c:ptCount val="1"/>
                <c:pt idx="0">
                  <c:v>Udledninger fra industriprocesser og anvendelse af produkter</c:v>
                </c:pt>
              </c:strCache>
            </c:strRef>
          </c:tx>
          <c:spPr>
            <a:ln w="28575" cap="rnd">
              <a:solidFill>
                <a:srgbClr val="7E96A8"/>
              </a:solidFill>
              <a:round/>
            </a:ln>
          </c:spPr>
          <c:marker>
            <c:symbol val="none"/>
          </c:marker>
          <c:dLbls>
            <c:dLbl>
              <c:idx val="45"/>
              <c:dLblPos val="b"/>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B9-4D24-8B06-00E0DD745E9C}"/>
                </c:ext>
              </c:extLst>
            </c:dLbl>
            <c:spPr>
              <a:solidFill>
                <a:srgbClr val="FFFFFF">
                  <a:alpha val="50000"/>
                </a:srgbClr>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'F6.10'!$AK$9:$AV$9</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2035</c:v>
                </c:pt>
              </c:strCache>
            </c:strRef>
          </c:cat>
          <c:val>
            <c:numRef>
              <c:f>'F6.10'!$AK$18:$AV$18</c:f>
              <c:numCache>
                <c:formatCode>#,##0</c:formatCode>
                <c:ptCount val="12"/>
                <c:pt idx="0" formatCode="General">
                  <c:v>100</c:v>
                </c:pt>
                <c:pt idx="1">
                  <c:v>97.727272727272734</c:v>
                </c:pt>
                <c:pt idx="2">
                  <c:v>94.318181818181827</c:v>
                </c:pt>
                <c:pt idx="3">
                  <c:v>91.477272727272734</c:v>
                </c:pt>
                <c:pt idx="4">
                  <c:v>87.5</c:v>
                </c:pt>
                <c:pt idx="5">
                  <c:v>82.954545454545453</c:v>
                </c:pt>
                <c:pt idx="6">
                  <c:v>77.840909090909093</c:v>
                </c:pt>
                <c:pt idx="7">
                  <c:v>77.840909090909093</c:v>
                </c:pt>
                <c:pt idx="8">
                  <c:v>76.13636363636364</c:v>
                </c:pt>
                <c:pt idx="9">
                  <c:v>75.568181818181813</c:v>
                </c:pt>
                <c:pt idx="10">
                  <c:v>74.431818181818173</c:v>
                </c:pt>
                <c:pt idx="11">
                  <c:v>74.999999999999986</c:v>
                </c:pt>
              </c:numCache>
            </c:numRef>
          </c:val>
          <c:smooth val="0"/>
          <c:extLst>
            <c:ext xmlns:c16="http://schemas.microsoft.com/office/drawing/2014/chart" uri="{C3380CC4-5D6E-409C-BE32-E72D297353CC}">
              <c16:uniqueId val="{00000003-A4B9-4D24-8B06-00E0DD745E9C}"/>
            </c:ext>
          </c:extLst>
        </c:ser>
        <c:ser>
          <c:idx val="2"/>
          <c:order val="2"/>
          <c:tx>
            <c:strRef>
              <c:f>'F6.10'!$B$19</c:f>
              <c:strCache>
                <c:ptCount val="1"/>
                <c:pt idx="0">
                  <c:v>Udledninger fra landbrugsprocesser</c:v>
                </c:pt>
              </c:strCache>
            </c:strRef>
          </c:tx>
          <c:spPr>
            <a:ln w="28575" cap="rnd">
              <a:solidFill>
                <a:srgbClr val="666666"/>
              </a:solidFill>
              <a:round/>
            </a:ln>
          </c:spPr>
          <c:marker>
            <c:symbol val="none"/>
          </c:marker>
          <c:dLbls>
            <c:dLbl>
              <c:idx val="45"/>
              <c:spPr>
                <a:solidFill>
                  <a:srgbClr val="FFFFFF">
                    <a:alpha val="50000"/>
                  </a:srgbClr>
                </a:solidFill>
                <a:ln>
                  <a:noFill/>
                </a:ln>
                <a:effectLst/>
              </c:spPr>
              <c:txPr>
                <a:bodyPr wrap="square" lIns="38100" tIns="19050" rIns="38100" bIns="19050" anchor="ctr">
                  <a:spAutoFit/>
                </a:bodyPr>
                <a:lstStyle/>
                <a:p>
                  <a:pPr>
                    <a:defRPr/>
                  </a:pPr>
                  <a:endParaRPr lang="da-DK"/>
                </a:p>
              </c:txPr>
              <c:dLblPos val="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B9-4D24-8B06-00E0DD745E9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'F6.10'!$AK$9:$AV$9</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2035</c:v>
                </c:pt>
              </c:strCache>
            </c:strRef>
          </c:cat>
          <c:val>
            <c:numRef>
              <c:f>'F6.10'!$AK$19:$AV$19</c:f>
              <c:numCache>
                <c:formatCode>#,##0</c:formatCode>
                <c:ptCount val="12"/>
                <c:pt idx="0" formatCode="General">
                  <c:v>100</c:v>
                </c:pt>
                <c:pt idx="1">
                  <c:v>98.228520814880412</c:v>
                </c:pt>
                <c:pt idx="2">
                  <c:v>97.165633303808661</c:v>
                </c:pt>
                <c:pt idx="3">
                  <c:v>95.571302037201065</c:v>
                </c:pt>
                <c:pt idx="4">
                  <c:v>94.508414526129329</c:v>
                </c:pt>
                <c:pt idx="5">
                  <c:v>93.179805137289634</c:v>
                </c:pt>
                <c:pt idx="6">
                  <c:v>91.939769707705935</c:v>
                </c:pt>
                <c:pt idx="7">
                  <c:v>91.40832595217006</c:v>
                </c:pt>
                <c:pt idx="8">
                  <c:v>90.965456155890166</c:v>
                </c:pt>
                <c:pt idx="9">
                  <c:v>90.788308237378203</c:v>
                </c:pt>
                <c:pt idx="10">
                  <c:v>90.434012400354291</c:v>
                </c:pt>
                <c:pt idx="11">
                  <c:v>90.079716563330365</c:v>
                </c:pt>
              </c:numCache>
            </c:numRef>
          </c:val>
          <c:smooth val="0"/>
          <c:extLst>
            <c:ext xmlns:c16="http://schemas.microsoft.com/office/drawing/2014/chart" uri="{C3380CC4-5D6E-409C-BE32-E72D297353CC}">
              <c16:uniqueId val="{00000005-A4B9-4D24-8B06-00E0DD745E9C}"/>
            </c:ext>
          </c:extLst>
        </c:ser>
        <c:ser>
          <c:idx val="3"/>
          <c:order val="3"/>
          <c:tx>
            <c:strRef>
              <c:f>'F6.10'!$B$20</c:f>
              <c:strCache>
                <c:ptCount val="1"/>
                <c:pt idx="0">
                  <c:v>LULUCF (ekskl. skov)</c:v>
                </c:pt>
              </c:strCache>
            </c:strRef>
          </c:tx>
          <c:spPr>
            <a:ln w="28575" cap="rnd">
              <a:solidFill>
                <a:srgbClr val="999999"/>
              </a:solidFill>
              <a:round/>
            </a:ln>
          </c:spPr>
          <c:marker>
            <c:symbol val="none"/>
          </c:marker>
          <c:dLbls>
            <c:dLbl>
              <c:idx val="45"/>
              <c:dLblPos val="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B9-4D24-8B06-00E0DD745E9C}"/>
                </c:ext>
              </c:extLst>
            </c:dLbl>
            <c:spPr>
              <a:solidFill>
                <a:srgbClr val="FFFFFF">
                  <a:alpha val="50000"/>
                </a:srgbClr>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'F6.10'!$AK$9:$AV$9</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2035</c:v>
                </c:pt>
              </c:strCache>
            </c:strRef>
          </c:cat>
          <c:val>
            <c:numRef>
              <c:f>'F6.10'!$AK$20:$AV$20</c:f>
              <c:numCache>
                <c:formatCode>#,##0</c:formatCode>
                <c:ptCount val="12"/>
                <c:pt idx="0" formatCode="General">
                  <c:v>100</c:v>
                </c:pt>
                <c:pt idx="1">
                  <c:v>99.667774086378742</c:v>
                </c:pt>
                <c:pt idx="2">
                  <c:v>98.006644518272438</c:v>
                </c:pt>
                <c:pt idx="3">
                  <c:v>90.697674418604663</c:v>
                </c:pt>
                <c:pt idx="4">
                  <c:v>84.053156146179418</c:v>
                </c:pt>
                <c:pt idx="5">
                  <c:v>78.405315614617948</c:v>
                </c:pt>
                <c:pt idx="6">
                  <c:v>77.408637873754159</c:v>
                </c:pt>
                <c:pt idx="7">
                  <c:v>73.089700996677749</c:v>
                </c:pt>
                <c:pt idx="8">
                  <c:v>73.754152823920265</c:v>
                </c:pt>
                <c:pt idx="9">
                  <c:v>71.760797342192703</c:v>
                </c:pt>
                <c:pt idx="10">
                  <c:v>76.411960132890371</c:v>
                </c:pt>
                <c:pt idx="11">
                  <c:v>74.750830564784053</c:v>
                </c:pt>
              </c:numCache>
            </c:numRef>
          </c:val>
          <c:smooth val="0"/>
          <c:extLst>
            <c:ext xmlns:c16="http://schemas.microsoft.com/office/drawing/2014/chart" uri="{C3380CC4-5D6E-409C-BE32-E72D297353CC}">
              <c16:uniqueId val="{00000007-A4B9-4D24-8B06-00E0DD745E9C}"/>
            </c:ext>
          </c:extLst>
        </c:ser>
        <c:ser>
          <c:idx val="4"/>
          <c:order val="4"/>
          <c:tx>
            <c:strRef>
              <c:f>'F6.10'!$B$21</c:f>
              <c:strCache>
                <c:ptCount val="1"/>
                <c:pt idx="0">
                  <c:v>Affaldsrelaterede udledninger (ekskl. Affaldsforbrænding)</c:v>
                </c:pt>
              </c:strCache>
            </c:strRef>
          </c:tx>
          <c:spPr>
            <a:ln w="28575">
              <a:solidFill>
                <a:srgbClr val="37827D"/>
              </a:solidFill>
            </a:ln>
          </c:spPr>
          <c:marker>
            <c:symbol val="none"/>
          </c:marker>
          <c:dLbls>
            <c:dLbl>
              <c:idx val="45"/>
              <c:dLblPos val="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4B9-4D24-8B06-00E0DD745E9C}"/>
                </c:ext>
              </c:extLst>
            </c:dLbl>
            <c:spPr>
              <a:solidFill>
                <a:srgbClr val="FFFFFF">
                  <a:alpha val="50000"/>
                </a:srgbClr>
              </a:solid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'F6.10'!$AK$9:$AV$9</c:f>
              <c:strCache>
                <c:ptCount val="12"/>
                <c:pt idx="0">
                  <c:v>2024</c:v>
                </c:pt>
                <c:pt idx="1">
                  <c:v>2025</c:v>
                </c:pt>
                <c:pt idx="2">
                  <c:v>2026</c:v>
                </c:pt>
                <c:pt idx="3">
                  <c:v>2027</c:v>
                </c:pt>
                <c:pt idx="4">
                  <c:v>2028</c:v>
                </c:pt>
                <c:pt idx="5">
                  <c:v>2029</c:v>
                </c:pt>
                <c:pt idx="6">
                  <c:v>2030</c:v>
                </c:pt>
                <c:pt idx="7">
                  <c:v>2031</c:v>
                </c:pt>
                <c:pt idx="8">
                  <c:v>2032</c:v>
                </c:pt>
                <c:pt idx="9">
                  <c:v>2033</c:v>
                </c:pt>
                <c:pt idx="10">
                  <c:v>2034</c:v>
                </c:pt>
                <c:pt idx="11">
                  <c:v>2035</c:v>
                </c:pt>
              </c:strCache>
            </c:strRef>
          </c:cat>
          <c:val>
            <c:numRef>
              <c:f>'F6.10'!$AK$21:$AV$21</c:f>
              <c:numCache>
                <c:formatCode>#,##0</c:formatCode>
                <c:ptCount val="12"/>
                <c:pt idx="0" formatCode="General">
                  <c:v>100</c:v>
                </c:pt>
                <c:pt idx="1">
                  <c:v>102.85714285714288</c:v>
                </c:pt>
                <c:pt idx="2">
                  <c:v>102.85714285714288</c:v>
                </c:pt>
                <c:pt idx="3">
                  <c:v>104.28571428571429</c:v>
                </c:pt>
                <c:pt idx="4">
                  <c:v>106.42857142857143</c:v>
                </c:pt>
                <c:pt idx="5">
                  <c:v>108.57142857142858</c:v>
                </c:pt>
                <c:pt idx="6">
                  <c:v>111.42857142857143</c:v>
                </c:pt>
                <c:pt idx="7">
                  <c:v>111.42857142857143</c:v>
                </c:pt>
                <c:pt idx="8">
                  <c:v>110.00000000000001</c:v>
                </c:pt>
                <c:pt idx="9">
                  <c:v>106.42857142857143</c:v>
                </c:pt>
                <c:pt idx="10">
                  <c:v>105</c:v>
                </c:pt>
                <c:pt idx="11">
                  <c:v>102.14285714285714</c:v>
                </c:pt>
              </c:numCache>
            </c:numRef>
          </c:val>
          <c:smooth val="0"/>
          <c:extLst>
            <c:ext xmlns:c16="http://schemas.microsoft.com/office/drawing/2014/chart" uri="{C3380CC4-5D6E-409C-BE32-E72D297353CC}">
              <c16:uniqueId val="{00000009-A4B9-4D24-8B06-00E0DD745E9C}"/>
            </c:ext>
          </c:extLst>
        </c:ser>
        <c:dLbls>
          <c:showLegendKey val="0"/>
          <c:showVal val="0"/>
          <c:showCatName val="0"/>
          <c:showSerName val="0"/>
          <c:showPercent val="0"/>
          <c:showBubbleSize val="0"/>
        </c:dLbls>
        <c:smooth val="0"/>
        <c:axId val="673391784"/>
        <c:axId val="673401296"/>
      </c:lineChart>
      <c:catAx>
        <c:axId val="673391784"/>
        <c:scaling>
          <c:orientation val="minMax"/>
        </c:scaling>
        <c:delete val="0"/>
        <c:axPos val="b"/>
        <c:numFmt formatCode="General" sourceLinked="1"/>
        <c:majorTickMark val="out"/>
        <c:minorTickMark val="none"/>
        <c:tickLblPos val="low"/>
        <c:spPr>
          <a:noFill/>
          <a:ln w="12700" cap="flat" cmpd="sng" algn="ctr">
            <a:solidFill>
              <a:schemeClr val="tx1"/>
            </a:solidFill>
            <a:round/>
          </a:ln>
          <a:effectLst/>
        </c:spPr>
        <c:txPr>
          <a:bodyPr rot="-60000000" vert="horz"/>
          <a:lstStyle/>
          <a:p>
            <a:pPr>
              <a:defRPr/>
            </a:pPr>
            <a:endParaRPr lang="da-DK"/>
          </a:p>
        </c:txPr>
        <c:crossAx val="673401296"/>
        <c:crosses val="autoZero"/>
        <c:auto val="1"/>
        <c:lblAlgn val="ctr"/>
        <c:lblOffset val="100"/>
        <c:noMultiLvlLbl val="0"/>
      </c:catAx>
      <c:valAx>
        <c:axId val="673401296"/>
        <c:scaling>
          <c:orientation val="minMax"/>
          <c:max val="120"/>
          <c:min val="40"/>
        </c:scaling>
        <c:delete val="0"/>
        <c:axPos val="l"/>
        <c:numFmt formatCode="#,##0" sourceLinked="0"/>
        <c:majorTickMark val="out"/>
        <c:minorTickMark val="none"/>
        <c:tickLblPos val="nextTo"/>
        <c:spPr>
          <a:noFill/>
          <a:ln w="12700">
            <a:solidFill>
              <a:schemeClr val="tx1"/>
            </a:solidFill>
          </a:ln>
          <a:effectLst/>
        </c:spPr>
        <c:txPr>
          <a:bodyPr rot="-60000000" vert="horz"/>
          <a:lstStyle/>
          <a:p>
            <a:pPr>
              <a:defRPr/>
            </a:pPr>
            <a:endParaRPr lang="da-DK"/>
          </a:p>
        </c:txPr>
        <c:crossAx val="673391784"/>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sz="700" baseline="0">
          <a:solidFill>
            <a:schemeClr val="tx1"/>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0"/>
          <c:y val="8.1688450875974067E-2"/>
          <c:w val="0.93888890707788342"/>
          <c:h val="0.89970230231288206"/>
        </c:manualLayout>
      </c:layout>
      <c:barChart>
        <c:barDir val="col"/>
        <c:grouping val="clustered"/>
        <c:varyColors val="0"/>
        <c:ser>
          <c:idx val="0"/>
          <c:order val="0"/>
          <c:tx>
            <c:strRef>
              <c:f>[4]Specialisering!$B$57</c:f>
              <c:strCache>
                <c:ptCount val="1"/>
                <c:pt idx="0">
                  <c:v>Specialisation</c:v>
                </c:pt>
              </c:strCache>
            </c:strRef>
          </c:tx>
          <c:spPr>
            <a:solidFill>
              <a:srgbClr val="15618B"/>
            </a:solidFill>
          </c:spPr>
          <c:invertIfNegative val="0"/>
          <c:dPt>
            <c:idx val="0"/>
            <c:invertIfNegative val="0"/>
            <c:bubble3D val="0"/>
            <c:spPr>
              <a:solidFill>
                <a:srgbClr val="4EA25F"/>
              </a:solidFill>
            </c:spPr>
            <c:extLst>
              <c:ext xmlns:c16="http://schemas.microsoft.com/office/drawing/2014/chart" uri="{C3380CC4-5D6E-409C-BE32-E72D297353CC}">
                <c16:uniqueId val="{00000001-E943-4AD6-B1F8-C5CFEC696B68}"/>
              </c:ext>
            </c:extLst>
          </c:dPt>
          <c:cat>
            <c:strRef>
              <c:f>[4]Specialisering!$A$58:$A$68</c:f>
              <c:strCache>
                <c:ptCount val="11"/>
                <c:pt idx="0">
                  <c:v>Danmark</c:v>
                </c:pt>
                <c:pt idx="1">
                  <c:v>Sverige</c:v>
                </c:pt>
                <c:pt idx="2">
                  <c:v>Nederlandene</c:v>
                </c:pt>
                <c:pt idx="3">
                  <c:v>Schweiz</c:v>
                </c:pt>
                <c:pt idx="4">
                  <c:v>Tyskland</c:v>
                </c:pt>
                <c:pt idx="5">
                  <c:v>Indien</c:v>
                </c:pt>
                <c:pt idx="6">
                  <c:v>Storbritannien</c:v>
                </c:pt>
                <c:pt idx="7">
                  <c:v>Kina</c:v>
                </c:pt>
                <c:pt idx="8">
                  <c:v>USA</c:v>
                </c:pt>
                <c:pt idx="9">
                  <c:v>Israel</c:v>
                </c:pt>
                <c:pt idx="10">
                  <c:v>Sydkorea</c:v>
                </c:pt>
              </c:strCache>
            </c:strRef>
          </c:cat>
          <c:val>
            <c:numRef>
              <c:f>[4]Specialisering!$B$58:$B$68</c:f>
              <c:numCache>
                <c:formatCode>0.00</c:formatCode>
                <c:ptCount val="11"/>
                <c:pt idx="0">
                  <c:v>1.8539125258264872</c:v>
                </c:pt>
                <c:pt idx="1">
                  <c:v>1.7720801252568379</c:v>
                </c:pt>
                <c:pt idx="2">
                  <c:v>1.6337645627318167</c:v>
                </c:pt>
                <c:pt idx="3">
                  <c:v>1.3590836837176519</c:v>
                </c:pt>
                <c:pt idx="4">
                  <c:v>1.2492623337878226</c:v>
                </c:pt>
                <c:pt idx="5">
                  <c:v>1.174905693706022</c:v>
                </c:pt>
                <c:pt idx="6">
                  <c:v>1.1294417813951274</c:v>
                </c:pt>
                <c:pt idx="7">
                  <c:v>0.95245607772566976</c:v>
                </c:pt>
                <c:pt idx="8">
                  <c:v>0.92507627995492181</c:v>
                </c:pt>
                <c:pt idx="9">
                  <c:v>0.60577486543849202</c:v>
                </c:pt>
                <c:pt idx="10">
                  <c:v>0.50223881400282422</c:v>
                </c:pt>
              </c:numCache>
            </c:numRef>
          </c:val>
          <c:extLst>
            <c:ext xmlns:c16="http://schemas.microsoft.com/office/drawing/2014/chart" uri="{C3380CC4-5D6E-409C-BE32-E72D297353CC}">
              <c16:uniqueId val="{00000002-E943-4AD6-B1F8-C5CFEC696B68}"/>
            </c:ext>
          </c:extLst>
        </c:ser>
        <c:dLbls>
          <c:showLegendKey val="0"/>
          <c:showVal val="0"/>
          <c:showCatName val="0"/>
          <c:showSerName val="0"/>
          <c:showPercent val="0"/>
          <c:showBubbleSize val="0"/>
        </c:dLbls>
        <c:gapWidth val="100"/>
        <c:axId val="672032752"/>
        <c:axId val="672035888"/>
      </c:barChart>
      <c:barChart>
        <c:barDir val="col"/>
        <c:grouping val="clustered"/>
        <c:varyColors val="0"/>
        <c:ser>
          <c:idx val="2"/>
          <c:order val="2"/>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11"/>
              <c:pt idx="0">
                <c:v>Danmark</c:v>
              </c:pt>
              <c:pt idx="1">
                <c:v>Sverige</c:v>
              </c:pt>
              <c:pt idx="2">
                <c:v>Nederlandene</c:v>
              </c:pt>
              <c:pt idx="3">
                <c:v>Schweiz</c:v>
              </c:pt>
              <c:pt idx="4">
                <c:v>Tyskland</c:v>
              </c:pt>
              <c:pt idx="5">
                <c:v>Indien</c:v>
              </c:pt>
              <c:pt idx="6">
                <c:v>Storbritannien</c:v>
              </c:pt>
              <c:pt idx="7">
                <c:v>Kina</c:v>
              </c:pt>
              <c:pt idx="8">
                <c:v>USA</c:v>
              </c:pt>
              <c:pt idx="9">
                <c:v>Israel</c:v>
              </c:pt>
              <c:pt idx="10">
                <c:v>Sydkorea</c:v>
              </c:pt>
            </c:strLit>
          </c:cat>
          <c:val>
            <c:numLit>
              <c:formatCode>General</c:formatCode>
              <c:ptCount val="1"/>
              <c:pt idx="0">
                <c:v>0</c:v>
              </c:pt>
            </c:numLit>
          </c:val>
          <c:extLst>
            <c:ext xmlns:c16="http://schemas.microsoft.com/office/drawing/2014/chart" uri="{C3380CC4-5D6E-409C-BE32-E72D297353CC}">
              <c16:uniqueId val="{00000005-E943-4AD6-B1F8-C5CFEC696B68}"/>
            </c:ext>
          </c:extLst>
        </c:ser>
        <c:dLbls>
          <c:showLegendKey val="0"/>
          <c:showVal val="0"/>
          <c:showCatName val="0"/>
          <c:showSerName val="0"/>
          <c:showPercent val="0"/>
          <c:showBubbleSize val="0"/>
        </c:dLbls>
        <c:gapWidth val="100"/>
        <c:axId val="619959600"/>
        <c:axId val="765129184"/>
      </c:barChart>
      <c:lineChart>
        <c:grouping val="standard"/>
        <c:varyColors val="0"/>
        <c:ser>
          <c:idx val="1"/>
          <c:order val="1"/>
          <c:tx>
            <c:strRef>
              <c:f>[4]Specialisering!$C$57</c:f>
              <c:strCache>
                <c:ptCount val="1"/>
                <c:pt idx="0">
                  <c:v>World</c:v>
                </c:pt>
              </c:strCache>
            </c:strRef>
          </c:tx>
          <c:spPr>
            <a:ln>
              <a:solidFill>
                <a:sysClr val="windowText" lastClr="000000"/>
              </a:solidFill>
            </a:ln>
          </c:spPr>
          <c:marker>
            <c:symbol val="none"/>
          </c:marker>
          <c:cat>
            <c:strRef>
              <c:f>[4]Specialisering!$A$58:$A$68</c:f>
              <c:strCache>
                <c:ptCount val="11"/>
                <c:pt idx="0">
                  <c:v>Danmark</c:v>
                </c:pt>
                <c:pt idx="1">
                  <c:v>Sverige</c:v>
                </c:pt>
                <c:pt idx="2">
                  <c:v>Nederlandene</c:v>
                </c:pt>
                <c:pt idx="3">
                  <c:v>Schweiz</c:v>
                </c:pt>
                <c:pt idx="4">
                  <c:v>Tyskland</c:v>
                </c:pt>
                <c:pt idx="5">
                  <c:v>Indien</c:v>
                </c:pt>
                <c:pt idx="6">
                  <c:v>Storbritannien</c:v>
                </c:pt>
                <c:pt idx="7">
                  <c:v>Kina</c:v>
                </c:pt>
                <c:pt idx="8">
                  <c:v>USA</c:v>
                </c:pt>
                <c:pt idx="9">
                  <c:v>Israel</c:v>
                </c:pt>
                <c:pt idx="10">
                  <c:v>Sydkorea</c:v>
                </c:pt>
              </c:strCache>
            </c:strRef>
          </c:cat>
          <c:val>
            <c:numRef>
              <c:f>[4]Specialisering!$C$58:$C$68</c:f>
              <c:numCache>
                <c:formatCode>0.00</c:formatCode>
                <c:ptCount val="11"/>
                <c:pt idx="0">
                  <c:v>1</c:v>
                </c:pt>
                <c:pt idx="1">
                  <c:v>1</c:v>
                </c:pt>
                <c:pt idx="2">
                  <c:v>1</c:v>
                </c:pt>
                <c:pt idx="3">
                  <c:v>1</c:v>
                </c:pt>
                <c:pt idx="4">
                  <c:v>1</c:v>
                </c:pt>
                <c:pt idx="5">
                  <c:v>1</c:v>
                </c:pt>
                <c:pt idx="6">
                  <c:v>1</c:v>
                </c:pt>
                <c:pt idx="7">
                  <c:v>1</c:v>
                </c:pt>
                <c:pt idx="8">
                  <c:v>1</c:v>
                </c:pt>
                <c:pt idx="9">
                  <c:v>1</c:v>
                </c:pt>
                <c:pt idx="10">
                  <c:v>1</c:v>
                </c:pt>
              </c:numCache>
            </c:numRef>
          </c:val>
          <c:smooth val="0"/>
          <c:extLst>
            <c:ext xmlns:c16="http://schemas.microsoft.com/office/drawing/2014/chart" uri="{C3380CC4-5D6E-409C-BE32-E72D297353CC}">
              <c16:uniqueId val="{00000003-E943-4AD6-B1F8-C5CFEC696B68}"/>
            </c:ext>
          </c:extLst>
        </c:ser>
        <c:dLbls>
          <c:showLegendKey val="0"/>
          <c:showVal val="0"/>
          <c:showCatName val="0"/>
          <c:showSerName val="0"/>
          <c:showPercent val="0"/>
          <c:showBubbleSize val="0"/>
        </c:dLbls>
        <c:marker val="1"/>
        <c:smooth val="0"/>
        <c:axId val="672032752"/>
        <c:axId val="672035888"/>
      </c:line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0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765129184"/>
        <c:scaling>
          <c:orientation val="minMax"/>
          <c:max val="2"/>
          <c:min val="0"/>
        </c:scaling>
        <c:delete val="0"/>
        <c:axPos val="r"/>
        <c:numFmt formatCode="#,##0.0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619959600"/>
        <c:crosses val="max"/>
        <c:crossBetween val="between"/>
        <c:majorUnit val="0.2"/>
        <c:minorUnit val="0.04"/>
      </c:valAx>
      <c:catAx>
        <c:axId val="619959600"/>
        <c:scaling>
          <c:orientation val="minMax"/>
        </c:scaling>
        <c:delete val="1"/>
        <c:axPos val="b"/>
        <c:numFmt formatCode="General" sourceLinked="1"/>
        <c:majorTickMark val="out"/>
        <c:minorTickMark val="none"/>
        <c:tickLblPos val="nextTo"/>
        <c:crossAx val="765129184"/>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4485883521316589E-2"/>
          <c:y val="0.10680380819556227"/>
          <c:w val="0.89919646023976729"/>
          <c:h val="0.57040764738356042"/>
        </c:manualLayout>
      </c:layout>
      <c:barChart>
        <c:barDir val="col"/>
        <c:grouping val="clustered"/>
        <c:varyColors val="0"/>
        <c:ser>
          <c:idx val="0"/>
          <c:order val="0"/>
          <c:tx>
            <c:strRef>
              <c:f>'F6.14'!$C$12</c:f>
              <c:strCache>
                <c:ptCount val="1"/>
                <c:pt idx="0">
                  <c:v>Output in Top 10% Citation Percentiles (field-weighted, %)</c:v>
                </c:pt>
              </c:strCache>
            </c:strRef>
          </c:tx>
          <c:spPr>
            <a:solidFill>
              <a:srgbClr val="15618B"/>
            </a:solidFill>
          </c:spPr>
          <c:invertIfNegative val="0"/>
          <c:dPt>
            <c:idx val="2"/>
            <c:invertIfNegative val="0"/>
            <c:bubble3D val="0"/>
            <c:spPr>
              <a:solidFill>
                <a:srgbClr val="4EA25F"/>
              </a:solidFill>
            </c:spPr>
            <c:extLst>
              <c:ext xmlns:c16="http://schemas.microsoft.com/office/drawing/2014/chart" uri="{C3380CC4-5D6E-409C-BE32-E72D297353CC}">
                <c16:uniqueId val="{00000001-3BC1-4FC3-B843-2145C2B91F8C}"/>
              </c:ext>
            </c:extLst>
          </c:dPt>
          <c:cat>
            <c:strRef>
              <c:f>'F6.14'!$B$13:$B$23</c:f>
              <c:strCache>
                <c:ptCount val="11"/>
                <c:pt idx="0">
                  <c:v>Nederlandene</c:v>
                </c:pt>
                <c:pt idx="1">
                  <c:v>Schweiz</c:v>
                </c:pt>
                <c:pt idx="2">
                  <c:v>Danmark</c:v>
                </c:pt>
                <c:pt idx="3">
                  <c:v>Sverige</c:v>
                </c:pt>
                <c:pt idx="4">
                  <c:v>Storbritannien</c:v>
                </c:pt>
                <c:pt idx="5">
                  <c:v>Tyskland</c:v>
                </c:pt>
                <c:pt idx="6">
                  <c:v>Israel</c:v>
                </c:pt>
                <c:pt idx="7">
                  <c:v>USA</c:v>
                </c:pt>
                <c:pt idx="8">
                  <c:v>Kina</c:v>
                </c:pt>
                <c:pt idx="9">
                  <c:v>Sydkorea</c:v>
                </c:pt>
                <c:pt idx="10">
                  <c:v>Indien</c:v>
                </c:pt>
              </c:strCache>
            </c:strRef>
          </c:cat>
          <c:val>
            <c:numRef>
              <c:f>'F6.14'!$C$13:$C$23</c:f>
              <c:numCache>
                <c:formatCode>0.0</c:formatCode>
                <c:ptCount val="11"/>
                <c:pt idx="0">
                  <c:v>30.9</c:v>
                </c:pt>
                <c:pt idx="1">
                  <c:v>30.6</c:v>
                </c:pt>
                <c:pt idx="2" formatCode="General">
                  <c:v>27.5</c:v>
                </c:pt>
                <c:pt idx="3" formatCode="General">
                  <c:v>27.1</c:v>
                </c:pt>
                <c:pt idx="4">
                  <c:v>27.1</c:v>
                </c:pt>
                <c:pt idx="5" formatCode="General">
                  <c:v>24.5</c:v>
                </c:pt>
                <c:pt idx="6" formatCode="General">
                  <c:v>22.7</c:v>
                </c:pt>
                <c:pt idx="7">
                  <c:v>22</c:v>
                </c:pt>
                <c:pt idx="8" formatCode="General">
                  <c:v>16.7</c:v>
                </c:pt>
                <c:pt idx="9" formatCode="General">
                  <c:v>16.3</c:v>
                </c:pt>
                <c:pt idx="10" formatCode="General">
                  <c:v>14</c:v>
                </c:pt>
              </c:numCache>
            </c:numRef>
          </c:val>
          <c:extLst>
            <c:ext xmlns:c16="http://schemas.microsoft.com/office/drawing/2014/chart" uri="{C3380CC4-5D6E-409C-BE32-E72D297353CC}">
              <c16:uniqueId val="{00000002-3BC1-4FC3-B843-2145C2B91F8C}"/>
            </c:ext>
          </c:extLst>
        </c:ser>
        <c:dLbls>
          <c:showLegendKey val="0"/>
          <c:showVal val="0"/>
          <c:showCatName val="0"/>
          <c:showSerName val="0"/>
          <c:showPercent val="0"/>
          <c:showBubbleSize val="0"/>
        </c:dLbls>
        <c:gapWidth val="100"/>
        <c:overlap val="-10"/>
        <c:axId val="672032752"/>
        <c:axId val="672035888"/>
      </c:barChart>
      <c:barChart>
        <c:barDir val="col"/>
        <c:grouping val="clustered"/>
        <c:varyColors val="0"/>
        <c:ser>
          <c:idx val="2"/>
          <c:order val="2"/>
          <c:tx>
            <c:v>AxisY</c:v>
          </c:tx>
          <c:spPr>
            <a:noFill/>
            <a:ln>
              <a:noFill/>
            </a:ln>
            <a:effectLst/>
            <a:extLst>
              <a:ext uri="{909E8E84-426E-40DD-AFC4-6F175D3DCCD1}">
                <a14:hiddenFill xmlns:a14="http://schemas.microsoft.com/office/drawing/2010/main">
                  <a:solidFill>
                    <a:srgbClr val="B2B2B2"/>
                  </a:solidFill>
                </a14:hiddenFill>
              </a:ext>
              <a:ext uri="{91240B29-F687-4F45-9708-019B960494DF}">
                <a14:hiddenLine xmlns:a14="http://schemas.microsoft.com/office/drawing/2010/main">
                  <a:noFill/>
                </a14:hiddenLine>
              </a:ext>
            </a:extLst>
          </c:spPr>
          <c:invertIfNegative val="0"/>
          <c:cat>
            <c:strLit>
              <c:ptCount val="11"/>
              <c:pt idx="0">
                <c:v>Netherlands</c:v>
              </c:pt>
              <c:pt idx="1">
                <c:v>Switzerland</c:v>
              </c:pt>
              <c:pt idx="2">
                <c:v>Denmark</c:v>
              </c:pt>
              <c:pt idx="3">
                <c:v>United Kingdom</c:v>
              </c:pt>
              <c:pt idx="4">
                <c:v>Sweden</c:v>
              </c:pt>
              <c:pt idx="5">
                <c:v>Israel</c:v>
              </c:pt>
              <c:pt idx="6">
                <c:v>Germany</c:v>
              </c:pt>
              <c:pt idx="7">
                <c:v>USA</c:v>
              </c:pt>
              <c:pt idx="8">
                <c:v>China</c:v>
              </c:pt>
              <c:pt idx="9">
                <c:v>South Korea</c:v>
              </c:pt>
              <c:pt idx="10">
                <c:v>India</c:v>
              </c:pt>
            </c:strLit>
          </c:cat>
          <c:val>
            <c:numLit>
              <c:formatCode>General</c:formatCode>
              <c:ptCount val="1"/>
              <c:pt idx="0">
                <c:v>0</c:v>
              </c:pt>
            </c:numLit>
          </c:val>
          <c:extLst>
            <c:ext xmlns:c16="http://schemas.microsoft.com/office/drawing/2014/chart" uri="{C3380CC4-5D6E-409C-BE32-E72D297353CC}">
              <c16:uniqueId val="{00000003-3BC1-4FC3-B843-2145C2B91F8C}"/>
            </c:ext>
          </c:extLst>
        </c:ser>
        <c:dLbls>
          <c:showLegendKey val="0"/>
          <c:showVal val="0"/>
          <c:showCatName val="0"/>
          <c:showSerName val="0"/>
          <c:showPercent val="0"/>
          <c:showBubbleSize val="0"/>
        </c:dLbls>
        <c:gapWidth val="100"/>
        <c:overlap val="-10"/>
        <c:axId val="518553536"/>
        <c:axId val="1915334400"/>
      </c:barChart>
      <c:lineChart>
        <c:grouping val="standard"/>
        <c:varyColors val="0"/>
        <c:ser>
          <c:idx val="1"/>
          <c:order val="1"/>
          <c:tx>
            <c:strRef>
              <c:f>'F6.14'!$D$12</c:f>
              <c:strCache>
                <c:ptCount val="1"/>
                <c:pt idx="0">
                  <c:v>World average (all research areas)</c:v>
                </c:pt>
              </c:strCache>
            </c:strRef>
          </c:tx>
          <c:spPr>
            <a:ln>
              <a:solidFill>
                <a:srgbClr val="000000"/>
              </a:solidFill>
            </a:ln>
          </c:spPr>
          <c:marker>
            <c:symbol val="none"/>
          </c:marker>
          <c:cat>
            <c:strRef>
              <c:f>[2]Indikatorer_Data!$A$76:$A$86</c:f>
              <c:strCache>
                <c:ptCount val="11"/>
                <c:pt idx="0">
                  <c:v>Netherlands</c:v>
                </c:pt>
                <c:pt idx="1">
                  <c:v>Switzerland</c:v>
                </c:pt>
                <c:pt idx="2">
                  <c:v>Denmark</c:v>
                </c:pt>
                <c:pt idx="3">
                  <c:v>United Kingdom</c:v>
                </c:pt>
                <c:pt idx="4">
                  <c:v>Sweden</c:v>
                </c:pt>
                <c:pt idx="5">
                  <c:v>Israel</c:v>
                </c:pt>
                <c:pt idx="6">
                  <c:v>Germany</c:v>
                </c:pt>
                <c:pt idx="7">
                  <c:v>USA</c:v>
                </c:pt>
                <c:pt idx="8">
                  <c:v>China</c:v>
                </c:pt>
                <c:pt idx="9">
                  <c:v>South Korea</c:v>
                </c:pt>
                <c:pt idx="10">
                  <c:v>India</c:v>
                </c:pt>
              </c:strCache>
            </c:strRef>
          </c:cat>
          <c:val>
            <c:numRef>
              <c:f>'F6.14'!$D$13:$D$23</c:f>
              <c:numCache>
                <c:formatCode>0.0</c:formatCode>
                <c:ptCount val="11"/>
                <c:pt idx="0">
                  <c:v>10</c:v>
                </c:pt>
                <c:pt idx="1">
                  <c:v>10</c:v>
                </c:pt>
                <c:pt idx="2">
                  <c:v>10</c:v>
                </c:pt>
                <c:pt idx="3">
                  <c:v>10</c:v>
                </c:pt>
                <c:pt idx="4">
                  <c:v>10</c:v>
                </c:pt>
                <c:pt idx="5">
                  <c:v>10</c:v>
                </c:pt>
                <c:pt idx="6">
                  <c:v>10</c:v>
                </c:pt>
                <c:pt idx="7">
                  <c:v>10</c:v>
                </c:pt>
                <c:pt idx="8">
                  <c:v>10</c:v>
                </c:pt>
                <c:pt idx="9">
                  <c:v>10</c:v>
                </c:pt>
                <c:pt idx="10">
                  <c:v>10</c:v>
                </c:pt>
              </c:numCache>
            </c:numRef>
          </c:val>
          <c:smooth val="0"/>
          <c:extLst>
            <c:ext xmlns:c16="http://schemas.microsoft.com/office/drawing/2014/chart" uri="{C3380CC4-5D6E-409C-BE32-E72D297353CC}">
              <c16:uniqueId val="{00000004-3BC1-4FC3-B843-2145C2B91F8C}"/>
            </c:ext>
          </c:extLst>
        </c:ser>
        <c:dLbls>
          <c:showLegendKey val="0"/>
          <c:showVal val="0"/>
          <c:showCatName val="0"/>
          <c:showSerName val="0"/>
          <c:showPercent val="0"/>
          <c:showBubbleSize val="0"/>
        </c:dLbls>
        <c:marker val="1"/>
        <c:smooth val="0"/>
        <c:axId val="672032752"/>
        <c:axId val="672035888"/>
      </c:lineChart>
      <c:catAx>
        <c:axId val="67203275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5400000" vert="horz"/>
          <a:lstStyle/>
          <a:p>
            <a:pPr>
              <a:defRPr/>
            </a:pPr>
            <a:endParaRPr lang="da-DK"/>
          </a:p>
        </c:txPr>
        <c:crossAx val="672035888"/>
        <c:crosses val="autoZero"/>
        <c:auto val="1"/>
        <c:lblAlgn val="ctr"/>
        <c:lblOffset val="100"/>
        <c:noMultiLvlLbl val="0"/>
      </c:catAx>
      <c:valAx>
        <c:axId val="672035888"/>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w="12700">
            <a:solidFill>
              <a:srgbClr val="000000"/>
            </a:solidFill>
            <a:prstDash val="solid"/>
          </a:ln>
          <a:effectLst/>
        </c:spPr>
        <c:txPr>
          <a:bodyPr rot="-60000000" vert="horz"/>
          <a:lstStyle/>
          <a:p>
            <a:pPr>
              <a:defRPr/>
            </a:pPr>
            <a:endParaRPr lang="da-DK"/>
          </a:p>
        </c:txPr>
        <c:crossAx val="672032752"/>
        <c:crosses val="autoZero"/>
        <c:crossBetween val="between"/>
      </c:valAx>
      <c:valAx>
        <c:axId val="1915334400"/>
        <c:scaling>
          <c:orientation val="minMax"/>
          <c:max val="20"/>
          <c:min val="0"/>
        </c:scaling>
        <c:delete val="0"/>
        <c:axPos val="r"/>
        <c:numFmt formatCode="#,##0" sourceLinked="0"/>
        <c:majorTickMark val="out"/>
        <c:minorTickMark val="none"/>
        <c:tickLblPos val="nextTo"/>
        <c:spPr>
          <a:ln w="12700" cmpd="sng">
            <a:solidFill>
              <a:srgbClr val="000000"/>
            </a:solidFill>
          </a:ln>
        </c:spPr>
        <c:txPr>
          <a:bodyPr rot="-60000000" vert="horz"/>
          <a:lstStyle/>
          <a:p>
            <a:pPr>
              <a:defRPr sz="700">
                <a:solidFill>
                  <a:srgbClr val="000000"/>
                </a:solidFill>
              </a:defRPr>
            </a:pPr>
            <a:endParaRPr lang="da-DK"/>
          </a:p>
        </c:txPr>
        <c:crossAx val="518553536"/>
        <c:crosses val="max"/>
        <c:crossBetween val="between"/>
        <c:majorUnit val="2"/>
        <c:minorUnit val="0.4"/>
      </c:valAx>
      <c:catAx>
        <c:axId val="518553536"/>
        <c:scaling>
          <c:orientation val="minMax"/>
        </c:scaling>
        <c:delete val="1"/>
        <c:axPos val="b"/>
        <c:numFmt formatCode="General" sourceLinked="1"/>
        <c:majorTickMark val="out"/>
        <c:minorTickMark val="none"/>
        <c:tickLblPos val="nextTo"/>
        <c:crossAx val="1915334400"/>
        <c:crosses val="autoZero"/>
        <c:auto val="1"/>
        <c:lblAlgn val="ctr"/>
        <c:lblOffset val="100"/>
        <c:noMultiLvlLbl val="0"/>
      </c:catAx>
      <c:spPr>
        <a:noFill/>
        <a:ln>
          <a:noFill/>
        </a:ln>
        <a:effectLst/>
      </c:spPr>
    </c:plotArea>
    <c:plotVisOnly val="1"/>
    <c:dispBlanksAs val="gap"/>
    <c:showDLblsOverMax val="0"/>
  </c:chart>
  <c:spPr>
    <a:noFill/>
    <a:ln w="9525" cap="flat" cmpd="sng" algn="ctr">
      <a:noFill/>
      <a:round/>
    </a:ln>
    <a:effectLst/>
  </c:spPr>
  <c:txPr>
    <a:bodyPr/>
    <a:lstStyle/>
    <a:p>
      <a:pPr>
        <a:defRPr sz="700" baseline="0">
          <a:solidFill>
            <a:srgbClr val="000000"/>
          </a:solidFill>
          <a:latin typeface="Arial" panose="020B06040202020202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68038</xdr:colOff>
      <xdr:row>25</xdr:row>
      <xdr:rowOff>108857</xdr:rowOff>
    </xdr:from>
    <xdr:to>
      <xdr:col>10</xdr:col>
      <xdr:colOff>272143</xdr:colOff>
      <xdr:row>54</xdr:row>
      <xdr:rowOff>54429</xdr:rowOff>
    </xdr:to>
    <xdr:graphicFrame macro="">
      <xdr:nvGraphicFramePr>
        <xdr:cNvPr id="2" name="Diagram 1" descr="{&quot;Xml&quot;:&quot;&lt;?xml version=\&quot;1.0\&quot; encoding=\&quot;utf-16\&quot;?&gt;\r\n&lt;ChartInfo xmlns:xsd=\&quot;http://www.w3.org/2001/XMLSchema\&quot; xmlns:xsi=\&quot;http://www.w3.org/2001/XMLSchema-instance\&quot;&gt;\r\n  &lt;SubtitleFontSize&gt;-1&lt;/SubtitleFontSize&gt;\r\n  &lt;FunctionHistory&gt;\r\n    &lt;Item&gt;\r\n      &lt;Key&gt;\r\n        &lt;int&gt;99&lt;/int&gt;\r\n      &lt;/Key&gt;\r\n      &lt;Value&gt;\r\n        &lt;Cmd case=\&quot;axis_y_title\&quot; title=\&quot;Y-akse titel\&quot; font=\&quot;Arial\&quot; font-size=\&quot;7\&quot; margin=\&quot;0.2\&quot; override=\&quot;false\&quot; alignFromLeft=\&quot;excel;-0.5,word;-0.5,powerPoint;-0.5\&quot; alignFromRight=\&quot;excel;-0.5,word;-0.5,powerPoint;-0.5\&quot; IsRe=\&quot;1\&quot; /&gt;\r\n      &lt;/Value&gt;\r\n    &lt;/Item&gt;\r\n    &lt;Item&gt;\r\n      &lt;Key&gt;\r\n        &lt;int&gt;6&lt;/int&gt;\r\n      &lt;/Key&gt;\r\n      &lt;Value&gt;\r\n        &lt;Cmd case=\&quot;addSecondAxis\&quot; axis=\&quot;y\&quot; force=\&quot;true\&quot; IsRe=\&quot;1\&quot; /&gt;\r\n      &lt;/Value&gt;\r\n    &lt;/Item&gt;\r\n    &lt;Item&gt;\r\n      &lt;Key&gt;\r\n        &lt;int&gt;100&lt;/int&gt;\r\n      &lt;/Key&gt;\r\n      &lt;Value&gt;\r\n        &lt;Cmd case=\&quot;mirror-second-axis\&quot; axis=\&quot;y\&quot; force=\&quot;true\&quot; IsRe=\&quot;1\&quot; /&gt;\r\n      &lt;/Value&gt;\r\n    &lt;/Item&gt;\r\n  &lt;/FunctionHistory&gt;\r\n  &lt;TypeSet&gt;true&lt;/TypeSet&gt;\r\n  &lt;ChartType&gt;76&lt;/ChartType&gt;\r\n  &lt;UsedPath&gt;C:\\ProgramData\\OfficeExtensions\\Content\\CorporateCharts\\Areal Stablet&lt;/UsedPath&gt;\r\n&lt;/ChartInfo&gt;&quot;}">
          <a:extLst>
            <a:ext uri="{FF2B5EF4-FFF2-40B4-BE49-F238E27FC236}">
              <a16:creationId xmlns:a16="http://schemas.microsoft.com/office/drawing/2014/main" id="{3F05232A-B32B-4146-B8D4-BF3A7AD87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0.89727</cdr:x>
      <cdr:y>0.00295</cdr:y>
    </cdr:from>
    <cdr:to>
      <cdr:x>0.97009</cdr:x>
      <cdr:y>0.01947</cdr:y>
    </cdr:to>
    <cdr:sp macro="" textlink="">
      <cdr:nvSpPr>
        <cdr:cNvPr id="3" name="AxisTitleValueRight">
          <a:extLst xmlns:a="http://schemas.openxmlformats.org/drawingml/2006/main">
            <a:ext uri="{FF2B5EF4-FFF2-40B4-BE49-F238E27FC236}">
              <a16:creationId xmlns:a16="http://schemas.microsoft.com/office/drawing/2014/main" id="{33E7ED7B-AFD8-4819-8CAF-B1B5506F0A0E}"/>
            </a:ext>
          </a:extLst>
        </cdr:cNvPr>
        <cdr:cNvSpPr txBox="1"/>
      </cdr:nvSpPr>
      <cdr:spPr>
        <a:xfrm xmlns:a="http://schemas.openxmlformats.org/drawingml/2006/main">
          <a:off x="9022687" y="18435"/>
          <a:ext cx="732257" cy="103233"/>
        </a:xfrm>
        <a:prstGeom xmlns:a="http://schemas.openxmlformats.org/drawingml/2006/main" prst="rect">
          <a:avLst/>
        </a:prstGeom>
      </cdr:spPr>
      <cdr:txBody>
        <a:bodyPr xmlns:a="http://schemas.openxmlformats.org/drawingml/2006/main" vertOverflow="clip" vert="horz" wrap="squar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Kt</a:t>
          </a:r>
        </a:p>
      </cdr:txBody>
    </cdr:sp>
  </cdr:relSizeAnchor>
  <cdr:relSizeAnchor xmlns:cdr="http://schemas.openxmlformats.org/drawingml/2006/chartDrawing">
    <cdr:from>
      <cdr:x>0</cdr:x>
      <cdr:y>0.01181</cdr:y>
    </cdr:from>
    <cdr:to>
      <cdr:x>0.01481</cdr:x>
      <cdr:y>0.02833</cdr:y>
    </cdr:to>
    <cdr:sp macro="" textlink="">
      <cdr:nvSpPr>
        <cdr:cNvPr id="2" name="AxisTitleValueLeft">
          <a:extLst xmlns:a="http://schemas.openxmlformats.org/drawingml/2006/main">
            <a:ext uri="{FF2B5EF4-FFF2-40B4-BE49-F238E27FC236}">
              <a16:creationId xmlns:a16="http://schemas.microsoft.com/office/drawing/2014/main" id="{596342F9-1ED5-9640-01B6-67EE14F1D952}"/>
            </a:ext>
          </a:extLst>
        </cdr:cNvPr>
        <cdr:cNvSpPr txBox="1"/>
      </cdr:nvSpPr>
      <cdr:spPr>
        <a:xfrm xmlns:a="http://schemas.openxmlformats.org/drawingml/2006/main">
          <a:off x="0" y="73802"/>
          <a:ext cx="14895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en-GB" sz="700">
              <a:solidFill>
                <a:srgbClr val="000000"/>
              </a:solidFill>
              <a:latin typeface="Arial" panose="020B0604020202020204" pitchFamily="34" charset="0"/>
            </a:rPr>
            <a:t>Kt</a:t>
          </a:r>
          <a:endParaRPr lang="en-DK" sz="700">
            <a:solidFill>
              <a:srgbClr val="000000"/>
            </a:solidFill>
            <a:latin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xdr:col>
      <xdr:colOff>254374</xdr:colOff>
      <xdr:row>17</xdr:row>
      <xdr:rowOff>144555</xdr:rowOff>
    </xdr:from>
    <xdr:to>
      <xdr:col>18</xdr:col>
      <xdr:colOff>369793</xdr:colOff>
      <xdr:row>41</xdr:row>
      <xdr:rowOff>100853</xdr:rowOff>
    </xdr:to>
    <xdr:graphicFrame macro="">
      <xdr:nvGraphicFramePr>
        <xdr:cNvPr id="2" name="Diagram 1" descr="{&quot;Xml&quot;:&quot;&lt;?xml version=\&quot;1.0\&quot; encoding=\&quot;utf-16\&quot;?&gt;\r\n&lt;ChartInfo xmlns:xsd=\&quot;http://www.w3.org/2001/XMLSchema\&quot; xmlns:xsi=\&quot;http://www.w3.org/2001/XMLSchema-instance\&quot;&gt;\r\n  &lt;SubtitleFontSize&gt;-1&lt;/SubtitleFontSize&gt;\r\n  &lt;FunctionHistory&gt;\r\n    &lt;Item&gt;\r\n      &lt;Key&gt;\r\n        &lt;int&gt;99&lt;/int&gt;\r\n      &lt;/Key&gt;\r\n      &lt;Value&gt;\r\n        &lt;Cmd case=\&quot;axis_y_title\&quot; title=\&quot;Y-akse titel\&quot; font=\&quot;Arial\&quot; font-size=\&quot;7\&quot; margin=\&quot;0.2\&quot; override=\&quot;false\&quot; alignFromLeft=\&quot;excel;-0.5,word;-0.5,powerPoint;-0.5\&quot; alignFromRight=\&quot;excel;-0.5,word;-0.5,powerPoint;-0.5\&quot; IsRe=\&quot;1\&quot; /&gt;\r\n      &lt;/Value&gt;\r\n    &lt;/Item&gt;\r\n    &lt;Item&gt;\r\n      &lt;Key&gt;\r\n        &lt;int&gt;6&lt;/int&gt;\r\n      &lt;/Key&gt;\r\n      &lt;Value&gt;\r\n        &lt;Cmd case=\&quot;addSecondAxis\&quot; axis=\&quot;y\&quot; force=\&quot;true\&quot; IsRe=\&quot;1\&quot; /&gt;\r\n      &lt;/Value&gt;\r\n    &lt;/Item&gt;\r\n    &lt;Item&gt;\r\n      &lt;Key&gt;\r\n        &lt;int&gt;100&lt;/int&gt;\r\n      &lt;/Key&gt;\r\n      &lt;Value&gt;\r\n        &lt;Cmd case=\&quot;mirror-second-axis\&quot; axis=\&quot;y\&quot; force=\&quot;true\&quot; IsRe=\&quot;1\&quot; /&gt;\r\n      &lt;/Value&gt;\r\n    &lt;/Item&gt;\r\n  &lt;/FunctionHistory&gt;\r\n  &lt;TypeSet&gt;true&lt;/TypeSet&gt;\r\n  &lt;ChartType&gt;4&lt;/ChartType&gt;\r\n  &lt;UsedPath&gt;C:\\ProgramData\\OfficeExtensions\\Content\\CorporateCharts\\2D Kurvediagram&lt;/UsedPath&gt;\r\n&lt;/ChartInfo&gt;&quot;}">
          <a:extLst>
            <a:ext uri="{FF2B5EF4-FFF2-40B4-BE49-F238E27FC236}">
              <a16:creationId xmlns:a16="http://schemas.microsoft.com/office/drawing/2014/main" id="{1E353499-861F-4DFF-A2B6-EFCF2A70E0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0.82188</cdr:x>
      <cdr:y>0.01852</cdr:y>
    </cdr:from>
    <cdr:to>
      <cdr:x>1</cdr:x>
      <cdr:y>0.05615</cdr:y>
    </cdr:to>
    <cdr:sp macro="" textlink="">
      <cdr:nvSpPr>
        <cdr:cNvPr id="3" name="AxisTitleValueRight">
          <a:extLst xmlns:a="http://schemas.openxmlformats.org/drawingml/2006/main">
            <a:ext uri="{FF2B5EF4-FFF2-40B4-BE49-F238E27FC236}">
              <a16:creationId xmlns:a16="http://schemas.microsoft.com/office/drawing/2014/main" id="{D4717F7B-50A4-4E5C-9783-548D7A369FE2}"/>
            </a:ext>
          </a:extLst>
        </cdr:cNvPr>
        <cdr:cNvSpPr txBox="1"/>
      </cdr:nvSpPr>
      <cdr:spPr>
        <a:xfrm xmlns:a="http://schemas.openxmlformats.org/drawingml/2006/main">
          <a:off x="3750608" y="50800"/>
          <a:ext cx="812851"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Salg af personbiler</a:t>
          </a:r>
        </a:p>
      </cdr:txBody>
    </cdr:sp>
  </cdr:relSizeAnchor>
  <cdr:relSizeAnchor xmlns:cdr="http://schemas.openxmlformats.org/drawingml/2006/chartDrawing">
    <cdr:from>
      <cdr:x>0</cdr:x>
      <cdr:y>0.01852</cdr:y>
    </cdr:from>
    <cdr:to>
      <cdr:x>0.17812</cdr:x>
      <cdr:y>0.05615</cdr:y>
    </cdr:to>
    <cdr:sp macro="" textlink="">
      <cdr:nvSpPr>
        <cdr:cNvPr id="2" name="AxisTitleValueLeft">
          <a:extLst xmlns:a="http://schemas.openxmlformats.org/drawingml/2006/main">
            <a:ext uri="{FF2B5EF4-FFF2-40B4-BE49-F238E27FC236}">
              <a16:creationId xmlns:a16="http://schemas.microsoft.com/office/drawing/2014/main" id="{596342F9-1ED5-9640-01B6-67EE14F1D952}"/>
            </a:ext>
          </a:extLst>
        </cdr:cNvPr>
        <cdr:cNvSpPr txBox="1"/>
      </cdr:nvSpPr>
      <cdr:spPr>
        <a:xfrm xmlns:a="http://schemas.openxmlformats.org/drawingml/2006/main">
          <a:off x="0" y="50800"/>
          <a:ext cx="812851"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en-GB" sz="700">
              <a:solidFill>
                <a:srgbClr val="000000"/>
              </a:solidFill>
              <a:latin typeface="Arial" panose="020B0604020202020204" pitchFamily="34" charset="0"/>
            </a:rPr>
            <a:t>Salg af personbiler</a:t>
          </a:r>
          <a:endParaRPr lang="en-DK" sz="700">
            <a:solidFill>
              <a:srgbClr val="000000"/>
            </a:solidFill>
            <a:latin typeface="Arial" panose="020B060402020202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26720</xdr:colOff>
      <xdr:row>23</xdr:row>
      <xdr:rowOff>23749</xdr:rowOff>
    </xdr:from>
    <xdr:to>
      <xdr:col>10</xdr:col>
      <xdr:colOff>244929</xdr:colOff>
      <xdr:row>54</xdr:row>
      <xdr:rowOff>163285</xdr:rowOff>
    </xdr:to>
    <xdr:graphicFrame macro="">
      <xdr:nvGraphicFramePr>
        <xdr:cNvPr id="2" name="Diagram 1" descr="{&quot;Xml&quot;:&quot;&lt;?xml version=\&quot;1.0\&quot; encoding=\&quot;utf-16\&quot;?&gt;\r\n&lt;ChartInfo xmlns:xsd=\&quot;http://www.w3.org/2001/XMLSchema\&quot; xmlns:xsi=\&quot;http://www.w3.org/2001/XMLSchema-instance\&quot;&gt;\r\n  &lt;SubtitleFontSize&gt;-1&lt;/SubtitleFontSize&gt;\r\n  &lt;FunctionHistory&gt;\r\n    &lt;Item&gt;\r\n      &lt;Key&gt;\r\n        &lt;int&gt;99&lt;/int&gt;\r\n      &lt;/Key&gt;\r\n      &lt;Value&gt;\r\n        &lt;Cmd case=\&quot;axis_y_title\&quot; title=\&quot;Y-akse titel\&quot; font=\&quot;Arial\&quot; font-size=\&quot;7\&quot; margin=\&quot;0.2\&quot; override=\&quot;false\&quot; alignFromLeft=\&quot;excel;-0.5,word;-0.5,powerPoint;-0.5\&quot; alignFromRight=\&quot;excel;-0.5,word;-0.5,powerPoint;-0.5\&quot; IsRe=\&quot;1\&quot; /&gt;\r\n      &lt;/Value&gt;\r\n    &lt;/Item&gt;\r\n    &lt;Item&gt;\r\n      &lt;Key&gt;\r\n        &lt;int&gt;6&lt;/int&gt;\r\n      &lt;/Key&gt;\r\n      &lt;Value&gt;\r\n        &lt;Cmd case=\&quot;addSecondAxis\&quot; axis=\&quot;y\&quot; force=\&quot;true\&quot; IsRe=\&quot;1\&quot; /&gt;\r\n      &lt;/Value&gt;\r\n    &lt;/Item&gt;\r\n    &lt;Item&gt;\r\n      &lt;Key&gt;\r\n        &lt;int&gt;100&lt;/int&gt;\r\n      &lt;/Key&gt;\r\n      &lt;Value&gt;\r\n        &lt;Cmd case=\&quot;mirror-second-axis\&quot; axis=\&quot;y\&quot; force=\&quot;true\&quot; IsRe=\&quot;1\&quot; /&gt;\r\n      &lt;/Value&gt;\r\n    &lt;/Item&gt;\r\n    &lt;Item&gt;\r\n      &lt;Key&gt;\r\n        &lt;int&gt;1&lt;/int&gt;\r\n      &lt;/Key&gt;\r\n      &lt;Value&gt;\r\n        &lt;Cmd case=\&quot;legend_remove\&quot; DlSv=\&quot;1\&quot; IsRe=\&quot;1\&quot; /&gt;\r\n      &lt;/Value&gt;\r\n    &lt;/Item&gt;\r\n  &lt;/FunctionHistory&gt;\r\n  &lt;TypeSet&gt;true&lt;/TypeSet&gt;\r\n  &lt;ChartType&gt;4&lt;/ChartType&gt;\r\n  &lt;UsedPath&gt;C:\\ProgramData\\OfficeExtensions\\Content\\CorporateCharts\\2D Kurvediagram&lt;/UsedPath&gt;\r\n&lt;/ChartInfo&gt;&quot;}">
          <a:extLst>
            <a:ext uri="{FF2B5EF4-FFF2-40B4-BE49-F238E27FC236}">
              <a16:creationId xmlns:a16="http://schemas.microsoft.com/office/drawing/2014/main" id="{40CF5EE2-1A21-481F-A308-3550BF093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0.91517</cdr:x>
      <cdr:y>0.0084</cdr:y>
    </cdr:from>
    <cdr:to>
      <cdr:x>1</cdr:x>
      <cdr:y>0.02548</cdr:y>
    </cdr:to>
    <cdr:sp macro="" textlink="">
      <cdr:nvSpPr>
        <cdr:cNvPr id="3" name="AxisTitleValueRight">
          <a:extLst xmlns:a="http://schemas.openxmlformats.org/drawingml/2006/main">
            <a:ext uri="{FF2B5EF4-FFF2-40B4-BE49-F238E27FC236}">
              <a16:creationId xmlns:a16="http://schemas.microsoft.com/office/drawing/2014/main" id="{86F49D25-1CAB-4974-AC6A-11BA526C4F68}"/>
            </a:ext>
          </a:extLst>
        </cdr:cNvPr>
        <cdr:cNvSpPr txBox="1"/>
      </cdr:nvSpPr>
      <cdr:spPr>
        <a:xfrm xmlns:a="http://schemas.openxmlformats.org/drawingml/2006/main">
          <a:off x="8960286" y="50800"/>
          <a:ext cx="83054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Indeks, 2024 = 100</a:t>
          </a:r>
        </a:p>
      </cdr:txBody>
    </cdr:sp>
  </cdr:relSizeAnchor>
  <cdr:relSizeAnchor xmlns:cdr="http://schemas.openxmlformats.org/drawingml/2006/chartDrawing">
    <cdr:from>
      <cdr:x>0</cdr:x>
      <cdr:y>0.0084</cdr:y>
    </cdr:from>
    <cdr:to>
      <cdr:x>0.08483</cdr:x>
      <cdr:y>0.02548</cdr:y>
    </cdr:to>
    <cdr:sp macro="" textlink="">
      <cdr:nvSpPr>
        <cdr:cNvPr id="2" name="AxisTitleValueLeft">
          <a:extLst xmlns:a="http://schemas.openxmlformats.org/drawingml/2006/main">
            <a:ext uri="{FF2B5EF4-FFF2-40B4-BE49-F238E27FC236}">
              <a16:creationId xmlns:a16="http://schemas.microsoft.com/office/drawing/2014/main" id="{596342F9-1ED5-9640-01B6-67EE14F1D952}"/>
            </a:ext>
          </a:extLst>
        </cdr:cNvPr>
        <cdr:cNvSpPr txBox="1"/>
      </cdr:nvSpPr>
      <cdr:spPr>
        <a:xfrm xmlns:a="http://schemas.openxmlformats.org/drawingml/2006/main">
          <a:off x="0" y="50800"/>
          <a:ext cx="83054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en-GB" sz="700">
              <a:solidFill>
                <a:srgbClr val="000000"/>
              </a:solidFill>
              <a:latin typeface="Arial" panose="020B0604020202020204" pitchFamily="34" charset="0"/>
            </a:rPr>
            <a:t>Indeks,</a:t>
          </a:r>
          <a:r>
            <a:rPr lang="en-GB" sz="700" baseline="0">
              <a:solidFill>
                <a:srgbClr val="000000"/>
              </a:solidFill>
              <a:latin typeface="Arial" panose="020B0604020202020204" pitchFamily="34" charset="0"/>
            </a:rPr>
            <a:t> 2024 = 100</a:t>
          </a:r>
          <a:endParaRPr lang="en-DK" sz="700">
            <a:solidFill>
              <a:srgbClr val="000000"/>
            </a:solidFill>
            <a:latin typeface="Arial" panose="020B06040202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104775</xdr:colOff>
      <xdr:row>31</xdr:row>
      <xdr:rowOff>76200</xdr:rowOff>
    </xdr:from>
    <xdr:to>
      <xdr:col>2</xdr:col>
      <xdr:colOff>342900</xdr:colOff>
      <xdr:row>45</xdr:row>
      <xdr:rowOff>176213</xdr:rowOff>
    </xdr:to>
    <xdr:graphicFrame macro="">
      <xdr:nvGraphicFramePr>
        <xdr:cNvPr id="3" name="Diagram 2" descr="{&quot;Xml&quot;:&quot;&lt;?xml version=\&quot;1.0\&quot; encoding=\&quot;utf-16\&quot;?&gt;\r\n&lt;ChartInfo xmlns:xsd=\&quot;http://www.w3.org/2001/XMLSchema\&quot; xmlns:xsi=\&quot;http://www.w3.org/2001/XMLSchema-instance\&quot;&gt;\r\n  &lt;SubtitleFontSize&gt;-1&lt;/SubtitleFontSize&gt;\r\n  &lt;FunctionHistory&gt;\r\n    &lt;Item&gt;\r\n      &lt;Key&gt;\r\n        &lt;int&gt;99&lt;/int&gt;\r\n      &lt;/Key&gt;\r\n      &lt;Value&gt;\r\n        &lt;Cmd case=\&quot;axis_y_title\&quot; title=\&quot;Y-akse titel\&quot; font=\&quot;Arial\&quot; font-size=\&quot;7\&quot; margin=\&quot;0.2\&quot; override=\&quot;false\&quot; alignFromLeft=\&quot;excel;-0.5,word;-0.5,powerPoint;-0.5\&quot; alignFromRight=\&quot;excel;-0.5,word;-0.5,powerPoint;-0.5\&quot; IsRe=\&quot;1\&quot; /&gt;\r\n      &lt;/Value&gt;\r\n    &lt;/Item&gt;\r\n    &lt;Item&gt;\r\n      &lt;Key&gt;\r\n        &lt;int&gt;-1&lt;/int&gt;\r\n      &lt;/Key&gt;\r\n      &lt;Value&gt;\r\n        &lt;Cmd case=\&quot;copy_fill\&quot; input=\&quot;@templ\&quot; hc-path=\&quot;C:\\ProgramData\\OfficeExtensions\\Content\\CorporateCharts\\Søjle Stablet\&quot; IsRe=\&quot;1\&quot; /&gt;\r\n      &lt;/Value&gt;\r\n    &lt;/Item&gt;\r\n    &lt;Item&gt;\r\n      &lt;Key&gt;\r\n        &lt;int&gt;6&lt;/int&gt;\r\n      &lt;/Key&gt;\r\n      &lt;Value&gt;\r\n        &lt;Cmd case=\&quot;addSecondAxis\&quot; axis=\&quot;y\&quot; force=\&quot;true\&quot; IsRe=\&quot;1\&quot; /&gt;\r\n      &lt;/Value&gt;\r\n    &lt;/Item&gt;\r\n    &lt;Item&gt;\r\n      &lt;Key&gt;\r\n        &lt;int&gt;100&lt;/int&gt;\r\n      &lt;/Key&gt;\r\n      &lt;Value&gt;\r\n        &lt;Cmd case=\&quot;mirror-second-axis\&quot; axis=\&quot;y\&quot; force=\&quot;true\&quot; IsRe=\&quot;1\&quot; /&gt;\r\n      &lt;/Value&gt;\r\n    &lt;/Item&gt;\r\n  &lt;/FunctionHistory&gt;\r\n  &lt;TypeSet&gt;true&lt;/TypeSet&gt;\r\n  &lt;ChartType&gt;51&lt;/ChartType&gt;\r\n  &lt;UsedPath&gt;C:\\ProgramData\\OfficeExtensions\\Content\\CorporateCharts\\Søjle&lt;/UsedPath&gt;\r\n&lt;/ChartInfo&gt;&quot;}">
          <a:extLst>
            <a:ext uri="{FF2B5EF4-FFF2-40B4-BE49-F238E27FC236}">
              <a16:creationId xmlns:a16="http://schemas.microsoft.com/office/drawing/2014/main" id="{8D8F41B8-B49F-40DE-8A07-7CE2E07517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0.86399</cdr:x>
      <cdr:y>0.01836</cdr:y>
    </cdr:from>
    <cdr:to>
      <cdr:x>1</cdr:x>
      <cdr:y>0.05567</cdr:y>
    </cdr:to>
    <cdr:sp macro="" textlink="">
      <cdr:nvSpPr>
        <cdr:cNvPr id="2" name="AxisTitleValueRight">
          <a:extLst xmlns:a="http://schemas.openxmlformats.org/drawingml/2006/main">
            <a:ext uri="{FF2B5EF4-FFF2-40B4-BE49-F238E27FC236}">
              <a16:creationId xmlns:a16="http://schemas.microsoft.com/office/drawing/2014/main" id="{E9AE239A-8973-47E9-8BC9-C6524A730D04}"/>
            </a:ext>
          </a:extLst>
        </cdr:cNvPr>
        <cdr:cNvSpPr txBox="1"/>
      </cdr:nvSpPr>
      <cdr:spPr>
        <a:xfrm xmlns:a="http://schemas.openxmlformats.org/drawingml/2006/main">
          <a:off x="3958405" y="50800"/>
          <a:ext cx="623120"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Specialisering</a:t>
          </a:r>
        </a:p>
      </cdr:txBody>
    </cdr:sp>
  </cdr:relSizeAnchor>
  <cdr:relSizeAnchor xmlns:cdr="http://schemas.openxmlformats.org/drawingml/2006/chartDrawing">
    <cdr:from>
      <cdr:x>0</cdr:x>
      <cdr:y>0.01836</cdr:y>
    </cdr:from>
    <cdr:to>
      <cdr:x>0.13601</cdr:x>
      <cdr:y>0.05567</cdr:y>
    </cdr:to>
    <cdr:sp macro="" textlink="">
      <cdr:nvSpPr>
        <cdr:cNvPr id="8" name="AxisTitleValueLeft">
          <a:extLst xmlns:a="http://schemas.openxmlformats.org/drawingml/2006/main">
            <a:ext uri="{FF2B5EF4-FFF2-40B4-BE49-F238E27FC236}">
              <a16:creationId xmlns:a16="http://schemas.microsoft.com/office/drawing/2014/main" id="{E7620B46-FFD3-5896-8AE4-1502749B13E9}"/>
            </a:ext>
          </a:extLst>
        </cdr:cNvPr>
        <cdr:cNvSpPr txBox="1"/>
      </cdr:nvSpPr>
      <cdr:spPr>
        <a:xfrm xmlns:a="http://schemas.openxmlformats.org/drawingml/2006/main">
          <a:off x="0" y="50800"/>
          <a:ext cx="62311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en-GB" sz="700">
              <a:solidFill>
                <a:srgbClr val="000000"/>
              </a:solidFill>
              <a:latin typeface="Arial" panose="020B0604020202020204" pitchFamily="34" charset="0"/>
            </a:rPr>
            <a:t>Specialisering</a:t>
          </a:r>
          <a:endParaRPr lang="en-DK" sz="700">
            <a:solidFill>
              <a:srgbClr val="000000"/>
            </a:solidFill>
            <a:latin typeface="Arial" panose="020B060402020202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57149</xdr:colOff>
      <xdr:row>28</xdr:row>
      <xdr:rowOff>76200</xdr:rowOff>
    </xdr:from>
    <xdr:to>
      <xdr:col>9</xdr:col>
      <xdr:colOff>219074</xdr:colOff>
      <xdr:row>48</xdr:row>
      <xdr:rowOff>114300</xdr:rowOff>
    </xdr:to>
    <xdr:graphicFrame macro="">
      <xdr:nvGraphicFramePr>
        <xdr:cNvPr id="2" name="Diagram 1" descr="{&quot;Xml&quot;:&quot;&lt;?xml version=\&quot;1.0\&quot; encoding=\&quot;utf-16\&quot;?&gt;\r\n&lt;ChartInfo xmlns:xsd=\&quot;http://www.w3.org/2001/XMLSchema\&quot; xmlns:xsi=\&quot;http://www.w3.org/2001/XMLSchema-instance\&quot;&gt;\r\n  &lt;SubtitleFontSize&gt;-1&lt;/SubtitleFontSize&gt;\r\n  &lt;FunctionHistory&gt;\r\n    &lt;Item&gt;\r\n      &lt;Key&gt;\r\n        &lt;int&gt;99&lt;/int&gt;\r\n      &lt;/Key&gt;\r\n      &lt;Value&gt;\r\n        &lt;Cmd case=\&quot;axis_y_title\&quot; title=\&quot;Y-akse titel\&quot; font=\&quot;Arial\&quot; font-size=\&quot;7\&quot; margin=\&quot;0.2\&quot; override=\&quot;false\&quot; alignFromLeft=\&quot;excel;-0.5,word;-0.5,powerPoint;-0.5\&quot; alignFromRight=\&quot;excel;-0.5,word;-0.5,powerPoint;-0.5\&quot; IsRe=\&quot;1\&quot; /&gt;\r\n      &lt;/Value&gt;\r\n    &lt;/Item&gt;\r\n    &lt;Item&gt;\r\n      &lt;Key&gt;\r\n        &lt;int&gt;-1&lt;/int&gt;\r\n      &lt;/Key&gt;\r\n      &lt;Value&gt;\r\n        &lt;Cmd case=\&quot;copy_fill\&quot; input=\&quot;@templ\&quot; hc-path=\&quot;C:\\ProgramData\\OfficeExtensions\\Content\\CorporateCharts\\Søjle Stablet\&quot; IsRe=\&quot;1\&quot; /&gt;\r\n      &lt;/Value&gt;\r\n    &lt;/Item&gt;\r\n    &lt;Item&gt;\r\n      &lt;Key&gt;\r\n        &lt;int&gt;6&lt;/int&gt;\r\n      &lt;/Key&gt;\r\n      &lt;Value&gt;\r\n        &lt;Cmd case=\&quot;addSecondAxis\&quot; axis=\&quot;y\&quot; force=\&quot;true\&quot; IsRe=\&quot;1\&quot; /&gt;\r\n      &lt;/Value&gt;\r\n    &lt;/Item&gt;\r\n    &lt;Item&gt;\r\n      &lt;Key&gt;\r\n        &lt;int&gt;100&lt;/int&gt;\r\n      &lt;/Key&gt;\r\n      &lt;Value&gt;\r\n        &lt;Cmd case=\&quot;mirror-second-axis\&quot; axis=\&quot;y\&quot; force=\&quot;true\&quot; IsRe=\&quot;1\&quot; /&gt;\r\n      &lt;/Value&gt;\r\n    &lt;/Item&gt;\r\n  &lt;/FunctionHistory&gt;\r\n  &lt;TypeSet&gt;true&lt;/TypeSet&gt;\r\n  &lt;ChartType&gt;51&lt;/ChartType&gt;\r\n  &lt;UsedPath&gt;C:\\ProgramData\\OfficeExtensions\\Content\\CorporateCharts\\Søjle&lt;/UsedPath&gt;\r\n&lt;/ChartInfo&gt;&quot;}">
          <a:extLst>
            <a:ext uri="{FF2B5EF4-FFF2-40B4-BE49-F238E27FC236}">
              <a16:creationId xmlns:a16="http://schemas.microsoft.com/office/drawing/2014/main" id="{4097B591-D567-42B5-8C45-E578BF92C9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0.92073</cdr:x>
      <cdr:y>0.01599</cdr:y>
    </cdr:from>
    <cdr:to>
      <cdr:x>0.95777</cdr:x>
      <cdr:y>0.05598</cdr:y>
    </cdr:to>
    <cdr:sp macro="" textlink="">
      <cdr:nvSpPr>
        <cdr:cNvPr id="2" name="AxisTitleValueRight">
          <a:extLst xmlns:a="http://schemas.openxmlformats.org/drawingml/2006/main">
            <a:ext uri="{FF2B5EF4-FFF2-40B4-BE49-F238E27FC236}">
              <a16:creationId xmlns:a16="http://schemas.microsoft.com/office/drawing/2014/main" id="{6DEEB5B8-837F-4C09-B914-F3940DADE5A2}"/>
            </a:ext>
          </a:extLst>
        </cdr:cNvPr>
        <cdr:cNvSpPr txBox="1"/>
      </cdr:nvSpPr>
      <cdr:spPr>
        <a:xfrm xmlns:a="http://schemas.openxmlformats.org/drawingml/2006/main">
          <a:off x="5191835" y="41275"/>
          <a:ext cx="208840"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a:t>
          </a:r>
        </a:p>
      </cdr:txBody>
    </cdr:sp>
  </cdr:relSizeAnchor>
  <cdr:relSizeAnchor xmlns:cdr="http://schemas.openxmlformats.org/drawingml/2006/chartDrawing">
    <cdr:from>
      <cdr:x>0</cdr:x>
      <cdr:y>0.01968</cdr:y>
    </cdr:from>
    <cdr:to>
      <cdr:x>0.03704</cdr:x>
      <cdr:y>0.05967</cdr:y>
    </cdr:to>
    <cdr:sp macro="" textlink="">
      <cdr:nvSpPr>
        <cdr:cNvPr id="3" name="AxisTitleValueLeft">
          <a:extLst xmlns:a="http://schemas.openxmlformats.org/drawingml/2006/main">
            <a:ext uri="{FF2B5EF4-FFF2-40B4-BE49-F238E27FC236}">
              <a16:creationId xmlns:a16="http://schemas.microsoft.com/office/drawing/2014/main" id="{E7620B46-FFD3-5896-8AE4-1502749B13E9}"/>
            </a:ext>
          </a:extLst>
        </cdr:cNvPr>
        <cdr:cNvSpPr txBox="1"/>
      </cdr:nvSpPr>
      <cdr:spPr>
        <a:xfrm xmlns:a="http://schemas.openxmlformats.org/drawingml/2006/main">
          <a:off x="0" y="50800"/>
          <a:ext cx="208840"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en-GB" sz="700">
              <a:solidFill>
                <a:srgbClr val="000000"/>
              </a:solidFill>
              <a:latin typeface="Arial" panose="020B0604020202020204" pitchFamily="34" charset="0"/>
            </a:rPr>
            <a:t>pct.</a:t>
          </a:r>
          <a:endParaRPr lang="en-DK" sz="700">
            <a:solidFill>
              <a:srgbClr val="000000"/>
            </a:solidFill>
            <a:latin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559740</xdr:colOff>
      <xdr:row>57</xdr:row>
      <xdr:rowOff>31162</xdr:rowOff>
    </xdr:from>
    <xdr:to>
      <xdr:col>10</xdr:col>
      <xdr:colOff>379908</xdr:colOff>
      <xdr:row>86</xdr:row>
      <xdr:rowOff>159574</xdr:rowOff>
    </xdr:to>
    <xdr:graphicFrame macro="">
      <xdr:nvGraphicFramePr>
        <xdr:cNvPr id="2" name="Diagram 1" descr="{&quot;Xml&quot;:&quot;&lt;?xml version=\&quot;1.0\&quot; encoding=\&quot;utf-16\&quot;?&gt;\r\n&lt;ChartInfo xmlns:xsd=\&quot;http://www.w3.org/2001/XMLSchema\&quot; xmlns:xsi=\&quot;http://www.w3.org/2001/XMLSchema-instance\&quot;&gt;\r\n  &lt;SubtitleFontSize&gt;-1&lt;/SubtitleFontSize&gt;\r\n  &lt;FunctionHistory&gt;\r\n    &lt;Item&gt;\r\n      &lt;Key&gt;\r\n        &lt;int&gt;99&lt;/int&gt;\r\n      &lt;/Key&gt;\r\n      &lt;Value&gt;\r\n        &lt;Cmd case=\&quot;axis_y_title\&quot; title=\&quot;Y-akse titel\&quot; font=\&quot;Arial\&quot; font-size=\&quot;7\&quot; margin=\&quot;0.2\&quot; override=\&quot;false\&quot; alignFromLeft=\&quot;excel;-0.5,word;-0.5,powerPoint;-0.5\&quot; alignFromRight=\&quot;excel;-0.5,word;-0.5,powerPoint;-0.5\&quot; IsRe=\&quot;1\&quot; /&gt;\r\n      &lt;/Value&gt;\r\n    &lt;/Item&gt;\r\n    &lt;Item&gt;\r\n      &lt;Key&gt;\r\n        &lt;int&gt;6&lt;/int&gt;\r\n      &lt;/Key&gt;\r\n      &lt;Value&gt;\r\n        &lt;Cmd case=\&quot;addSecondAxis\&quot; axis=\&quot;y\&quot; force=\&quot;true\&quot; IsRe=\&quot;1\&quot; /&gt;\r\n      &lt;/Value&gt;\r\n    &lt;/Item&gt;\r\n    &lt;Item&gt;\r\n      &lt;Key&gt;\r\n        &lt;int&gt;100&lt;/int&gt;\r\n      &lt;/Key&gt;\r\n      &lt;Value&gt;\r\n        &lt;Cmd case=\&quot;mirror-second-axis\&quot; axis=\&quot;y\&quot; force=\&quot;true\&quot; IsRe=\&quot;1\&quot; /&gt;\r\n      &lt;/Value&gt;\r\n    &lt;/Item&gt;\r\n  &lt;/FunctionHistory&gt;\r\n  &lt;TypeSet&gt;true&lt;/TypeSet&gt;\r\n  &lt;ChartType&gt;51&lt;/ChartType&gt;\r\n  &lt;UsedPath&gt;C:\\ProgramData\\OfficeExtensions\\Content\\CorporateCharts\\Søjle&lt;/UsedPath&gt;\r\n&lt;/ChartInfo&gt;&quot;}">
          <a:extLst>
            <a:ext uri="{FF2B5EF4-FFF2-40B4-BE49-F238E27FC236}">
              <a16:creationId xmlns:a16="http://schemas.microsoft.com/office/drawing/2014/main" id="{B0766C8B-6903-4E73-80EE-39F6175B4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0.01096</cdr:y>
    </cdr:from>
    <cdr:to>
      <cdr:x>0.07685</cdr:x>
      <cdr:y>0.02983</cdr:y>
    </cdr:to>
    <cdr:sp macro="" textlink="">
      <cdr:nvSpPr>
        <cdr:cNvPr id="2" name="AxisTitleValueLeft">
          <a:extLst xmlns:a="http://schemas.openxmlformats.org/drawingml/2006/main">
            <a:ext uri="{FF2B5EF4-FFF2-40B4-BE49-F238E27FC236}">
              <a16:creationId xmlns:a16="http://schemas.microsoft.com/office/drawing/2014/main" id="{6FF50C0E-33D1-A632-9E64-3CD07E8338DE}"/>
            </a:ext>
          </a:extLst>
        </cdr:cNvPr>
        <cdr:cNvSpPr txBox="1"/>
      </cdr:nvSpPr>
      <cdr:spPr>
        <a:xfrm xmlns:a="http://schemas.openxmlformats.org/drawingml/2006/main">
          <a:off x="0" y="59952"/>
          <a:ext cx="687881"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en-GB" sz="700">
              <a:solidFill>
                <a:srgbClr val="000000"/>
              </a:solidFill>
              <a:latin typeface="Arial" panose="020B0604020202020204" pitchFamily="34" charset="0"/>
            </a:rPr>
            <a:t>Mio. tons CO2e</a:t>
          </a:r>
          <a:endParaRPr lang="en-DK" sz="700">
            <a:solidFill>
              <a:srgbClr val="000000"/>
            </a:solidFill>
            <a:latin typeface="Arial" panose="020B060402020202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0.87436</cdr:x>
      <cdr:y>0.01296</cdr:y>
    </cdr:from>
    <cdr:to>
      <cdr:x>1</cdr:x>
      <cdr:y>0.0393</cdr:y>
    </cdr:to>
    <cdr:sp macro="" textlink="">
      <cdr:nvSpPr>
        <cdr:cNvPr id="3" name="AxisTitleValueRight">
          <a:extLst xmlns:a="http://schemas.openxmlformats.org/drawingml/2006/main">
            <a:ext uri="{FF2B5EF4-FFF2-40B4-BE49-F238E27FC236}">
              <a16:creationId xmlns:a16="http://schemas.microsoft.com/office/drawing/2014/main" id="{612031E9-449D-4FC6-8FE1-AF52DE95D365}"/>
            </a:ext>
          </a:extLst>
        </cdr:cNvPr>
        <cdr:cNvSpPr txBox="1"/>
      </cdr:nvSpPr>
      <cdr:spPr>
        <a:xfrm xmlns:a="http://schemas.openxmlformats.org/drawingml/2006/main">
          <a:off x="6454441" y="50800"/>
          <a:ext cx="927434"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 af arbejdsstyrken</a:t>
          </a:r>
        </a:p>
      </cdr:txBody>
    </cdr:sp>
  </cdr:relSizeAnchor>
  <cdr:relSizeAnchor xmlns:cdr="http://schemas.openxmlformats.org/drawingml/2006/chartDrawing">
    <cdr:from>
      <cdr:x>0</cdr:x>
      <cdr:y>0.01296</cdr:y>
    </cdr:from>
    <cdr:to>
      <cdr:x>0.12564</cdr:x>
      <cdr:y>0.0393</cdr:y>
    </cdr:to>
    <cdr:sp macro="" textlink="">
      <cdr:nvSpPr>
        <cdr:cNvPr id="2" name="AxisTitleValueLeft">
          <a:extLst xmlns:a="http://schemas.openxmlformats.org/drawingml/2006/main">
            <a:ext uri="{FF2B5EF4-FFF2-40B4-BE49-F238E27FC236}">
              <a16:creationId xmlns:a16="http://schemas.microsoft.com/office/drawing/2014/main" id="{E7620B46-FFD3-5896-8AE4-1502749B13E9}"/>
            </a:ext>
          </a:extLst>
        </cdr:cNvPr>
        <cdr:cNvSpPr txBox="1"/>
      </cdr:nvSpPr>
      <cdr:spPr>
        <a:xfrm xmlns:a="http://schemas.openxmlformats.org/drawingml/2006/main">
          <a:off x="0" y="50800"/>
          <a:ext cx="92743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da-DK" sz="700">
              <a:solidFill>
                <a:srgbClr val="000000"/>
              </a:solidFill>
              <a:latin typeface="Arial" panose="020B0604020202020204" pitchFamily="34" charset="0"/>
            </a:rPr>
            <a:t>Pct.</a:t>
          </a:r>
          <a:r>
            <a:rPr lang="da-DK" sz="700" baseline="0">
              <a:solidFill>
                <a:srgbClr val="000000"/>
              </a:solidFill>
              <a:latin typeface="Arial" panose="020B0604020202020204" pitchFamily="34" charset="0"/>
            </a:rPr>
            <a:t> af arbejdsstyrken</a:t>
          </a:r>
          <a:endParaRPr lang="en-DK" sz="700">
            <a:solidFill>
              <a:srgbClr val="000000"/>
            </a:solidFill>
            <a:latin typeface="Arial" panose="020B060402020202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428344</xdr:colOff>
      <xdr:row>33</xdr:row>
      <xdr:rowOff>114579</xdr:rowOff>
    </xdr:from>
    <xdr:to>
      <xdr:col>7</xdr:col>
      <xdr:colOff>466164</xdr:colOff>
      <xdr:row>58</xdr:row>
      <xdr:rowOff>138393</xdr:rowOff>
    </xdr:to>
    <xdr:graphicFrame macro="">
      <xdr:nvGraphicFramePr>
        <xdr:cNvPr id="2" name="Diagram 1" descr="{&quot;Xml&quot;:&quot;&lt;?xml version=\&quot;1.0\&quot; encoding=\&quot;utf-16\&quot;?&gt;\r\n&lt;ChartInfo xmlns:xsd=\&quot;http://www.w3.org/2001/XMLSchema\&quot; xmlns:xsi=\&quot;http://www.w3.org/2001/XMLSchema-instance\&quot;&gt;\r\n  &lt;SubtitleFontSize&gt;-1&lt;/SubtitleFontSize&gt;\r\n  &lt;FunctionHistory&gt;\r\n    &lt;Item&gt;\r\n      &lt;Key&gt;\r\n        &lt;int&gt;99&lt;/int&gt;\r\n      &lt;/Key&gt;\r\n      &lt;Value&gt;\r\n        &lt;Cmd case=\&quot;axis_y_title\&quot; title=\&quot;Y-akse titel\&quot; font=\&quot;Arial\&quot; font-size=\&quot;7\&quot; margin=\&quot;0.2\&quot; override=\&quot;false\&quot; alignFromLeft=\&quot;excel;-0.5,word;-0.5,powerPoint;-0.5\&quot; alignFromRight=\&quot;excel;-0.5,word;-0.5,powerPoint;-0.5\&quot; IsRe=\&quot;1\&quot; /&gt;\r\n      &lt;/Value&gt;\r\n    &lt;/Item&gt;\r\n    &lt;Item&gt;\r\n      &lt;Key&gt;\r\n        &lt;int&gt;6&lt;/int&gt;\r\n      &lt;/Key&gt;\r\n      &lt;Value&gt;\r\n        &lt;Cmd case=\&quot;addSecondAxis\&quot; axis=\&quot;y\&quot; force=\&quot;true\&quot; IsRe=\&quot;1\&quot; /&gt;\r\n      &lt;/Value&gt;\r\n    &lt;/Item&gt;\r\n    &lt;Item&gt;\r\n      &lt;Key&gt;\r\n        &lt;int&gt;100&lt;/int&gt;\r\n      &lt;/Key&gt;\r\n      &lt;Value&gt;\r\n        &lt;Cmd case=\&quot;mirror-second-axis\&quot; axis=\&quot;y\&quot; force=\&quot;true\&quot; IsRe=\&quot;1\&quot; /&gt;\r\n      &lt;/Value&gt;\r\n    &lt;/Item&gt;\r\n  &lt;/FunctionHistory&gt;\r\n  &lt;TypeSet&gt;true&lt;/TypeSet&gt;\r\n  &lt;ChartType&gt;57&lt;/ChartType&gt;\r\n  &lt;UsedPath&gt;C:\\ProgramData\\OfficeExtensions\\Content\\CorporateCharts\\Liggende Søjle&lt;/UsedPath&gt;\r\n&lt;/ChartInfo&gt;&quot;}">
          <a:extLst>
            <a:ext uri="{FF2B5EF4-FFF2-40B4-BE49-F238E27FC236}">
              <a16:creationId xmlns:a16="http://schemas.microsoft.com/office/drawing/2014/main" id="{45325213-FD6B-45BC-B4A7-713A01EADE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0.03421</cdr:x>
      <cdr:y>0.01852</cdr:y>
    </cdr:from>
    <cdr:to>
      <cdr:x>0.20679</cdr:x>
      <cdr:y>0.06601</cdr:y>
    </cdr:to>
    <cdr:sp macro="" textlink="">
      <cdr:nvSpPr>
        <cdr:cNvPr id="3" name="AxisTitleValueRight">
          <a:extLst xmlns:a="http://schemas.openxmlformats.org/drawingml/2006/main">
            <a:ext uri="{FF2B5EF4-FFF2-40B4-BE49-F238E27FC236}">
              <a16:creationId xmlns:a16="http://schemas.microsoft.com/office/drawing/2014/main" id="{FDA6FBB1-BC64-498E-8A63-3D89F568340E}"/>
            </a:ext>
          </a:extLst>
        </cdr:cNvPr>
        <cdr:cNvSpPr txBox="1"/>
      </cdr:nvSpPr>
      <cdr:spPr>
        <a:xfrm xmlns:a="http://schemas.openxmlformats.org/drawingml/2006/main">
          <a:off x="231844" y="85461"/>
          <a:ext cx="1169551" cy="21916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ctr"/>
          <a:r>
            <a:rPr lang="da-DK" sz="700">
              <a:effectLst/>
              <a:latin typeface="+mn-lt"/>
              <a:ea typeface="+mn-ea"/>
              <a:cs typeface="+mn-cs"/>
            </a:rPr>
            <a:t>Arbejdsmarkedspres</a:t>
          </a:r>
          <a:br>
            <a:rPr lang="da-DK" sz="700">
              <a:effectLst/>
              <a:latin typeface="+mn-lt"/>
              <a:ea typeface="+mn-ea"/>
              <a:cs typeface="+mn-cs"/>
            </a:rPr>
          </a:br>
          <a:r>
            <a:rPr lang="da-DK" sz="700">
              <a:effectLst/>
              <a:latin typeface="+mn-lt"/>
              <a:ea typeface="+mn-ea"/>
              <a:cs typeface="+mn-cs"/>
            </a:rPr>
            <a:t> (Højere = Mere efterspørgsel)</a:t>
          </a:r>
          <a:endParaRPr lang="da-DK" sz="700">
            <a:effectLst/>
          </a:endParaRPr>
        </a:p>
      </cdr:txBody>
    </cdr:sp>
  </cdr:relSizeAnchor>
  <cdr:relSizeAnchor xmlns:cdr="http://schemas.openxmlformats.org/drawingml/2006/chartDrawing">
    <cdr:from>
      <cdr:x>0.81619</cdr:x>
      <cdr:y>0.01026</cdr:y>
    </cdr:from>
    <cdr:to>
      <cdr:x>0.98877</cdr:x>
      <cdr:y>0.05775</cdr:y>
    </cdr:to>
    <cdr:sp macro="" textlink="">
      <cdr:nvSpPr>
        <cdr:cNvPr id="2" name="AxisTitleValueLeft">
          <a:extLst xmlns:a="http://schemas.openxmlformats.org/drawingml/2006/main">
            <a:ext uri="{FF2B5EF4-FFF2-40B4-BE49-F238E27FC236}">
              <a16:creationId xmlns:a16="http://schemas.microsoft.com/office/drawing/2014/main" id="{0A55F53A-DB85-4846-B65E-8C16CF9662C8}"/>
            </a:ext>
          </a:extLst>
        </cdr:cNvPr>
        <cdr:cNvSpPr txBox="1"/>
      </cdr:nvSpPr>
      <cdr:spPr>
        <a:xfrm xmlns:a="http://schemas.openxmlformats.org/drawingml/2006/main">
          <a:off x="5531370" y="47361"/>
          <a:ext cx="1169552" cy="21916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ctr"/>
          <a:r>
            <a:rPr lang="da-DK" sz="700">
              <a:effectLst/>
              <a:latin typeface="+mn-lt"/>
              <a:ea typeface="+mn-ea"/>
              <a:cs typeface="+mn-cs"/>
            </a:rPr>
            <a:t>Arbejdsmarkedspres</a:t>
          </a:r>
          <a:br>
            <a:rPr lang="da-DK" sz="700">
              <a:effectLst/>
              <a:latin typeface="+mn-lt"/>
              <a:ea typeface="+mn-ea"/>
              <a:cs typeface="+mn-cs"/>
            </a:rPr>
          </a:br>
          <a:r>
            <a:rPr lang="da-DK" sz="700">
              <a:effectLst/>
              <a:latin typeface="+mn-lt"/>
              <a:ea typeface="+mn-ea"/>
              <a:cs typeface="+mn-cs"/>
            </a:rPr>
            <a:t> (Højere = Mere efterspørgsel)</a:t>
          </a:r>
          <a:endParaRPr lang="da-DK" sz="300">
            <a:effectLst/>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170889</xdr:colOff>
      <xdr:row>15</xdr:row>
      <xdr:rowOff>34458</xdr:rowOff>
    </xdr:from>
    <xdr:to>
      <xdr:col>20</xdr:col>
      <xdr:colOff>100851</xdr:colOff>
      <xdr:row>43</xdr:row>
      <xdr:rowOff>0</xdr:rowOff>
    </xdr:to>
    <xdr:graphicFrame macro="">
      <xdr:nvGraphicFramePr>
        <xdr:cNvPr id="3" name="Diagram 2" descr="{&quot;Xml&quot;:&quot;&lt;?xml version=\&quot;1.0\&quot; encoding=\&quot;utf-16\&quot;?&gt;\r\n&lt;ChartInfo xmlns:xsd=\&quot;http://www.w3.org/2001/XMLSchema\&quot; xmlns:xsi=\&quot;http://www.w3.org/2001/XMLSchema-instance\&quot;&gt;\r\n  &lt;SubtitleFontSize&gt;-1&lt;/SubtitleFontSize&gt;\r\n  &lt;FunctionHistory&gt;\r\n    &lt;Item&gt;\r\n      &lt;Key&gt;\r\n        &lt;int&gt;99&lt;/int&gt;\r\n      &lt;/Key&gt;\r\n      &lt;Value&gt;\r\n        &lt;Cmd case=\&quot;axis_y_title\&quot; title=\&quot;Y-akse titel\&quot; font=\&quot;Arial\&quot; font-size=\&quot;7\&quot; margin=\&quot;0.2\&quot; override=\&quot;false\&quot; alignFromLeft=\&quot;excel;-0.5,word;-0.5,powerPoint;-0.5\&quot; alignFromRight=\&quot;excel;-0.5,word;-0.5,powerPoint;-0.5\&quot; IsRe=\&quot;1\&quot; /&gt;\r\n      &lt;/Value&gt;\r\n    &lt;/Item&gt;\r\n    &lt;Item&gt;\r\n      &lt;Key&gt;\r\n        &lt;int&gt;6&lt;/int&gt;\r\n      &lt;/Key&gt;\r\n      &lt;Value&gt;\r\n        &lt;Cmd case=\&quot;addSecondAxis\&quot; axis=\&quot;y\&quot; force=\&quot;true\&quot; IsRe=\&quot;1\&quot; /&gt;\r\n      &lt;/Value&gt;\r\n    &lt;/Item&gt;\r\n    &lt;Item&gt;\r\n      &lt;Key&gt;\r\n        &lt;int&gt;100&lt;/int&gt;\r\n      &lt;/Key&gt;\r\n      &lt;Value&gt;\r\n        &lt;Cmd case=\&quot;mirror-second-axis\&quot; axis=\&quot;y\&quot; force=\&quot;true\&quot; IsRe=\&quot;1\&quot; /&gt;\r\n      &lt;/Value&gt;\r\n    &lt;/Item&gt;\r\n  &lt;/FunctionHistory&gt;\r\n  &lt;TypeSet&gt;true&lt;/TypeSet&gt;\r\n  &lt;ChartType&gt;76&lt;/ChartType&gt;\r\n  &lt;UsedPath&gt;C:\\ProgramData\\OfficeExtensions\\Content\\CorporateCharts\\Areal Stablet&lt;/UsedPath&gt;\r\n&lt;/ChartInfo&gt;&quot;}">
          <a:extLst>
            <a:ext uri="{FF2B5EF4-FFF2-40B4-BE49-F238E27FC236}">
              <a16:creationId xmlns:a16="http://schemas.microsoft.com/office/drawing/2014/main" id="{9CF63FAB-216A-4BB2-ACBB-6C773B775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0.91786</cdr:x>
      <cdr:y>0.00959</cdr:y>
    </cdr:from>
    <cdr:to>
      <cdr:x>1</cdr:x>
      <cdr:y>0.02907</cdr:y>
    </cdr:to>
    <cdr:sp macro="" textlink="">
      <cdr:nvSpPr>
        <cdr:cNvPr id="3" name="AxisTitleValueRight">
          <a:extLst xmlns:a="http://schemas.openxmlformats.org/drawingml/2006/main">
            <a:ext uri="{FF2B5EF4-FFF2-40B4-BE49-F238E27FC236}">
              <a16:creationId xmlns:a16="http://schemas.microsoft.com/office/drawing/2014/main" id="{5EA92909-DB95-4144-92D8-3E739D5D5847}"/>
            </a:ext>
          </a:extLst>
        </cdr:cNvPr>
        <cdr:cNvSpPr txBox="1"/>
      </cdr:nvSpPr>
      <cdr:spPr>
        <a:xfrm xmlns:a="http://schemas.openxmlformats.org/drawingml/2006/main">
          <a:off x="7629211" y="50800"/>
          <a:ext cx="682752"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tons pr. mio. kr.</a:t>
          </a:r>
        </a:p>
      </cdr:txBody>
    </cdr:sp>
  </cdr:relSizeAnchor>
  <cdr:relSizeAnchor xmlns:cdr="http://schemas.openxmlformats.org/drawingml/2006/chartDrawing">
    <cdr:from>
      <cdr:x>0</cdr:x>
      <cdr:y>0.00959</cdr:y>
    </cdr:from>
    <cdr:to>
      <cdr:x>0.0817</cdr:x>
      <cdr:y>0.02907</cdr:y>
    </cdr:to>
    <cdr:sp macro="" textlink="">
      <cdr:nvSpPr>
        <cdr:cNvPr id="2" name="AxisTitleValueLeft">
          <a:extLst xmlns:a="http://schemas.openxmlformats.org/drawingml/2006/main">
            <a:ext uri="{FF2B5EF4-FFF2-40B4-BE49-F238E27FC236}">
              <a16:creationId xmlns:a16="http://schemas.microsoft.com/office/drawing/2014/main" id="{6FF50C0E-33D1-A632-9E64-3CD07E8338DE}"/>
            </a:ext>
          </a:extLst>
        </cdr:cNvPr>
        <cdr:cNvSpPr txBox="1"/>
      </cdr:nvSpPr>
      <cdr:spPr>
        <a:xfrm xmlns:a="http://schemas.openxmlformats.org/drawingml/2006/main">
          <a:off x="0" y="50800"/>
          <a:ext cx="679089"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en-GB" sz="700">
              <a:solidFill>
                <a:srgbClr val="000000"/>
              </a:solidFill>
              <a:latin typeface="Arial" panose="020B0604020202020204" pitchFamily="34" charset="0"/>
            </a:rPr>
            <a:t>tons pr. mio. kr.</a:t>
          </a:r>
          <a:endParaRPr lang="en-DK" sz="700">
            <a:solidFill>
              <a:srgbClr val="000000"/>
            </a:solidFill>
            <a:latin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200025</xdr:colOff>
      <xdr:row>60</xdr:row>
      <xdr:rowOff>19050</xdr:rowOff>
    </xdr:from>
    <xdr:to>
      <xdr:col>19</xdr:col>
      <xdr:colOff>57150</xdr:colOff>
      <xdr:row>94</xdr:row>
      <xdr:rowOff>168728</xdr:rowOff>
    </xdr:to>
    <xdr:graphicFrame macro="">
      <xdr:nvGraphicFramePr>
        <xdr:cNvPr id="3" name="Diagram 2" descr="{&quot;Xml&quot;:&quot;&lt;?xml version=\&quot;1.0\&quot; encoding=\&quot;utf-16\&quot;?&gt;\r\n&lt;ChartInfo xmlns:xsd=\&quot;http://www.w3.org/2001/XMLSchema\&quot; xmlns:xsi=\&quot;http://www.w3.org/2001/XMLSchema-instance\&quot;&gt;\r\n  &lt;SubtitleFontSize&gt;-1&lt;/SubtitleFontSize&gt;\r\n  &lt;FunctionHistory&gt;\r\n    &lt;Item&gt;\r\n      &lt;Key&gt;\r\n        &lt;int&gt;99&lt;/int&gt;\r\n      &lt;/Key&gt;\r\n      &lt;Value&gt;\r\n        &lt;Cmd case=\&quot;axis_y_title\&quot; title=\&quot;Y-akse titel\&quot; font=\&quot;Arial\&quot; font-size=\&quot;7\&quot; margin=\&quot;0.2\&quot; override=\&quot;false\&quot; alignFromLeft=\&quot;excel;-0.5,word;-0.5,powerPoint;-0.5\&quot; alignFromRight=\&quot;excel;-0.5,word;-0.5,powerPoint;-0.5\&quot; IsRe=\&quot;1\&quot; /&gt;\r\n      &lt;/Value&gt;\r\n    &lt;/Item&gt;\r\n    &lt;Item&gt;\r\n      &lt;Key&gt;\r\n        &lt;int&gt;6&lt;/int&gt;\r\n      &lt;/Key&gt;\r\n      &lt;Value&gt;\r\n        &lt;Cmd case=\&quot;addSecondAxis\&quot; axis=\&quot;y\&quot; force=\&quot;true\&quot; IsRe=\&quot;1\&quot; /&gt;\r\n      &lt;/Value&gt;\r\n    &lt;/Item&gt;\r\n    &lt;Item&gt;\r\n      &lt;Key&gt;\r\n        &lt;int&gt;100&lt;/int&gt;\r\n      &lt;/Key&gt;\r\n      &lt;Value&gt;\r\n        &lt;Cmd case=\&quot;mirror-second-axis\&quot; axis=\&quot;y\&quot; force=\&quot;true\&quot; IsRe=\&quot;1\&quot; /&gt;\r\n      &lt;/Value&gt;\r\n    &lt;/Item&gt;\r\n  &lt;/FunctionHistory&gt;\r\n  &lt;TypeSet&gt;true&lt;/TypeSet&gt;\r\n  &lt;ChartType&gt;76&lt;/ChartType&gt;\r\n  &lt;UsedPath&gt;C:\\ProgramData\\OfficeExtensions\\Content\\CorporateCharts\\Areal Stablet&lt;/UsedPath&gt;\r\n&lt;/ChartInfo&gt;&quot;}">
          <a:extLst>
            <a:ext uri="{FF2B5EF4-FFF2-40B4-BE49-F238E27FC236}">
              <a16:creationId xmlns:a16="http://schemas.microsoft.com/office/drawing/2014/main" id="{E7077251-67AD-4138-9D31-CAD1C2916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0.92487</cdr:x>
      <cdr:y>0.00992</cdr:y>
    </cdr:from>
    <cdr:to>
      <cdr:x>1</cdr:x>
      <cdr:y>0.03007</cdr:y>
    </cdr:to>
    <cdr:sp macro="" textlink="">
      <cdr:nvSpPr>
        <cdr:cNvPr id="3" name="AxisTitleValueRight">
          <a:extLst xmlns:a="http://schemas.openxmlformats.org/drawingml/2006/main">
            <a:ext uri="{FF2B5EF4-FFF2-40B4-BE49-F238E27FC236}">
              <a16:creationId xmlns:a16="http://schemas.microsoft.com/office/drawing/2014/main" id="{6B4B0184-6606-4485-93D9-BF4A6A683DA1}"/>
            </a:ext>
          </a:extLst>
        </cdr:cNvPr>
        <cdr:cNvSpPr txBox="1"/>
      </cdr:nvSpPr>
      <cdr:spPr>
        <a:xfrm xmlns:a="http://schemas.openxmlformats.org/drawingml/2006/main">
          <a:off x="7978186" y="50800"/>
          <a:ext cx="648063"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mio. tons co2e</a:t>
          </a:r>
        </a:p>
      </cdr:txBody>
    </cdr:sp>
  </cdr:relSizeAnchor>
  <cdr:relSizeAnchor xmlns:cdr="http://schemas.openxmlformats.org/drawingml/2006/chartDrawing">
    <cdr:from>
      <cdr:x>0</cdr:x>
      <cdr:y>0.00992</cdr:y>
    </cdr:from>
    <cdr:to>
      <cdr:x>0.0748</cdr:x>
      <cdr:y>0.02996</cdr:y>
    </cdr:to>
    <cdr:sp macro="" textlink="">
      <cdr:nvSpPr>
        <cdr:cNvPr id="2" name="AxisTitleValueLeft">
          <a:extLst xmlns:a="http://schemas.openxmlformats.org/drawingml/2006/main">
            <a:ext uri="{FF2B5EF4-FFF2-40B4-BE49-F238E27FC236}">
              <a16:creationId xmlns:a16="http://schemas.microsoft.com/office/drawing/2014/main" id="{6FF50C0E-33D1-A632-9E64-3CD07E8338DE}"/>
            </a:ext>
          </a:extLst>
        </cdr:cNvPr>
        <cdr:cNvSpPr txBox="1"/>
      </cdr:nvSpPr>
      <cdr:spPr>
        <a:xfrm xmlns:a="http://schemas.openxmlformats.org/drawingml/2006/main">
          <a:off x="0" y="50800"/>
          <a:ext cx="645213" cy="102660"/>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en-GB" sz="700">
              <a:solidFill>
                <a:srgbClr val="000000"/>
              </a:solidFill>
              <a:latin typeface="Arial" panose="020B0604020202020204" pitchFamily="34" charset="0"/>
            </a:rPr>
            <a:t>mio. tons co2e</a:t>
          </a:r>
          <a:endParaRPr lang="en-DK" sz="700">
            <a:solidFill>
              <a:srgbClr val="000000"/>
            </a:solidFill>
            <a:latin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11206</xdr:colOff>
      <xdr:row>40</xdr:row>
      <xdr:rowOff>67236</xdr:rowOff>
    </xdr:from>
    <xdr:to>
      <xdr:col>9</xdr:col>
      <xdr:colOff>100852</xdr:colOff>
      <xdr:row>68</xdr:row>
      <xdr:rowOff>112059</xdr:rowOff>
    </xdr:to>
    <xdr:graphicFrame macro="">
      <xdr:nvGraphicFramePr>
        <xdr:cNvPr id="2" name="Diagram 1" descr="{&quot;Xml&quot;:&quot;&lt;?xml version=\&quot;1.0\&quot; encoding=\&quot;utf-16\&quot;?&gt;\r\n&lt;ChartInfo xmlns:xsd=\&quot;http://www.w3.org/2001/XMLSchema\&quot; xmlns:xsi=\&quot;http://www.w3.org/2001/XMLSchema-instance\&quot;&gt;\r\n  &lt;SubtitleFontSize&gt;-1&lt;/SubtitleFontSize&gt;\r\n  &lt;FunctionHistory&gt;\r\n    &lt;Item&gt;\r\n      &lt;Key&gt;\r\n        &lt;int&gt;99&lt;/int&gt;\r\n      &lt;/Key&gt;\r\n      &lt;Value&gt;\r\n        &lt;Cmd case=\&quot;axis_y_title\&quot; title=\&quot;Y-akse titel\&quot; font=\&quot;Arial\&quot; font-size=\&quot;7\&quot; margin=\&quot;0.2\&quot; override=\&quot;false\&quot; alignFromLeft=\&quot;excel;-0.5,word;-0.5,powerPoint;-0.5\&quot; alignFromRight=\&quot;excel;-0.5,word;-0.5,powerPoint;-0.5\&quot; IsRe=\&quot;1\&quot; /&gt;\r\n      &lt;/Value&gt;\r\n    &lt;/Item&gt;\r\n    &lt;Item&gt;\r\n      &lt;Key&gt;\r\n        &lt;int&gt;6&lt;/int&gt;\r\n      &lt;/Key&gt;\r\n      &lt;Value&gt;\r\n        &lt;Cmd case=\&quot;addSecondAxis\&quot; axis=\&quot;y\&quot; force=\&quot;true\&quot; IsRe=\&quot;1\&quot; /&gt;\r\n      &lt;/Value&gt;\r\n    &lt;/Item&gt;\r\n    &lt;Item&gt;\r\n      &lt;Key&gt;\r\n        &lt;int&gt;100&lt;/int&gt;\r\n      &lt;/Key&gt;\r\n      &lt;Value&gt;\r\n        &lt;Cmd case=\&quot;mirror-second-axis\&quot; axis=\&quot;y\&quot; force=\&quot;true\&quot; IsRe=\&quot;1\&quot; /&gt;\r\n      &lt;/Value&gt;\r\n    &lt;/Item&gt;\r\n  &lt;/FunctionHistory&gt;\r\n  &lt;TypeSet&gt;true&lt;/TypeSet&gt;\r\n  &lt;ChartType&gt;51&lt;/ChartType&gt;\r\n  &lt;UsedPath&gt;C:\\ProgramData\\OfficeExtensions\\Content\\CorporateCharts\\Søjle&lt;/UsedPath&gt;\r\n&lt;/ChartInfo&gt;&quot;}">
          <a:extLst>
            <a:ext uri="{FF2B5EF4-FFF2-40B4-BE49-F238E27FC236}">
              <a16:creationId xmlns:a16="http://schemas.microsoft.com/office/drawing/2014/main" id="{06C4F997-FF72-438D-A0EA-A77EAFB75B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0.8807</cdr:x>
      <cdr:y>0.00944</cdr:y>
    </cdr:from>
    <cdr:to>
      <cdr:x>1</cdr:x>
      <cdr:y>0.02864</cdr:y>
    </cdr:to>
    <cdr:sp macro="" textlink="">
      <cdr:nvSpPr>
        <cdr:cNvPr id="3" name="AxisTitleValueRight">
          <a:extLst xmlns:a="http://schemas.openxmlformats.org/drawingml/2006/main">
            <a:ext uri="{FF2B5EF4-FFF2-40B4-BE49-F238E27FC236}">
              <a16:creationId xmlns:a16="http://schemas.microsoft.com/office/drawing/2014/main" id="{B5994C24-878D-4DC6-BABF-3405BBE460AE}"/>
            </a:ext>
          </a:extLst>
        </cdr:cNvPr>
        <cdr:cNvSpPr txBox="1"/>
      </cdr:nvSpPr>
      <cdr:spPr>
        <a:xfrm xmlns:a="http://schemas.openxmlformats.org/drawingml/2006/main">
          <a:off x="8323552" y="50800"/>
          <a:ext cx="112748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pPr algn="r"/>
          <a:r>
            <a:rPr lang="da-DK" sz="700">
              <a:solidFill>
                <a:srgbClr val="000000"/>
              </a:solidFill>
              <a:latin typeface="Arial" panose="020B0604020202020204" pitchFamily="34" charset="0"/>
            </a:rPr>
            <a:t>Pct. af globale udledninger</a:t>
          </a:r>
        </a:p>
      </cdr:txBody>
    </cdr:sp>
  </cdr:relSizeAnchor>
  <cdr:relSizeAnchor xmlns:cdr="http://schemas.openxmlformats.org/drawingml/2006/chartDrawing">
    <cdr:from>
      <cdr:x>0</cdr:x>
      <cdr:y>0.00944</cdr:y>
    </cdr:from>
    <cdr:to>
      <cdr:x>0.1193</cdr:x>
      <cdr:y>0.02864</cdr:y>
    </cdr:to>
    <cdr:sp macro="" textlink="">
      <cdr:nvSpPr>
        <cdr:cNvPr id="2" name="AxisTitleValueLeft">
          <a:extLst xmlns:a="http://schemas.openxmlformats.org/drawingml/2006/main">
            <a:ext uri="{FF2B5EF4-FFF2-40B4-BE49-F238E27FC236}">
              <a16:creationId xmlns:a16="http://schemas.microsoft.com/office/drawing/2014/main" id="{E7620B46-FFD3-5896-8AE4-1502749B13E9}"/>
            </a:ext>
          </a:extLst>
        </cdr:cNvPr>
        <cdr:cNvSpPr txBox="1"/>
      </cdr:nvSpPr>
      <cdr:spPr>
        <a:xfrm xmlns:a="http://schemas.openxmlformats.org/drawingml/2006/main">
          <a:off x="0" y="50800"/>
          <a:ext cx="1127488" cy="103233"/>
        </a:xfrm>
        <a:prstGeom xmlns:a="http://schemas.openxmlformats.org/drawingml/2006/main" prst="rect">
          <a:avLst/>
        </a:prstGeom>
      </cdr:spPr>
      <cdr:txBody>
        <a:bodyPr xmlns:a="http://schemas.openxmlformats.org/drawingml/2006/main" vertOverflow="clip" vert="horz" wrap="none" lIns="31750" tIns="0" rIns="31750" bIns="0" rtlCol="0">
          <a:spAutoFit/>
        </a:bodyPr>
        <a:lstStyle xmlns:a="http://schemas.openxmlformats.org/drawingml/2006/main"/>
        <a:p xmlns:a="http://schemas.openxmlformats.org/drawingml/2006/main">
          <a:r>
            <a:rPr lang="en-GB" sz="700">
              <a:solidFill>
                <a:srgbClr val="000000"/>
              </a:solidFill>
              <a:latin typeface="Arial" panose="020B0604020202020204" pitchFamily="34" charset="0"/>
            </a:rPr>
            <a:t>Pct.</a:t>
          </a:r>
          <a:r>
            <a:rPr lang="en-GB" sz="700" baseline="0">
              <a:solidFill>
                <a:srgbClr val="000000"/>
              </a:solidFill>
              <a:latin typeface="Arial" panose="020B0604020202020204" pitchFamily="34" charset="0"/>
            </a:rPr>
            <a:t> af globale udledninger</a:t>
          </a:r>
          <a:endParaRPr lang="en-DK" sz="700">
            <a:solidFill>
              <a:srgbClr val="000000"/>
            </a:solidFill>
            <a:latin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583748</xdr:colOff>
      <xdr:row>21</xdr:row>
      <xdr:rowOff>187097</xdr:rowOff>
    </xdr:from>
    <xdr:to>
      <xdr:col>12</xdr:col>
      <xdr:colOff>217714</xdr:colOff>
      <xdr:row>54</xdr:row>
      <xdr:rowOff>149679</xdr:rowOff>
    </xdr:to>
    <xdr:graphicFrame macro="">
      <xdr:nvGraphicFramePr>
        <xdr:cNvPr id="2" name="Diagram 1" descr="{&quot;Xml&quot;:&quot;&lt;?xml version=\&quot;1.0\&quot; encoding=\&quot;utf-16\&quot;?&gt;\r\n&lt;ChartInfo xmlns:xsd=\&quot;http://www.w3.org/2001/XMLSchema\&quot; xmlns:xsi=\&quot;http://www.w3.org/2001/XMLSchema-instance\&quot;&gt;\r\n  &lt;SubtitleFontSize&gt;-1&lt;/SubtitleFontSize&gt;\r\n  &lt;FunctionHistory&gt;\r\n    &lt;Item&gt;\r\n      &lt;Key&gt;\r\n        &lt;int&gt;99&lt;/int&gt;\r\n      &lt;/Key&gt;\r\n      &lt;Value&gt;\r\n        &lt;Cmd case=\&quot;axis_y_title\&quot; title=\&quot;Y-akse titel\&quot; font=\&quot;Arial\&quot; font-size=\&quot;7\&quot; margin=\&quot;0.2\&quot; override=\&quot;false\&quot; alignFromLeft=\&quot;excel;-0.5,word;-0.5,powerPoint;-0.5\&quot; alignFromRight=\&quot;excel;-0.5,word;-0.5,powerPoint;-0.5\&quot; IsRe=\&quot;1\&quot; /&gt;\r\n      &lt;/Value&gt;\r\n    &lt;/Item&gt;\r\n    &lt;Item&gt;\r\n      &lt;Key&gt;\r\n        &lt;int&gt;6&lt;/int&gt;\r\n      &lt;/Key&gt;\r\n      &lt;Value&gt;\r\n        &lt;Cmd case=\&quot;addSecondAxis\&quot; axis=\&quot;y\&quot; force=\&quot;true\&quot; IsRe=\&quot;1\&quot; /&gt;\r\n      &lt;/Value&gt;\r\n    &lt;/Item&gt;\r\n    &lt;Item&gt;\r\n      &lt;Key&gt;\r\n        &lt;int&gt;100&lt;/int&gt;\r\n      &lt;/Key&gt;\r\n      &lt;Value&gt;\r\n        &lt;Cmd case=\&quot;mirror-second-axis\&quot; axis=\&quot;y\&quot; force=\&quot;true\&quot; IsRe=\&quot;1\&quot; /&gt;\r\n      &lt;/Value&gt;\r\n    &lt;/Item&gt;\r\n  &lt;/FunctionHistory&gt;\r\n  &lt;TypeSet&gt;true&lt;/TypeSet&gt;\r\n  &lt;ChartType&gt;4&lt;/ChartType&gt;\r\n  &lt;UsedPath&gt;C:\\ProgramData\\OfficeExtensions\\Content\\CorporateCharts\\2D Kurvediagram&lt;/UsedPath&gt;\r\n&lt;/ChartInfo&gt;&quot;}">
          <a:extLst>
            <a:ext uri="{FF2B5EF4-FFF2-40B4-BE49-F238E27FC236}">
              <a16:creationId xmlns:a16="http://schemas.microsoft.com/office/drawing/2014/main" id="{3B65B520-B4F1-4079-921B-DFC6C78F5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017305/AppData/Local/Microsoft/Windows/INetCache/Content.Outlook/AAYO57JP/Tal%20og%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Gr&#248;n%20ekspertgruppe\Slutspurgt%20GREK%202024\Opgaver%20-%20analytisk%20ramme\Trin%203%20(Betingelser)\Styrkepositioner\1_Forskningsm&#230;ssig%20styrkeposition\Bibliometri\Fra%20UFS%20(Mette)\3_Food-agri-forest_2012-2021_31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ort"/>
      <sheetName val="F6.3"/>
      <sheetName val="F6.4"/>
      <sheetName val="F6.5"/>
      <sheetName val="F6.6"/>
      <sheetName val="F6.7"/>
      <sheetName val="F6.8"/>
      <sheetName val="F6.10"/>
      <sheetName val="F6.13"/>
      <sheetName val="F6.14"/>
      <sheetName val="F6.15"/>
      <sheetName val="F6.16"/>
      <sheetName val="T6.2 og 6.3"/>
      <sheetName val="T6.8"/>
      <sheetName val="T6.9"/>
      <sheetName val="T6.13"/>
      <sheetName val="T6.14"/>
      <sheetName val="T6.17"/>
    </sheetNames>
    <sheetDataSet>
      <sheetData sheetId="0"/>
      <sheetData sheetId="1"/>
      <sheetData sheetId="2"/>
      <sheetData sheetId="3">
        <row r="9">
          <cell r="D9">
            <v>2019</v>
          </cell>
          <cell r="E9">
            <v>2020</v>
          </cell>
          <cell r="F9">
            <v>2021</v>
          </cell>
          <cell r="G9">
            <v>2022</v>
          </cell>
          <cell r="H9">
            <v>2023</v>
          </cell>
          <cell r="I9">
            <v>2024</v>
          </cell>
          <cell r="J9">
            <v>2025</v>
          </cell>
          <cell r="K9">
            <v>2026</v>
          </cell>
          <cell r="L9">
            <v>2027</v>
          </cell>
          <cell r="M9">
            <v>2028</v>
          </cell>
          <cell r="N9">
            <v>2029</v>
          </cell>
          <cell r="O9">
            <v>2030</v>
          </cell>
          <cell r="P9">
            <v>2031</v>
          </cell>
          <cell r="Q9">
            <v>2032</v>
          </cell>
          <cell r="R9">
            <v>2033</v>
          </cell>
          <cell r="S9">
            <v>2034</v>
          </cell>
          <cell r="T9">
            <v>2035</v>
          </cell>
        </row>
        <row r="10">
          <cell r="D10">
            <v>7.2</v>
          </cell>
          <cell r="E10">
            <v>6.4</v>
          </cell>
          <cell r="F10">
            <v>6.6</v>
          </cell>
          <cell r="G10">
            <v>6.5</v>
          </cell>
          <cell r="H10">
            <v>6.4</v>
          </cell>
          <cell r="I10">
            <v>6.3</v>
          </cell>
          <cell r="J10">
            <v>6.1</v>
          </cell>
          <cell r="K10">
            <v>5.9</v>
          </cell>
          <cell r="L10">
            <v>5.7</v>
          </cell>
          <cell r="M10">
            <v>5.5</v>
          </cell>
          <cell r="N10">
            <v>5.3</v>
          </cell>
          <cell r="O10">
            <v>5</v>
          </cell>
          <cell r="P10">
            <v>4.8</v>
          </cell>
          <cell r="Q10">
            <v>4.5</v>
          </cell>
          <cell r="R10">
            <v>4.3</v>
          </cell>
          <cell r="S10">
            <v>4.0999999999999996</v>
          </cell>
          <cell r="T10">
            <v>3.8</v>
          </cell>
        </row>
        <row r="11">
          <cell r="C11" t="str">
            <v>Varebiler</v>
          </cell>
          <cell r="D11">
            <v>2</v>
          </cell>
          <cell r="E11">
            <v>1.9</v>
          </cell>
          <cell r="F11">
            <v>1.9</v>
          </cell>
          <cell r="G11">
            <v>1.8</v>
          </cell>
          <cell r="H11">
            <v>1.8</v>
          </cell>
          <cell r="I11">
            <v>1.8</v>
          </cell>
          <cell r="J11">
            <v>1.8</v>
          </cell>
          <cell r="K11">
            <v>1.7</v>
          </cell>
          <cell r="L11">
            <v>1.7</v>
          </cell>
          <cell r="M11">
            <v>1.6</v>
          </cell>
          <cell r="N11">
            <v>1.5</v>
          </cell>
          <cell r="O11">
            <v>1.4</v>
          </cell>
          <cell r="P11">
            <v>1.4</v>
          </cell>
          <cell r="Q11">
            <v>1.3</v>
          </cell>
          <cell r="R11">
            <v>1.2</v>
          </cell>
          <cell r="S11">
            <v>1.1000000000000001</v>
          </cell>
          <cell r="T11">
            <v>0.9</v>
          </cell>
        </row>
        <row r="12">
          <cell r="C12" t="str">
            <v>Lastbiler</v>
          </cell>
          <cell r="D12">
            <v>1.7</v>
          </cell>
          <cell r="E12">
            <v>1.7</v>
          </cell>
          <cell r="F12">
            <v>1.7</v>
          </cell>
          <cell r="G12">
            <v>1.6</v>
          </cell>
          <cell r="H12">
            <v>1.8</v>
          </cell>
          <cell r="I12">
            <v>1.8</v>
          </cell>
          <cell r="J12">
            <v>1.5</v>
          </cell>
          <cell r="K12">
            <v>1.5</v>
          </cell>
          <cell r="L12">
            <v>1.5</v>
          </cell>
          <cell r="M12">
            <v>1.4</v>
          </cell>
          <cell r="N12">
            <v>1.2</v>
          </cell>
          <cell r="O12">
            <v>1.1000000000000001</v>
          </cell>
          <cell r="P12">
            <v>0.9</v>
          </cell>
          <cell r="Q12">
            <v>0.8</v>
          </cell>
          <cell r="R12">
            <v>0.7</v>
          </cell>
          <cell r="S12">
            <v>0.6</v>
          </cell>
          <cell r="T12">
            <v>0.6</v>
          </cell>
        </row>
        <row r="13">
          <cell r="C13" t="str">
            <v>Busser</v>
          </cell>
          <cell r="D13">
            <v>0.6</v>
          </cell>
          <cell r="E13">
            <v>0.5</v>
          </cell>
          <cell r="F13">
            <v>0.5</v>
          </cell>
          <cell r="G13">
            <v>0.5</v>
          </cell>
          <cell r="H13">
            <v>0.5</v>
          </cell>
          <cell r="I13">
            <v>0.4</v>
          </cell>
          <cell r="J13">
            <v>0.4</v>
          </cell>
          <cell r="K13">
            <v>0.4</v>
          </cell>
          <cell r="L13">
            <v>0.3</v>
          </cell>
          <cell r="M13">
            <v>0.3</v>
          </cell>
          <cell r="N13">
            <v>0.2</v>
          </cell>
          <cell r="O13">
            <v>0.2</v>
          </cell>
          <cell r="P13">
            <v>0.2</v>
          </cell>
          <cell r="Q13">
            <v>0.2</v>
          </cell>
          <cell r="R13">
            <v>0.1</v>
          </cell>
          <cell r="S13">
            <v>0.1</v>
          </cell>
          <cell r="T13">
            <v>0.1</v>
          </cell>
        </row>
        <row r="14">
          <cell r="C14" t="str">
            <v>Motorcykler</v>
          </cell>
          <cell r="D14">
            <v>0.1</v>
          </cell>
          <cell r="E14">
            <v>0.1</v>
          </cell>
          <cell r="F14">
            <v>0.1</v>
          </cell>
          <cell r="G14">
            <v>0.1</v>
          </cell>
          <cell r="H14">
            <v>0.1</v>
          </cell>
          <cell r="I14">
            <v>0.1</v>
          </cell>
          <cell r="J14">
            <v>0.1</v>
          </cell>
          <cell r="K14">
            <v>0.1</v>
          </cell>
          <cell r="L14">
            <v>0.1</v>
          </cell>
          <cell r="M14">
            <v>0.1</v>
          </cell>
          <cell r="N14">
            <v>0.1</v>
          </cell>
          <cell r="O14">
            <v>0.1</v>
          </cell>
          <cell r="P14">
            <v>0.1</v>
          </cell>
          <cell r="Q14">
            <v>0.1</v>
          </cell>
          <cell r="R14">
            <v>0.1</v>
          </cell>
          <cell r="S14">
            <v>0.1</v>
          </cell>
          <cell r="T14">
            <v>0.1</v>
          </cell>
        </row>
        <row r="15">
          <cell r="C15" t="str">
            <v>Grænsehandel</v>
          </cell>
          <cell r="D15">
            <v>0.8</v>
          </cell>
          <cell r="E15">
            <v>0.8</v>
          </cell>
          <cell r="F15">
            <v>0.8</v>
          </cell>
          <cell r="G15">
            <v>0.8</v>
          </cell>
          <cell r="H15">
            <v>0.6</v>
          </cell>
          <cell r="I15">
            <v>-0.3</v>
          </cell>
          <cell r="J15">
            <v>-0.2</v>
          </cell>
          <cell r="K15">
            <v>-0.2</v>
          </cell>
          <cell r="L15">
            <v>-0.3</v>
          </cell>
          <cell r="M15">
            <v>-0.2</v>
          </cell>
          <cell r="N15">
            <v>-0.1</v>
          </cell>
          <cell r="O15">
            <v>-0.1</v>
          </cell>
          <cell r="P15">
            <v>-0.1</v>
          </cell>
          <cell r="Q15">
            <v>-0.1</v>
          </cell>
          <cell r="R15">
            <v>-0.1</v>
          </cell>
          <cell r="S15">
            <v>-0.1</v>
          </cell>
          <cell r="T15">
            <v>-0.1</v>
          </cell>
        </row>
        <row r="16">
          <cell r="C16" t="str">
            <v>Sektor detaljer ikke defineret</v>
          </cell>
          <cell r="D16">
            <v>0.1</v>
          </cell>
          <cell r="E16">
            <v>0.1</v>
          </cell>
          <cell r="F16">
            <v>0.1</v>
          </cell>
          <cell r="G16">
            <v>0.1</v>
          </cell>
          <cell r="H16">
            <v>0.1</v>
          </cell>
          <cell r="I16">
            <v>0.1</v>
          </cell>
          <cell r="J16">
            <v>0.1</v>
          </cell>
          <cell r="K16">
            <v>0.1</v>
          </cell>
          <cell r="L16">
            <v>0</v>
          </cell>
          <cell r="M16">
            <v>0</v>
          </cell>
          <cell r="N16">
            <v>0</v>
          </cell>
          <cell r="O16">
            <v>0</v>
          </cell>
          <cell r="P16">
            <v>0</v>
          </cell>
          <cell r="Q16">
            <v>0</v>
          </cell>
          <cell r="R16">
            <v>0</v>
          </cell>
          <cell r="S16">
            <v>0</v>
          </cell>
          <cell r="T16">
            <v>0</v>
          </cell>
        </row>
        <row r="17">
          <cell r="D17">
            <v>12.499999999999998</v>
          </cell>
          <cell r="E17">
            <v>11.5</v>
          </cell>
          <cell r="F17">
            <v>11.7</v>
          </cell>
          <cell r="G17">
            <v>11.4</v>
          </cell>
          <cell r="H17">
            <v>11.3</v>
          </cell>
          <cell r="I17">
            <v>10.199999999999999</v>
          </cell>
          <cell r="J17">
            <v>9.7999999999999989</v>
          </cell>
          <cell r="K17">
            <v>9.5000000000000018</v>
          </cell>
          <cell r="L17">
            <v>9</v>
          </cell>
          <cell r="M17">
            <v>8.7000000000000011</v>
          </cell>
          <cell r="N17">
            <v>8.1999999999999993</v>
          </cell>
          <cell r="O17">
            <v>7.7</v>
          </cell>
          <cell r="P17">
            <v>7.3</v>
          </cell>
          <cell r="Q17">
            <v>6.8</v>
          </cell>
          <cell r="R17">
            <v>6.3</v>
          </cell>
          <cell r="S17">
            <v>5.8999999999999986</v>
          </cell>
          <cell r="T17">
            <v>5.3999999999999995</v>
          </cell>
        </row>
        <row r="19">
          <cell r="C19" t="str">
            <v>Personbiler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hold"/>
      <sheetName val="Emne og metode"/>
      <sheetName val="Søgestreng"/>
      <sheetName val="Indikatorer_Def."/>
      <sheetName val="Indikatorer_Data"/>
      <sheetName val="Export Details_indicators"/>
      <sheetName val="Publ. pr. mio. indbyggere"/>
      <sheetName val="Vækst"/>
      <sheetName val="Specialisering"/>
      <sheetName val="Keyphrase analysis"/>
      <sheetName val="Sampubliceringslande"/>
    </sheetNames>
    <sheetDataSet>
      <sheetData sheetId="0"/>
      <sheetData sheetId="1"/>
      <sheetData sheetId="2"/>
      <sheetData sheetId="3"/>
      <sheetData sheetId="4">
        <row r="76">
          <cell r="A76" t="str">
            <v>Netherlands</v>
          </cell>
        </row>
        <row r="77">
          <cell r="A77" t="str">
            <v>Switzerland</v>
          </cell>
        </row>
        <row r="78">
          <cell r="A78" t="str">
            <v>Denmark</v>
          </cell>
        </row>
        <row r="79">
          <cell r="A79" t="str">
            <v>United Kingdom</v>
          </cell>
        </row>
        <row r="80">
          <cell r="A80" t="str">
            <v>Sweden</v>
          </cell>
        </row>
        <row r="81">
          <cell r="A81" t="str">
            <v>Israel</v>
          </cell>
        </row>
        <row r="82">
          <cell r="A82" t="str">
            <v>Germany</v>
          </cell>
        </row>
        <row r="83">
          <cell r="A83" t="str">
            <v>USA</v>
          </cell>
        </row>
        <row r="84">
          <cell r="A84" t="str">
            <v>China</v>
          </cell>
        </row>
        <row r="85">
          <cell r="A85" t="str">
            <v>South Korea</v>
          </cell>
        </row>
        <row r="86">
          <cell r="A86" t="str">
            <v>India</v>
          </cell>
        </row>
      </sheetData>
      <sheetData sheetId="5"/>
      <sheetData sheetId="6"/>
      <sheetData sheetId="7"/>
      <sheetData sheetId="8"/>
      <sheetData sheetId="9"/>
      <sheetData sheetId="10"/>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ksterneData_1" connectionId="1" xr16:uid="{19EFDF87-3789-4620-B8BE-90BE753FA89E}" autoFormatId="16" applyNumberFormats="0" applyBorderFormats="0" applyFontFormats="0" applyPatternFormats="0" applyAlignmentFormats="0" applyWidthHeightFormats="0">
  <queryTableRefresh nextId="42">
    <queryTableFields count="2">
      <queryTableField id="40" name="TID" tableColumnId="40"/>
      <queryTableField id="41" name="INDHOLD" tableColumnId="4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ksterneData_1" connectionId="2" xr16:uid="{5415357D-05D8-483D-BDDF-F4DFB5F2571D}" autoFormatId="16" applyNumberFormats="0" applyBorderFormats="0" applyFontFormats="0" applyPatternFormats="0" applyAlignmentFormats="0" applyWidthHeightFormats="0">
  <queryTableRefresh nextId="5">
    <queryTableFields count="4">
      <queryTableField id="1" name="BRANCHE" tableColumnId="1"/>
      <queryTableField id="2" name="EMTYPE8" tableColumnId="2"/>
      <queryTableField id="3" name="TID" tableColumnId="3"/>
      <queryTableField id="4" name="INDHOLD" tableColumnId="4"/>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ksterneData_2" connectionId="3" xr16:uid="{FFB31AEE-88C4-4890-B36E-FD542A72AE43}" autoFormatId="16" applyNumberFormats="0" applyBorderFormats="0" applyFontFormats="0" applyPatternFormats="0" applyAlignmentFormats="0" applyWidthHeightFormats="0">
  <queryTableRefresh nextId="6">
    <queryTableFields count="5">
      <queryTableField id="1" name="UDLEDBRANCHE" tableColumnId="1"/>
      <queryTableField id="2" name="TID" tableColumnId="2"/>
      <queryTableField id="3" name="ANVENDTYPE" tableColumnId="3"/>
      <queryTableField id="4" name="UDLEDLAND" tableColumnId="4"/>
      <queryTableField id="5" name="INDHOLD"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ksterneData_3" connectionId="4" xr16:uid="{5B50C9E9-357F-4EB0-AE19-01AD59F5A373}" autoFormatId="16" applyNumberFormats="0" applyBorderFormats="0" applyFontFormats="0" applyPatternFormats="0" applyAlignmentFormats="0" applyWidthHeightFormats="0">
  <queryTableRefresh nextId="6">
    <queryTableFields count="5">
      <queryTableField id="1" name="UDLEDBRANCHE" tableColumnId="1"/>
      <queryTableField id="2" name="TID" tableColumnId="2"/>
      <queryTableField id="3" name="ANVENDTYPE" tableColumnId="3"/>
      <queryTableField id="4" name="UDLEDLAND" tableColumnId="4"/>
      <queryTableField id="5" name="INDHOLD"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ksterneData_1" connectionId="5" xr16:uid="{270974B6-1C52-4E53-8299-AFA2922AA122}" autoFormatId="16" applyNumberFormats="0" applyBorderFormats="0" applyFontFormats="0" applyPatternFormats="0" applyAlignmentFormats="0" applyWidthHeightFormats="0">
  <queryTableRefresh nextId="5">
    <queryTableFields count="4">
      <queryTableField id="1" name="UDLEDBRANCHE" tableColumnId="1"/>
      <queryTableField id="2" name="INDENLANDSK ENDELIG ANVENDELSE I ALT (KLIMAAFTRYKKET)" tableColumnId="2"/>
      <queryTableField id="3" name="E Elektricitet, gas og andet brændsel" tableColumnId="3"/>
      <queryTableField id="4" name="I Anden transport og kommunikation" tableColumnId="4"/>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ksterneData_1" connectionId="6" xr16:uid="{B3977465-FC85-4FD8-8B45-DD4944330657}" autoFormatId="16" applyNumberFormats="0" applyBorderFormats="0" applyFontFormats="0" applyPatternFormats="0" applyAlignmentFormats="0" applyWidthHeightFormats="0">
  <queryTableRefresh nextId="3">
    <queryTableFields count="2">
      <queryTableField id="1" name="BRANCHEAFTRYK1" tableColumnId="1"/>
      <queryTableField id="2" name="UDLEDBRANCHE"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E966AA-0D20-48CF-9BF0-325100AE0EA6}" name="Figur4_4" displayName="Figur4_4" ref="B12:C45" tableType="queryTable" totalsRowShown="0">
  <autoFilter ref="B12:C45" xr:uid="{8311D931-18C2-4DD9-AC13-205E0919FD9E}"/>
  <tableColumns count="2">
    <tableColumn id="40" xr3:uid="{31588D3C-1BC0-4459-A628-FCF07E1BFAD4}" uniqueName="40" name="TID" queryTableFieldId="40"/>
    <tableColumn id="41" xr3:uid="{080D0784-6347-4C2B-AF9F-94C26A94D588}" uniqueName="41" name="INDHOLD" queryTableFieldId="4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C4A06D-4726-4336-9176-43D0154C4B57}" name="Tabel4_2_1" displayName="Tabel4_2_1" ref="B16:E17" tableType="queryTable" totalsRowShown="0">
  <autoFilter ref="B16:E17" xr:uid="{65FCDA0D-5316-495F-AFF6-1CF4A1E936F9}"/>
  <tableColumns count="4">
    <tableColumn id="1" xr3:uid="{416D8A6B-1D46-456C-853F-5163E7CA7F19}" uniqueName="1" name="BRANCHE" queryTableFieldId="1"/>
    <tableColumn id="2" xr3:uid="{64785EA0-23EC-436D-8AD6-81A30362B865}" uniqueName="2" name="EMTYPE8" queryTableFieldId="2"/>
    <tableColumn id="3" xr3:uid="{C93A4F89-F0A0-4C44-B6C3-A1B2C1BD966F}" uniqueName="3" name="TID" queryTableFieldId="3"/>
    <tableColumn id="4" xr3:uid="{0FDF0C98-268D-42AA-B76E-9FD443086829}" uniqueName="4" name="INDHOLD" queryTableFieldId="4"/>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23130E7-8AC7-46AE-B80E-ED7BFDB577B9}" name="Tabel4_2_2" displayName="Tabel4_2_2" ref="B19:F20" tableType="queryTable" totalsRowShown="0">
  <autoFilter ref="B19:F20" xr:uid="{C8EDF903-E28E-42A0-A292-5FC7129C5409}"/>
  <tableColumns count="5">
    <tableColumn id="1" xr3:uid="{44D7EF66-60DD-4FFC-A902-E4EF3BBABF43}" uniqueName="1" name="UDLEDBRANCHE" queryTableFieldId="1"/>
    <tableColumn id="2" xr3:uid="{2D2D6264-D74A-4C78-B137-9A1DFAADC420}" uniqueName="2" name="TID" queryTableFieldId="2"/>
    <tableColumn id="3" xr3:uid="{44E042ED-755A-43F2-8E12-6313C7BF94ED}" uniqueName="3" name="ANVENDTYPE" queryTableFieldId="3"/>
    <tableColumn id="4" xr3:uid="{8EE805C0-306A-4237-9BE6-F820717186E1}" uniqueName="4" name="UDLEDLAND" queryTableFieldId="4"/>
    <tableColumn id="5" xr3:uid="{E892F6DD-93C3-44DA-A6AE-13A9FB325991}" uniqueName="5" name="INDHOLD"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1495C3-FD70-4192-AA71-99C46100143F}" name="Tabel4_2_3" displayName="Tabel4_2_3" ref="B22:F73" tableType="queryTable" totalsRowShown="0">
  <autoFilter ref="B22:F73" xr:uid="{1E4256CF-F39E-4367-B56C-FE856A6C803B}"/>
  <tableColumns count="5">
    <tableColumn id="1" xr3:uid="{1C77C680-0341-483C-8492-B51D4EAC0CF2}" uniqueName="1" name="UDLEDBRANCHE" queryTableFieldId="1"/>
    <tableColumn id="2" xr3:uid="{B04161B9-1055-46E5-927E-DBA7B117A36E}" uniqueName="2" name="TID" queryTableFieldId="2"/>
    <tableColumn id="3" xr3:uid="{37A3B56A-1E98-4989-99F3-DE4A57ABEA95}" uniqueName="3" name="ANVENDTYPE" queryTableFieldId="3"/>
    <tableColumn id="4" xr3:uid="{C0CE2617-8891-4D6F-9E44-C2C423D64488}" uniqueName="4" name="UDLEDLAND" queryTableFieldId="4"/>
    <tableColumn id="5" xr3:uid="{FE374ED6-7A1D-49C9-8D95-A380DB619E7C}" uniqueName="5" name="INDHOLD" queryTableFieldId="5"/>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37527C-CA93-44B7-8949-91BE101DD505}" name="Tabel4_8" displayName="Tabel4_8" ref="B14:E20" tableType="queryTable" totalsRowShown="0">
  <autoFilter ref="B14:E20" xr:uid="{A27C4752-7A54-4662-9091-FE617E9F3935}"/>
  <tableColumns count="4">
    <tableColumn id="1" xr3:uid="{6BD70F8D-651E-4F07-95BA-953741E4AF49}" uniqueName="1" name="UDLEDBRANCHE" queryTableFieldId="1"/>
    <tableColumn id="2" xr3:uid="{1D209934-1268-4C7B-BE4D-35A762E9723B}" uniqueName="2" name="INDENLANDSK ENDELIG ANVENDELSE I ALT (KLIMAAFTRYKKET)" queryTableFieldId="2" dataDxfId="2"/>
    <tableColumn id="3" xr3:uid="{F8A9BADA-08CB-445C-8721-EC47031D71F5}" uniqueName="3" name="E Elektricitet, gas og andet brændsel" queryTableFieldId="3" dataDxfId="1"/>
    <tableColumn id="4" xr3:uid="{AFB63881-114D-4E28-B415-F71817B0AE62}" uniqueName="4" name="I Anden transport og kommunikation" queryTableFieldId="4" dataDxfId="0"/>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94D8F37-0DB8-4BBE-A138-F29C57A50806}" name="Tabel4_9" displayName="Tabel4_9" ref="B13:C23" tableType="queryTable" totalsRowShown="0">
  <autoFilter ref="B13:C23" xr:uid="{257261DB-831A-4C58-B606-9A667A74245D}"/>
  <tableColumns count="2">
    <tableColumn id="1" xr3:uid="{CCBA4ADF-771E-493F-915A-78198858A83E}" uniqueName="1" name="BRANCHEAFTRYK1" queryTableFieldId="1"/>
    <tableColumn id="2" xr3:uid="{77D57D6D-8B5D-47F7-BB61-265F5D328F9C}" uniqueName="2" name="UDLEDBRANCHE" queryTableField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Brugerdefineret 1">
      <a:dk1>
        <a:srgbClr val="000000"/>
      </a:dk1>
      <a:lt1>
        <a:srgbClr val="FFFFFF"/>
      </a:lt1>
      <a:dk2>
        <a:srgbClr val="7E96A8"/>
      </a:dk2>
      <a:lt2>
        <a:srgbClr val="28506E"/>
      </a:lt2>
      <a:accent1>
        <a:srgbClr val="D4DCE2"/>
      </a:accent1>
      <a:accent2>
        <a:srgbClr val="53738B"/>
      </a:accent2>
      <a:accent3>
        <a:srgbClr val="183042"/>
      </a:accent3>
      <a:accent4>
        <a:srgbClr val="7E96A8"/>
      </a:accent4>
      <a:accent5>
        <a:srgbClr val="204058"/>
      </a:accent5>
      <a:accent6>
        <a:srgbClr val="A9B9C5"/>
      </a:accent6>
      <a:hlink>
        <a:srgbClr val="28506E"/>
      </a:hlink>
      <a:folHlink>
        <a:srgbClr val="00000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Alliance+">
    <a:dk1>
      <a:sysClr val="windowText" lastClr="000000"/>
    </a:dk1>
    <a:lt1>
      <a:sysClr val="window" lastClr="FFFFFF"/>
    </a:lt1>
    <a:dk2>
      <a:srgbClr val="575756"/>
    </a:dk2>
    <a:lt2>
      <a:srgbClr val="E0CEB8"/>
    </a:lt2>
    <a:accent1>
      <a:srgbClr val="38A8E0"/>
    </a:accent1>
    <a:accent2>
      <a:srgbClr val="006E91"/>
    </a:accent2>
    <a:accent3>
      <a:srgbClr val="B2B2B2"/>
    </a:accent3>
    <a:accent4>
      <a:srgbClr val="C8D300"/>
    </a:accent4>
    <a:accent5>
      <a:srgbClr val="4E801F"/>
    </a:accent5>
    <a:accent6>
      <a:srgbClr val="EF7C2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hyperlink" Target="https://api.statbank.dk/v1/data/AFTRYK1/CSV?UDLEDBRANCHE=VCH&amp;Tid=2021&amp;ANVENDTYPE=IEA&amp;UDLEDLAND=*" TargetMode="External"/><Relationship Id="rId2" Type="http://schemas.openxmlformats.org/officeDocument/2006/relationships/hyperlink" Target="https://api.statbank.dk/v1/data/AFTRYK1/CSV?UDLEDBRANCHE=VCH&amp;Tid=2021&amp;ANVENDTYPE=IEA&amp;UDLEDLAND=T" TargetMode="External"/><Relationship Id="rId1" Type="http://schemas.openxmlformats.org/officeDocument/2006/relationships/hyperlink" Target="https://api.statbank.dk/v1/data/DRIVHUS/CSV?BRANCHE=VCH&amp;EMTYPE8=GHGEXBIO&amp;Tid=2021"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api.statbank.dk/v1/data/AFTRYK1/CSV?Tid=2021&amp;UDLEDLAND=T&amp;ANVENDTYPE=IEA%2CCPE%2CCPI&amp;UDLEDBRANCHE=MHUSHOLD%2CVC%2CVA%2CVD_E%2CVG_I%2CVB" TargetMode="External"/></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hyperlink" Target="https://api.statbank.dk/v1/data/AFTRYK2/CSV?Tid=2021&amp;ANVENDTYPE=IEA&amp;UDLEDLAND=DK&amp;BRANCHEAFTRYK1=V410009&amp;UDLEDBRANCHE=*"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groenprojektbank.dk/projekter/projekt/iea-task-28-forlaengelse-af-64014-0546-for-at-kunne-faerdiggoere-projektet-sammen-med-de-resterende-lande" TargetMode="External"/><Relationship Id="rId3" Type="http://schemas.openxmlformats.org/officeDocument/2006/relationships/hyperlink" Target="https://groenprojektbank.dk/projekter/projekt/topcharge-variabelt-topologi-batteri-system-for-optimeret-netbelastning-under-hoejeffekt-opladning-af-elbiler" TargetMode="External"/><Relationship Id="rId7" Type="http://schemas.openxmlformats.org/officeDocument/2006/relationships/hyperlink" Target="https://groenprojektbank.dk/projekter/projekt/parker" TargetMode="External"/><Relationship Id="rId2" Type="http://schemas.openxmlformats.org/officeDocument/2006/relationships/hyperlink" Target="https://groenprojektbank.dk/projekter/projekt/opengis4et" TargetMode="External"/><Relationship Id="rId1" Type="http://schemas.openxmlformats.org/officeDocument/2006/relationships/hyperlink" Target="https://groenprojektbank.dk/projekter/projekt/easy-e-nem-energi-effektivitet-gjort-tilgaengelig-for-industrien-via-termisk-topologiopti-mering" TargetMode="External"/><Relationship Id="rId6" Type="http://schemas.openxmlformats.org/officeDocument/2006/relationships/hyperlink" Target="https://groenprojektbank.dk/projekter/projekt/wabat-vaerksteds-automatiseret-batteritester" TargetMode="External"/><Relationship Id="rId5" Type="http://schemas.openxmlformats.org/officeDocument/2006/relationships/hyperlink" Target="https://groenprojektbank.dk/projekter/projekt/fortsat-aktiv-danske-deltagelse-i-iea-hev-tcp-elektrisk-transport" TargetMode="External"/><Relationship Id="rId10" Type="http://schemas.openxmlformats.org/officeDocument/2006/relationships/hyperlink" Target="https://groenprojektbank.dk/projekter/projekt/improved-system-performance-for-automotive-exhaust-cleaning" TargetMode="External"/><Relationship Id="rId4" Type="http://schemas.openxmlformats.org/officeDocument/2006/relationships/hyperlink" Target="https://groenprojektbank.dk/projekter/projekt/acdc-autonomously-controlled-distributed-chargers" TargetMode="External"/><Relationship Id="rId9" Type="http://schemas.openxmlformats.org/officeDocument/2006/relationships/hyperlink" Target="https://groenprojektbank.dk/projekter/projekt/the-energy-collectiv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api.statbank.dk/v1/data/EMM1MU1N/CSV?Tid=*&amp;MULT=EMMINT&amp;PRISENHED=LAN&amp;EMTYPE8=3&amp;BRANCHE=V25000"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A1:AX33"/>
  <sheetViews>
    <sheetView showGridLines="0" zoomScale="115" zoomScaleNormal="115" workbookViewId="0">
      <selection activeCell="C17" sqref="C17"/>
    </sheetView>
  </sheetViews>
  <sheetFormatPr defaultColWidth="11.42578125" defaultRowHeight="15"/>
  <cols>
    <col min="1" max="1" width="9.28515625" customWidth="1"/>
    <col min="2" max="2" width="10.42578125" customWidth="1"/>
    <col min="3" max="3" width="170.7109375" customWidth="1"/>
  </cols>
  <sheetData>
    <row r="1" spans="1:50">
      <c r="A1" s="3"/>
      <c r="B1" s="3"/>
      <c r="C1" s="3"/>
      <c r="D1" s="3"/>
      <c r="E1" s="3"/>
      <c r="F1" s="3"/>
    </row>
    <row r="2" spans="1:50" s="1" customFormat="1" ht="18">
      <c r="A2" s="4"/>
      <c r="B2" s="5" t="s">
        <v>321</v>
      </c>
      <c r="C2" s="6"/>
      <c r="D2" s="6"/>
      <c r="E2" s="6"/>
      <c r="F2" s="6"/>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ht="19.5" customHeight="1">
      <c r="A3" s="3"/>
      <c r="B3" s="9" t="s">
        <v>49</v>
      </c>
      <c r="C3" s="3"/>
      <c r="D3" s="3"/>
      <c r="E3" s="3"/>
      <c r="F3" s="3"/>
    </row>
    <row r="4" spans="1:50">
      <c r="A4" s="3"/>
      <c r="C4" s="3"/>
      <c r="D4" s="3"/>
      <c r="E4" s="3"/>
      <c r="F4" s="3"/>
    </row>
    <row r="5" spans="1:50">
      <c r="A5" s="3"/>
      <c r="B5" s="3"/>
      <c r="C5" s="3"/>
      <c r="D5" s="3"/>
      <c r="E5" s="3"/>
      <c r="F5" s="3"/>
    </row>
    <row r="6" spans="1:50" ht="21" customHeight="1">
      <c r="A6" s="3"/>
      <c r="B6" s="26" t="s">
        <v>54</v>
      </c>
      <c r="C6" s="27" t="s">
        <v>0</v>
      </c>
      <c r="D6" s="3"/>
      <c r="E6" s="3"/>
      <c r="F6" s="3"/>
    </row>
    <row r="7" spans="1:50" ht="21" customHeight="1">
      <c r="A7" s="3"/>
      <c r="B7" s="214" t="s">
        <v>308</v>
      </c>
      <c r="C7" s="10" t="s">
        <v>50</v>
      </c>
      <c r="D7" s="3"/>
      <c r="E7" s="3"/>
      <c r="F7" s="3"/>
    </row>
    <row r="8" spans="1:50" ht="21" customHeight="1">
      <c r="A8" s="3"/>
      <c r="B8" s="214" t="s">
        <v>309</v>
      </c>
      <c r="C8" s="11" t="s">
        <v>345</v>
      </c>
      <c r="D8" s="3"/>
      <c r="E8" s="3"/>
      <c r="F8" s="3"/>
    </row>
    <row r="9" spans="1:50" ht="21" customHeight="1">
      <c r="A9" s="3"/>
      <c r="B9" s="214" t="s">
        <v>310</v>
      </c>
      <c r="C9" s="11" t="s">
        <v>51</v>
      </c>
      <c r="D9" s="3"/>
      <c r="E9" s="3"/>
      <c r="F9" s="3"/>
    </row>
    <row r="10" spans="1:50" ht="21" customHeight="1">
      <c r="A10" s="3"/>
      <c r="B10" s="214" t="s">
        <v>311</v>
      </c>
      <c r="C10" s="11" t="s">
        <v>52</v>
      </c>
      <c r="D10" s="3"/>
      <c r="E10" s="3"/>
      <c r="F10" s="3"/>
    </row>
    <row r="11" spans="1:50" ht="21" customHeight="1">
      <c r="A11" s="3"/>
      <c r="B11" s="214" t="s">
        <v>312</v>
      </c>
      <c r="C11" s="11" t="s">
        <v>347</v>
      </c>
      <c r="D11" s="3"/>
      <c r="E11" s="3"/>
      <c r="F11" s="3"/>
    </row>
    <row r="12" spans="1:50" ht="21" customHeight="1">
      <c r="A12" s="3"/>
      <c r="B12" s="214" t="s">
        <v>313</v>
      </c>
      <c r="C12" s="11" t="s">
        <v>349</v>
      </c>
      <c r="D12" s="3"/>
      <c r="E12" s="3"/>
      <c r="F12" s="3"/>
    </row>
    <row r="13" spans="1:50" ht="21" customHeight="1">
      <c r="A13" s="3"/>
      <c r="B13" s="214" t="s">
        <v>314</v>
      </c>
      <c r="C13" s="11" t="s">
        <v>53</v>
      </c>
      <c r="D13" s="3"/>
      <c r="E13" s="3"/>
      <c r="F13" s="3"/>
    </row>
    <row r="14" spans="1:50" ht="21" customHeight="1">
      <c r="A14" s="3"/>
      <c r="B14" s="214" t="s">
        <v>315</v>
      </c>
      <c r="C14" s="11" t="s">
        <v>342</v>
      </c>
      <c r="D14" s="3"/>
      <c r="E14" s="3"/>
      <c r="F14" s="3"/>
    </row>
    <row r="15" spans="1:50" ht="21" customHeight="1">
      <c r="A15" s="3"/>
      <c r="B15" s="214" t="s">
        <v>316</v>
      </c>
      <c r="C15" s="11" t="s">
        <v>343</v>
      </c>
      <c r="D15" s="3"/>
      <c r="E15" s="3"/>
      <c r="F15" s="3"/>
    </row>
    <row r="16" spans="1:50" ht="21" customHeight="1">
      <c r="A16" s="3"/>
      <c r="B16" s="214" t="s">
        <v>317</v>
      </c>
      <c r="C16" s="11" t="s">
        <v>303</v>
      </c>
      <c r="D16" s="3"/>
      <c r="E16" s="3"/>
      <c r="F16" s="3"/>
    </row>
    <row r="17" spans="1:6" ht="21" customHeight="1">
      <c r="A17" s="3"/>
      <c r="B17" s="214" t="s">
        <v>318</v>
      </c>
      <c r="C17" s="12" t="s">
        <v>352</v>
      </c>
      <c r="D17" s="3"/>
      <c r="E17" s="3"/>
      <c r="F17" s="3"/>
    </row>
    <row r="18" spans="1:6" ht="21" customHeight="1">
      <c r="A18" s="3"/>
      <c r="B18" s="8"/>
      <c r="C18" s="8"/>
      <c r="D18" s="3"/>
      <c r="E18" s="3"/>
      <c r="F18" s="3"/>
    </row>
    <row r="19" spans="1:6" ht="21" customHeight="1">
      <c r="A19" s="3"/>
      <c r="B19" s="26" t="s">
        <v>55</v>
      </c>
      <c r="C19" s="27" t="s">
        <v>0</v>
      </c>
      <c r="D19" s="3"/>
      <c r="E19" s="3"/>
      <c r="F19" s="3"/>
    </row>
    <row r="20" spans="1:6" ht="21" customHeight="1">
      <c r="A20" s="3"/>
      <c r="B20" s="214" t="s">
        <v>319</v>
      </c>
      <c r="C20" s="10" t="s">
        <v>56</v>
      </c>
      <c r="E20" s="3"/>
      <c r="F20" s="3"/>
    </row>
    <row r="21" spans="1:6" ht="21" customHeight="1">
      <c r="A21" s="3"/>
      <c r="B21" s="214" t="s">
        <v>313</v>
      </c>
      <c r="C21" s="11" t="s">
        <v>57</v>
      </c>
      <c r="E21" s="3"/>
      <c r="F21" s="3"/>
    </row>
    <row r="22" spans="1:6" ht="21" customHeight="1">
      <c r="A22" s="3"/>
      <c r="B22" s="214" t="s">
        <v>320</v>
      </c>
      <c r="C22" s="11" t="s">
        <v>354</v>
      </c>
      <c r="E22" s="3"/>
      <c r="F22" s="3"/>
    </row>
    <row r="23" spans="1:6" ht="21" customHeight="1">
      <c r="A23" s="3"/>
      <c r="B23" s="214" t="s">
        <v>315</v>
      </c>
      <c r="C23" s="11" t="s">
        <v>355</v>
      </c>
      <c r="E23" s="3"/>
      <c r="F23" s="3"/>
    </row>
    <row r="24" spans="1:6" ht="21" customHeight="1">
      <c r="A24" s="3"/>
      <c r="B24" s="214" t="s">
        <v>316</v>
      </c>
      <c r="C24" s="11" t="s">
        <v>58</v>
      </c>
      <c r="E24" s="3"/>
      <c r="F24" s="3"/>
    </row>
    <row r="25" spans="1:6" ht="21" customHeight="1">
      <c r="A25" s="3"/>
      <c r="B25" s="214" t="s">
        <v>357</v>
      </c>
      <c r="C25" s="11" t="s">
        <v>356</v>
      </c>
      <c r="E25" s="3"/>
      <c r="F25" s="3"/>
    </row>
    <row r="26" spans="1:6">
      <c r="A26" s="3"/>
      <c r="B26" s="7"/>
      <c r="C26" s="3"/>
      <c r="D26" s="3"/>
      <c r="E26" s="3"/>
      <c r="F26" s="3"/>
    </row>
    <row r="27" spans="1:6">
      <c r="A27" s="3"/>
      <c r="B27" s="7"/>
      <c r="C27" s="3"/>
      <c r="D27" s="3"/>
      <c r="E27" s="3"/>
      <c r="F27" s="3"/>
    </row>
    <row r="28" spans="1:6">
      <c r="A28" s="3"/>
      <c r="B28" s="3"/>
      <c r="C28" s="3"/>
      <c r="D28" s="3"/>
      <c r="E28" s="3"/>
      <c r="F28" s="3"/>
    </row>
    <row r="29" spans="1:6">
      <c r="A29" s="3"/>
      <c r="B29" s="3"/>
      <c r="C29" s="3"/>
      <c r="D29" s="3"/>
      <c r="E29" s="3"/>
      <c r="F29" s="3"/>
    </row>
    <row r="30" spans="1:6">
      <c r="A30" s="3"/>
      <c r="B30" s="3"/>
      <c r="C30" s="3"/>
      <c r="D30" s="3"/>
      <c r="E30" s="3"/>
      <c r="F30" s="3"/>
    </row>
    <row r="31" spans="1:6">
      <c r="A31" s="3"/>
      <c r="B31" s="3"/>
      <c r="C31" s="3"/>
      <c r="D31" s="3"/>
      <c r="E31" s="3"/>
      <c r="F31" s="3"/>
    </row>
    <row r="32" spans="1:6">
      <c r="A32" s="3"/>
      <c r="B32" s="3"/>
      <c r="C32" s="3"/>
      <c r="D32" s="3"/>
      <c r="E32" s="3"/>
      <c r="F32" s="3"/>
    </row>
    <row r="33" spans="1:6">
      <c r="A33" s="3"/>
      <c r="B33" s="3"/>
      <c r="C33" s="3"/>
      <c r="D33" s="3"/>
      <c r="E33" s="3"/>
      <c r="F33" s="3"/>
    </row>
  </sheetData>
  <hyperlinks>
    <hyperlink ref="B7" location="F6.3!A1" display="6.3" xr:uid="{EDEA7275-F70C-4997-AE88-BED1597248B3}"/>
    <hyperlink ref="B8" location="F6.4!A1" display="6.4" xr:uid="{11A16FF1-1AD8-498F-BAA4-1131570812C1}"/>
    <hyperlink ref="B9" location="F6.5!A1" display="6.5" xr:uid="{432A85EA-7A63-4C89-8CFF-20CB7F76F16A}"/>
    <hyperlink ref="B10" location="F6.6!A1" display="6.6" xr:uid="{D6745AE0-8A9F-4245-90F2-A9174EDC7DF1}"/>
    <hyperlink ref="B11" location="F6.7!A1" display="6.7" xr:uid="{E4CE1FBE-FCB5-4A49-B750-37C91CBA68CE}"/>
    <hyperlink ref="B12" location="F6.8!A1" display="6.8" xr:uid="{0C5D45BE-F6A2-4AA3-AEF1-56DB1DBB6749}"/>
    <hyperlink ref="B13" location="F6.10!A1" display="6.10" xr:uid="{6CD2C152-A421-4D87-AE12-DCD3BA86230D}"/>
    <hyperlink ref="B15" location="F6.14!A1" display="6.14" xr:uid="{8BE2ECBF-F261-4C28-936B-92AB894B697D}"/>
    <hyperlink ref="B17" location="F6.16!A1" display="6.16" xr:uid="{0A4FB9EB-9223-4828-8B64-24BC706C00DE}"/>
    <hyperlink ref="B14" location="F6.13!A1" display="6.13" xr:uid="{88A4800E-13FD-4473-8053-0E2646957FB8}"/>
    <hyperlink ref="B20" location="'T6.2 og 6.3'!A1" display="6.2 &amp; 6.3" xr:uid="{D82BDC34-155D-4288-BA6A-57116CD8A06D}"/>
    <hyperlink ref="B21" location="T6.8!A1" display="6.8" xr:uid="{EB8A67DE-162F-4C1A-A80C-2E0484C0BB85}"/>
    <hyperlink ref="B22" location="T6.9!A1" display="6.9" xr:uid="{3885B948-C214-4CB8-86B2-403DEA219563}"/>
    <hyperlink ref="B25" location="T6.17!A1" display="6.17" xr:uid="{AB6DE0DB-E0D6-473A-BEEB-F10513E4C3D2}"/>
    <hyperlink ref="B24" location="T6.14!A1" display="6.14" xr:uid="{63294030-BA4F-4E68-94C8-F79392BD06E0}"/>
    <hyperlink ref="B16" location="F6.15!A1" display="6.15" xr:uid="{4C1B2397-C0DD-4269-9C9F-B6CADB8958AF}"/>
    <hyperlink ref="B23" location="T6.13!A1" display="6.13" xr:uid="{C53D7066-AAB3-455E-92DB-AD5BCFE61DBA}"/>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CD20-B66D-48B7-837B-DC0A50E8F269}">
  <sheetPr>
    <tabColor rgb="FF4EA25F"/>
  </sheetPr>
  <dimension ref="B2:K52"/>
  <sheetViews>
    <sheetView showGridLines="0" topLeftCell="A22" workbookViewId="0">
      <selection activeCell="B5" sqref="B5"/>
    </sheetView>
  </sheetViews>
  <sheetFormatPr defaultRowHeight="15"/>
  <cols>
    <col min="1" max="1" width="9.140625" style="21"/>
    <col min="2" max="2" width="15.85546875" style="21" customWidth="1"/>
    <col min="3" max="3" width="27" style="21" customWidth="1"/>
    <col min="4" max="4" width="28.28515625" style="21" customWidth="1"/>
    <col min="5" max="16384" width="9.140625" style="21"/>
  </cols>
  <sheetData>
    <row r="2" spans="2:11">
      <c r="B2" s="51" t="s">
        <v>296</v>
      </c>
    </row>
    <row r="3" spans="2:11">
      <c r="B3" s="51"/>
    </row>
    <row r="4" spans="2:11">
      <c r="B4" s="51"/>
    </row>
    <row r="5" spans="2:11" ht="20.25">
      <c r="B5" s="53" t="s">
        <v>341</v>
      </c>
    </row>
    <row r="6" spans="2:11">
      <c r="B6" s="55" t="s">
        <v>297</v>
      </c>
    </row>
    <row r="10" spans="2:11">
      <c r="B10" s="185"/>
      <c r="C10" s="186"/>
      <c r="D10" s="186"/>
      <c r="E10" s="186"/>
      <c r="F10" s="186"/>
      <c r="G10" s="186"/>
      <c r="H10" s="186"/>
      <c r="I10" s="186"/>
      <c r="J10" s="186"/>
      <c r="K10" s="187"/>
    </row>
    <row r="11" spans="2:11" ht="15.75">
      <c r="B11" s="188" t="s">
        <v>250</v>
      </c>
      <c r="C11" s="142"/>
      <c r="D11" s="142"/>
      <c r="E11" s="142"/>
      <c r="F11" s="142"/>
      <c r="G11" s="142"/>
      <c r="H11" s="142"/>
      <c r="I11" s="189"/>
      <c r="J11" s="142"/>
      <c r="K11" s="143"/>
    </row>
    <row r="12" spans="2:11" ht="39" customHeight="1" thickBot="1">
      <c r="B12" s="190" t="s">
        <v>186</v>
      </c>
      <c r="C12" s="191" t="s">
        <v>249</v>
      </c>
      <c r="D12" s="191" t="s">
        <v>187</v>
      </c>
      <c r="E12" s="142"/>
      <c r="F12" s="142"/>
      <c r="G12" s="142"/>
      <c r="H12" s="142"/>
      <c r="I12" s="189"/>
      <c r="J12" s="142"/>
      <c r="K12" s="143"/>
    </row>
    <row r="13" spans="2:11" ht="15.75" thickBot="1">
      <c r="B13" s="120" t="s">
        <v>207</v>
      </c>
      <c r="C13" s="192">
        <v>30.9</v>
      </c>
      <c r="D13" s="192">
        <v>10</v>
      </c>
      <c r="E13" s="142"/>
      <c r="F13" s="142"/>
      <c r="G13" s="142"/>
      <c r="H13" s="142"/>
      <c r="I13" s="189"/>
      <c r="J13" s="142"/>
      <c r="K13" s="143"/>
    </row>
    <row r="14" spans="2:11" ht="15.75" thickBot="1">
      <c r="B14" s="120" t="s">
        <v>188</v>
      </c>
      <c r="C14" s="192">
        <v>30.6</v>
      </c>
      <c r="D14" s="192">
        <v>10</v>
      </c>
      <c r="E14" s="142"/>
      <c r="F14" s="142"/>
      <c r="G14" s="142"/>
      <c r="H14" s="142"/>
      <c r="I14" s="189"/>
      <c r="J14" s="142"/>
      <c r="K14" s="143"/>
    </row>
    <row r="15" spans="2:11" ht="15.75" thickBot="1">
      <c r="B15" s="120" t="s">
        <v>129</v>
      </c>
      <c r="C15" s="112">
        <v>27.5</v>
      </c>
      <c r="D15" s="192">
        <v>10</v>
      </c>
      <c r="E15" s="142"/>
      <c r="F15" s="142"/>
      <c r="G15" s="142"/>
      <c r="H15" s="142"/>
      <c r="I15" s="189"/>
      <c r="J15" s="142"/>
      <c r="K15" s="143"/>
    </row>
    <row r="16" spans="2:11" ht="15.75" thickBot="1">
      <c r="B16" s="120" t="s">
        <v>135</v>
      </c>
      <c r="C16" s="112">
        <v>27.1</v>
      </c>
      <c r="D16" s="192">
        <v>10</v>
      </c>
      <c r="E16" s="142"/>
      <c r="F16" s="142"/>
      <c r="G16" s="142"/>
      <c r="H16" s="142"/>
      <c r="I16" s="189"/>
      <c r="J16" s="142"/>
      <c r="K16" s="143"/>
    </row>
    <row r="17" spans="2:11" ht="15.75" thickBot="1">
      <c r="B17" s="120" t="s">
        <v>209</v>
      </c>
      <c r="C17" s="192">
        <v>27.1</v>
      </c>
      <c r="D17" s="192">
        <v>10</v>
      </c>
      <c r="E17" s="142"/>
      <c r="F17" s="142"/>
      <c r="G17" s="142"/>
      <c r="H17" s="142"/>
      <c r="I17" s="189"/>
      <c r="J17" s="142"/>
      <c r="K17" s="143"/>
    </row>
    <row r="18" spans="2:11" ht="15.75" thickBot="1">
      <c r="B18" s="120" t="s">
        <v>124</v>
      </c>
      <c r="C18" s="112">
        <v>24.5</v>
      </c>
      <c r="D18" s="192">
        <v>10</v>
      </c>
      <c r="E18" s="142"/>
      <c r="F18" s="142"/>
      <c r="G18" s="142"/>
      <c r="H18" s="142"/>
      <c r="I18" s="189"/>
      <c r="J18" s="142"/>
      <c r="K18" s="143"/>
    </row>
    <row r="19" spans="2:11" ht="15.75" thickBot="1">
      <c r="B19" s="120" t="s">
        <v>189</v>
      </c>
      <c r="C19" s="112">
        <v>22.7</v>
      </c>
      <c r="D19" s="192">
        <v>10</v>
      </c>
      <c r="E19" s="142"/>
      <c r="F19" s="142"/>
      <c r="G19" s="142"/>
      <c r="H19" s="142"/>
      <c r="I19" s="189"/>
      <c r="J19" s="142"/>
      <c r="K19" s="143"/>
    </row>
    <row r="20" spans="2:11" ht="15.75" thickBot="1">
      <c r="B20" s="120" t="s">
        <v>190</v>
      </c>
      <c r="C20" s="192">
        <v>22</v>
      </c>
      <c r="D20" s="192">
        <v>10</v>
      </c>
      <c r="E20" s="142"/>
      <c r="F20" s="142"/>
      <c r="G20" s="142"/>
      <c r="H20" s="142"/>
      <c r="I20" s="189"/>
      <c r="J20" s="142"/>
      <c r="K20" s="143"/>
    </row>
    <row r="21" spans="2:11" ht="15.75" thickBot="1">
      <c r="B21" s="120" t="s">
        <v>191</v>
      </c>
      <c r="C21" s="112">
        <v>16.7</v>
      </c>
      <c r="D21" s="192">
        <v>10</v>
      </c>
      <c r="E21" s="142"/>
      <c r="F21" s="142"/>
      <c r="G21" s="142"/>
      <c r="H21" s="142"/>
      <c r="I21" s="189"/>
      <c r="J21" s="142"/>
      <c r="K21" s="143"/>
    </row>
    <row r="22" spans="2:11" ht="15.75" thickBot="1">
      <c r="B22" s="120" t="s">
        <v>192</v>
      </c>
      <c r="C22" s="112">
        <v>16.3</v>
      </c>
      <c r="D22" s="192">
        <v>10</v>
      </c>
      <c r="E22" s="142"/>
      <c r="F22" s="142"/>
      <c r="G22" s="142"/>
      <c r="H22" s="142"/>
      <c r="I22" s="189"/>
      <c r="J22" s="142"/>
      <c r="K22" s="143"/>
    </row>
    <row r="23" spans="2:11">
      <c r="B23" s="122" t="s">
        <v>193</v>
      </c>
      <c r="C23" s="116">
        <v>14</v>
      </c>
      <c r="D23" s="193">
        <v>10</v>
      </c>
      <c r="E23" s="142"/>
      <c r="F23" s="142"/>
      <c r="G23" s="142"/>
      <c r="H23" s="142"/>
      <c r="I23" s="189"/>
      <c r="J23" s="142"/>
      <c r="K23" s="143"/>
    </row>
    <row r="24" spans="2:11">
      <c r="B24" s="194" t="s">
        <v>194</v>
      </c>
      <c r="C24" s="142"/>
      <c r="D24" s="142"/>
      <c r="E24" s="142"/>
      <c r="F24" s="142"/>
      <c r="G24" s="142"/>
      <c r="H24" s="142"/>
      <c r="I24" s="189"/>
      <c r="J24" s="142"/>
      <c r="K24" s="143"/>
    </row>
    <row r="25" spans="2:11">
      <c r="B25" s="195" t="s">
        <v>195</v>
      </c>
      <c r="C25" s="124"/>
      <c r="D25" s="124"/>
      <c r="E25" s="124"/>
      <c r="F25" s="124"/>
      <c r="G25" s="124"/>
      <c r="H25" s="124"/>
      <c r="I25" s="196"/>
      <c r="J25" s="124"/>
      <c r="K25" s="125"/>
    </row>
    <row r="26" spans="2:11">
      <c r="I26" s="24"/>
    </row>
    <row r="27" spans="2:11">
      <c r="I27" s="24"/>
    </row>
    <row r="28" spans="2:11">
      <c r="B28" s="32" t="s">
        <v>252</v>
      </c>
    </row>
    <row r="30" spans="2:11">
      <c r="B30" s="25"/>
    </row>
    <row r="51" spans="2:2">
      <c r="B51" s="30" t="s">
        <v>251</v>
      </c>
    </row>
    <row r="52" spans="2:2">
      <c r="B52" s="31" t="s">
        <v>196</v>
      </c>
    </row>
  </sheetData>
  <dataValidations count="1">
    <dataValidation allowBlank="1" showInputMessage="1" showErrorMessage="1" prompt="Følgende data er lavet af Uddannelses- og Forskningsstyrelsen._x000a_" sqref="B6" xr:uid="{164915C8-3713-48DB-B88C-745CA700511A}"/>
  </dataValidations>
  <hyperlinks>
    <hyperlink ref="B2" location="Rapport!A1" display="Tilbage til forsiden" xr:uid="{B1D78E1B-E521-4A73-AF3B-A2A26011D7B7}"/>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F21BF-723A-4C51-B7AD-20BE6105056D}">
  <sheetPr>
    <tabColor rgb="FF4EA25F"/>
  </sheetPr>
  <dimension ref="B2:F52"/>
  <sheetViews>
    <sheetView showGridLines="0" topLeftCell="A61" zoomScale="85" zoomScaleNormal="85" workbookViewId="0">
      <selection activeCell="F40" sqref="F40"/>
    </sheetView>
  </sheetViews>
  <sheetFormatPr defaultRowHeight="15"/>
  <cols>
    <col min="1" max="1" width="9.140625" style="21"/>
    <col min="2" max="2" width="18.140625" style="21" bestFit="1" customWidth="1"/>
    <col min="3" max="5" width="20.140625" style="22" customWidth="1"/>
    <col min="6" max="16384" width="9.140625" style="21"/>
  </cols>
  <sheetData>
    <row r="2" spans="2:6">
      <c r="B2" s="51" t="s">
        <v>296</v>
      </c>
    </row>
    <row r="3" spans="2:6">
      <c r="B3" s="51"/>
    </row>
    <row r="4" spans="2:6">
      <c r="B4" s="51"/>
    </row>
    <row r="5" spans="2:6" ht="20.25">
      <c r="B5" s="53" t="s">
        <v>302</v>
      </c>
    </row>
    <row r="6" spans="2:6">
      <c r="B6" s="55" t="s">
        <v>297</v>
      </c>
    </row>
    <row r="9" spans="2:6">
      <c r="B9" s="185"/>
      <c r="C9" s="197"/>
      <c r="D9" s="197"/>
      <c r="E9" s="197"/>
      <c r="F9" s="187"/>
    </row>
    <row r="10" spans="2:6">
      <c r="B10" s="141"/>
      <c r="C10" s="189"/>
      <c r="D10" s="189"/>
      <c r="E10" s="189"/>
      <c r="F10" s="143"/>
    </row>
    <row r="11" spans="2:6">
      <c r="B11" s="141" t="s">
        <v>161</v>
      </c>
      <c r="C11" s="198" t="s" vm="1">
        <v>35</v>
      </c>
      <c r="D11" s="189"/>
      <c r="E11" s="189"/>
      <c r="F11" s="143"/>
    </row>
    <row r="12" spans="2:6">
      <c r="B12" s="141" t="s">
        <v>162</v>
      </c>
      <c r="C12" s="198" t="s" vm="2">
        <v>163</v>
      </c>
      <c r="D12" s="189"/>
      <c r="E12" s="189"/>
      <c r="F12" s="143"/>
    </row>
    <row r="13" spans="2:6">
      <c r="B13" s="141" t="s">
        <v>164</v>
      </c>
      <c r="C13" s="198" t="s">
        <v>123</v>
      </c>
      <c r="D13" s="189"/>
      <c r="E13" s="189"/>
      <c r="F13" s="121"/>
    </row>
    <row r="14" spans="2:6">
      <c r="B14" s="141" t="s">
        <v>165</v>
      </c>
      <c r="C14" s="198" t="s">
        <v>166</v>
      </c>
      <c r="D14" s="189"/>
      <c r="E14" s="189"/>
      <c r="F14" s="143"/>
    </row>
    <row r="15" spans="2:6">
      <c r="B15" s="141"/>
      <c r="C15" s="142"/>
      <c r="D15" s="142"/>
      <c r="E15" s="142"/>
      <c r="F15" s="143"/>
    </row>
    <row r="16" spans="2:6" ht="15.75" thickBot="1">
      <c r="B16" s="135" t="s">
        <v>158</v>
      </c>
      <c r="C16" s="111" t="s">
        <v>159</v>
      </c>
      <c r="D16" s="111" t="s">
        <v>160</v>
      </c>
      <c r="E16" s="111" t="s">
        <v>134</v>
      </c>
      <c r="F16" s="143"/>
    </row>
    <row r="17" spans="2:6" ht="15.75" thickBot="1">
      <c r="B17" s="120" t="s">
        <v>124</v>
      </c>
      <c r="C17" s="199">
        <v>3.0944008529183463E-2</v>
      </c>
      <c r="D17" s="114">
        <f>C17*100</f>
        <v>3.0944008529183464</v>
      </c>
      <c r="E17" s="200">
        <f t="shared" ref="E17:E50" si="0">VLOOKUP("Hovedtotal",$B$17:$D$50,3,FALSE)</f>
        <v>1.4783951982386183</v>
      </c>
      <c r="F17" s="143"/>
    </row>
    <row r="18" spans="2:6" ht="15.75" thickBot="1">
      <c r="B18" s="120" t="s">
        <v>125</v>
      </c>
      <c r="C18" s="199">
        <v>2.419895164150869E-2</v>
      </c>
      <c r="D18" s="114">
        <f t="shared" ref="D18:D50" si="1">C18*100</f>
        <v>2.4198951641508688</v>
      </c>
      <c r="E18" s="200">
        <f t="shared" si="0"/>
        <v>1.4783951982386183</v>
      </c>
      <c r="F18" s="143"/>
    </row>
    <row r="19" spans="2:6" ht="15.75" thickBot="1">
      <c r="B19" s="120" t="s">
        <v>126</v>
      </c>
      <c r="C19" s="199">
        <v>2.2854422092608021E-2</v>
      </c>
      <c r="D19" s="114">
        <f t="shared" si="1"/>
        <v>2.2854422092608022</v>
      </c>
      <c r="E19" s="200">
        <f t="shared" si="0"/>
        <v>1.4783951982386183</v>
      </c>
      <c r="F19" s="143"/>
    </row>
    <row r="20" spans="2:6" ht="15.75" thickBot="1">
      <c r="B20" s="120" t="s">
        <v>127</v>
      </c>
      <c r="C20" s="199">
        <v>2.2700788813194695E-2</v>
      </c>
      <c r="D20" s="114">
        <f t="shared" si="1"/>
        <v>2.2700788813194697</v>
      </c>
      <c r="E20" s="200">
        <f t="shared" si="0"/>
        <v>1.4783951982386183</v>
      </c>
      <c r="F20" s="143"/>
    </row>
    <row r="21" spans="2:6" ht="15.75" thickBot="1">
      <c r="B21" s="120" t="s">
        <v>128</v>
      </c>
      <c r="C21" s="199">
        <v>2.2097684275027448E-2</v>
      </c>
      <c r="D21" s="114">
        <f t="shared" si="1"/>
        <v>2.2097684275027447</v>
      </c>
      <c r="E21" s="200">
        <f t="shared" si="0"/>
        <v>1.4783951982386183</v>
      </c>
      <c r="F21" s="143"/>
    </row>
    <row r="22" spans="2:6" ht="15.75" thickBot="1">
      <c r="B22" s="120" t="s">
        <v>129</v>
      </c>
      <c r="C22" s="199">
        <v>2.1389298645567923E-2</v>
      </c>
      <c r="D22" s="114">
        <f t="shared" si="1"/>
        <v>2.1389298645567925</v>
      </c>
      <c r="E22" s="200">
        <f t="shared" si="0"/>
        <v>1.4783951982386183</v>
      </c>
      <c r="F22" s="143"/>
    </row>
    <row r="23" spans="2:6" ht="15.75" thickBot="1">
      <c r="B23" s="120" t="s">
        <v>130</v>
      </c>
      <c r="C23" s="199">
        <v>1.9647958002007256E-2</v>
      </c>
      <c r="D23" s="114">
        <f t="shared" si="1"/>
        <v>1.9647958002007255</v>
      </c>
      <c r="E23" s="200">
        <f t="shared" si="0"/>
        <v>1.4783951982386183</v>
      </c>
      <c r="F23" s="143"/>
    </row>
    <row r="24" spans="2:6" ht="15.75" thickBot="1">
      <c r="B24" s="120" t="s">
        <v>131</v>
      </c>
      <c r="C24" s="199">
        <v>1.9217009097413883E-2</v>
      </c>
      <c r="D24" s="114">
        <f t="shared" si="1"/>
        <v>1.9217009097413882</v>
      </c>
      <c r="E24" s="200">
        <f t="shared" si="0"/>
        <v>1.4783951982386183</v>
      </c>
      <c r="F24" s="143"/>
    </row>
    <row r="25" spans="2:6" ht="15.75" thickBot="1">
      <c r="B25" s="120" t="s">
        <v>132</v>
      </c>
      <c r="C25" s="199">
        <v>1.6684659927372655E-2</v>
      </c>
      <c r="D25" s="114">
        <f t="shared" si="1"/>
        <v>1.6684659927372656</v>
      </c>
      <c r="E25" s="200">
        <f t="shared" si="0"/>
        <v>1.4783951982386183</v>
      </c>
      <c r="F25" s="143"/>
    </row>
    <row r="26" spans="2:6" ht="15.75" thickBot="1">
      <c r="B26" s="120" t="s">
        <v>133</v>
      </c>
      <c r="C26" s="199">
        <v>1.4833390003400204E-2</v>
      </c>
      <c r="D26" s="114">
        <f t="shared" si="1"/>
        <v>1.4833390003400204</v>
      </c>
      <c r="E26" s="200">
        <f t="shared" si="0"/>
        <v>1.4783951982386183</v>
      </c>
      <c r="F26" s="143"/>
    </row>
    <row r="27" spans="2:6" ht="15.75" thickBot="1">
      <c r="B27" s="120" t="s">
        <v>134</v>
      </c>
      <c r="C27" s="199">
        <v>1.4783951982386183E-2</v>
      </c>
      <c r="D27" s="114">
        <f t="shared" si="1"/>
        <v>1.4783951982386183</v>
      </c>
      <c r="E27" s="200">
        <f t="shared" si="0"/>
        <v>1.4783951982386183</v>
      </c>
      <c r="F27" s="143"/>
    </row>
    <row r="28" spans="2:6" ht="15.75" thickBot="1">
      <c r="B28" s="120" t="s">
        <v>135</v>
      </c>
      <c r="C28" s="199">
        <v>1.299866386715022E-2</v>
      </c>
      <c r="D28" s="114">
        <f t="shared" si="1"/>
        <v>1.299866386715022</v>
      </c>
      <c r="E28" s="200">
        <f t="shared" si="0"/>
        <v>1.4783951982386183</v>
      </c>
      <c r="F28" s="143"/>
    </row>
    <row r="29" spans="2:6" ht="15.75" thickBot="1">
      <c r="B29" s="120" t="s">
        <v>136</v>
      </c>
      <c r="C29" s="199">
        <v>1.0816022805877545E-2</v>
      </c>
      <c r="D29" s="114">
        <f t="shared" si="1"/>
        <v>1.0816022805877545</v>
      </c>
      <c r="E29" s="200">
        <f t="shared" si="0"/>
        <v>1.4783951982386183</v>
      </c>
      <c r="F29" s="143"/>
    </row>
    <row r="30" spans="2:6" ht="15.75" thickBot="1">
      <c r="B30" s="120" t="s">
        <v>137</v>
      </c>
      <c r="C30" s="199">
        <v>1.0778134966518849E-2</v>
      </c>
      <c r="D30" s="114">
        <f t="shared" si="1"/>
        <v>1.0778134966518849</v>
      </c>
      <c r="E30" s="200">
        <f t="shared" si="0"/>
        <v>1.4783951982386183</v>
      </c>
      <c r="F30" s="143"/>
    </row>
    <row r="31" spans="2:6" ht="15.75" thickBot="1">
      <c r="B31" s="120" t="s">
        <v>138</v>
      </c>
      <c r="C31" s="199">
        <v>8.9242809089036864E-3</v>
      </c>
      <c r="D31" s="114">
        <f t="shared" si="1"/>
        <v>0.89242809089036867</v>
      </c>
      <c r="E31" s="200">
        <f t="shared" si="0"/>
        <v>1.4783951982386183</v>
      </c>
      <c r="F31" s="143"/>
    </row>
    <row r="32" spans="2:6" ht="15.75" thickBot="1">
      <c r="B32" s="120" t="s">
        <v>139</v>
      </c>
      <c r="C32" s="199">
        <v>8.5751321168611033E-3</v>
      </c>
      <c r="D32" s="114">
        <f t="shared" si="1"/>
        <v>0.85751321168611039</v>
      </c>
      <c r="E32" s="200">
        <f t="shared" si="0"/>
        <v>1.4783951982386183</v>
      </c>
      <c r="F32" s="143"/>
    </row>
    <row r="33" spans="2:6" ht="15.75" thickBot="1">
      <c r="B33" s="120" t="s">
        <v>140</v>
      </c>
      <c r="C33" s="199">
        <v>8.3654670719115146E-3</v>
      </c>
      <c r="D33" s="114">
        <f t="shared" si="1"/>
        <v>0.83654670719115143</v>
      </c>
      <c r="E33" s="200">
        <f t="shared" si="0"/>
        <v>1.4783951982386183</v>
      </c>
      <c r="F33" s="143"/>
    </row>
    <row r="34" spans="2:6" ht="15.75" thickBot="1">
      <c r="B34" s="120" t="s">
        <v>141</v>
      </c>
      <c r="C34" s="199">
        <v>8.3007047768206728E-3</v>
      </c>
      <c r="D34" s="114">
        <f t="shared" si="1"/>
        <v>0.83007047768206732</v>
      </c>
      <c r="E34" s="200">
        <f t="shared" si="0"/>
        <v>1.4783951982386183</v>
      </c>
      <c r="F34" s="143"/>
    </row>
    <row r="35" spans="2:6" ht="15.75" thickBot="1">
      <c r="B35" s="120" t="s">
        <v>142</v>
      </c>
      <c r="C35" s="199">
        <v>8.0629921259842523E-3</v>
      </c>
      <c r="D35" s="114">
        <f t="shared" si="1"/>
        <v>0.80629921259842519</v>
      </c>
      <c r="E35" s="200">
        <f t="shared" si="0"/>
        <v>1.4783951982386183</v>
      </c>
      <c r="F35" s="143"/>
    </row>
    <row r="36" spans="2:6" ht="15.75" thickBot="1">
      <c r="B36" s="120" t="s">
        <v>143</v>
      </c>
      <c r="C36" s="199">
        <v>7.6550140341923962E-3</v>
      </c>
      <c r="D36" s="114">
        <f t="shared" si="1"/>
        <v>0.76550140341923967</v>
      </c>
      <c r="E36" s="200">
        <f t="shared" si="0"/>
        <v>1.4783951982386183</v>
      </c>
      <c r="F36" s="143"/>
    </row>
    <row r="37" spans="2:6" ht="15.75" thickBot="1">
      <c r="B37" s="120" t="s">
        <v>144</v>
      </c>
      <c r="C37" s="199">
        <v>6.7671964219421215E-3</v>
      </c>
      <c r="D37" s="114">
        <f t="shared" si="1"/>
        <v>0.6767196421942121</v>
      </c>
      <c r="E37" s="200">
        <f t="shared" si="0"/>
        <v>1.4783951982386183</v>
      </c>
      <c r="F37" s="143"/>
    </row>
    <row r="38" spans="2:6" ht="15.75" thickBot="1">
      <c r="B38" s="120" t="s">
        <v>145</v>
      </c>
      <c r="C38" s="199">
        <v>6.6267635741769984E-3</v>
      </c>
      <c r="D38" s="114">
        <f t="shared" si="1"/>
        <v>0.66267635741769981</v>
      </c>
      <c r="E38" s="200">
        <f t="shared" si="0"/>
        <v>1.4783951982386183</v>
      </c>
      <c r="F38" s="143"/>
    </row>
    <row r="39" spans="2:6" ht="15.75" thickBot="1">
      <c r="B39" s="120" t="s">
        <v>146</v>
      </c>
      <c r="C39" s="199">
        <v>6.0802594244021074E-3</v>
      </c>
      <c r="D39" s="114">
        <f t="shared" si="1"/>
        <v>0.60802594244021069</v>
      </c>
      <c r="E39" s="200">
        <f t="shared" si="0"/>
        <v>1.4783951982386183</v>
      </c>
      <c r="F39" s="143"/>
    </row>
    <row r="40" spans="2:6" ht="15.75" thickBot="1">
      <c r="B40" s="120" t="s">
        <v>147</v>
      </c>
      <c r="C40" s="199">
        <v>5.6444026340545629E-3</v>
      </c>
      <c r="D40" s="114">
        <f t="shared" si="1"/>
        <v>0.56444026340545628</v>
      </c>
      <c r="E40" s="200">
        <f t="shared" si="0"/>
        <v>1.4783951982386183</v>
      </c>
      <c r="F40" s="143"/>
    </row>
    <row r="41" spans="2:6" ht="15.75" thickBot="1">
      <c r="B41" s="120" t="s">
        <v>148</v>
      </c>
      <c r="C41" s="199">
        <v>5.637982195845697E-3</v>
      </c>
      <c r="D41" s="114">
        <f t="shared" si="1"/>
        <v>0.56379821958456966</v>
      </c>
      <c r="E41" s="200">
        <f t="shared" si="0"/>
        <v>1.4783951982386183</v>
      </c>
      <c r="F41" s="143"/>
    </row>
    <row r="42" spans="2:6" ht="15.75" thickBot="1">
      <c r="B42" s="120" t="s">
        <v>149</v>
      </c>
      <c r="C42" s="199">
        <v>5.2614963695675051E-3</v>
      </c>
      <c r="D42" s="114">
        <f t="shared" si="1"/>
        <v>0.52614963695675054</v>
      </c>
      <c r="E42" s="200">
        <f t="shared" si="0"/>
        <v>1.4783951982386183</v>
      </c>
      <c r="F42" s="143"/>
    </row>
    <row r="43" spans="2:6" ht="15.75" thickBot="1">
      <c r="B43" s="120" t="s">
        <v>150</v>
      </c>
      <c r="C43" s="199">
        <v>4.1258741258741261E-3</v>
      </c>
      <c r="D43" s="114">
        <f t="shared" si="1"/>
        <v>0.41258741258741261</v>
      </c>
      <c r="E43" s="200">
        <f t="shared" si="0"/>
        <v>1.4783951982386183</v>
      </c>
      <c r="F43" s="143"/>
    </row>
    <row r="44" spans="2:6" ht="15.75" thickBot="1">
      <c r="B44" s="120" t="s">
        <v>151</v>
      </c>
      <c r="C44" s="199">
        <v>4.0401708415098696E-3</v>
      </c>
      <c r="D44" s="114">
        <f t="shared" si="1"/>
        <v>0.40401708415098697</v>
      </c>
      <c r="E44" s="200">
        <f t="shared" si="0"/>
        <v>1.4783951982386183</v>
      </c>
      <c r="F44" s="143"/>
    </row>
    <row r="45" spans="2:6" ht="15.75" thickBot="1">
      <c r="B45" s="120" t="s">
        <v>152</v>
      </c>
      <c r="C45" s="199">
        <v>3.7866038370918884E-3</v>
      </c>
      <c r="D45" s="114">
        <f t="shared" si="1"/>
        <v>0.37866038370918886</v>
      </c>
      <c r="E45" s="200">
        <f t="shared" si="0"/>
        <v>1.4783951982386183</v>
      </c>
      <c r="F45" s="143"/>
    </row>
    <row r="46" spans="2:6" ht="15.75" thickBot="1">
      <c r="B46" s="120" t="s">
        <v>153</v>
      </c>
      <c r="C46" s="199">
        <v>3.1120331950207467E-3</v>
      </c>
      <c r="D46" s="114">
        <f t="shared" si="1"/>
        <v>0.31120331950207469</v>
      </c>
      <c r="E46" s="200">
        <f t="shared" si="0"/>
        <v>1.4783951982386183</v>
      </c>
      <c r="F46" s="143"/>
    </row>
    <row r="47" spans="2:6" ht="15.75" thickBot="1">
      <c r="B47" s="120" t="s">
        <v>154</v>
      </c>
      <c r="C47" s="199">
        <v>1.9131432944327531E-3</v>
      </c>
      <c r="D47" s="114">
        <f t="shared" si="1"/>
        <v>0.19131432944327531</v>
      </c>
      <c r="E47" s="200">
        <f t="shared" si="0"/>
        <v>1.4783951982386183</v>
      </c>
      <c r="F47" s="143"/>
    </row>
    <row r="48" spans="2:6" ht="15.75" thickBot="1">
      <c r="B48" s="120" t="s">
        <v>155</v>
      </c>
      <c r="C48" s="199">
        <v>0</v>
      </c>
      <c r="D48" s="114">
        <f t="shared" si="1"/>
        <v>0</v>
      </c>
      <c r="E48" s="200">
        <f t="shared" si="0"/>
        <v>1.4783951982386183</v>
      </c>
      <c r="F48" s="143"/>
    </row>
    <row r="49" spans="2:6" ht="15.75" thickBot="1">
      <c r="B49" s="120" t="s">
        <v>156</v>
      </c>
      <c r="C49" s="199">
        <v>0</v>
      </c>
      <c r="D49" s="114">
        <f t="shared" si="1"/>
        <v>0</v>
      </c>
      <c r="E49" s="200">
        <f t="shared" si="0"/>
        <v>1.4783951982386183</v>
      </c>
      <c r="F49" s="143"/>
    </row>
    <row r="50" spans="2:6">
      <c r="B50" s="122" t="s">
        <v>157</v>
      </c>
      <c r="C50" s="201">
        <v>0</v>
      </c>
      <c r="D50" s="202">
        <f t="shared" si="1"/>
        <v>0</v>
      </c>
      <c r="E50" s="203">
        <f t="shared" si="0"/>
        <v>1.4783951982386183</v>
      </c>
      <c r="F50" s="143"/>
    </row>
    <row r="51" spans="2:6">
      <c r="B51" s="141"/>
      <c r="C51" s="189"/>
      <c r="D51" s="189"/>
      <c r="E51" s="189"/>
      <c r="F51" s="143"/>
    </row>
    <row r="52" spans="2:6">
      <c r="B52" s="123"/>
      <c r="C52" s="196"/>
      <c r="D52" s="196"/>
      <c r="E52" s="196"/>
      <c r="F52" s="125"/>
    </row>
  </sheetData>
  <dataValidations count="1">
    <dataValidation allowBlank="1" showInputMessage="1" showErrorMessage="1" prompt="Disse data er fra EUROSTAT. _x000a__x000a_" sqref="B6" xr:uid="{40C1F04F-849B-4F54-B600-203078296442}"/>
  </dataValidations>
  <hyperlinks>
    <hyperlink ref="B2" location="Rapport!A1" display="Tilbage til forsiden" xr:uid="{F8EDA6BA-D53F-471B-85C7-DDBDC6BB331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81F8D-A3DE-4D7B-907E-81935D2C1849}">
  <sheetPr>
    <tabColor rgb="FF4EA25F"/>
  </sheetPr>
  <dimension ref="B2:G30"/>
  <sheetViews>
    <sheetView showGridLines="0" tabSelected="1" topLeftCell="A40" zoomScale="85" zoomScaleNormal="85" workbookViewId="0">
      <selection activeCell="B5" sqref="B5"/>
    </sheetView>
  </sheetViews>
  <sheetFormatPr defaultRowHeight="15"/>
  <cols>
    <col min="1" max="1" width="9.140625" style="21"/>
    <col min="2" max="2" width="29" style="21" bestFit="1" customWidth="1"/>
    <col min="3" max="3" width="14.85546875" style="21" bestFit="1" customWidth="1"/>
    <col min="4" max="6" width="12.7109375" style="21" customWidth="1"/>
    <col min="7" max="16384" width="9.140625" style="21"/>
  </cols>
  <sheetData>
    <row r="2" spans="2:7">
      <c r="B2" s="51" t="s">
        <v>296</v>
      </c>
    </row>
    <row r="3" spans="2:7">
      <c r="B3" s="51"/>
    </row>
    <row r="4" spans="2:7">
      <c r="B4" s="51"/>
    </row>
    <row r="5" spans="2:7" ht="20.25">
      <c r="B5" s="53" t="s">
        <v>351</v>
      </c>
    </row>
    <row r="6" spans="2:7">
      <c r="B6" s="55" t="s">
        <v>297</v>
      </c>
    </row>
    <row r="9" spans="2:7" ht="15.75" thickBot="1">
      <c r="B9" s="118" t="s">
        <v>185</v>
      </c>
      <c r="C9" s="119" t="s">
        <v>174</v>
      </c>
      <c r="D9" s="119" t="s">
        <v>173</v>
      </c>
      <c r="E9" s="119" t="s">
        <v>172</v>
      </c>
      <c r="F9" s="119" t="s">
        <v>171</v>
      </c>
      <c r="G9" s="204" t="s">
        <v>170</v>
      </c>
    </row>
    <row r="10" spans="2:7" ht="15.75" thickBot="1">
      <c r="B10" s="120" t="s">
        <v>183</v>
      </c>
      <c r="C10" s="210">
        <v>33360</v>
      </c>
      <c r="D10" s="210">
        <v>32365</v>
      </c>
      <c r="E10" s="210">
        <f t="shared" ref="E10:E15" si="0">C10-D10</f>
        <v>995</v>
      </c>
      <c r="F10" s="210">
        <v>868463</v>
      </c>
      <c r="G10" s="138">
        <f>E10/F10%</f>
        <v>0.11457022348678068</v>
      </c>
    </row>
    <row r="11" spans="2:7" ht="15.75" thickBot="1">
      <c r="B11" s="120" t="s">
        <v>182</v>
      </c>
      <c r="C11" s="210">
        <v>23952</v>
      </c>
      <c r="D11" s="210">
        <v>19385</v>
      </c>
      <c r="E11" s="210">
        <f t="shared" si="0"/>
        <v>4567</v>
      </c>
      <c r="F11" s="210">
        <v>915161</v>
      </c>
      <c r="G11" s="138">
        <f>E11/F11%</f>
        <v>0.49903787421011164</v>
      </c>
    </row>
    <row r="12" spans="2:7" ht="15.75" thickBot="1">
      <c r="B12" s="120" t="s">
        <v>181</v>
      </c>
      <c r="C12" s="210">
        <v>2362</v>
      </c>
      <c r="D12" s="210">
        <v>2823</v>
      </c>
      <c r="E12" s="210">
        <f t="shared" si="0"/>
        <v>-461</v>
      </c>
      <c r="F12" s="210">
        <v>172198</v>
      </c>
      <c r="G12" s="138">
        <f>D12*0.75/F12%</f>
        <v>1.2295438971416626</v>
      </c>
    </row>
    <row r="13" spans="2:7" ht="15.75" thickBot="1">
      <c r="B13" s="120" t="s">
        <v>179</v>
      </c>
      <c r="C13" s="210">
        <v>2485</v>
      </c>
      <c r="D13" s="210">
        <v>7080</v>
      </c>
      <c r="E13" s="210">
        <f t="shared" si="0"/>
        <v>-4595</v>
      </c>
      <c r="F13" s="210">
        <v>514003</v>
      </c>
      <c r="G13" s="138">
        <f>D13*0.38/F13%</f>
        <v>0.52342106952683165</v>
      </c>
    </row>
    <row r="14" spans="2:7" ht="15.75" thickBot="1">
      <c r="B14" s="120" t="s">
        <v>178</v>
      </c>
      <c r="C14" s="210">
        <v>2627</v>
      </c>
      <c r="D14" s="210">
        <v>5622</v>
      </c>
      <c r="E14" s="210">
        <f t="shared" si="0"/>
        <v>-2995</v>
      </c>
      <c r="F14" s="210">
        <v>468371</v>
      </c>
      <c r="G14" s="138">
        <f>D14*0.54/F14%</f>
        <v>0.64817847390209904</v>
      </c>
    </row>
    <row r="15" spans="2:7" ht="15.75" thickBot="1">
      <c r="B15" s="120" t="s">
        <v>177</v>
      </c>
      <c r="C15" s="210">
        <v>80</v>
      </c>
      <c r="D15" s="210">
        <v>457</v>
      </c>
      <c r="E15" s="210">
        <f t="shared" si="0"/>
        <v>-377</v>
      </c>
      <c r="F15" s="210">
        <v>36935</v>
      </c>
      <c r="G15" s="138">
        <f>D15*0.44/F15%</f>
        <v>0.54441586571003109</v>
      </c>
    </row>
    <row r="16" spans="2:7">
      <c r="B16" s="122" t="s">
        <v>176</v>
      </c>
      <c r="C16" s="203"/>
      <c r="D16" s="203"/>
      <c r="E16" s="203"/>
      <c r="F16" s="203"/>
      <c r="G16" s="205"/>
    </row>
    <row r="17" spans="2:7">
      <c r="B17" s="141"/>
      <c r="C17" s="189"/>
      <c r="D17" s="189"/>
      <c r="E17" s="189"/>
      <c r="F17" s="189"/>
      <c r="G17" s="121"/>
    </row>
    <row r="18" spans="2:7" ht="15.75" thickBot="1">
      <c r="B18" s="135" t="s">
        <v>184</v>
      </c>
      <c r="C18" s="211"/>
      <c r="D18" s="211"/>
      <c r="E18" s="211"/>
      <c r="F18" s="211"/>
      <c r="G18" s="136"/>
    </row>
    <row r="19" spans="2:7" ht="15.75" thickBot="1">
      <c r="B19" s="120" t="s">
        <v>183</v>
      </c>
      <c r="C19" s="212" t="s">
        <v>180</v>
      </c>
      <c r="D19" s="212" t="s">
        <v>180</v>
      </c>
      <c r="E19" s="210"/>
      <c r="F19" s="210"/>
      <c r="G19" s="206"/>
    </row>
    <row r="20" spans="2:7" ht="15.75" thickBot="1">
      <c r="B20" s="120" t="s">
        <v>182</v>
      </c>
      <c r="C20" s="210">
        <v>727</v>
      </c>
      <c r="D20" s="210">
        <v>616</v>
      </c>
      <c r="E20" s="210">
        <f>C20-D20</f>
        <v>111</v>
      </c>
      <c r="F20" s="210">
        <v>26672</v>
      </c>
      <c r="G20" s="138">
        <f>E20/F20%</f>
        <v>0.41616676664667063</v>
      </c>
    </row>
    <row r="21" spans="2:7" ht="15.75" thickBot="1">
      <c r="B21" s="120" t="s">
        <v>181</v>
      </c>
      <c r="C21" s="212" t="s">
        <v>180</v>
      </c>
      <c r="D21" s="212" t="s">
        <v>180</v>
      </c>
      <c r="E21" s="210"/>
      <c r="F21" s="210"/>
      <c r="G21" s="138"/>
    </row>
    <row r="22" spans="2:7" ht="15.75" thickBot="1">
      <c r="B22" s="120" t="s">
        <v>179</v>
      </c>
      <c r="C22" s="210">
        <v>623</v>
      </c>
      <c r="D22" s="210">
        <v>903</v>
      </c>
      <c r="E22" s="210">
        <f>C22-D22</f>
        <v>-280</v>
      </c>
      <c r="F22" s="210">
        <v>76181</v>
      </c>
      <c r="G22" s="138">
        <f>D22/F22%</f>
        <v>1.1853349260314252</v>
      </c>
    </row>
    <row r="23" spans="2:7" ht="15.75" thickBot="1">
      <c r="B23" s="120" t="s">
        <v>178</v>
      </c>
      <c r="C23" s="210">
        <v>264</v>
      </c>
      <c r="D23" s="210">
        <v>467</v>
      </c>
      <c r="E23" s="210">
        <f>C23-D23</f>
        <v>-203</v>
      </c>
      <c r="F23" s="210">
        <v>44092</v>
      </c>
      <c r="G23" s="138">
        <f>D23/F23%</f>
        <v>1.0591490519822189</v>
      </c>
    </row>
    <row r="24" spans="2:7" ht="15.75" thickBot="1">
      <c r="B24" s="120" t="s">
        <v>177</v>
      </c>
      <c r="C24" s="210">
        <v>9</v>
      </c>
      <c r="D24" s="210">
        <v>31</v>
      </c>
      <c r="E24" s="210">
        <f>C24-D24</f>
        <v>-22</v>
      </c>
      <c r="F24" s="210">
        <v>2913</v>
      </c>
      <c r="G24" s="138">
        <f>D24/F24%</f>
        <v>1.0641949879848953</v>
      </c>
    </row>
    <row r="25" spans="2:7">
      <c r="B25" s="122" t="s">
        <v>176</v>
      </c>
      <c r="C25" s="203"/>
      <c r="D25" s="203"/>
      <c r="E25" s="203"/>
      <c r="F25" s="203"/>
      <c r="G25" s="205"/>
    </row>
    <row r="26" spans="2:7">
      <c r="B26" s="141"/>
      <c r="C26" s="189"/>
      <c r="D26" s="189"/>
      <c r="E26" s="189"/>
      <c r="F26" s="189"/>
      <c r="G26" s="121"/>
    </row>
    <row r="27" spans="2:7" ht="15.75" thickBot="1">
      <c r="B27" s="135" t="s">
        <v>175</v>
      </c>
      <c r="C27" s="111" t="s">
        <v>174</v>
      </c>
      <c r="D27" s="111" t="s">
        <v>173</v>
      </c>
      <c r="E27" s="111" t="s">
        <v>172</v>
      </c>
      <c r="F27" s="111" t="s">
        <v>171</v>
      </c>
      <c r="G27" s="136" t="s">
        <v>170</v>
      </c>
    </row>
    <row r="28" spans="2:7" ht="15.75" thickBot="1">
      <c r="B28" s="120" t="s">
        <v>169</v>
      </c>
      <c r="C28" s="210">
        <v>166</v>
      </c>
      <c r="D28" s="210">
        <v>128</v>
      </c>
      <c r="E28" s="210">
        <f>C28-D28</f>
        <v>38</v>
      </c>
      <c r="F28" s="210">
        <v>8478</v>
      </c>
      <c r="G28" s="207">
        <f>E28/F28*5</f>
        <v>2.2410945977824958E-2</v>
      </c>
    </row>
    <row r="29" spans="2:7" ht="15.75" thickBot="1">
      <c r="B29" s="120" t="s">
        <v>168</v>
      </c>
      <c r="C29" s="210">
        <v>932</v>
      </c>
      <c r="D29" s="210">
        <v>879</v>
      </c>
      <c r="E29" s="210">
        <f>C29-D29</f>
        <v>53</v>
      </c>
      <c r="F29" s="210">
        <v>30769</v>
      </c>
      <c r="G29" s="207">
        <f>E29/F29*5</f>
        <v>8.6125645942344564E-3</v>
      </c>
    </row>
    <row r="30" spans="2:7">
      <c r="B30" s="208" t="s">
        <v>167</v>
      </c>
      <c r="C30" s="213">
        <v>399</v>
      </c>
      <c r="D30" s="213">
        <v>296</v>
      </c>
      <c r="E30" s="213">
        <f>C30-D30</f>
        <v>103</v>
      </c>
      <c r="F30" s="213">
        <v>13139</v>
      </c>
      <c r="G30" s="209">
        <f>E30/F30*5</f>
        <v>3.9196285866504303E-2</v>
      </c>
    </row>
  </sheetData>
  <dataValidations count="1">
    <dataValidation allowBlank="1" showInputMessage="1" showErrorMessage="1" prompt="Se hovedrapporten for yderligere information om tallene._x000a__x000a_" sqref="B6" xr:uid="{5F176D63-65F7-4A21-A77A-9EB15C19EAC1}"/>
  </dataValidations>
  <hyperlinks>
    <hyperlink ref="B2" location="Rapport!A1" display="Tilbage til forsiden" xr:uid="{007A1F72-D7B6-4163-A672-DF251B464A4A}"/>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B179E-2822-41F2-8BF3-C57139CCD58A}">
  <sheetPr>
    <tabColor rgb="FFFF5252"/>
  </sheetPr>
  <dimension ref="B2:F73"/>
  <sheetViews>
    <sheetView showGridLines="0" zoomScale="130" zoomScaleNormal="130" workbookViewId="0">
      <selection activeCell="B8" sqref="B8"/>
    </sheetView>
  </sheetViews>
  <sheetFormatPr defaultRowHeight="15"/>
  <cols>
    <col min="2" max="2" width="18.140625" bestFit="1" customWidth="1"/>
    <col min="3" max="3" width="56.28515625" bestFit="1" customWidth="1"/>
    <col min="4" max="4" width="15.42578125" bestFit="1" customWidth="1"/>
    <col min="5" max="5" width="14.42578125" bestFit="1" customWidth="1"/>
    <col min="6" max="6" width="34.7109375" bestFit="1" customWidth="1"/>
    <col min="7" max="7" width="11.42578125" bestFit="1" customWidth="1"/>
  </cols>
  <sheetData>
    <row r="2" spans="2:5">
      <c r="B2" s="51" t="s">
        <v>296</v>
      </c>
    </row>
    <row r="3" spans="2:5">
      <c r="B3" s="51"/>
    </row>
    <row r="4" spans="2:5">
      <c r="B4" s="51"/>
    </row>
    <row r="5" spans="2:5" ht="20.25">
      <c r="B5" s="53" t="s">
        <v>56</v>
      </c>
    </row>
    <row r="6" spans="2:5">
      <c r="B6" s="55" t="s">
        <v>297</v>
      </c>
    </row>
    <row r="7" spans="2:5">
      <c r="B7" t="s">
        <v>360</v>
      </c>
    </row>
    <row r="10" spans="2:5" ht="15.75" thickBot="1">
      <c r="B10" s="15"/>
      <c r="C10" s="15" t="s">
        <v>226</v>
      </c>
    </row>
    <row r="11" spans="2:5" ht="15.75" thickBot="1">
      <c r="B11" s="13" t="s">
        <v>223</v>
      </c>
      <c r="C11" s="28" t="s">
        <v>306</v>
      </c>
    </row>
    <row r="12" spans="2:5" ht="15.75" thickBot="1">
      <c r="B12" s="13" t="s">
        <v>224</v>
      </c>
      <c r="C12" s="28" t="s">
        <v>197</v>
      </c>
    </row>
    <row r="13" spans="2:5">
      <c r="B13" s="14" t="s">
        <v>225</v>
      </c>
      <c r="C13" s="29" t="s">
        <v>198</v>
      </c>
    </row>
    <row r="16" spans="2:5">
      <c r="B16" t="s">
        <v>66</v>
      </c>
      <c r="C16" t="s">
        <v>65</v>
      </c>
      <c r="D16" t="s">
        <v>64</v>
      </c>
      <c r="E16" t="s">
        <v>67</v>
      </c>
    </row>
    <row r="17" spans="2:6">
      <c r="B17" t="s">
        <v>199</v>
      </c>
      <c r="C17" t="s">
        <v>307</v>
      </c>
      <c r="D17">
        <v>2021</v>
      </c>
      <c r="E17">
        <v>235</v>
      </c>
    </row>
    <row r="19" spans="2:6">
      <c r="B19" t="s">
        <v>200</v>
      </c>
      <c r="C19" t="s">
        <v>64</v>
      </c>
      <c r="D19" t="s">
        <v>201</v>
      </c>
      <c r="E19" t="s">
        <v>202</v>
      </c>
      <c r="F19" t="s">
        <v>67</v>
      </c>
    </row>
    <row r="20" spans="2:6">
      <c r="B20" t="s">
        <v>199</v>
      </c>
      <c r="C20">
        <v>2021</v>
      </c>
      <c r="D20" t="s">
        <v>203</v>
      </c>
      <c r="E20" t="s">
        <v>204</v>
      </c>
      <c r="F20">
        <v>3152807</v>
      </c>
    </row>
    <row r="22" spans="2:6">
      <c r="B22" t="s">
        <v>200</v>
      </c>
      <c r="C22" t="s">
        <v>64</v>
      </c>
      <c r="D22" t="s">
        <v>201</v>
      </c>
      <c r="E22" t="s">
        <v>202</v>
      </c>
      <c r="F22" t="s">
        <v>67</v>
      </c>
    </row>
    <row r="23" spans="2:6">
      <c r="B23" t="s">
        <v>199</v>
      </c>
      <c r="C23">
        <v>2021</v>
      </c>
      <c r="D23" t="s">
        <v>203</v>
      </c>
      <c r="E23" t="s">
        <v>204</v>
      </c>
      <c r="F23">
        <v>3152807</v>
      </c>
    </row>
    <row r="24" spans="2:6">
      <c r="B24" t="s">
        <v>199</v>
      </c>
      <c r="C24">
        <v>2021</v>
      </c>
      <c r="D24" t="s">
        <v>203</v>
      </c>
      <c r="E24" t="s">
        <v>129</v>
      </c>
      <c r="F24">
        <v>79460</v>
      </c>
    </row>
    <row r="25" spans="2:6">
      <c r="B25" t="s">
        <v>199</v>
      </c>
      <c r="C25">
        <v>2021</v>
      </c>
      <c r="D25" t="s">
        <v>203</v>
      </c>
      <c r="E25" t="s">
        <v>205</v>
      </c>
      <c r="F25">
        <v>3073347</v>
      </c>
    </row>
    <row r="26" spans="2:6">
      <c r="B26" t="s">
        <v>199</v>
      </c>
      <c r="C26">
        <v>2021</v>
      </c>
      <c r="D26" t="s">
        <v>203</v>
      </c>
      <c r="E26" t="s">
        <v>139</v>
      </c>
      <c r="F26">
        <v>20947</v>
      </c>
    </row>
    <row r="27" spans="2:6">
      <c r="B27" t="s">
        <v>199</v>
      </c>
      <c r="C27">
        <v>2021</v>
      </c>
      <c r="D27" t="s">
        <v>203</v>
      </c>
      <c r="E27" t="s">
        <v>138</v>
      </c>
      <c r="F27">
        <v>2302</v>
      </c>
    </row>
    <row r="28" spans="2:6">
      <c r="B28" t="s">
        <v>199</v>
      </c>
      <c r="C28">
        <v>2021</v>
      </c>
      <c r="D28" t="s">
        <v>203</v>
      </c>
      <c r="E28" t="s">
        <v>155</v>
      </c>
      <c r="F28">
        <v>3</v>
      </c>
    </row>
    <row r="29" spans="2:6">
      <c r="B29" t="s">
        <v>199</v>
      </c>
      <c r="C29">
        <v>2021</v>
      </c>
      <c r="D29" t="s">
        <v>203</v>
      </c>
      <c r="E29" t="s">
        <v>148</v>
      </c>
      <c r="F29">
        <v>812</v>
      </c>
    </row>
    <row r="30" spans="2:6">
      <c r="B30" t="s">
        <v>199</v>
      </c>
      <c r="C30">
        <v>2021</v>
      </c>
      <c r="D30" t="s">
        <v>203</v>
      </c>
      <c r="E30" t="s">
        <v>130</v>
      </c>
      <c r="F30">
        <v>22181</v>
      </c>
    </row>
    <row r="31" spans="2:6">
      <c r="B31" t="s">
        <v>199</v>
      </c>
      <c r="C31">
        <v>2021</v>
      </c>
      <c r="D31" t="s">
        <v>203</v>
      </c>
      <c r="E31" t="s">
        <v>206</v>
      </c>
      <c r="F31">
        <v>45670</v>
      </c>
    </row>
    <row r="32" spans="2:6">
      <c r="B32" t="s">
        <v>199</v>
      </c>
      <c r="C32">
        <v>2021</v>
      </c>
      <c r="D32" t="s">
        <v>203</v>
      </c>
      <c r="E32" t="s">
        <v>154</v>
      </c>
      <c r="F32">
        <v>7099</v>
      </c>
    </row>
    <row r="33" spans="2:6">
      <c r="B33" t="s">
        <v>199</v>
      </c>
      <c r="C33">
        <v>2021</v>
      </c>
      <c r="D33" t="s">
        <v>203</v>
      </c>
      <c r="E33" t="s">
        <v>153</v>
      </c>
      <c r="F33">
        <v>4328</v>
      </c>
    </row>
    <row r="34" spans="2:6">
      <c r="B34" t="s">
        <v>199</v>
      </c>
      <c r="C34">
        <v>2021</v>
      </c>
      <c r="D34" t="s">
        <v>203</v>
      </c>
      <c r="E34" t="s">
        <v>128</v>
      </c>
      <c r="F34">
        <v>36736</v>
      </c>
    </row>
    <row r="35" spans="2:6">
      <c r="B35" t="s">
        <v>199</v>
      </c>
      <c r="C35">
        <v>2021</v>
      </c>
      <c r="D35" t="s">
        <v>203</v>
      </c>
      <c r="E35" t="s">
        <v>142</v>
      </c>
      <c r="F35">
        <v>224</v>
      </c>
    </row>
    <row r="36" spans="2:6">
      <c r="B36" t="s">
        <v>199</v>
      </c>
      <c r="C36">
        <v>2021</v>
      </c>
      <c r="D36" t="s">
        <v>203</v>
      </c>
      <c r="E36" t="s">
        <v>151</v>
      </c>
      <c r="F36">
        <v>476</v>
      </c>
    </row>
    <row r="37" spans="2:6">
      <c r="B37" t="s">
        <v>199</v>
      </c>
      <c r="C37">
        <v>2021</v>
      </c>
      <c r="D37" t="s">
        <v>203</v>
      </c>
      <c r="E37" t="s">
        <v>150</v>
      </c>
      <c r="F37">
        <v>843</v>
      </c>
    </row>
    <row r="38" spans="2:6">
      <c r="B38" t="s">
        <v>199</v>
      </c>
      <c r="C38">
        <v>2021</v>
      </c>
      <c r="D38" t="s">
        <v>203</v>
      </c>
      <c r="E38" t="s">
        <v>156</v>
      </c>
      <c r="F38">
        <v>3804</v>
      </c>
    </row>
    <row r="39" spans="2:6">
      <c r="B39" t="s">
        <v>199</v>
      </c>
      <c r="C39">
        <v>2021</v>
      </c>
      <c r="D39" t="s">
        <v>203</v>
      </c>
      <c r="E39" t="s">
        <v>157</v>
      </c>
      <c r="F39">
        <v>0</v>
      </c>
    </row>
    <row r="40" spans="2:6">
      <c r="B40" t="s">
        <v>199</v>
      </c>
      <c r="C40">
        <v>2021</v>
      </c>
      <c r="D40" t="s">
        <v>203</v>
      </c>
      <c r="E40" t="s">
        <v>207</v>
      </c>
      <c r="F40">
        <v>19673</v>
      </c>
    </row>
    <row r="41" spans="2:6">
      <c r="B41" t="s">
        <v>199</v>
      </c>
      <c r="C41">
        <v>2021</v>
      </c>
      <c r="D41" t="s">
        <v>203</v>
      </c>
      <c r="E41" t="s">
        <v>145</v>
      </c>
      <c r="F41">
        <v>41150</v>
      </c>
    </row>
    <row r="42" spans="2:6">
      <c r="B42" t="s">
        <v>199</v>
      </c>
      <c r="C42">
        <v>2021</v>
      </c>
      <c r="D42" t="s">
        <v>203</v>
      </c>
      <c r="E42" t="s">
        <v>140</v>
      </c>
      <c r="F42">
        <v>67409</v>
      </c>
    </row>
    <row r="43" spans="2:6">
      <c r="B43" t="s">
        <v>199</v>
      </c>
      <c r="C43">
        <v>2021</v>
      </c>
      <c r="D43" t="s">
        <v>203</v>
      </c>
      <c r="E43" t="s">
        <v>146</v>
      </c>
      <c r="F43">
        <v>1130</v>
      </c>
    </row>
    <row r="44" spans="2:6">
      <c r="B44" t="s">
        <v>199</v>
      </c>
      <c r="C44">
        <v>2021</v>
      </c>
      <c r="D44" t="s">
        <v>203</v>
      </c>
      <c r="E44" t="s">
        <v>141</v>
      </c>
      <c r="F44">
        <v>26568</v>
      </c>
    </row>
    <row r="45" spans="2:6">
      <c r="B45" t="s">
        <v>199</v>
      </c>
      <c r="C45">
        <v>2021</v>
      </c>
      <c r="D45" t="s">
        <v>203</v>
      </c>
      <c r="E45" t="s">
        <v>208</v>
      </c>
      <c r="F45">
        <v>166136</v>
      </c>
    </row>
    <row r="46" spans="2:6">
      <c r="B46" t="s">
        <v>199</v>
      </c>
      <c r="C46">
        <v>2021</v>
      </c>
      <c r="D46" t="s">
        <v>203</v>
      </c>
      <c r="E46" t="s">
        <v>188</v>
      </c>
      <c r="F46">
        <v>1201</v>
      </c>
    </row>
    <row r="47" spans="2:6">
      <c r="B47" t="s">
        <v>199</v>
      </c>
      <c r="C47">
        <v>2021</v>
      </c>
      <c r="D47" t="s">
        <v>203</v>
      </c>
      <c r="E47" t="s">
        <v>125</v>
      </c>
      <c r="F47">
        <v>23965</v>
      </c>
    </row>
    <row r="48" spans="2:6">
      <c r="B48" t="s">
        <v>199</v>
      </c>
      <c r="C48">
        <v>2021</v>
      </c>
      <c r="D48" t="s">
        <v>203</v>
      </c>
      <c r="E48" t="s">
        <v>131</v>
      </c>
      <c r="F48">
        <v>3080</v>
      </c>
    </row>
    <row r="49" spans="2:6">
      <c r="B49" t="s">
        <v>199</v>
      </c>
      <c r="C49">
        <v>2021</v>
      </c>
      <c r="D49" t="s">
        <v>203</v>
      </c>
      <c r="E49" t="s">
        <v>143</v>
      </c>
      <c r="F49">
        <v>27478</v>
      </c>
    </row>
    <row r="50" spans="2:6">
      <c r="B50" t="s">
        <v>199</v>
      </c>
      <c r="C50">
        <v>2021</v>
      </c>
      <c r="D50" t="s">
        <v>203</v>
      </c>
      <c r="E50" t="s">
        <v>209</v>
      </c>
      <c r="F50">
        <v>34286</v>
      </c>
    </row>
    <row r="51" spans="2:6">
      <c r="B51" t="s">
        <v>199</v>
      </c>
      <c r="C51">
        <v>2021</v>
      </c>
      <c r="D51" t="s">
        <v>203</v>
      </c>
      <c r="E51" t="s">
        <v>135</v>
      </c>
      <c r="F51">
        <v>52923</v>
      </c>
    </row>
    <row r="52" spans="2:6">
      <c r="B52" t="s">
        <v>199</v>
      </c>
      <c r="C52">
        <v>2021</v>
      </c>
      <c r="D52" t="s">
        <v>203</v>
      </c>
      <c r="E52" t="s">
        <v>126</v>
      </c>
      <c r="F52">
        <v>29337</v>
      </c>
    </row>
    <row r="53" spans="2:6">
      <c r="B53" t="s">
        <v>199</v>
      </c>
      <c r="C53">
        <v>2021</v>
      </c>
      <c r="D53" t="s">
        <v>203</v>
      </c>
      <c r="E53" t="s">
        <v>137</v>
      </c>
      <c r="F53">
        <v>25251</v>
      </c>
    </row>
    <row r="54" spans="2:6">
      <c r="B54" t="s">
        <v>199</v>
      </c>
      <c r="C54">
        <v>2021</v>
      </c>
      <c r="D54" t="s">
        <v>203</v>
      </c>
      <c r="E54" t="s">
        <v>124</v>
      </c>
      <c r="F54">
        <v>326984</v>
      </c>
    </row>
    <row r="55" spans="2:6">
      <c r="B55" t="s">
        <v>199</v>
      </c>
      <c r="C55">
        <v>2021</v>
      </c>
      <c r="D55" t="s">
        <v>203</v>
      </c>
      <c r="E55" t="s">
        <v>133</v>
      </c>
      <c r="F55">
        <v>8015</v>
      </c>
    </row>
    <row r="56" spans="2:6">
      <c r="B56" t="s">
        <v>199</v>
      </c>
      <c r="C56">
        <v>2021</v>
      </c>
      <c r="D56" t="s">
        <v>203</v>
      </c>
      <c r="E56" t="s">
        <v>127</v>
      </c>
      <c r="F56">
        <v>19154</v>
      </c>
    </row>
    <row r="57" spans="2:6">
      <c r="B57" t="s">
        <v>199</v>
      </c>
      <c r="C57">
        <v>2021</v>
      </c>
      <c r="D57" t="s">
        <v>203</v>
      </c>
      <c r="E57" t="s">
        <v>210</v>
      </c>
      <c r="F57">
        <v>14793</v>
      </c>
    </row>
    <row r="58" spans="2:6">
      <c r="B58" t="s">
        <v>199</v>
      </c>
      <c r="C58">
        <v>2021</v>
      </c>
      <c r="D58" t="s">
        <v>203</v>
      </c>
      <c r="E58" t="s">
        <v>211</v>
      </c>
      <c r="F58">
        <v>23199</v>
      </c>
    </row>
    <row r="59" spans="2:6">
      <c r="B59" t="s">
        <v>199</v>
      </c>
      <c r="C59">
        <v>2021</v>
      </c>
      <c r="D59" t="s">
        <v>203</v>
      </c>
      <c r="E59" t="s">
        <v>212</v>
      </c>
      <c r="F59">
        <v>14591</v>
      </c>
    </row>
    <row r="60" spans="2:6">
      <c r="B60" t="s">
        <v>199</v>
      </c>
      <c r="C60">
        <v>2021</v>
      </c>
      <c r="D60" t="s">
        <v>203</v>
      </c>
      <c r="E60" t="s">
        <v>193</v>
      </c>
      <c r="F60">
        <v>253613</v>
      </c>
    </row>
    <row r="61" spans="2:6">
      <c r="B61" t="s">
        <v>199</v>
      </c>
      <c r="C61">
        <v>2021</v>
      </c>
      <c r="D61" t="s">
        <v>203</v>
      </c>
      <c r="E61" t="s">
        <v>213</v>
      </c>
      <c r="F61">
        <v>34175</v>
      </c>
    </row>
    <row r="62" spans="2:6">
      <c r="B62" t="s">
        <v>199</v>
      </c>
      <c r="C62">
        <v>2021</v>
      </c>
      <c r="D62" t="s">
        <v>203</v>
      </c>
      <c r="E62" t="s">
        <v>214</v>
      </c>
      <c r="F62">
        <v>31705</v>
      </c>
    </row>
    <row r="63" spans="2:6">
      <c r="B63" t="s">
        <v>199</v>
      </c>
      <c r="C63">
        <v>2021</v>
      </c>
      <c r="D63" t="s">
        <v>203</v>
      </c>
      <c r="E63" t="s">
        <v>191</v>
      </c>
      <c r="F63" s="217">
        <v>1375126</v>
      </c>
    </row>
    <row r="64" spans="2:6">
      <c r="B64" t="s">
        <v>199</v>
      </c>
      <c r="C64">
        <v>2021</v>
      </c>
      <c r="D64" t="s">
        <v>203</v>
      </c>
      <c r="E64" t="s">
        <v>215</v>
      </c>
      <c r="F64">
        <v>8334</v>
      </c>
    </row>
    <row r="65" spans="2:6">
      <c r="B65" t="s">
        <v>199</v>
      </c>
      <c r="C65">
        <v>2021</v>
      </c>
      <c r="D65" t="s">
        <v>203</v>
      </c>
      <c r="E65" t="s">
        <v>216</v>
      </c>
      <c r="F65">
        <v>20235</v>
      </c>
    </row>
    <row r="66" spans="2:6">
      <c r="B66" t="s">
        <v>199</v>
      </c>
      <c r="C66">
        <v>2021</v>
      </c>
      <c r="D66" t="s">
        <v>203</v>
      </c>
      <c r="E66" t="s">
        <v>192</v>
      </c>
      <c r="F66">
        <v>21516</v>
      </c>
    </row>
    <row r="67" spans="2:6">
      <c r="B67" t="s">
        <v>199</v>
      </c>
      <c r="C67">
        <v>2021</v>
      </c>
      <c r="D67" t="s">
        <v>203</v>
      </c>
      <c r="E67" t="s">
        <v>217</v>
      </c>
      <c r="F67">
        <v>4341</v>
      </c>
    </row>
    <row r="68" spans="2:6">
      <c r="B68" t="s">
        <v>199</v>
      </c>
      <c r="C68">
        <v>2021</v>
      </c>
      <c r="D68" t="s">
        <v>203</v>
      </c>
      <c r="E68" t="s">
        <v>190</v>
      </c>
      <c r="F68">
        <v>48178</v>
      </c>
    </row>
    <row r="69" spans="2:6">
      <c r="B69" t="s">
        <v>199</v>
      </c>
      <c r="C69">
        <v>2021</v>
      </c>
      <c r="D69" t="s">
        <v>203</v>
      </c>
      <c r="E69" t="s">
        <v>218</v>
      </c>
      <c r="F69">
        <v>11955</v>
      </c>
    </row>
    <row r="70" spans="2:6">
      <c r="B70" t="s">
        <v>199</v>
      </c>
      <c r="C70">
        <v>2021</v>
      </c>
      <c r="D70" t="s">
        <v>203</v>
      </c>
      <c r="E70" t="s">
        <v>219</v>
      </c>
      <c r="F70">
        <v>9332</v>
      </c>
    </row>
    <row r="71" spans="2:6">
      <c r="B71" t="s">
        <v>199</v>
      </c>
      <c r="C71">
        <v>2021</v>
      </c>
      <c r="D71" t="s">
        <v>203</v>
      </c>
      <c r="E71" t="s">
        <v>220</v>
      </c>
      <c r="F71">
        <v>100671</v>
      </c>
    </row>
    <row r="72" spans="2:6">
      <c r="B72" t="s">
        <v>199</v>
      </c>
      <c r="C72">
        <v>2021</v>
      </c>
      <c r="D72" t="s">
        <v>203</v>
      </c>
      <c r="E72" t="s">
        <v>221</v>
      </c>
      <c r="F72">
        <v>64576</v>
      </c>
    </row>
    <row r="73" spans="2:6">
      <c r="B73" t="s">
        <v>199</v>
      </c>
      <c r="C73">
        <v>2021</v>
      </c>
      <c r="D73" t="s">
        <v>203</v>
      </c>
      <c r="E73" t="s">
        <v>222</v>
      </c>
      <c r="F73">
        <v>17842</v>
      </c>
    </row>
  </sheetData>
  <dataValidations count="1">
    <dataValidation allowBlank="1" showInputMessage="1" showErrorMessage="1" prompt="Data fra DST's statistikbank kan trække via en API. Resultatet fra en sådant API-kald findes i tabellen nedenfor. URL som har givet dette data findes ovenfor. _x000a__x000a_" sqref="B6" xr:uid="{4D30B827-75A4-440F-9541-2167AB8C109D}"/>
  </dataValidations>
  <hyperlinks>
    <hyperlink ref="C11" r:id="rId1" xr:uid="{FED58B26-A2F6-43D6-BBF8-197A33D4135B}"/>
    <hyperlink ref="C12" r:id="rId2" xr:uid="{74114CEE-CFF3-45CF-82F0-03967E55CA93}"/>
    <hyperlink ref="C13" r:id="rId3" xr:uid="{6C94BDAD-4212-46A8-8DC9-56225EFD469E}"/>
    <hyperlink ref="B2" location="Rapport!A1" display="Tilbage til forsiden" xr:uid="{F573672A-5AC5-4CE4-A2B4-4DF3337C5D2B}"/>
  </hyperlinks>
  <pageMargins left="0.7" right="0.7" top="0.75" bottom="0.75" header="0.3" footer="0.3"/>
  <tableParts count="3">
    <tablePart r:id="rId4"/>
    <tablePart r:id="rId5"/>
    <tablePart r:id="rId6"/>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226E8-0967-4BE5-A488-9F2CF540F888}">
  <sheetPr>
    <tabColor rgb="FFFF5252"/>
  </sheetPr>
  <dimension ref="B2:E20"/>
  <sheetViews>
    <sheetView showGridLines="0" topLeftCell="A4" workbookViewId="0">
      <selection activeCell="B8" sqref="B8"/>
    </sheetView>
  </sheetViews>
  <sheetFormatPr defaultRowHeight="15"/>
  <cols>
    <col min="2" max="2" width="33.28515625" bestFit="1" customWidth="1"/>
    <col min="3" max="3" width="59.5703125" bestFit="1" customWidth="1"/>
    <col min="4" max="4" width="36.140625" bestFit="1" customWidth="1"/>
    <col min="5" max="5" width="36.5703125" bestFit="1" customWidth="1"/>
  </cols>
  <sheetData>
    <row r="2" spans="2:5">
      <c r="B2" s="51" t="s">
        <v>296</v>
      </c>
    </row>
    <row r="3" spans="2:5">
      <c r="B3" s="51"/>
    </row>
    <row r="4" spans="2:5">
      <c r="B4" s="51"/>
    </row>
    <row r="5" spans="2:5" ht="20.25">
      <c r="B5" s="53" t="s">
        <v>304</v>
      </c>
    </row>
    <row r="6" spans="2:5">
      <c r="B6" s="55" t="s">
        <v>297</v>
      </c>
    </row>
    <row r="7" spans="2:5">
      <c r="B7" t="s">
        <v>360</v>
      </c>
    </row>
    <row r="10" spans="2:5" ht="15.75" thickBot="1">
      <c r="B10" s="15"/>
      <c r="C10" s="15" t="s">
        <v>226</v>
      </c>
    </row>
    <row r="11" spans="2:5">
      <c r="B11" s="14" t="s">
        <v>223</v>
      </c>
      <c r="C11" s="29" t="s">
        <v>235</v>
      </c>
    </row>
    <row r="14" spans="2:5">
      <c r="B14" t="s">
        <v>200</v>
      </c>
      <c r="C14" t="s">
        <v>203</v>
      </c>
      <c r="D14" t="s">
        <v>227</v>
      </c>
      <c r="E14" t="s">
        <v>228</v>
      </c>
    </row>
    <row r="15" spans="2:5">
      <c r="B15" t="s">
        <v>229</v>
      </c>
      <c r="C15" s="20">
        <v>10.072509</v>
      </c>
      <c r="D15" s="20">
        <v>0.26903199999999999</v>
      </c>
      <c r="E15" s="20">
        <v>0.152998</v>
      </c>
    </row>
    <row r="16" spans="2:5">
      <c r="B16" t="s">
        <v>230</v>
      </c>
      <c r="C16" s="20">
        <v>6.0130860000000004</v>
      </c>
      <c r="D16" s="20">
        <v>0.41238900000000001</v>
      </c>
      <c r="E16" s="20">
        <v>1.00122</v>
      </c>
    </row>
    <row r="17" spans="2:5">
      <c r="B17" t="s">
        <v>231</v>
      </c>
      <c r="C17" s="20">
        <v>15.110021</v>
      </c>
      <c r="D17" s="20">
        <v>0.25853500000000001</v>
      </c>
      <c r="E17" s="20">
        <v>0.90877799999999997</v>
      </c>
    </row>
    <row r="18" spans="2:5">
      <c r="B18" t="s">
        <v>232</v>
      </c>
      <c r="C18" s="20">
        <v>14.476704</v>
      </c>
      <c r="D18" s="20">
        <v>3.0381529999999999</v>
      </c>
      <c r="E18" s="20">
        <v>0.53125999999999995</v>
      </c>
    </row>
    <row r="19" spans="2:5">
      <c r="B19" t="s">
        <v>233</v>
      </c>
      <c r="C19" s="20">
        <v>8.5887539999999998</v>
      </c>
      <c r="D19" s="20">
        <v>0.111669</v>
      </c>
      <c r="E19" s="20">
        <v>1.276789</v>
      </c>
    </row>
    <row r="20" spans="2:5">
      <c r="B20" t="s">
        <v>234</v>
      </c>
      <c r="C20" s="20">
        <v>6.8815900000000001</v>
      </c>
      <c r="D20" s="20">
        <v>1.6505380000000001</v>
      </c>
      <c r="E20" s="20">
        <v>5.0884200000000002</v>
      </c>
    </row>
  </sheetData>
  <dataValidations count="1">
    <dataValidation allowBlank="1" showInputMessage="1" showErrorMessage="1" prompt="Data fra DST's statistikbank kan trække via en API. Resultatet fra en sådant API-kald findes i tabellen nedenfor. URL som har givet dette data findes ovenfor. _x000a__x000a_" sqref="B6" xr:uid="{95AFDAD8-7653-47AA-A607-D418CD45CED5}"/>
  </dataValidations>
  <hyperlinks>
    <hyperlink ref="C11" r:id="rId1" xr:uid="{0BF95D22-17A5-4C74-AE4E-6D945E3493BB}"/>
    <hyperlink ref="B2" location="Rapport!A1" display="Tilbage til forsiden" xr:uid="{35CAB058-8ED5-46DE-9CBC-6ECF8BD77E67}"/>
  </hyperlinks>
  <pageMargins left="0.7" right="0.7" top="0.75" bottom="0.75" header="0.3" footer="0.3"/>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00B23-3753-4D6D-ABFB-D095F4AA68C8}">
  <sheetPr>
    <tabColor rgb="FFFF5252"/>
  </sheetPr>
  <dimension ref="B2:C23"/>
  <sheetViews>
    <sheetView showGridLines="0" workbookViewId="0">
      <selection activeCell="B27" sqref="B27"/>
    </sheetView>
  </sheetViews>
  <sheetFormatPr defaultRowHeight="15"/>
  <cols>
    <col min="2" max="2" width="58.7109375" customWidth="1"/>
    <col min="3" max="3" width="63.140625" customWidth="1"/>
    <col min="4" max="4" width="52.140625" bestFit="1" customWidth="1"/>
  </cols>
  <sheetData>
    <row r="2" spans="2:3">
      <c r="B2" s="51" t="s">
        <v>296</v>
      </c>
    </row>
    <row r="3" spans="2:3">
      <c r="B3" s="51"/>
    </row>
    <row r="4" spans="2:3">
      <c r="B4" s="51"/>
    </row>
    <row r="5" spans="2:3" ht="20.25">
      <c r="B5" s="53" t="s">
        <v>353</v>
      </c>
    </row>
    <row r="6" spans="2:3">
      <c r="B6" s="55" t="s">
        <v>297</v>
      </c>
    </row>
    <row r="7" spans="2:3">
      <c r="B7" t="s">
        <v>360</v>
      </c>
    </row>
    <row r="9" spans="2:3" ht="15.75" thickBot="1">
      <c r="B9" s="15"/>
      <c r="C9" s="15" t="s">
        <v>248</v>
      </c>
    </row>
    <row r="10" spans="2:3">
      <c r="B10" s="14" t="s">
        <v>223</v>
      </c>
      <c r="C10" s="29" t="s">
        <v>236</v>
      </c>
    </row>
    <row r="13" spans="2:3">
      <c r="B13" t="s">
        <v>237</v>
      </c>
      <c r="C13" t="s">
        <v>200</v>
      </c>
    </row>
    <row r="14" spans="2:3">
      <c r="B14" t="s">
        <v>238</v>
      </c>
      <c r="C14" t="s">
        <v>239</v>
      </c>
    </row>
    <row r="15" spans="2:3">
      <c r="B15" t="s">
        <v>238</v>
      </c>
      <c r="C15" t="s">
        <v>238</v>
      </c>
    </row>
    <row r="16" spans="2:3">
      <c r="B16" t="s">
        <v>238</v>
      </c>
      <c r="C16" t="s">
        <v>240</v>
      </c>
    </row>
    <row r="17" spans="2:3">
      <c r="B17" t="s">
        <v>238</v>
      </c>
      <c r="C17" t="s">
        <v>241</v>
      </c>
    </row>
    <row r="18" spans="2:3">
      <c r="B18" t="s">
        <v>238</v>
      </c>
      <c r="C18" t="s">
        <v>242</v>
      </c>
    </row>
    <row r="19" spans="2:3">
      <c r="B19" t="s">
        <v>238</v>
      </c>
      <c r="C19" t="s">
        <v>243</v>
      </c>
    </row>
    <row r="20" spans="2:3">
      <c r="B20" t="s">
        <v>238</v>
      </c>
      <c r="C20" t="s">
        <v>244</v>
      </c>
    </row>
    <row r="21" spans="2:3">
      <c r="B21" t="s">
        <v>238</v>
      </c>
      <c r="C21" t="s">
        <v>245</v>
      </c>
    </row>
    <row r="22" spans="2:3">
      <c r="B22" t="s">
        <v>238</v>
      </c>
      <c r="C22" t="s">
        <v>246</v>
      </c>
    </row>
    <row r="23" spans="2:3">
      <c r="B23" t="s">
        <v>238</v>
      </c>
      <c r="C23" t="s">
        <v>247</v>
      </c>
    </row>
  </sheetData>
  <dataValidations count="1">
    <dataValidation allowBlank="1" showInputMessage="1" showErrorMessage="1" prompt="Data fra DST's statistikbank kan trække via en API. Resultatet fra en sådant API-kald findes i tabellen nedenfor. URL som har givet dette data findes ovenfor. _x000a__x000a_" sqref="B6" xr:uid="{1A580A25-A604-4C6B-B28B-CB954D2889A2}"/>
  </dataValidations>
  <hyperlinks>
    <hyperlink ref="C10" r:id="rId1" xr:uid="{2616664E-CF83-48E2-8138-F03A621E96AD}"/>
    <hyperlink ref="B2" location="Rapport!A1" display="Tilbage til forsiden" xr:uid="{61CED831-8DB2-4BF9-ABAC-33DF01CE7907}"/>
  </hyperlinks>
  <pageMargins left="0.7" right="0.7" top="0.75" bottom="0.75" header="0.3" footer="0.3"/>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C227-ADEB-4F9F-9BC5-DD0CCAA558C5}">
  <sheetPr>
    <tabColor rgb="FFFF5252"/>
  </sheetPr>
  <dimension ref="B2:C15"/>
  <sheetViews>
    <sheetView showGridLines="0" workbookViewId="0">
      <selection activeCell="B5" sqref="B5"/>
    </sheetView>
  </sheetViews>
  <sheetFormatPr defaultRowHeight="15"/>
  <cols>
    <col min="2" max="2" width="7.7109375" bestFit="1" customWidth="1"/>
    <col min="3" max="3" width="13" customWidth="1"/>
  </cols>
  <sheetData>
    <row r="2" spans="2:3">
      <c r="B2" s="51" t="s">
        <v>296</v>
      </c>
    </row>
    <row r="3" spans="2:3">
      <c r="B3" s="51"/>
    </row>
    <row r="4" spans="2:3">
      <c r="B4" s="51"/>
    </row>
    <row r="5" spans="2:3" ht="20.25">
      <c r="B5" s="53" t="s">
        <v>355</v>
      </c>
    </row>
    <row r="6" spans="2:3">
      <c r="B6" s="55" t="s">
        <v>297</v>
      </c>
    </row>
    <row r="9" spans="2:3" ht="15.75" thickBot="1">
      <c r="B9" s="46" t="s">
        <v>288</v>
      </c>
      <c r="C9" s="16" t="s">
        <v>289</v>
      </c>
    </row>
    <row r="10" spans="2:3" ht="15.75" thickBot="1">
      <c r="B10" s="47" t="s">
        <v>290</v>
      </c>
      <c r="C10" s="48">
        <v>58</v>
      </c>
    </row>
    <row r="11" spans="2:3" ht="15.75" thickBot="1">
      <c r="B11" s="47" t="s">
        <v>291</v>
      </c>
      <c r="C11" s="48">
        <v>6</v>
      </c>
    </row>
    <row r="12" spans="2:3" ht="15.75" thickBot="1">
      <c r="B12" s="47" t="s">
        <v>292</v>
      </c>
      <c r="C12" s="48">
        <v>36</v>
      </c>
    </row>
    <row r="13" spans="2:3" ht="15.75" thickBot="1">
      <c r="B13" s="47" t="s">
        <v>293</v>
      </c>
      <c r="C13" s="48">
        <v>37</v>
      </c>
    </row>
    <row r="14" spans="2:3" ht="15.75" thickBot="1">
      <c r="B14" s="47" t="s">
        <v>294</v>
      </c>
      <c r="C14" s="48">
        <v>84</v>
      </c>
    </row>
    <row r="15" spans="2:3">
      <c r="B15" s="49" t="s">
        <v>295</v>
      </c>
      <c r="C15" s="50">
        <v>67</v>
      </c>
    </row>
  </sheetData>
  <dataValidations count="1">
    <dataValidation allowBlank="1" showInputMessage="1" showErrorMessage="1" prompt="Disse data er baseret på en samling af projektbeskrivelser, som ekspertgruppen selv har foretaget._x000a__x000a_" sqref="B6" xr:uid="{55A3B235-5734-4C92-A3DB-EBC455E8AE64}"/>
  </dataValidations>
  <hyperlinks>
    <hyperlink ref="B2" location="Rapport!A1" display="Tilbage til forsiden" xr:uid="{BFAB7FF6-C905-4308-B680-D90A8E217F4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49B8C-6195-4BED-A761-63C29758FB0C}">
  <sheetPr>
    <tabColor rgb="FFFF5252"/>
  </sheetPr>
  <dimension ref="B2:F20"/>
  <sheetViews>
    <sheetView showGridLines="0" topLeftCell="A7" zoomScale="145" zoomScaleNormal="145" workbookViewId="0">
      <selection activeCell="B15" sqref="B15"/>
    </sheetView>
  </sheetViews>
  <sheetFormatPr defaultRowHeight="15"/>
  <cols>
    <col min="2" max="2" width="66.7109375" bestFit="1" customWidth="1"/>
    <col min="3" max="6" width="14.140625" customWidth="1"/>
  </cols>
  <sheetData>
    <row r="2" spans="2:6">
      <c r="B2" s="51" t="s">
        <v>296</v>
      </c>
    </row>
    <row r="3" spans="2:6">
      <c r="B3" s="51"/>
    </row>
    <row r="4" spans="2:6">
      <c r="B4" s="51"/>
    </row>
    <row r="5" spans="2:6" ht="20.25">
      <c r="B5" s="53" t="s">
        <v>305</v>
      </c>
    </row>
    <row r="6" spans="2:6">
      <c r="B6" s="55" t="s">
        <v>297</v>
      </c>
    </row>
    <row r="10" spans="2:6" ht="15.75" thickBot="1">
      <c r="B10" s="33" t="s">
        <v>259</v>
      </c>
      <c r="C10" s="33" t="s">
        <v>260</v>
      </c>
      <c r="D10" s="33" t="s">
        <v>261</v>
      </c>
      <c r="E10" s="34" t="s">
        <v>262</v>
      </c>
      <c r="F10" s="34" t="s">
        <v>263</v>
      </c>
    </row>
    <row r="11" spans="2:6" ht="15.75" thickBot="1">
      <c r="B11" s="35" t="s">
        <v>264</v>
      </c>
      <c r="C11" s="35" t="s">
        <v>265</v>
      </c>
      <c r="D11" s="36" t="s">
        <v>261</v>
      </c>
      <c r="E11" s="37">
        <v>19014599</v>
      </c>
      <c r="F11" s="35">
        <v>2020</v>
      </c>
    </row>
    <row r="12" spans="2:6" ht="15.75" thickBot="1">
      <c r="B12" s="35" t="s">
        <v>266</v>
      </c>
      <c r="C12" s="35" t="s">
        <v>265</v>
      </c>
      <c r="D12" s="36" t="s">
        <v>261</v>
      </c>
      <c r="E12" s="37">
        <v>4317997</v>
      </c>
      <c r="F12" s="35">
        <v>2021</v>
      </c>
    </row>
    <row r="13" spans="2:6" ht="15.75" thickBot="1">
      <c r="B13" s="35" t="s">
        <v>267</v>
      </c>
      <c r="C13" s="35" t="s">
        <v>265</v>
      </c>
      <c r="D13" s="36" t="s">
        <v>261</v>
      </c>
      <c r="E13" s="37">
        <v>19846360</v>
      </c>
      <c r="F13" s="35">
        <v>2020</v>
      </c>
    </row>
    <row r="14" spans="2:6" ht="15.75" thickBot="1">
      <c r="B14" s="35" t="s">
        <v>268</v>
      </c>
      <c r="C14" s="35" t="s">
        <v>265</v>
      </c>
      <c r="D14" s="36" t="s">
        <v>261</v>
      </c>
      <c r="E14" s="37">
        <v>17376300</v>
      </c>
      <c r="F14" s="35">
        <v>2020</v>
      </c>
    </row>
    <row r="15" spans="2:6" ht="15.75" thickBot="1">
      <c r="B15" s="35" t="s">
        <v>269</v>
      </c>
      <c r="C15" s="35" t="s">
        <v>265</v>
      </c>
      <c r="D15" s="36" t="s">
        <v>261</v>
      </c>
      <c r="E15" s="37">
        <v>595000</v>
      </c>
      <c r="F15" s="35">
        <v>2020</v>
      </c>
    </row>
    <row r="16" spans="2:6" ht="15.75" thickBot="1">
      <c r="B16" s="35" t="s">
        <v>270</v>
      </c>
      <c r="C16" s="35" t="s">
        <v>265</v>
      </c>
      <c r="D16" s="36" t="s">
        <v>261</v>
      </c>
      <c r="E16" s="37">
        <v>10139280</v>
      </c>
      <c r="F16" s="35">
        <v>2019</v>
      </c>
    </row>
    <row r="17" spans="2:6" ht="15.75" thickBot="1">
      <c r="B17" s="35" t="s">
        <v>271</v>
      </c>
      <c r="C17" s="35" t="s">
        <v>265</v>
      </c>
      <c r="D17" s="36" t="s">
        <v>261</v>
      </c>
      <c r="E17" s="37">
        <v>5412365</v>
      </c>
      <c r="F17" s="35">
        <v>2016</v>
      </c>
    </row>
    <row r="18" spans="2:6" ht="15.75" thickBot="1">
      <c r="B18" s="35" t="s">
        <v>272</v>
      </c>
      <c r="C18" s="35" t="s">
        <v>265</v>
      </c>
      <c r="D18" s="36" t="s">
        <v>261</v>
      </c>
      <c r="E18" s="37">
        <v>210499</v>
      </c>
      <c r="F18" s="35">
        <v>2018</v>
      </c>
    </row>
    <row r="19" spans="2:6" ht="15.75" thickBot="1">
      <c r="B19" s="35" t="s">
        <v>273</v>
      </c>
      <c r="C19" s="35" t="s">
        <v>265</v>
      </c>
      <c r="D19" s="36" t="s">
        <v>261</v>
      </c>
      <c r="E19" s="37">
        <v>13580000</v>
      </c>
      <c r="F19" s="35">
        <v>2017</v>
      </c>
    </row>
    <row r="20" spans="2:6" ht="15.75" thickBot="1">
      <c r="B20" s="35" t="s">
        <v>274</v>
      </c>
      <c r="C20" s="35" t="s">
        <v>275</v>
      </c>
      <c r="D20" s="36" t="s">
        <v>261</v>
      </c>
      <c r="E20" s="37">
        <v>1756236</v>
      </c>
      <c r="F20" s="35">
        <v>2011</v>
      </c>
    </row>
  </sheetData>
  <dataValidations count="1">
    <dataValidation allowBlank="1" showInputMessage="1" showErrorMessage="1" prompt="Disse data er baseret på en samling af projektbeskrivelser, som ekspertgruppen selv har foretaget._x000a__x000a_" sqref="B6" xr:uid="{0C80DCE0-0F7D-46A9-BE85-DBF77036BCDD}"/>
  </dataValidations>
  <hyperlinks>
    <hyperlink ref="D11" r:id="rId1" display="https://groenprojektbank.dk/projekter/projekt/easy-e-nem-energi-effektivitet-gjort-tilgaengelig-for-industrien-via-termisk-topologiopti-mering" xr:uid="{6C687509-8DBC-4DC9-A114-684347565CFD}"/>
    <hyperlink ref="D12" r:id="rId2" display="https://groenprojektbank.dk/projekter/projekt/opengis4et" xr:uid="{DC686BF1-9B07-40C6-8A0F-03D21F525DA6}"/>
    <hyperlink ref="D13" r:id="rId3" display="https://groenprojektbank.dk/projekter/projekt/topcharge-variabelt-topologi-batteri-system-for-optimeret-netbelastning-under-hoejeffekt-opladning-af-elbiler" xr:uid="{8A1C8F6D-345C-4475-A267-C0CB2EAAF2DD}"/>
    <hyperlink ref="D14" r:id="rId4" display="https://groenprojektbank.dk/projekter/projekt/acdc-autonomously-controlled-distributed-chargers" xr:uid="{B5771EC2-F743-477D-AC22-4479E27116F0}"/>
    <hyperlink ref="D15" r:id="rId5" display="https://groenprojektbank.dk/projekter/projekt/fortsat-aktiv-danske-deltagelse-i-iea-hev-tcp-elektrisk-transport" xr:uid="{2DF031DD-213C-44EE-B64E-B3334A543E7B}"/>
    <hyperlink ref="D16" r:id="rId6" display="https://groenprojektbank.dk/projekter/projekt/wabat-vaerksteds-automatiseret-batteritester" xr:uid="{1E25625A-F50B-4870-9749-585A9B49E12E}"/>
    <hyperlink ref="D17" r:id="rId7" display="https://groenprojektbank.dk/projekter/projekt/parker" xr:uid="{07B01439-BECA-4815-8BD2-C6B5C40044AD}"/>
    <hyperlink ref="D18" r:id="rId8" display="https://groenprojektbank.dk/projekter/projekt/iea-task-28-forlaengelse-af-64014-0546-for-at-kunne-faerdiggoere-projektet-sammen-med-de-resterende-lande" xr:uid="{AA15D893-B7F5-4A34-A746-683CED71787A}"/>
    <hyperlink ref="D19" r:id="rId9" display="https://groenprojektbank.dk/projekter/projekt/the-energy-collective" xr:uid="{CCEC24E7-15E8-48AA-9ABA-196A214B2C6C}"/>
    <hyperlink ref="D20" r:id="rId10" display="https://groenprojektbank.dk/projekter/projekt/improved-system-performance-for-automotive-exhaust-cleaning" xr:uid="{1504B242-9E75-463E-A000-28989BE039E9}"/>
    <hyperlink ref="B2" location="Rapport!A1" display="Tilbage til forsiden" xr:uid="{8F506CB8-91A7-4208-AC36-B0FBFA31000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6D8B-2D93-4DD3-9795-577573FAA7A9}">
  <sheetPr>
    <tabColor rgb="FFFF5252"/>
  </sheetPr>
  <dimension ref="B2:D21"/>
  <sheetViews>
    <sheetView showGridLines="0" topLeftCell="A4" workbookViewId="0">
      <selection activeCell="D25" sqref="D25"/>
    </sheetView>
  </sheetViews>
  <sheetFormatPr defaultRowHeight="15"/>
  <cols>
    <col min="2" max="2" width="40.85546875" customWidth="1"/>
    <col min="3" max="4" width="23" customWidth="1"/>
  </cols>
  <sheetData>
    <row r="2" spans="2:4">
      <c r="B2" s="51" t="s">
        <v>296</v>
      </c>
    </row>
    <row r="3" spans="2:4">
      <c r="B3" s="51"/>
    </row>
    <row r="4" spans="2:4">
      <c r="B4" s="51"/>
    </row>
    <row r="5" spans="2:4" ht="20.25">
      <c r="B5" s="53" t="s">
        <v>358</v>
      </c>
    </row>
    <row r="6" spans="2:4">
      <c r="B6" s="55" t="s">
        <v>297</v>
      </c>
    </row>
    <row r="9" spans="2:4" ht="15.75" thickBot="1">
      <c r="B9" s="38"/>
      <c r="C9" s="39" t="s">
        <v>129</v>
      </c>
      <c r="D9" s="39" t="s">
        <v>276</v>
      </c>
    </row>
    <row r="10" spans="2:4" ht="13.5" customHeight="1" thickBot="1">
      <c r="B10" s="40" t="s">
        <v>277</v>
      </c>
      <c r="C10" s="41">
        <v>45.7</v>
      </c>
      <c r="D10" s="41">
        <v>13</v>
      </c>
    </row>
    <row r="11" spans="2:4" ht="13.5" customHeight="1" thickBot="1">
      <c r="B11" s="40" t="s">
        <v>278</v>
      </c>
      <c r="C11" s="41">
        <v>73.099999999999994</v>
      </c>
      <c r="D11" s="41">
        <v>18.399999999999999</v>
      </c>
    </row>
    <row r="12" spans="2:4" ht="13.5" customHeight="1" thickBot="1">
      <c r="B12" s="40" t="s">
        <v>279</v>
      </c>
      <c r="C12" s="41">
        <v>4.3</v>
      </c>
      <c r="D12" s="41">
        <v>2.2999999999999998</v>
      </c>
    </row>
    <row r="13" spans="2:4" ht="13.5" customHeight="1" thickBot="1">
      <c r="B13" s="40" t="s">
        <v>280</v>
      </c>
      <c r="C13" s="41">
        <v>8.9</v>
      </c>
      <c r="D13" s="41">
        <v>6.1</v>
      </c>
    </row>
    <row r="14" spans="2:4" ht="13.5" customHeight="1" thickBot="1">
      <c r="B14" s="40" t="s">
        <v>119</v>
      </c>
      <c r="C14" s="41">
        <v>515.29999999999995</v>
      </c>
      <c r="D14" s="41">
        <v>57.8</v>
      </c>
    </row>
    <row r="15" spans="2:4" ht="13.5" customHeight="1" thickBot="1">
      <c r="B15" s="42" t="s">
        <v>281</v>
      </c>
      <c r="C15" s="43">
        <v>399.9</v>
      </c>
      <c r="D15" s="43">
        <v>8.6999999999999993</v>
      </c>
    </row>
    <row r="16" spans="2:4" ht="13.5" customHeight="1" thickBot="1">
      <c r="B16" s="42" t="s">
        <v>282</v>
      </c>
      <c r="C16" s="43">
        <v>26</v>
      </c>
      <c r="D16" s="43">
        <v>2.9</v>
      </c>
    </row>
    <row r="17" spans="2:4" ht="13.5" customHeight="1" thickBot="1">
      <c r="B17" s="42" t="s">
        <v>283</v>
      </c>
      <c r="C17" s="43">
        <v>15</v>
      </c>
      <c r="D17" s="43">
        <v>4.7</v>
      </c>
    </row>
    <row r="18" spans="2:4" ht="13.5" customHeight="1" thickBot="1">
      <c r="B18" s="40" t="s">
        <v>284</v>
      </c>
      <c r="C18" s="41">
        <v>166.1</v>
      </c>
      <c r="D18" s="41">
        <v>32.1</v>
      </c>
    </row>
    <row r="19" spans="2:4" ht="13.5" customHeight="1" thickBot="1">
      <c r="B19" s="40" t="s">
        <v>285</v>
      </c>
      <c r="C19" s="41">
        <v>24.8</v>
      </c>
      <c r="D19" s="41">
        <v>39.200000000000003</v>
      </c>
    </row>
    <row r="20" spans="2:4" ht="13.5" customHeight="1" thickBot="1">
      <c r="B20" s="40" t="s">
        <v>286</v>
      </c>
      <c r="C20" s="41">
        <v>13.2</v>
      </c>
      <c r="D20" s="41">
        <v>7.6</v>
      </c>
    </row>
    <row r="21" spans="2:4" ht="13.5" customHeight="1">
      <c r="B21" s="44" t="s">
        <v>287</v>
      </c>
      <c r="C21" s="45">
        <v>12.4</v>
      </c>
      <c r="D21" s="45">
        <v>4</v>
      </c>
    </row>
  </sheetData>
  <dataValidations count="1">
    <dataValidation allowBlank="1" showInputMessage="1" showErrorMessage="1" prompt="Data er baseret på et totaludtræk fra PATSTAT (Efterår 2022) samt befolkningsdata fra Verdensbanken._x000a__x000a__x000a_" sqref="B6" xr:uid="{A67FB9FF-1015-4EE0-A803-D209F34BEF2D}"/>
  </dataValidations>
  <hyperlinks>
    <hyperlink ref="B2" location="Rapport!A1" display="Tilbage til forsiden" xr:uid="{87DEBF79-EE8E-42C0-98A5-1B812312D9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C634F-C196-461A-971A-FF3FE1AD56B8}">
  <sheetPr>
    <tabColor rgb="FF4EA25F"/>
  </sheetPr>
  <dimension ref="B1:AI45"/>
  <sheetViews>
    <sheetView showGridLines="0" zoomScale="145" zoomScaleNormal="145" workbookViewId="0">
      <selection activeCell="B63" sqref="B63"/>
    </sheetView>
  </sheetViews>
  <sheetFormatPr defaultRowHeight="15"/>
  <cols>
    <col min="2" max="2" width="46.42578125" bestFit="1" customWidth="1"/>
    <col min="3" max="3" width="12.5703125" style="17" bestFit="1" customWidth="1"/>
    <col min="4" max="35" width="10.28515625" style="17" customWidth="1"/>
  </cols>
  <sheetData>
    <row r="1" spans="2:35">
      <c r="B1" s="3"/>
    </row>
    <row r="2" spans="2:35">
      <c r="B2" s="51" t="s">
        <v>296</v>
      </c>
    </row>
    <row r="3" spans="2:35">
      <c r="B3" s="51"/>
    </row>
    <row r="4" spans="2:35">
      <c r="B4" s="51"/>
    </row>
    <row r="5" spans="2:35" ht="20.25">
      <c r="B5" s="53" t="s">
        <v>298</v>
      </c>
      <c r="C5" s="54"/>
      <c r="D5" s="54"/>
      <c r="E5" s="54"/>
      <c r="F5" s="54"/>
    </row>
    <row r="6" spans="2:35">
      <c r="B6" s="55" t="s">
        <v>297</v>
      </c>
      <c r="C6" s="52"/>
      <c r="D6" s="52"/>
      <c r="E6" s="52"/>
      <c r="F6" s="52"/>
    </row>
    <row r="7" spans="2:35">
      <c r="B7" s="3"/>
    </row>
    <row r="8" spans="2:35">
      <c r="B8" s="92"/>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100"/>
    </row>
    <row r="9" spans="2:35" ht="15.75" thickBot="1">
      <c r="B9" s="101" t="s">
        <v>59</v>
      </c>
      <c r="C9" s="96" t="s">
        <v>60</v>
      </c>
      <c r="D9" s="96" t="s">
        <v>2</v>
      </c>
      <c r="E9" s="96" t="s">
        <v>3</v>
      </c>
      <c r="F9" s="96" t="s">
        <v>4</v>
      </c>
      <c r="G9" s="96" t="s">
        <v>5</v>
      </c>
      <c r="H9" s="96" t="s">
        <v>6</v>
      </c>
      <c r="I9" s="96" t="s">
        <v>7</v>
      </c>
      <c r="J9" s="96" t="s">
        <v>8</v>
      </c>
      <c r="K9" s="96" t="s">
        <v>9</v>
      </c>
      <c r="L9" s="96" t="s">
        <v>10</v>
      </c>
      <c r="M9" s="96" t="s">
        <v>11</v>
      </c>
      <c r="N9" s="96" t="s">
        <v>12</v>
      </c>
      <c r="O9" s="96" t="s">
        <v>13</v>
      </c>
      <c r="P9" s="96" t="s">
        <v>14</v>
      </c>
      <c r="Q9" s="96" t="s">
        <v>15</v>
      </c>
      <c r="R9" s="96" t="s">
        <v>16</v>
      </c>
      <c r="S9" s="96" t="s">
        <v>17</v>
      </c>
      <c r="T9" s="96" t="s">
        <v>18</v>
      </c>
      <c r="U9" s="96" t="s">
        <v>19</v>
      </c>
      <c r="V9" s="96" t="s">
        <v>20</v>
      </c>
      <c r="W9" s="96" t="s">
        <v>21</v>
      </c>
      <c r="X9" s="96" t="s">
        <v>22</v>
      </c>
      <c r="Y9" s="96" t="s">
        <v>23</v>
      </c>
      <c r="Z9" s="96" t="s">
        <v>24</v>
      </c>
      <c r="AA9" s="96" t="s">
        <v>25</v>
      </c>
      <c r="AB9" s="96" t="s">
        <v>26</v>
      </c>
      <c r="AC9" s="96" t="s">
        <v>27</v>
      </c>
      <c r="AD9" s="96" t="s">
        <v>28</v>
      </c>
      <c r="AE9" s="96" t="s">
        <v>29</v>
      </c>
      <c r="AF9" s="96" t="s">
        <v>30</v>
      </c>
      <c r="AG9" s="96" t="s">
        <v>31</v>
      </c>
      <c r="AH9" s="96" t="s">
        <v>32</v>
      </c>
      <c r="AI9" s="102" t="s">
        <v>33</v>
      </c>
    </row>
    <row r="10" spans="2:35" ht="15.75" thickBot="1">
      <c r="B10" s="103" t="s">
        <v>322</v>
      </c>
      <c r="C10" s="97">
        <v>4522.3921608497849</v>
      </c>
      <c r="D10" s="97">
        <v>4522.3921608497849</v>
      </c>
      <c r="E10" s="97">
        <v>4555.3230980642547</v>
      </c>
      <c r="F10" s="97">
        <v>4496.9251874349093</v>
      </c>
      <c r="G10" s="97">
        <v>4557.8370202041178</v>
      </c>
      <c r="H10" s="97">
        <v>4453.4326775446025</v>
      </c>
      <c r="I10" s="97">
        <v>4442.1955613891168</v>
      </c>
      <c r="J10" s="97">
        <v>4440.0902140940207</v>
      </c>
      <c r="K10" s="97">
        <v>4288.7951969340575</v>
      </c>
      <c r="L10" s="97">
        <v>4292.6127975886948</v>
      </c>
      <c r="M10" s="97">
        <v>4127.460554003751</v>
      </c>
      <c r="N10" s="97">
        <v>4067.0910528683989</v>
      </c>
      <c r="O10" s="97">
        <v>4147.5688035979801</v>
      </c>
      <c r="P10" s="97">
        <v>4085.0405206436362</v>
      </c>
      <c r="Q10" s="97">
        <v>4039.7556504489789</v>
      </c>
      <c r="R10" s="97">
        <v>3920.9675041325086</v>
      </c>
      <c r="S10" s="97">
        <v>3907.4778544530964</v>
      </c>
      <c r="T10" s="97">
        <v>3907.0490904159033</v>
      </c>
      <c r="U10" s="97">
        <v>3995.365745533803</v>
      </c>
      <c r="V10" s="97">
        <v>4029.9806662694123</v>
      </c>
      <c r="W10" s="97">
        <v>4030.7268888687399</v>
      </c>
      <c r="X10" s="97">
        <v>4070.440393111779</v>
      </c>
      <c r="Y10" s="97">
        <v>4023.5871522812781</v>
      </c>
      <c r="Z10" s="97">
        <v>4114.6004296705778</v>
      </c>
      <c r="AA10" s="97">
        <v>4139.3382970585053</v>
      </c>
      <c r="AB10" s="97">
        <v>4138.7880784045956</v>
      </c>
      <c r="AC10" s="97">
        <v>4108.8430025422331</v>
      </c>
      <c r="AD10" s="97">
        <v>4164.6346784789584</v>
      </c>
      <c r="AE10" s="97">
        <v>4181.4220025565619</v>
      </c>
      <c r="AF10" s="97">
        <v>4197.8334730016377</v>
      </c>
      <c r="AG10" s="97">
        <v>4143.0436442590581</v>
      </c>
      <c r="AH10" s="97">
        <v>4148.3186174262491</v>
      </c>
      <c r="AI10" s="104">
        <v>4174.1887754809904</v>
      </c>
    </row>
    <row r="11" spans="2:35" ht="15.75" thickBot="1">
      <c r="B11" s="103" t="s">
        <v>323</v>
      </c>
      <c r="C11" s="97">
        <v>3386.416513631782</v>
      </c>
      <c r="D11" s="97">
        <v>3386.416513631782</v>
      </c>
      <c r="E11" s="97">
        <v>3506.4368706361556</v>
      </c>
      <c r="F11" s="97">
        <v>3701.7843210036808</v>
      </c>
      <c r="G11" s="97">
        <v>3842.0320197145925</v>
      </c>
      <c r="H11" s="97">
        <v>3772.4316415183598</v>
      </c>
      <c r="I11" s="97">
        <v>3781.2536728809005</v>
      </c>
      <c r="J11" s="97">
        <v>3825.7067976395087</v>
      </c>
      <c r="K11" s="97">
        <v>3934.4370121501829</v>
      </c>
      <c r="L11" s="97">
        <v>4112.2761466975362</v>
      </c>
      <c r="M11" s="97">
        <v>4043.6652598345254</v>
      </c>
      <c r="N11" s="97">
        <v>4143.2133114580774</v>
      </c>
      <c r="O11" s="97">
        <v>4311.6827649322931</v>
      </c>
      <c r="P11" s="97">
        <v>4446.3125446929307</v>
      </c>
      <c r="Q11" s="97">
        <v>4501.9816637699087</v>
      </c>
      <c r="R11" s="97">
        <v>4609.4073478112541</v>
      </c>
      <c r="S11" s="97">
        <v>4375.0908125006599</v>
      </c>
      <c r="T11" s="97">
        <v>4151.5663096128501</v>
      </c>
      <c r="U11" s="97">
        <v>4131.1547961902261</v>
      </c>
      <c r="V11" s="97">
        <v>3967.623990167187</v>
      </c>
      <c r="W11" s="97">
        <v>3895.1822037668339</v>
      </c>
      <c r="X11" s="97">
        <v>3954.3091022500548</v>
      </c>
      <c r="Y11" s="97">
        <v>3923.4394763777864</v>
      </c>
      <c r="Z11" s="97">
        <v>3838.1832415919885</v>
      </c>
      <c r="AA11" s="97">
        <v>3764.924402881426</v>
      </c>
      <c r="AB11" s="97">
        <v>3786.7873045133383</v>
      </c>
      <c r="AC11" s="97">
        <v>3750.4358755853159</v>
      </c>
      <c r="AD11" s="97">
        <v>3729.9417724839523</v>
      </c>
      <c r="AE11" s="97">
        <v>3704.4618743218211</v>
      </c>
      <c r="AF11" s="97">
        <v>3766.1127903984948</v>
      </c>
      <c r="AG11" s="97">
        <v>3591.0535597939697</v>
      </c>
      <c r="AH11" s="97">
        <v>3764.91114220893</v>
      </c>
      <c r="AI11" s="104">
        <v>3664.5327140604181</v>
      </c>
    </row>
    <row r="12" spans="2:35" ht="15.75" thickBot="1">
      <c r="B12" s="103" t="s">
        <v>324</v>
      </c>
      <c r="C12" s="97">
        <v>5471.3685410821527</v>
      </c>
      <c r="D12" s="97">
        <v>5471.3685410821527</v>
      </c>
      <c r="E12" s="97">
        <v>5294.5874932913202</v>
      </c>
      <c r="F12" s="97">
        <v>5120.9323314083858</v>
      </c>
      <c r="G12" s="97">
        <v>4947.5831941630813</v>
      </c>
      <c r="H12" s="97">
        <v>4892.807199124738</v>
      </c>
      <c r="I12" s="97">
        <v>4793.8543661052399</v>
      </c>
      <c r="J12" s="97">
        <v>4480.3233979486722</v>
      </c>
      <c r="K12" s="97">
        <v>4491.3155938847376</v>
      </c>
      <c r="L12" s="97">
        <v>4528.3258459046829</v>
      </c>
      <c r="M12" s="97">
        <v>4350.5910204899201</v>
      </c>
      <c r="N12" s="97">
        <v>4293.3558043446046</v>
      </c>
      <c r="O12" s="97">
        <v>4173.4316577682494</v>
      </c>
      <c r="P12" s="97">
        <v>4154.5224401005435</v>
      </c>
      <c r="Q12" s="97">
        <v>3991.5797919714332</v>
      </c>
      <c r="R12" s="97">
        <v>4039.3054952574107</v>
      </c>
      <c r="S12" s="97">
        <v>4025.338623652261</v>
      </c>
      <c r="T12" s="97">
        <v>3979.6869479026773</v>
      </c>
      <c r="U12" s="97">
        <v>4119.5302724225958</v>
      </c>
      <c r="V12" s="97">
        <v>4198.1635548013001</v>
      </c>
      <c r="W12" s="97">
        <v>4146.3748231320078</v>
      </c>
      <c r="X12" s="97">
        <v>4001.0629594287552</v>
      </c>
      <c r="Y12" s="97">
        <v>4060.2567697467371</v>
      </c>
      <c r="Z12" s="97">
        <v>4013.0751305011186</v>
      </c>
      <c r="AA12" s="97">
        <v>4001.8995040094073</v>
      </c>
      <c r="AB12" s="97">
        <v>4122.8099929713017</v>
      </c>
      <c r="AC12" s="97">
        <v>4089.2075409146837</v>
      </c>
      <c r="AD12" s="97">
        <v>4219.680869650153</v>
      </c>
      <c r="AE12" s="97">
        <v>4271.5104351340897</v>
      </c>
      <c r="AF12" s="97">
        <v>4032.1140761063289</v>
      </c>
      <c r="AG12" s="97">
        <v>4253.7846501351632</v>
      </c>
      <c r="AH12" s="97">
        <v>4315.1619493979415</v>
      </c>
      <c r="AI12" s="104">
        <v>4053.9966382390203</v>
      </c>
    </row>
    <row r="13" spans="2:35" ht="15.75" thickBot="1">
      <c r="B13" s="215" t="s">
        <v>325</v>
      </c>
      <c r="C13" s="97">
        <v>2.1429803475</v>
      </c>
      <c r="D13" s="97">
        <v>2.1429803475</v>
      </c>
      <c r="E13" s="97">
        <v>2.1653850960000001</v>
      </c>
      <c r="F13" s="97">
        <v>1.8980305694999999</v>
      </c>
      <c r="G13" s="97">
        <v>2.1156472147500001</v>
      </c>
      <c r="H13" s="97">
        <v>2.0358272025000002</v>
      </c>
      <c r="I13" s="97">
        <v>2.3012004689999999</v>
      </c>
      <c r="J13" s="97">
        <v>2.284029549</v>
      </c>
      <c r="K13" s="97">
        <v>2.4107228707499999</v>
      </c>
      <c r="L13" s="97">
        <v>2.8584050782500001</v>
      </c>
      <c r="M13" s="97">
        <v>2.7020423880000002</v>
      </c>
      <c r="N13" s="97">
        <v>2.6969076224999999</v>
      </c>
      <c r="O13" s="97">
        <v>2.7930317535000002</v>
      </c>
      <c r="P13" s="97">
        <v>2.3935106744999999</v>
      </c>
      <c r="Q13" s="97">
        <v>2.7272869425000001</v>
      </c>
      <c r="R13" s="97">
        <v>2.8391620904999999</v>
      </c>
      <c r="S13" s="97">
        <v>2.87623641825</v>
      </c>
      <c r="T13" s="97">
        <v>2.8781021047499999</v>
      </c>
      <c r="U13" s="97">
        <v>2.5565848830000002</v>
      </c>
      <c r="V13" s="97">
        <v>2.4638619149999998</v>
      </c>
      <c r="W13" s="97">
        <v>2.8576868714999999</v>
      </c>
      <c r="X13" s="97">
        <v>2.1793282132499998</v>
      </c>
      <c r="Y13" s="97">
        <v>2.1595403790000001</v>
      </c>
      <c r="Z13" s="97">
        <v>2.4342090569999999</v>
      </c>
      <c r="AA13" s="97">
        <v>2.5806076605000001</v>
      </c>
      <c r="AB13" s="97">
        <v>2.5974979020000002</v>
      </c>
      <c r="AC13" s="97">
        <v>2.4177315780000002</v>
      </c>
      <c r="AD13" s="97">
        <v>2.2887267862499998</v>
      </c>
      <c r="AE13" s="97">
        <v>2.5941627810000001</v>
      </c>
      <c r="AF13" s="97">
        <v>2.6727362504999999</v>
      </c>
      <c r="AG13" s="97">
        <v>3.1151763742499998</v>
      </c>
      <c r="AH13" s="97">
        <v>3.1018936770000001</v>
      </c>
      <c r="AI13" s="104">
        <v>3.1641217515000002</v>
      </c>
    </row>
    <row r="14" spans="2:35" ht="15.75" thickBot="1">
      <c r="B14" s="103" t="s">
        <v>326</v>
      </c>
      <c r="C14" s="97">
        <v>565.50282351349779</v>
      </c>
      <c r="D14" s="97">
        <v>565.50282351349779</v>
      </c>
      <c r="E14" s="97">
        <v>462.54968134145281</v>
      </c>
      <c r="F14" s="97">
        <v>357.39668570419383</v>
      </c>
      <c r="G14" s="97">
        <v>306.80005600425682</v>
      </c>
      <c r="H14" s="97">
        <v>367.07604095113783</v>
      </c>
      <c r="I14" s="97">
        <v>495.98745401271583</v>
      </c>
      <c r="J14" s="97">
        <v>393.0343118406708</v>
      </c>
      <c r="K14" s="97">
        <v>469.58921243013981</v>
      </c>
      <c r="L14" s="97">
        <v>252.24369006693382</v>
      </c>
      <c r="M14" s="97">
        <v>265.00284016517884</v>
      </c>
      <c r="N14" s="97">
        <v>260.60313323474884</v>
      </c>
      <c r="O14" s="97">
        <v>200.76711898091082</v>
      </c>
      <c r="P14" s="97">
        <v>233.32495026608782</v>
      </c>
      <c r="Q14" s="97">
        <v>226.28541917740083</v>
      </c>
      <c r="R14" s="97">
        <v>157.64999106270383</v>
      </c>
      <c r="S14" s="97">
        <v>219.68585878175682</v>
      </c>
      <c r="T14" s="97">
        <v>193.72758789222382</v>
      </c>
      <c r="U14" s="97">
        <v>191.96770512005281</v>
      </c>
      <c r="V14" s="97">
        <v>228.92524333565783</v>
      </c>
      <c r="W14" s="97">
        <v>181.40416261431091</v>
      </c>
      <c r="X14" s="97">
        <v>152.80606756652091</v>
      </c>
      <c r="Y14" s="97">
        <v>161.60548142737892</v>
      </c>
      <c r="Z14" s="97">
        <v>188.4436937029979</v>
      </c>
      <c r="AA14" s="97">
        <v>243.88000102640692</v>
      </c>
      <c r="AB14" s="97">
        <v>237.72041132380591</v>
      </c>
      <c r="AC14" s="97">
        <v>165.5652176647659</v>
      </c>
      <c r="AD14" s="97">
        <v>211.76214043427291</v>
      </c>
      <c r="AE14" s="97">
        <v>214.4019645925309</v>
      </c>
      <c r="AF14" s="97">
        <v>239.92026478902091</v>
      </c>
      <c r="AG14" s="97">
        <v>181.40416261431091</v>
      </c>
      <c r="AH14" s="97">
        <v>249.5996200359649</v>
      </c>
      <c r="AI14" s="104">
        <v>271.02619278715594</v>
      </c>
    </row>
    <row r="15" spans="2:35" ht="15.75" thickBot="1">
      <c r="B15" s="103" t="s">
        <v>327</v>
      </c>
      <c r="C15" s="97">
        <v>14.6666666666667</v>
      </c>
      <c r="D15" s="97">
        <v>14.6666666666667</v>
      </c>
      <c r="E15" s="97">
        <v>11.733333333333301</v>
      </c>
      <c r="F15" s="97">
        <v>12.6133333333333</v>
      </c>
      <c r="G15" s="97">
        <v>13.4933333333333</v>
      </c>
      <c r="H15" s="97">
        <v>18.186666666666699</v>
      </c>
      <c r="I15" s="97">
        <v>15.18</v>
      </c>
      <c r="J15" s="97">
        <v>8.6533333333333307</v>
      </c>
      <c r="K15" s="97">
        <v>4.0333333333333297</v>
      </c>
      <c r="L15" s="97">
        <v>4.2533333333333303</v>
      </c>
      <c r="M15" s="97">
        <v>2.93333333333333</v>
      </c>
      <c r="N15" s="97">
        <v>2.3466666666666698</v>
      </c>
      <c r="O15" s="97">
        <v>1.6866666666666701</v>
      </c>
      <c r="P15" s="97">
        <v>0.73333333333332995</v>
      </c>
      <c r="Q15" s="97">
        <v>0.80666666666666997</v>
      </c>
      <c r="R15" s="97">
        <v>0.58666666666667</v>
      </c>
      <c r="S15" s="97">
        <v>0.44</v>
      </c>
      <c r="T15" s="97">
        <v>0.95333333333333004</v>
      </c>
      <c r="U15" s="97">
        <v>0.80666666666666997</v>
      </c>
      <c r="V15" s="97">
        <v>0.22</v>
      </c>
      <c r="W15" s="97">
        <v>1.8333333333333299</v>
      </c>
      <c r="X15" s="97">
        <v>0.88</v>
      </c>
      <c r="Y15" s="97">
        <v>0.58666666666667</v>
      </c>
      <c r="Z15" s="97">
        <v>1.32</v>
      </c>
      <c r="AA15" s="97">
        <v>0.66</v>
      </c>
      <c r="AB15" s="97">
        <v>0.51333333333332998</v>
      </c>
      <c r="AC15" s="97">
        <v>1.39333333333333</v>
      </c>
      <c r="AD15" s="97">
        <v>1.61333333333333</v>
      </c>
      <c r="AE15" s="97">
        <v>1.54</v>
      </c>
      <c r="AF15" s="97">
        <v>1.39333333333333</v>
      </c>
      <c r="AG15" s="97">
        <v>0.71866666666667001</v>
      </c>
      <c r="AH15" s="97">
        <v>0.92986666666666995</v>
      </c>
      <c r="AI15" s="104">
        <v>1.1858</v>
      </c>
    </row>
    <row r="16" spans="2:35" ht="15.75" thickBot="1">
      <c r="B16" s="103" t="s">
        <v>328</v>
      </c>
      <c r="C16" s="97">
        <v>33.290399999999998</v>
      </c>
      <c r="D16" s="97">
        <v>33.290399999999998</v>
      </c>
      <c r="E16" s="97">
        <v>32.3752</v>
      </c>
      <c r="F16" s="97">
        <v>29.000399999999999</v>
      </c>
      <c r="G16" s="97">
        <v>25.720933333333299</v>
      </c>
      <c r="H16" s="97">
        <v>23.356666666666701</v>
      </c>
      <c r="I16" s="97">
        <v>22.460533333333299</v>
      </c>
      <c r="J16" s="97">
        <v>13.956799999999999</v>
      </c>
      <c r="K16" s="97">
        <v>8.3225999999999996</v>
      </c>
      <c r="L16" s="97">
        <v>6.4445333333333297</v>
      </c>
      <c r="M16" s="97">
        <v>5.0621999999999998</v>
      </c>
      <c r="N16" s="97">
        <v>4.6904000000000003</v>
      </c>
      <c r="O16" s="97">
        <v>3.718</v>
      </c>
      <c r="P16" s="97">
        <v>2.1926666666666699</v>
      </c>
      <c r="Q16" s="97">
        <v>1.3537333333333299</v>
      </c>
      <c r="R16" s="97">
        <v>1.2774666666666701</v>
      </c>
      <c r="S16" s="97">
        <v>1.4490666666666701</v>
      </c>
      <c r="T16" s="97">
        <v>1.16306666666667</v>
      </c>
      <c r="U16" s="97">
        <v>1.0772666666666699</v>
      </c>
      <c r="V16" s="97">
        <v>1.82086666666667</v>
      </c>
      <c r="W16" s="97">
        <v>3.0983333333333301</v>
      </c>
      <c r="X16" s="97">
        <v>2.1736</v>
      </c>
      <c r="Y16" s="97">
        <v>2.4786666666666699</v>
      </c>
      <c r="Z16" s="97">
        <v>1.9734</v>
      </c>
      <c r="AA16" s="97">
        <v>1.6683333333333299</v>
      </c>
      <c r="AB16" s="97">
        <v>1.7445999999999999</v>
      </c>
      <c r="AC16" s="97">
        <v>9.0947999999999993</v>
      </c>
      <c r="AD16" s="97">
        <v>2.7932666666666699</v>
      </c>
      <c r="AE16" s="97">
        <v>2.7551333333333301</v>
      </c>
      <c r="AF16" s="97">
        <v>2.4882</v>
      </c>
      <c r="AG16" s="97">
        <v>2.5900159999999999</v>
      </c>
      <c r="AH16" s="97">
        <v>3.8266800000000001</v>
      </c>
      <c r="AI16" s="104">
        <v>3.4541173333333299</v>
      </c>
    </row>
    <row r="17" spans="2:35" ht="15.75" thickBot="1">
      <c r="B17" s="103" t="s">
        <v>61</v>
      </c>
      <c r="C17" s="97">
        <f t="shared" ref="C17:AI17" si="0">SUM(C10:C16)</f>
        <v>13995.780086091383</v>
      </c>
      <c r="D17" s="97">
        <f t="shared" si="0"/>
        <v>13995.780086091383</v>
      </c>
      <c r="E17" s="97">
        <f t="shared" si="0"/>
        <v>13865.171061762516</v>
      </c>
      <c r="F17" s="97">
        <f t="shared" si="0"/>
        <v>13720.550289454004</v>
      </c>
      <c r="G17" s="97">
        <f t="shared" si="0"/>
        <v>13695.582203967468</v>
      </c>
      <c r="H17" s="97">
        <f t="shared" si="0"/>
        <v>13529.326719674673</v>
      </c>
      <c r="I17" s="97">
        <f t="shared" si="0"/>
        <v>13553.232788190307</v>
      </c>
      <c r="J17" s="97">
        <f t="shared" si="0"/>
        <v>13164.048884405207</v>
      </c>
      <c r="K17" s="97">
        <f t="shared" si="0"/>
        <v>13198.903671603201</v>
      </c>
      <c r="L17" s="97">
        <f t="shared" si="0"/>
        <v>13199.014752002766</v>
      </c>
      <c r="M17" s="97">
        <f t="shared" si="0"/>
        <v>12797.417250214707</v>
      </c>
      <c r="N17" s="97">
        <f t="shared" si="0"/>
        <v>12773.997276194994</v>
      </c>
      <c r="O17" s="97">
        <f t="shared" si="0"/>
        <v>12841.648043699601</v>
      </c>
      <c r="P17" s="97">
        <f t="shared" si="0"/>
        <v>12924.519966377697</v>
      </c>
      <c r="Q17" s="97">
        <f t="shared" si="0"/>
        <v>12764.490212310222</v>
      </c>
      <c r="R17" s="97">
        <f t="shared" si="0"/>
        <v>12732.033633687712</v>
      </c>
      <c r="S17" s="97">
        <f t="shared" si="0"/>
        <v>12532.35845247269</v>
      </c>
      <c r="T17" s="97">
        <f t="shared" si="0"/>
        <v>12237.024437928405</v>
      </c>
      <c r="U17" s="97">
        <f t="shared" si="0"/>
        <v>12442.45903748301</v>
      </c>
      <c r="V17" s="97">
        <f t="shared" si="0"/>
        <v>12429.198183155222</v>
      </c>
      <c r="W17" s="97">
        <f t="shared" si="0"/>
        <v>12261.477431920061</v>
      </c>
      <c r="X17" s="97">
        <f t="shared" si="0"/>
        <v>12183.851450570357</v>
      </c>
      <c r="Y17" s="97">
        <f t="shared" si="0"/>
        <v>12174.113753545513</v>
      </c>
      <c r="Z17" s="97">
        <f t="shared" si="0"/>
        <v>12160.030104523685</v>
      </c>
      <c r="AA17" s="97">
        <f t="shared" si="0"/>
        <v>12154.951145969579</v>
      </c>
      <c r="AB17" s="97">
        <f t="shared" si="0"/>
        <v>12290.961218448376</v>
      </c>
      <c r="AC17" s="97">
        <f t="shared" si="0"/>
        <v>12126.957501618332</v>
      </c>
      <c r="AD17" s="97">
        <f t="shared" si="0"/>
        <v>12332.714787833587</v>
      </c>
      <c r="AE17" s="97">
        <f t="shared" si="0"/>
        <v>12378.685572719338</v>
      </c>
      <c r="AF17" s="97">
        <f t="shared" si="0"/>
        <v>12242.534873879316</v>
      </c>
      <c r="AG17" s="97">
        <f t="shared" si="0"/>
        <v>12175.70987584342</v>
      </c>
      <c r="AH17" s="97">
        <f t="shared" si="0"/>
        <v>12485.849769412751</v>
      </c>
      <c r="AI17" s="104">
        <f t="shared" si="0"/>
        <v>12171.548359652419</v>
      </c>
    </row>
    <row r="18" spans="2:35" ht="15.75" thickBot="1">
      <c r="B18" s="103"/>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104"/>
    </row>
    <row r="19" spans="2:35">
      <c r="B19" s="105" t="s">
        <v>62</v>
      </c>
      <c r="C19" s="98">
        <f>C17/10^3</f>
        <v>13.995780086091383</v>
      </c>
      <c r="D19" s="98">
        <f t="shared" ref="D19:AI19" si="1">D17/10^3</f>
        <v>13.995780086091383</v>
      </c>
      <c r="E19" s="98">
        <f t="shared" si="1"/>
        <v>13.865171061762515</v>
      </c>
      <c r="F19" s="98">
        <f t="shared" si="1"/>
        <v>13.720550289454003</v>
      </c>
      <c r="G19" s="98">
        <f t="shared" si="1"/>
        <v>13.695582203967467</v>
      </c>
      <c r="H19" s="98">
        <f t="shared" si="1"/>
        <v>13.529326719674673</v>
      </c>
      <c r="I19" s="98">
        <f t="shared" si="1"/>
        <v>13.553232788190307</v>
      </c>
      <c r="J19" s="98">
        <f t="shared" si="1"/>
        <v>13.164048884405206</v>
      </c>
      <c r="K19" s="98">
        <f t="shared" si="1"/>
        <v>13.198903671603201</v>
      </c>
      <c r="L19" s="98">
        <f t="shared" si="1"/>
        <v>13.199014752002766</v>
      </c>
      <c r="M19" s="98">
        <f t="shared" si="1"/>
        <v>12.797417250214707</v>
      </c>
      <c r="N19" s="98">
        <f t="shared" si="1"/>
        <v>12.773997276194994</v>
      </c>
      <c r="O19" s="98">
        <f t="shared" si="1"/>
        <v>12.841648043699601</v>
      </c>
      <c r="P19" s="98">
        <f t="shared" si="1"/>
        <v>12.924519966377696</v>
      </c>
      <c r="Q19" s="98">
        <f t="shared" si="1"/>
        <v>12.764490212310221</v>
      </c>
      <c r="R19" s="98">
        <f t="shared" si="1"/>
        <v>12.732033633687712</v>
      </c>
      <c r="S19" s="98">
        <f t="shared" si="1"/>
        <v>12.532358452472691</v>
      </c>
      <c r="T19" s="98">
        <f t="shared" si="1"/>
        <v>12.237024437928405</v>
      </c>
      <c r="U19" s="98">
        <f t="shared" si="1"/>
        <v>12.44245903748301</v>
      </c>
      <c r="V19" s="98">
        <f t="shared" si="1"/>
        <v>12.429198183155222</v>
      </c>
      <c r="W19" s="98">
        <f t="shared" si="1"/>
        <v>12.26147743192006</v>
      </c>
      <c r="X19" s="98">
        <f t="shared" si="1"/>
        <v>12.183851450570357</v>
      </c>
      <c r="Y19" s="98">
        <f t="shared" si="1"/>
        <v>12.174113753545512</v>
      </c>
      <c r="Z19" s="98">
        <f t="shared" si="1"/>
        <v>12.160030104523685</v>
      </c>
      <c r="AA19" s="98">
        <f t="shared" si="1"/>
        <v>12.154951145969578</v>
      </c>
      <c r="AB19" s="98">
        <f t="shared" si="1"/>
        <v>12.290961218448375</v>
      </c>
      <c r="AC19" s="98">
        <f t="shared" si="1"/>
        <v>12.126957501618332</v>
      </c>
      <c r="AD19" s="98">
        <f t="shared" si="1"/>
        <v>12.332714787833588</v>
      </c>
      <c r="AE19" s="98">
        <f t="shared" si="1"/>
        <v>12.378685572719338</v>
      </c>
      <c r="AF19" s="98">
        <f t="shared" si="1"/>
        <v>12.242534873879316</v>
      </c>
      <c r="AG19" s="98">
        <f t="shared" si="1"/>
        <v>12.17570987584342</v>
      </c>
      <c r="AH19" s="98">
        <f t="shared" si="1"/>
        <v>12.48584976941275</v>
      </c>
      <c r="AI19" s="106">
        <f t="shared" si="1"/>
        <v>12.171548359652419</v>
      </c>
    </row>
    <row r="20" spans="2:35" ht="15.75" thickBot="1">
      <c r="B20" s="93"/>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8"/>
    </row>
    <row r="21" spans="2:35" ht="15.75" thickBot="1">
      <c r="B21" s="93"/>
      <c r="C21" s="107"/>
      <c r="D21" s="107"/>
      <c r="E21" s="98">
        <f>E10/1000</f>
        <v>4.5553230980642549</v>
      </c>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6">
        <f>AI10/1000</f>
        <v>4.1741887754809905</v>
      </c>
    </row>
    <row r="22" spans="2:35" ht="15.75" thickBot="1">
      <c r="B22" s="93"/>
      <c r="C22" s="107"/>
      <c r="D22" s="107"/>
      <c r="E22" s="98">
        <f>E11/1000</f>
        <v>3.5064368706361555</v>
      </c>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6">
        <f>AI11/1000</f>
        <v>3.6645327140604183</v>
      </c>
    </row>
    <row r="23" spans="2:35">
      <c r="B23" s="93"/>
      <c r="C23" s="107"/>
      <c r="D23" s="107"/>
      <c r="E23" s="98">
        <f>E12/1000</f>
        <v>5.2945874932913206</v>
      </c>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6">
        <f>AI12/1000</f>
        <v>4.0539966382390205</v>
      </c>
    </row>
    <row r="24" spans="2:35">
      <c r="B24" s="95"/>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10"/>
    </row>
    <row r="43" spans="6:34">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row>
    <row r="44" spans="6:34">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row>
    <row r="45" spans="6:34">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row>
  </sheetData>
  <dataValidations count="1">
    <dataValidation allowBlank="1" showInputMessage="1" showErrorMessage="1" prompt="Kilden til nedenstående data er indberetningerne fra DCE til IPCC. Disse indberetninger kan findes i EIONET - EU's depot for klimaindberetninger. _x000a__x000a_Data findes ved at gå ind på https://www.eionet.europa.eu/ og vælge &quot;CDR repository&quot; i fannen &quot;Reportnet&quot;_x000a__x000a_" sqref="B6" xr:uid="{226B6AB9-9783-4FDA-B042-E278C55A4639}"/>
  </dataValidations>
  <hyperlinks>
    <hyperlink ref="B2" location="Rapport!A1" display="Tilbage til forsiden" xr:uid="{7F82359E-FF0E-4347-972B-CFAA6EAE7112}"/>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9295D-4FED-45A6-B8BA-4B23874F7F16}">
  <sheetPr>
    <tabColor rgb="FF4EA25F"/>
  </sheetPr>
  <dimension ref="B2:C45"/>
  <sheetViews>
    <sheetView showGridLines="0" zoomScale="85" zoomScaleNormal="85" workbookViewId="0">
      <selection activeCell="B8" sqref="B8"/>
    </sheetView>
  </sheetViews>
  <sheetFormatPr defaultRowHeight="15"/>
  <cols>
    <col min="1" max="1" width="5.5703125" customWidth="1"/>
    <col min="2" max="2" width="24.42578125" customWidth="1"/>
    <col min="3" max="3" width="16.7109375" customWidth="1"/>
    <col min="4" max="36" width="7.85546875" bestFit="1" customWidth="1"/>
    <col min="37" max="37" width="8.85546875" customWidth="1"/>
    <col min="38" max="38" width="74.140625" bestFit="1" customWidth="1"/>
    <col min="39" max="39" width="28.7109375" customWidth="1"/>
    <col min="40" max="40" width="58.140625" customWidth="1"/>
    <col min="41" max="41" width="22.7109375" bestFit="1" customWidth="1"/>
    <col min="42" max="42" width="11.42578125" bestFit="1" customWidth="1"/>
  </cols>
  <sheetData>
    <row r="2" spans="2:3">
      <c r="B2" s="51" t="s">
        <v>296</v>
      </c>
    </row>
    <row r="3" spans="2:3">
      <c r="B3" s="51"/>
    </row>
    <row r="4" spans="2:3">
      <c r="B4" s="51"/>
    </row>
    <row r="5" spans="2:3" ht="20.25">
      <c r="B5" s="53" t="s">
        <v>346</v>
      </c>
    </row>
    <row r="6" spans="2:3">
      <c r="B6" s="55" t="s">
        <v>297</v>
      </c>
    </row>
    <row r="7" spans="2:3">
      <c r="B7" t="s">
        <v>360</v>
      </c>
    </row>
    <row r="9" spans="2:3">
      <c r="B9" s="56" t="s">
        <v>300</v>
      </c>
    </row>
    <row r="10" spans="2:3">
      <c r="B10" s="19" t="s">
        <v>63</v>
      </c>
    </row>
    <row r="12" spans="2:3">
      <c r="B12" t="s">
        <v>64</v>
      </c>
      <c r="C12" s="17" t="s">
        <v>67</v>
      </c>
    </row>
    <row r="13" spans="2:3">
      <c r="B13" t="s">
        <v>2</v>
      </c>
      <c r="C13" s="17">
        <v>5.0000000000000001E-3</v>
      </c>
    </row>
    <row r="14" spans="2:3">
      <c r="B14" t="s">
        <v>3</v>
      </c>
      <c r="C14" s="17">
        <v>6.0000000000000001E-3</v>
      </c>
    </row>
    <row r="15" spans="2:3">
      <c r="B15" t="s">
        <v>4</v>
      </c>
      <c r="C15" s="17">
        <v>6.0000000000000001E-3</v>
      </c>
    </row>
    <row r="16" spans="2:3">
      <c r="B16" t="s">
        <v>5</v>
      </c>
      <c r="C16" s="17">
        <v>5.0000000000000001E-3</v>
      </c>
    </row>
    <row r="17" spans="2:3">
      <c r="B17" t="s">
        <v>6</v>
      </c>
      <c r="C17" s="17">
        <v>5.0000000000000001E-3</v>
      </c>
    </row>
    <row r="18" spans="2:3">
      <c r="B18" t="s">
        <v>7</v>
      </c>
      <c r="C18" s="17">
        <v>5.0000000000000001E-3</v>
      </c>
    </row>
    <row r="19" spans="2:3">
      <c r="B19" t="s">
        <v>8</v>
      </c>
      <c r="C19" s="17">
        <v>5.0000000000000001E-3</v>
      </c>
    </row>
    <row r="20" spans="2:3">
      <c r="B20" t="s">
        <v>9</v>
      </c>
      <c r="C20" s="17">
        <v>5.0000000000000001E-3</v>
      </c>
    </row>
    <row r="21" spans="2:3">
      <c r="B21" t="s">
        <v>10</v>
      </c>
      <c r="C21" s="17">
        <v>5.0000000000000001E-3</v>
      </c>
    </row>
    <row r="22" spans="2:3">
      <c r="B22" t="s">
        <v>11</v>
      </c>
      <c r="C22" s="17">
        <v>5.0000000000000001E-3</v>
      </c>
    </row>
    <row r="23" spans="2:3">
      <c r="B23" t="s">
        <v>12</v>
      </c>
      <c r="C23" s="17">
        <v>5.0000000000000001E-3</v>
      </c>
    </row>
    <row r="24" spans="2:3">
      <c r="B24" t="s">
        <v>13</v>
      </c>
      <c r="C24" s="17">
        <v>5.0000000000000001E-3</v>
      </c>
    </row>
    <row r="25" spans="2:3">
      <c r="B25" t="s">
        <v>14</v>
      </c>
      <c r="C25" s="17">
        <v>5.0000000000000001E-3</v>
      </c>
    </row>
    <row r="26" spans="2:3">
      <c r="B26" t="s">
        <v>15</v>
      </c>
      <c r="C26" s="17">
        <v>5.0000000000000001E-3</v>
      </c>
    </row>
    <row r="27" spans="2:3">
      <c r="B27" t="s">
        <v>16</v>
      </c>
      <c r="C27" s="17">
        <v>5.0000000000000001E-3</v>
      </c>
    </row>
    <row r="28" spans="2:3">
      <c r="B28" t="s">
        <v>17</v>
      </c>
      <c r="C28" s="17">
        <v>5.0000000000000001E-3</v>
      </c>
    </row>
    <row r="29" spans="2:3">
      <c r="B29" t="s">
        <v>18</v>
      </c>
      <c r="C29" s="17">
        <v>5.0000000000000001E-3</v>
      </c>
    </row>
    <row r="30" spans="2:3">
      <c r="B30" t="s">
        <v>19</v>
      </c>
      <c r="C30" s="17">
        <v>5.0000000000000001E-3</v>
      </c>
    </row>
    <row r="31" spans="2:3">
      <c r="B31" t="s">
        <v>20</v>
      </c>
      <c r="C31" s="17">
        <v>5.0000000000000001E-3</v>
      </c>
    </row>
    <row r="32" spans="2:3">
      <c r="B32" t="s">
        <v>21</v>
      </c>
      <c r="C32" s="17">
        <v>6.0000000000000001E-3</v>
      </c>
    </row>
    <row r="33" spans="2:3">
      <c r="B33" t="s">
        <v>22</v>
      </c>
      <c r="C33" s="17">
        <v>7.0000000000000001E-3</v>
      </c>
    </row>
    <row r="34" spans="2:3">
      <c r="B34" t="s">
        <v>23</v>
      </c>
      <c r="C34" s="17">
        <v>6.0000000000000001E-3</v>
      </c>
    </row>
    <row r="35" spans="2:3">
      <c r="B35" t="s">
        <v>24</v>
      </c>
      <c r="C35" s="17">
        <v>5.0000000000000001E-3</v>
      </c>
    </row>
    <row r="36" spans="2:3">
      <c r="B36" t="s">
        <v>25</v>
      </c>
      <c r="C36" s="17">
        <v>4.0000000000000001E-3</v>
      </c>
    </row>
    <row r="37" spans="2:3">
      <c r="B37" t="s">
        <v>26</v>
      </c>
      <c r="C37" s="17">
        <v>3.0000000000000001E-3</v>
      </c>
    </row>
    <row r="38" spans="2:3">
      <c r="B38" t="s">
        <v>27</v>
      </c>
      <c r="C38" s="17">
        <v>3.0000000000000001E-3</v>
      </c>
    </row>
    <row r="39" spans="2:3">
      <c r="B39" t="s">
        <v>28</v>
      </c>
      <c r="C39" s="17">
        <v>3.0000000000000001E-3</v>
      </c>
    </row>
    <row r="40" spans="2:3">
      <c r="B40" t="s">
        <v>29</v>
      </c>
      <c r="C40" s="17">
        <v>3.0000000000000001E-3</v>
      </c>
    </row>
    <row r="41" spans="2:3">
      <c r="B41" t="s">
        <v>30</v>
      </c>
      <c r="C41" s="17">
        <v>4.0000000000000001E-3</v>
      </c>
    </row>
    <row r="42" spans="2:3">
      <c r="B42" t="s">
        <v>31</v>
      </c>
      <c r="C42" s="17">
        <v>4.0000000000000001E-3</v>
      </c>
    </row>
    <row r="43" spans="2:3">
      <c r="B43" t="s">
        <v>32</v>
      </c>
      <c r="C43" s="17">
        <v>4.0000000000000001E-3</v>
      </c>
    </row>
    <row r="44" spans="2:3">
      <c r="B44" t="s">
        <v>33</v>
      </c>
      <c r="C44" s="17">
        <v>4.0000000000000001E-3</v>
      </c>
    </row>
    <row r="45" spans="2:3">
      <c r="B45" t="s">
        <v>34</v>
      </c>
    </row>
  </sheetData>
  <dataValidations count="1">
    <dataValidation allowBlank="1" showInputMessage="1" showErrorMessage="1" prompt="Data fra DST's statistikbank kan trække via en API. Resultatet fra en sådant API-kald findes i tabellen nedenfor. URL som har givet dette data findes ovenfor. _x000a_" sqref="B6" xr:uid="{9C00AA3A-A670-43FC-8CE4-C60346DFF176}"/>
  </dataValidations>
  <hyperlinks>
    <hyperlink ref="B10" r:id="rId1" xr:uid="{88A8F6A7-3B9F-4732-A31C-F16A405C5B09}"/>
    <hyperlink ref="B2" location="Rapport!A1" display="Tilbage til forsiden" xr:uid="{46315313-B256-4B1F-A231-2EE4702FF561}"/>
  </hyperlinks>
  <pageMargins left="0.7" right="0.7" top="0.75" bottom="0.75" header="0.3" footer="0.3"/>
  <pageSetup paperSize="9" orientation="portrait"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1A73A-7273-4147-B86E-D890762C9467}">
  <sheetPr>
    <tabColor rgb="FF4EA25F"/>
  </sheetPr>
  <dimension ref="B2:W58"/>
  <sheetViews>
    <sheetView showGridLines="0" zoomScale="85" zoomScaleNormal="85" workbookViewId="0">
      <selection activeCell="Y73" sqref="Y73"/>
    </sheetView>
  </sheetViews>
  <sheetFormatPr defaultRowHeight="15"/>
  <cols>
    <col min="3" max="3" width="21.140625" bestFit="1" customWidth="1"/>
  </cols>
  <sheetData>
    <row r="2" spans="2:23">
      <c r="B2" s="51" t="s">
        <v>296</v>
      </c>
    </row>
    <row r="3" spans="2:23">
      <c r="B3" s="51"/>
    </row>
    <row r="4" spans="2:23">
      <c r="B4" s="51"/>
    </row>
    <row r="5" spans="2:23" ht="20.25">
      <c r="B5" s="53" t="s">
        <v>299</v>
      </c>
    </row>
    <row r="6" spans="2:23">
      <c r="B6" s="55" t="s">
        <v>297</v>
      </c>
    </row>
    <row r="8" spans="2:23">
      <c r="B8" s="92"/>
      <c r="C8" s="60"/>
      <c r="D8" s="60"/>
      <c r="E8" s="60"/>
      <c r="F8" s="60"/>
      <c r="G8" s="60"/>
      <c r="H8" s="60"/>
      <c r="I8" s="60"/>
      <c r="J8" s="60"/>
      <c r="K8" s="60"/>
      <c r="L8" s="60"/>
      <c r="M8" s="60"/>
      <c r="N8" s="60"/>
      <c r="O8" s="60"/>
      <c r="P8" s="60"/>
      <c r="Q8" s="60"/>
      <c r="R8" s="60"/>
      <c r="S8" s="60"/>
      <c r="T8" s="60"/>
      <c r="U8" s="60"/>
      <c r="V8" s="60"/>
      <c r="W8" s="61"/>
    </row>
    <row r="9" spans="2:23" ht="15.75" thickBot="1">
      <c r="B9" s="93"/>
      <c r="C9" s="77"/>
      <c r="D9" s="78">
        <v>2019</v>
      </c>
      <c r="E9" s="78">
        <v>2020</v>
      </c>
      <c r="F9" s="78">
        <v>2021</v>
      </c>
      <c r="G9" s="78">
        <v>2022</v>
      </c>
      <c r="H9" s="78">
        <v>2023</v>
      </c>
      <c r="I9" s="78">
        <v>2024</v>
      </c>
      <c r="J9" s="78">
        <v>2025</v>
      </c>
      <c r="K9" s="78">
        <v>2026</v>
      </c>
      <c r="L9" s="78">
        <v>2027</v>
      </c>
      <c r="M9" s="78">
        <v>2028</v>
      </c>
      <c r="N9" s="78">
        <v>2029</v>
      </c>
      <c r="O9" s="78">
        <v>2030</v>
      </c>
      <c r="P9" s="78">
        <v>2031</v>
      </c>
      <c r="Q9" s="78">
        <v>2032</v>
      </c>
      <c r="R9" s="78">
        <v>2033</v>
      </c>
      <c r="S9" s="78">
        <v>2034</v>
      </c>
      <c r="T9" s="78">
        <v>2035</v>
      </c>
      <c r="U9" s="64"/>
      <c r="V9" s="64"/>
      <c r="W9" s="65"/>
    </row>
    <row r="10" spans="2:23" ht="15.75" thickBot="1">
      <c r="B10" s="93"/>
      <c r="C10" s="79" t="s">
        <v>70</v>
      </c>
      <c r="D10" s="80">
        <f>F24</f>
        <v>7.2</v>
      </c>
      <c r="E10" s="80">
        <f t="shared" ref="E10:T10" si="0">G24</f>
        <v>6.4</v>
      </c>
      <c r="F10" s="80">
        <f t="shared" si="0"/>
        <v>6.6</v>
      </c>
      <c r="G10" s="80">
        <f t="shared" si="0"/>
        <v>6.5</v>
      </c>
      <c r="H10" s="80">
        <f t="shared" si="0"/>
        <v>6.4</v>
      </c>
      <c r="I10" s="80">
        <f t="shared" si="0"/>
        <v>6.3</v>
      </c>
      <c r="J10" s="80">
        <f t="shared" si="0"/>
        <v>6.1</v>
      </c>
      <c r="K10" s="80">
        <f t="shared" si="0"/>
        <v>5.9</v>
      </c>
      <c r="L10" s="80">
        <f t="shared" si="0"/>
        <v>5.7</v>
      </c>
      <c r="M10" s="80">
        <f t="shared" si="0"/>
        <v>5.5</v>
      </c>
      <c r="N10" s="80">
        <f t="shared" si="0"/>
        <v>5.3</v>
      </c>
      <c r="O10" s="80">
        <f t="shared" si="0"/>
        <v>5</v>
      </c>
      <c r="P10" s="80">
        <f t="shared" si="0"/>
        <v>4.8</v>
      </c>
      <c r="Q10" s="80">
        <f t="shared" si="0"/>
        <v>4.5</v>
      </c>
      <c r="R10" s="80">
        <f t="shared" si="0"/>
        <v>4.3</v>
      </c>
      <c r="S10" s="80">
        <f t="shared" si="0"/>
        <v>4.0999999999999996</v>
      </c>
      <c r="T10" s="80">
        <f t="shared" si="0"/>
        <v>3.8</v>
      </c>
      <c r="U10" s="64"/>
      <c r="V10" s="64"/>
      <c r="W10" s="65"/>
    </row>
    <row r="11" spans="2:23" ht="15.75" thickBot="1">
      <c r="B11" s="93"/>
      <c r="C11" s="79" t="s">
        <v>75</v>
      </c>
      <c r="D11" s="80">
        <f>F30</f>
        <v>2</v>
      </c>
      <c r="E11" s="80">
        <f t="shared" ref="E11:T11" si="1">G30</f>
        <v>1.9</v>
      </c>
      <c r="F11" s="80">
        <f t="shared" si="1"/>
        <v>1.9</v>
      </c>
      <c r="G11" s="80">
        <f t="shared" si="1"/>
        <v>1.8</v>
      </c>
      <c r="H11" s="80">
        <f t="shared" si="1"/>
        <v>1.8</v>
      </c>
      <c r="I11" s="80">
        <f t="shared" si="1"/>
        <v>1.8</v>
      </c>
      <c r="J11" s="80">
        <f t="shared" si="1"/>
        <v>1.8</v>
      </c>
      <c r="K11" s="80">
        <f t="shared" si="1"/>
        <v>1.7</v>
      </c>
      <c r="L11" s="80">
        <f t="shared" si="1"/>
        <v>1.7</v>
      </c>
      <c r="M11" s="80">
        <f t="shared" si="1"/>
        <v>1.6</v>
      </c>
      <c r="N11" s="80">
        <f t="shared" si="1"/>
        <v>1.5</v>
      </c>
      <c r="O11" s="80">
        <f t="shared" si="1"/>
        <v>1.4</v>
      </c>
      <c r="P11" s="80">
        <f t="shared" si="1"/>
        <v>1.4</v>
      </c>
      <c r="Q11" s="80">
        <f t="shared" si="1"/>
        <v>1.3</v>
      </c>
      <c r="R11" s="80">
        <f t="shared" si="1"/>
        <v>1.2</v>
      </c>
      <c r="S11" s="80">
        <f t="shared" si="1"/>
        <v>1.1000000000000001</v>
      </c>
      <c r="T11" s="80">
        <f t="shared" si="1"/>
        <v>0.9</v>
      </c>
      <c r="U11" s="64"/>
      <c r="V11" s="64"/>
      <c r="W11" s="65"/>
    </row>
    <row r="12" spans="2:23" ht="15.75" thickBot="1">
      <c r="B12" s="93"/>
      <c r="C12" s="79" t="s">
        <v>76</v>
      </c>
      <c r="D12" s="80">
        <f>F36</f>
        <v>1.7</v>
      </c>
      <c r="E12" s="80">
        <f t="shared" ref="E12:T12" si="2">G36</f>
        <v>1.7</v>
      </c>
      <c r="F12" s="80">
        <f t="shared" si="2"/>
        <v>1.7</v>
      </c>
      <c r="G12" s="80">
        <f t="shared" si="2"/>
        <v>1.6</v>
      </c>
      <c r="H12" s="80">
        <f t="shared" si="2"/>
        <v>1.8</v>
      </c>
      <c r="I12" s="80">
        <f t="shared" si="2"/>
        <v>1.8</v>
      </c>
      <c r="J12" s="80">
        <f t="shared" si="2"/>
        <v>1.5</v>
      </c>
      <c r="K12" s="80">
        <f t="shared" si="2"/>
        <v>1.5</v>
      </c>
      <c r="L12" s="80">
        <f t="shared" si="2"/>
        <v>1.5</v>
      </c>
      <c r="M12" s="80">
        <f t="shared" si="2"/>
        <v>1.4</v>
      </c>
      <c r="N12" s="80">
        <f t="shared" si="2"/>
        <v>1.2</v>
      </c>
      <c r="O12" s="80">
        <f t="shared" si="2"/>
        <v>1.1000000000000001</v>
      </c>
      <c r="P12" s="80">
        <f t="shared" si="2"/>
        <v>0.9</v>
      </c>
      <c r="Q12" s="80">
        <f t="shared" si="2"/>
        <v>0.8</v>
      </c>
      <c r="R12" s="80">
        <f t="shared" si="2"/>
        <v>0.7</v>
      </c>
      <c r="S12" s="80">
        <f t="shared" si="2"/>
        <v>0.6</v>
      </c>
      <c r="T12" s="80">
        <f t="shared" si="2"/>
        <v>0.6</v>
      </c>
      <c r="U12" s="64"/>
      <c r="V12" s="64"/>
      <c r="W12" s="65"/>
    </row>
    <row r="13" spans="2:23" ht="15.75" thickBot="1">
      <c r="B13" s="93"/>
      <c r="C13" s="79" t="s">
        <v>77</v>
      </c>
      <c r="D13" s="80">
        <f>F41</f>
        <v>0.6</v>
      </c>
      <c r="E13" s="80">
        <f t="shared" ref="E13:T13" si="3">G41</f>
        <v>0.5</v>
      </c>
      <c r="F13" s="80">
        <f t="shared" si="3"/>
        <v>0.5</v>
      </c>
      <c r="G13" s="80">
        <f t="shared" si="3"/>
        <v>0.5</v>
      </c>
      <c r="H13" s="80">
        <f t="shared" si="3"/>
        <v>0.5</v>
      </c>
      <c r="I13" s="80">
        <f t="shared" si="3"/>
        <v>0.4</v>
      </c>
      <c r="J13" s="80">
        <f t="shared" si="3"/>
        <v>0.4</v>
      </c>
      <c r="K13" s="80">
        <f t="shared" si="3"/>
        <v>0.4</v>
      </c>
      <c r="L13" s="80">
        <f t="shared" si="3"/>
        <v>0.3</v>
      </c>
      <c r="M13" s="80">
        <f t="shared" si="3"/>
        <v>0.3</v>
      </c>
      <c r="N13" s="80">
        <f t="shared" si="3"/>
        <v>0.2</v>
      </c>
      <c r="O13" s="80">
        <f t="shared" si="3"/>
        <v>0.2</v>
      </c>
      <c r="P13" s="80">
        <f t="shared" si="3"/>
        <v>0.2</v>
      </c>
      <c r="Q13" s="80">
        <f t="shared" si="3"/>
        <v>0.2</v>
      </c>
      <c r="R13" s="80">
        <f t="shared" si="3"/>
        <v>0.1</v>
      </c>
      <c r="S13" s="80">
        <f t="shared" si="3"/>
        <v>0.1</v>
      </c>
      <c r="T13" s="80">
        <f t="shared" si="3"/>
        <v>0.1</v>
      </c>
      <c r="U13" s="64"/>
      <c r="V13" s="64"/>
      <c r="W13" s="65"/>
    </row>
    <row r="14" spans="2:23" ht="15.75" thickBot="1">
      <c r="B14" s="93"/>
      <c r="C14" s="79" t="s">
        <v>78</v>
      </c>
      <c r="D14" s="80">
        <f>F46</f>
        <v>0.1</v>
      </c>
      <c r="E14" s="80">
        <f t="shared" ref="E14:T14" si="4">G46</f>
        <v>0.1</v>
      </c>
      <c r="F14" s="80">
        <f t="shared" si="4"/>
        <v>0.1</v>
      </c>
      <c r="G14" s="80">
        <f t="shared" si="4"/>
        <v>0.1</v>
      </c>
      <c r="H14" s="80">
        <f t="shared" si="4"/>
        <v>0.1</v>
      </c>
      <c r="I14" s="80">
        <f t="shared" si="4"/>
        <v>0.1</v>
      </c>
      <c r="J14" s="80">
        <f t="shared" si="4"/>
        <v>0.1</v>
      </c>
      <c r="K14" s="80">
        <f t="shared" si="4"/>
        <v>0.1</v>
      </c>
      <c r="L14" s="80">
        <f t="shared" si="4"/>
        <v>0.1</v>
      </c>
      <c r="M14" s="80">
        <f t="shared" si="4"/>
        <v>0.1</v>
      </c>
      <c r="N14" s="80">
        <f t="shared" si="4"/>
        <v>0.1</v>
      </c>
      <c r="O14" s="80">
        <f t="shared" si="4"/>
        <v>0.1</v>
      </c>
      <c r="P14" s="80">
        <f t="shared" si="4"/>
        <v>0.1</v>
      </c>
      <c r="Q14" s="80">
        <f t="shared" si="4"/>
        <v>0.1</v>
      </c>
      <c r="R14" s="80">
        <f t="shared" si="4"/>
        <v>0.1</v>
      </c>
      <c r="S14" s="80">
        <f t="shared" si="4"/>
        <v>0.1</v>
      </c>
      <c r="T14" s="80">
        <f t="shared" si="4"/>
        <v>0.1</v>
      </c>
      <c r="U14" s="64"/>
      <c r="V14" s="64"/>
      <c r="W14" s="65"/>
    </row>
    <row r="15" spans="2:23" ht="15.75" thickBot="1">
      <c r="B15" s="93"/>
      <c r="C15" s="79" t="s">
        <v>79</v>
      </c>
      <c r="D15" s="80">
        <f>F49</f>
        <v>0.8</v>
      </c>
      <c r="E15" s="80">
        <f t="shared" ref="E15:T15" si="5">G49</f>
        <v>0.8</v>
      </c>
      <c r="F15" s="80">
        <f t="shared" si="5"/>
        <v>0.8</v>
      </c>
      <c r="G15" s="80">
        <f t="shared" si="5"/>
        <v>0.8</v>
      </c>
      <c r="H15" s="80">
        <f t="shared" si="5"/>
        <v>0.6</v>
      </c>
      <c r="I15" s="80">
        <f t="shared" si="5"/>
        <v>-0.3</v>
      </c>
      <c r="J15" s="80">
        <f t="shared" si="5"/>
        <v>-0.2</v>
      </c>
      <c r="K15" s="80">
        <f t="shared" si="5"/>
        <v>-0.2</v>
      </c>
      <c r="L15" s="80">
        <f t="shared" si="5"/>
        <v>-0.3</v>
      </c>
      <c r="M15" s="80">
        <f t="shared" si="5"/>
        <v>-0.2</v>
      </c>
      <c r="N15" s="80">
        <f t="shared" si="5"/>
        <v>-0.1</v>
      </c>
      <c r="O15" s="80">
        <f t="shared" si="5"/>
        <v>-0.1</v>
      </c>
      <c r="P15" s="80">
        <f t="shared" si="5"/>
        <v>-0.1</v>
      </c>
      <c r="Q15" s="80">
        <f t="shared" si="5"/>
        <v>-0.1</v>
      </c>
      <c r="R15" s="80">
        <f t="shared" si="5"/>
        <v>-0.1</v>
      </c>
      <c r="S15" s="80">
        <f t="shared" si="5"/>
        <v>-0.1</v>
      </c>
      <c r="T15" s="80">
        <f t="shared" si="5"/>
        <v>-0.1</v>
      </c>
      <c r="U15" s="64"/>
      <c r="V15" s="64"/>
      <c r="W15" s="65"/>
    </row>
    <row r="16" spans="2:23" ht="15.75" thickBot="1">
      <c r="B16" s="93"/>
      <c r="C16" s="79" t="s">
        <v>80</v>
      </c>
      <c r="D16" s="80">
        <f>F54</f>
        <v>0.1</v>
      </c>
      <c r="E16" s="80">
        <f t="shared" ref="E16:T16" si="6">G54</f>
        <v>0.1</v>
      </c>
      <c r="F16" s="80">
        <f t="shared" si="6"/>
        <v>0.1</v>
      </c>
      <c r="G16" s="80">
        <f t="shared" si="6"/>
        <v>0.1</v>
      </c>
      <c r="H16" s="80">
        <f t="shared" si="6"/>
        <v>0.1</v>
      </c>
      <c r="I16" s="80">
        <f t="shared" si="6"/>
        <v>0.1</v>
      </c>
      <c r="J16" s="80">
        <f t="shared" si="6"/>
        <v>0.1</v>
      </c>
      <c r="K16" s="80">
        <f t="shared" si="6"/>
        <v>0.1</v>
      </c>
      <c r="L16" s="80">
        <f t="shared" si="6"/>
        <v>0</v>
      </c>
      <c r="M16" s="80">
        <f t="shared" si="6"/>
        <v>0</v>
      </c>
      <c r="N16" s="80">
        <f t="shared" si="6"/>
        <v>0</v>
      </c>
      <c r="O16" s="80">
        <f t="shared" si="6"/>
        <v>0</v>
      </c>
      <c r="P16" s="80">
        <f t="shared" si="6"/>
        <v>0</v>
      </c>
      <c r="Q16" s="80">
        <f t="shared" si="6"/>
        <v>0</v>
      </c>
      <c r="R16" s="80">
        <f t="shared" si="6"/>
        <v>0</v>
      </c>
      <c r="S16" s="80">
        <f t="shared" si="6"/>
        <v>0</v>
      </c>
      <c r="T16" s="80">
        <f t="shared" si="6"/>
        <v>0</v>
      </c>
      <c r="U16" s="64"/>
      <c r="V16" s="64"/>
      <c r="W16" s="65"/>
    </row>
    <row r="17" spans="2:23">
      <c r="B17" s="93"/>
      <c r="C17" s="81" t="s">
        <v>61</v>
      </c>
      <c r="D17" s="82">
        <f>SUM(D10:D16)</f>
        <v>12.499999999999998</v>
      </c>
      <c r="E17" s="82">
        <f t="shared" ref="E17:T17" si="7">SUM(E10:E16)</f>
        <v>11.5</v>
      </c>
      <c r="F17" s="82">
        <f t="shared" si="7"/>
        <v>11.7</v>
      </c>
      <c r="G17" s="82">
        <f t="shared" si="7"/>
        <v>11.4</v>
      </c>
      <c r="H17" s="82">
        <f t="shared" si="7"/>
        <v>11.3</v>
      </c>
      <c r="I17" s="82">
        <f t="shared" si="7"/>
        <v>10.199999999999999</v>
      </c>
      <c r="J17" s="82">
        <f t="shared" si="7"/>
        <v>9.7999999999999989</v>
      </c>
      <c r="K17" s="82">
        <f t="shared" si="7"/>
        <v>9.5000000000000018</v>
      </c>
      <c r="L17" s="82">
        <f t="shared" si="7"/>
        <v>9</v>
      </c>
      <c r="M17" s="82">
        <f t="shared" si="7"/>
        <v>8.7000000000000011</v>
      </c>
      <c r="N17" s="82">
        <f t="shared" si="7"/>
        <v>8.1999999999999993</v>
      </c>
      <c r="O17" s="82">
        <f t="shared" si="7"/>
        <v>7.7</v>
      </c>
      <c r="P17" s="82">
        <f t="shared" si="7"/>
        <v>7.3</v>
      </c>
      <c r="Q17" s="82">
        <f t="shared" si="7"/>
        <v>6.8</v>
      </c>
      <c r="R17" s="82">
        <f t="shared" si="7"/>
        <v>6.3</v>
      </c>
      <c r="S17" s="82">
        <f t="shared" si="7"/>
        <v>5.8999999999999986</v>
      </c>
      <c r="T17" s="82">
        <f t="shared" si="7"/>
        <v>5.3999999999999995</v>
      </c>
      <c r="U17" s="64"/>
      <c r="V17" s="64"/>
      <c r="W17" s="65"/>
    </row>
    <row r="18" spans="2:23">
      <c r="B18" s="93"/>
      <c r="C18" s="64" t="s">
        <v>359</v>
      </c>
      <c r="D18" s="218">
        <f>D17-D15</f>
        <v>11.699999999999998</v>
      </c>
      <c r="E18" s="218">
        <f t="shared" ref="E18:T18" si="8">E17-E15</f>
        <v>10.7</v>
      </c>
      <c r="F18" s="218">
        <f t="shared" si="8"/>
        <v>10.899999999999999</v>
      </c>
      <c r="G18" s="218">
        <f t="shared" si="8"/>
        <v>10.6</v>
      </c>
      <c r="H18" s="218">
        <f t="shared" si="8"/>
        <v>10.700000000000001</v>
      </c>
      <c r="I18" s="218">
        <f t="shared" si="8"/>
        <v>10.5</v>
      </c>
      <c r="J18" s="218">
        <f t="shared" si="8"/>
        <v>9.9999999999999982</v>
      </c>
      <c r="K18" s="218">
        <f t="shared" si="8"/>
        <v>9.7000000000000011</v>
      </c>
      <c r="L18" s="218">
        <f t="shared" si="8"/>
        <v>9.3000000000000007</v>
      </c>
      <c r="M18" s="218">
        <f t="shared" si="8"/>
        <v>8.9</v>
      </c>
      <c r="N18" s="218">
        <f t="shared" si="8"/>
        <v>8.2999999999999989</v>
      </c>
      <c r="O18" s="218">
        <f t="shared" si="8"/>
        <v>7.8</v>
      </c>
      <c r="P18" s="218">
        <f t="shared" si="8"/>
        <v>7.3999999999999995</v>
      </c>
      <c r="Q18" s="218">
        <f t="shared" si="8"/>
        <v>6.8999999999999995</v>
      </c>
      <c r="R18" s="218">
        <f t="shared" si="8"/>
        <v>6.3999999999999995</v>
      </c>
      <c r="S18" s="218">
        <f t="shared" si="8"/>
        <v>5.9999999999999982</v>
      </c>
      <c r="T18" s="218">
        <f t="shared" si="8"/>
        <v>5.4999999999999991</v>
      </c>
      <c r="U18" s="64"/>
      <c r="V18" s="64"/>
      <c r="W18" s="65"/>
    </row>
    <row r="19" spans="2:23">
      <c r="B19" s="93"/>
      <c r="C19" s="64" t="s">
        <v>70</v>
      </c>
      <c r="D19" s="218">
        <f>D10+D15</f>
        <v>8</v>
      </c>
      <c r="E19" s="218">
        <f t="shared" ref="E19:T19" si="9">E10+E15</f>
        <v>7.2</v>
      </c>
      <c r="F19" s="218">
        <f t="shared" si="9"/>
        <v>7.3999999999999995</v>
      </c>
      <c r="G19" s="218">
        <f t="shared" si="9"/>
        <v>7.3</v>
      </c>
      <c r="H19" s="218">
        <f t="shared" si="9"/>
        <v>7</v>
      </c>
      <c r="I19" s="218">
        <f t="shared" si="9"/>
        <v>6</v>
      </c>
      <c r="J19" s="218">
        <f t="shared" si="9"/>
        <v>5.8999999999999995</v>
      </c>
      <c r="K19" s="218">
        <f t="shared" si="9"/>
        <v>5.7</v>
      </c>
      <c r="L19" s="218">
        <f t="shared" si="9"/>
        <v>5.4</v>
      </c>
      <c r="M19" s="218">
        <f t="shared" si="9"/>
        <v>5.3</v>
      </c>
      <c r="N19" s="218">
        <f t="shared" si="9"/>
        <v>5.2</v>
      </c>
      <c r="O19" s="218">
        <f t="shared" si="9"/>
        <v>4.9000000000000004</v>
      </c>
      <c r="P19" s="218">
        <f t="shared" si="9"/>
        <v>4.7</v>
      </c>
      <c r="Q19" s="218">
        <f t="shared" si="9"/>
        <v>4.4000000000000004</v>
      </c>
      <c r="R19" s="218">
        <f t="shared" si="9"/>
        <v>4.2</v>
      </c>
      <c r="S19" s="218">
        <f t="shared" si="9"/>
        <v>3.9999999999999996</v>
      </c>
      <c r="T19" s="218">
        <f t="shared" si="9"/>
        <v>3.6999999999999997</v>
      </c>
      <c r="U19" s="64"/>
      <c r="V19" s="64"/>
      <c r="W19" s="65"/>
    </row>
    <row r="20" spans="2:23">
      <c r="B20" s="93"/>
      <c r="C20" s="64"/>
      <c r="D20" s="64"/>
      <c r="E20" s="64"/>
      <c r="F20" s="64"/>
      <c r="G20" s="64"/>
      <c r="H20" s="64"/>
      <c r="I20" s="64"/>
      <c r="J20" s="64"/>
      <c r="K20" s="64"/>
      <c r="L20" s="64"/>
      <c r="M20" s="64"/>
      <c r="N20" s="64"/>
      <c r="O20" s="64"/>
      <c r="P20" s="64"/>
      <c r="Q20" s="64"/>
      <c r="R20" s="64"/>
      <c r="S20" s="64"/>
      <c r="T20" s="64"/>
      <c r="U20" s="64"/>
      <c r="V20" s="64"/>
      <c r="W20" s="65"/>
    </row>
    <row r="21" spans="2:23">
      <c r="B21" s="93"/>
      <c r="C21" s="94" t="s">
        <v>68</v>
      </c>
      <c r="D21" s="75"/>
      <c r="E21" s="75"/>
      <c r="F21" s="75"/>
      <c r="G21" s="75"/>
      <c r="H21" s="75"/>
      <c r="I21" s="75"/>
      <c r="J21" s="75"/>
      <c r="K21" s="75"/>
      <c r="L21" s="75"/>
      <c r="M21" s="75"/>
      <c r="N21" s="75"/>
      <c r="O21" s="75"/>
      <c r="P21" s="75"/>
      <c r="Q21" s="75"/>
      <c r="R21" s="75"/>
      <c r="S21" s="75"/>
      <c r="T21" s="75"/>
      <c r="U21" s="75"/>
      <c r="V21" s="75"/>
      <c r="W21" s="65"/>
    </row>
    <row r="22" spans="2:23">
      <c r="B22" s="93"/>
      <c r="C22" s="83"/>
      <c r="D22" s="83"/>
      <c r="E22" s="83"/>
      <c r="F22" s="84">
        <v>2019</v>
      </c>
      <c r="G22" s="84">
        <v>2020</v>
      </c>
      <c r="H22" s="84">
        <v>2021</v>
      </c>
      <c r="I22" s="84">
        <v>2022</v>
      </c>
      <c r="J22" s="84">
        <v>2023</v>
      </c>
      <c r="K22" s="84">
        <v>2024</v>
      </c>
      <c r="L22" s="84">
        <v>2025</v>
      </c>
      <c r="M22" s="84">
        <v>2026</v>
      </c>
      <c r="N22" s="84">
        <v>2027</v>
      </c>
      <c r="O22" s="84">
        <v>2028</v>
      </c>
      <c r="P22" s="84">
        <v>2029</v>
      </c>
      <c r="Q22" s="84">
        <v>2030</v>
      </c>
      <c r="R22" s="84">
        <v>2031</v>
      </c>
      <c r="S22" s="84">
        <v>2032</v>
      </c>
      <c r="T22" s="84">
        <v>2033</v>
      </c>
      <c r="U22" s="84">
        <v>2034</v>
      </c>
      <c r="V22" s="84">
        <v>2035</v>
      </c>
      <c r="W22" s="65"/>
    </row>
    <row r="23" spans="2:23">
      <c r="B23" s="93"/>
      <c r="C23" s="85" t="s">
        <v>69</v>
      </c>
      <c r="D23" s="86"/>
      <c r="E23" s="86"/>
      <c r="F23" s="219">
        <v>12.4</v>
      </c>
      <c r="G23" s="219">
        <v>11.4</v>
      </c>
      <c r="H23" s="219">
        <v>11.5</v>
      </c>
      <c r="I23" s="219">
        <v>11.4</v>
      </c>
      <c r="J23" s="219">
        <v>11.2</v>
      </c>
      <c r="K23" s="219">
        <v>10.199999999999999</v>
      </c>
      <c r="L23" s="219">
        <v>9.6</v>
      </c>
      <c r="M23" s="219">
        <v>9.4</v>
      </c>
      <c r="N23" s="219">
        <v>9</v>
      </c>
      <c r="O23" s="219">
        <v>8.6</v>
      </c>
      <c r="P23" s="219">
        <v>8.1999999999999993</v>
      </c>
      <c r="Q23" s="219">
        <v>7.7</v>
      </c>
      <c r="R23" s="219">
        <v>7.3</v>
      </c>
      <c r="S23" s="219">
        <v>6.8</v>
      </c>
      <c r="T23" s="219">
        <v>6.4</v>
      </c>
      <c r="U23" s="219">
        <v>5.9</v>
      </c>
      <c r="V23" s="219">
        <v>5.4</v>
      </c>
      <c r="W23" s="65"/>
    </row>
    <row r="24" spans="2:23">
      <c r="B24" s="93"/>
      <c r="C24" s="87"/>
      <c r="D24" s="88" t="s">
        <v>70</v>
      </c>
      <c r="E24" s="88"/>
      <c r="F24" s="89">
        <v>7.2</v>
      </c>
      <c r="G24" s="89">
        <v>6.4</v>
      </c>
      <c r="H24" s="89">
        <v>6.6</v>
      </c>
      <c r="I24" s="89">
        <v>6.5</v>
      </c>
      <c r="J24" s="89">
        <v>6.4</v>
      </c>
      <c r="K24" s="89">
        <v>6.3</v>
      </c>
      <c r="L24" s="89">
        <v>6.1</v>
      </c>
      <c r="M24" s="89">
        <v>5.9</v>
      </c>
      <c r="N24" s="89">
        <v>5.7</v>
      </c>
      <c r="O24" s="89">
        <v>5.5</v>
      </c>
      <c r="P24" s="89">
        <v>5.3</v>
      </c>
      <c r="Q24" s="89">
        <v>5</v>
      </c>
      <c r="R24" s="89">
        <v>4.8</v>
      </c>
      <c r="S24" s="89">
        <v>4.5</v>
      </c>
      <c r="T24" s="89">
        <v>4.3</v>
      </c>
      <c r="U24" s="89">
        <v>4.0999999999999996</v>
      </c>
      <c r="V24" s="89">
        <v>3.8</v>
      </c>
      <c r="W24" s="65"/>
    </row>
    <row r="25" spans="2:23">
      <c r="B25" s="93"/>
      <c r="C25" s="87"/>
      <c r="D25" s="90"/>
      <c r="E25" s="90" t="s">
        <v>71</v>
      </c>
      <c r="F25" s="220">
        <v>4</v>
      </c>
      <c r="G25" s="220">
        <v>3.5</v>
      </c>
      <c r="H25" s="220">
        <v>3.6</v>
      </c>
      <c r="I25" s="220">
        <v>3.6</v>
      </c>
      <c r="J25" s="220">
        <v>3.6</v>
      </c>
      <c r="K25" s="220">
        <v>3.5</v>
      </c>
      <c r="L25" s="220">
        <v>3.5</v>
      </c>
      <c r="M25" s="220">
        <v>3.4</v>
      </c>
      <c r="N25" s="220">
        <v>3.4</v>
      </c>
      <c r="O25" s="220">
        <v>3.3</v>
      </c>
      <c r="P25" s="220">
        <v>3.2</v>
      </c>
      <c r="Q25" s="220">
        <v>3.1</v>
      </c>
      <c r="R25" s="220">
        <v>3</v>
      </c>
      <c r="S25" s="220">
        <v>2.8</v>
      </c>
      <c r="T25" s="220">
        <v>2.7</v>
      </c>
      <c r="U25" s="220">
        <v>2.6</v>
      </c>
      <c r="V25" s="220">
        <v>2.4</v>
      </c>
      <c r="W25" s="65"/>
    </row>
    <row r="26" spans="2:23">
      <c r="B26" s="93"/>
      <c r="C26" s="87"/>
      <c r="D26" s="90"/>
      <c r="E26" s="90" t="s">
        <v>72</v>
      </c>
      <c r="F26" s="220">
        <v>0</v>
      </c>
      <c r="G26" s="220">
        <v>0</v>
      </c>
      <c r="H26" s="220">
        <v>0</v>
      </c>
      <c r="I26" s="220">
        <v>0</v>
      </c>
      <c r="J26" s="220">
        <v>0</v>
      </c>
      <c r="K26" s="220">
        <v>0</v>
      </c>
      <c r="L26" s="220">
        <v>0</v>
      </c>
      <c r="M26" s="220">
        <v>0</v>
      </c>
      <c r="N26" s="220">
        <v>0</v>
      </c>
      <c r="O26" s="220">
        <v>0</v>
      </c>
      <c r="P26" s="220">
        <v>0</v>
      </c>
      <c r="Q26" s="220">
        <v>0</v>
      </c>
      <c r="R26" s="220">
        <v>0</v>
      </c>
      <c r="S26" s="220">
        <v>0</v>
      </c>
      <c r="T26" s="220">
        <v>0</v>
      </c>
      <c r="U26" s="220">
        <v>0</v>
      </c>
      <c r="V26" s="220">
        <v>0</v>
      </c>
      <c r="W26" s="65"/>
    </row>
    <row r="27" spans="2:23">
      <c r="B27" s="93"/>
      <c r="C27" s="87"/>
      <c r="D27" s="90"/>
      <c r="E27" s="90" t="s">
        <v>73</v>
      </c>
      <c r="F27" s="220">
        <v>0.1</v>
      </c>
      <c r="G27" s="220">
        <v>0.1</v>
      </c>
      <c r="H27" s="220">
        <v>0.1</v>
      </c>
      <c r="I27" s="220">
        <v>0.1</v>
      </c>
      <c r="J27" s="220">
        <v>0.1</v>
      </c>
      <c r="K27" s="220">
        <v>0.1</v>
      </c>
      <c r="L27" s="220">
        <v>0.1</v>
      </c>
      <c r="M27" s="220">
        <v>0.1</v>
      </c>
      <c r="N27" s="220">
        <v>0.1</v>
      </c>
      <c r="O27" s="220">
        <v>0.1</v>
      </c>
      <c r="P27" s="220">
        <v>0.1</v>
      </c>
      <c r="Q27" s="220">
        <v>0.1</v>
      </c>
      <c r="R27" s="220">
        <v>0.1</v>
      </c>
      <c r="S27" s="220">
        <v>0.1</v>
      </c>
      <c r="T27" s="220">
        <v>0.1</v>
      </c>
      <c r="U27" s="220">
        <v>0.1</v>
      </c>
      <c r="V27" s="220">
        <v>0.1</v>
      </c>
      <c r="W27" s="65"/>
    </row>
    <row r="28" spans="2:23">
      <c r="B28" s="93"/>
      <c r="C28" s="87"/>
      <c r="D28" s="90"/>
      <c r="E28" s="90" t="s">
        <v>74</v>
      </c>
      <c r="F28" s="220">
        <v>3.1</v>
      </c>
      <c r="G28" s="220">
        <v>2.8</v>
      </c>
      <c r="H28" s="220">
        <v>2.8</v>
      </c>
      <c r="I28" s="220">
        <v>2.8</v>
      </c>
      <c r="J28" s="220">
        <v>2.7</v>
      </c>
      <c r="K28" s="220">
        <v>2.6</v>
      </c>
      <c r="L28" s="220">
        <v>2.5</v>
      </c>
      <c r="M28" s="220">
        <v>2.4</v>
      </c>
      <c r="N28" s="220">
        <v>2.2000000000000002</v>
      </c>
      <c r="O28" s="220">
        <v>2.1</v>
      </c>
      <c r="P28" s="220">
        <v>2</v>
      </c>
      <c r="Q28" s="220">
        <v>1.8</v>
      </c>
      <c r="R28" s="220">
        <v>1.7</v>
      </c>
      <c r="S28" s="220">
        <v>1.6</v>
      </c>
      <c r="T28" s="220">
        <v>1.5</v>
      </c>
      <c r="U28" s="220">
        <v>1.5</v>
      </c>
      <c r="V28" s="220">
        <v>1.3</v>
      </c>
      <c r="W28" s="65"/>
    </row>
    <row r="29" spans="2:23">
      <c r="B29" s="93"/>
      <c r="C29" s="87"/>
      <c r="D29" s="90"/>
      <c r="E29" s="90" t="s">
        <v>48</v>
      </c>
      <c r="F29" s="220">
        <v>0</v>
      </c>
      <c r="G29" s="220">
        <v>0</v>
      </c>
      <c r="H29" s="220">
        <v>0</v>
      </c>
      <c r="I29" s="220">
        <v>0</v>
      </c>
      <c r="J29" s="220">
        <v>0</v>
      </c>
      <c r="K29" s="220">
        <v>0</v>
      </c>
      <c r="L29" s="220">
        <v>0</v>
      </c>
      <c r="M29" s="220">
        <v>0</v>
      </c>
      <c r="N29" s="220">
        <v>0</v>
      </c>
      <c r="O29" s="220">
        <v>0</v>
      </c>
      <c r="P29" s="220">
        <v>0</v>
      </c>
      <c r="Q29" s="220">
        <v>0</v>
      </c>
      <c r="R29" s="220">
        <v>0</v>
      </c>
      <c r="S29" s="220">
        <v>0</v>
      </c>
      <c r="T29" s="220">
        <v>0</v>
      </c>
      <c r="U29" s="220">
        <v>0</v>
      </c>
      <c r="V29" s="220">
        <v>0</v>
      </c>
      <c r="W29" s="65"/>
    </row>
    <row r="30" spans="2:23">
      <c r="B30" s="93"/>
      <c r="C30" s="87"/>
      <c r="D30" s="88" t="s">
        <v>75</v>
      </c>
      <c r="E30" s="88"/>
      <c r="F30" s="89">
        <v>2</v>
      </c>
      <c r="G30" s="89">
        <v>1.9</v>
      </c>
      <c r="H30" s="89">
        <v>1.9</v>
      </c>
      <c r="I30" s="89">
        <v>1.8</v>
      </c>
      <c r="J30" s="89">
        <v>1.8</v>
      </c>
      <c r="K30" s="89">
        <v>1.8</v>
      </c>
      <c r="L30" s="89">
        <v>1.8</v>
      </c>
      <c r="M30" s="89">
        <v>1.7</v>
      </c>
      <c r="N30" s="89">
        <v>1.7</v>
      </c>
      <c r="O30" s="89">
        <v>1.6</v>
      </c>
      <c r="P30" s="89">
        <v>1.5</v>
      </c>
      <c r="Q30" s="89">
        <v>1.4</v>
      </c>
      <c r="R30" s="89">
        <v>1.4</v>
      </c>
      <c r="S30" s="89">
        <v>1.3</v>
      </c>
      <c r="T30" s="89">
        <v>1.2</v>
      </c>
      <c r="U30" s="89">
        <v>1.1000000000000001</v>
      </c>
      <c r="V30" s="89">
        <v>0.9</v>
      </c>
      <c r="W30" s="65"/>
    </row>
    <row r="31" spans="2:23">
      <c r="B31" s="93"/>
      <c r="C31" s="87"/>
      <c r="D31" s="90"/>
      <c r="E31" s="90" t="s">
        <v>71</v>
      </c>
      <c r="F31" s="220">
        <v>0.1</v>
      </c>
      <c r="G31" s="220">
        <v>0.1</v>
      </c>
      <c r="H31" s="220">
        <v>0.1</v>
      </c>
      <c r="I31" s="220">
        <v>0.1</v>
      </c>
      <c r="J31" s="220">
        <v>0.1</v>
      </c>
      <c r="K31" s="220">
        <v>0.1</v>
      </c>
      <c r="L31" s="220">
        <v>0.1</v>
      </c>
      <c r="M31" s="220">
        <v>0.1</v>
      </c>
      <c r="N31" s="220">
        <v>0.1</v>
      </c>
      <c r="O31" s="220">
        <v>0.1</v>
      </c>
      <c r="P31" s="220">
        <v>0.1</v>
      </c>
      <c r="Q31" s="220">
        <v>0.1</v>
      </c>
      <c r="R31" s="220">
        <v>0.1</v>
      </c>
      <c r="S31" s="220">
        <v>0.1</v>
      </c>
      <c r="T31" s="220">
        <v>0.1</v>
      </c>
      <c r="U31" s="220">
        <v>0</v>
      </c>
      <c r="V31" s="220">
        <v>0</v>
      </c>
      <c r="W31" s="65"/>
    </row>
    <row r="32" spans="2:23">
      <c r="B32" s="93"/>
      <c r="C32" s="87"/>
      <c r="D32" s="90"/>
      <c r="E32" s="90" t="s">
        <v>72</v>
      </c>
      <c r="F32" s="220">
        <v>0</v>
      </c>
      <c r="G32" s="220">
        <v>0</v>
      </c>
      <c r="H32" s="220">
        <v>0</v>
      </c>
      <c r="I32" s="220">
        <v>0</v>
      </c>
      <c r="J32" s="220">
        <v>0</v>
      </c>
      <c r="K32" s="220">
        <v>0</v>
      </c>
      <c r="L32" s="220">
        <v>0</v>
      </c>
      <c r="M32" s="220">
        <v>0</v>
      </c>
      <c r="N32" s="220">
        <v>0</v>
      </c>
      <c r="O32" s="220">
        <v>0</v>
      </c>
      <c r="P32" s="220">
        <v>0</v>
      </c>
      <c r="Q32" s="220">
        <v>0</v>
      </c>
      <c r="R32" s="220">
        <v>0</v>
      </c>
      <c r="S32" s="220">
        <v>0</v>
      </c>
      <c r="T32" s="220">
        <v>0</v>
      </c>
      <c r="U32" s="220">
        <v>0</v>
      </c>
      <c r="V32" s="220">
        <v>0</v>
      </c>
      <c r="W32" s="65"/>
    </row>
    <row r="33" spans="2:23">
      <c r="B33" s="93"/>
      <c r="C33" s="87"/>
      <c r="D33" s="90"/>
      <c r="E33" s="90" t="s">
        <v>73</v>
      </c>
      <c r="F33" s="220">
        <v>0</v>
      </c>
      <c r="G33" s="220">
        <v>0</v>
      </c>
      <c r="H33" s="220">
        <v>0</v>
      </c>
      <c r="I33" s="220">
        <v>0</v>
      </c>
      <c r="J33" s="220">
        <v>0</v>
      </c>
      <c r="K33" s="220">
        <v>0</v>
      </c>
      <c r="L33" s="220">
        <v>0</v>
      </c>
      <c r="M33" s="220">
        <v>0</v>
      </c>
      <c r="N33" s="220">
        <v>0</v>
      </c>
      <c r="O33" s="220">
        <v>0</v>
      </c>
      <c r="P33" s="220">
        <v>0</v>
      </c>
      <c r="Q33" s="220">
        <v>0</v>
      </c>
      <c r="R33" s="220">
        <v>0</v>
      </c>
      <c r="S33" s="220">
        <v>0</v>
      </c>
      <c r="T33" s="220">
        <v>0</v>
      </c>
      <c r="U33" s="220">
        <v>0</v>
      </c>
      <c r="V33" s="220">
        <v>0</v>
      </c>
      <c r="W33" s="65"/>
    </row>
    <row r="34" spans="2:23">
      <c r="B34" s="93"/>
      <c r="C34" s="87"/>
      <c r="D34" s="90"/>
      <c r="E34" s="90" t="s">
        <v>74</v>
      </c>
      <c r="F34" s="220">
        <v>1.9</v>
      </c>
      <c r="G34" s="220">
        <v>1.7</v>
      </c>
      <c r="H34" s="220">
        <v>1.7</v>
      </c>
      <c r="I34" s="220">
        <v>1.7</v>
      </c>
      <c r="J34" s="220">
        <v>1.7</v>
      </c>
      <c r="K34" s="220">
        <v>1.7</v>
      </c>
      <c r="L34" s="220">
        <v>1.6</v>
      </c>
      <c r="M34" s="220">
        <v>1.6</v>
      </c>
      <c r="N34" s="220">
        <v>1.6</v>
      </c>
      <c r="O34" s="220">
        <v>1.5</v>
      </c>
      <c r="P34" s="220">
        <v>1.4</v>
      </c>
      <c r="Q34" s="220">
        <v>1.3</v>
      </c>
      <c r="R34" s="220">
        <v>1.3</v>
      </c>
      <c r="S34" s="220">
        <v>1.2</v>
      </c>
      <c r="T34" s="220">
        <v>1.1000000000000001</v>
      </c>
      <c r="U34" s="220">
        <v>1</v>
      </c>
      <c r="V34" s="220">
        <v>0.9</v>
      </c>
      <c r="W34" s="65"/>
    </row>
    <row r="35" spans="2:23">
      <c r="B35" s="93"/>
      <c r="C35" s="87"/>
      <c r="D35" s="90"/>
      <c r="E35" s="90" t="s">
        <v>48</v>
      </c>
      <c r="F35" s="220">
        <v>0</v>
      </c>
      <c r="G35" s="220">
        <v>0</v>
      </c>
      <c r="H35" s="220">
        <v>0</v>
      </c>
      <c r="I35" s="220">
        <v>0</v>
      </c>
      <c r="J35" s="220">
        <v>0</v>
      </c>
      <c r="K35" s="220">
        <v>0</v>
      </c>
      <c r="L35" s="220">
        <v>0</v>
      </c>
      <c r="M35" s="220">
        <v>0</v>
      </c>
      <c r="N35" s="220">
        <v>0</v>
      </c>
      <c r="O35" s="220">
        <v>0</v>
      </c>
      <c r="P35" s="220">
        <v>0</v>
      </c>
      <c r="Q35" s="220">
        <v>0</v>
      </c>
      <c r="R35" s="220">
        <v>0</v>
      </c>
      <c r="S35" s="220">
        <v>0</v>
      </c>
      <c r="T35" s="220">
        <v>0</v>
      </c>
      <c r="U35" s="220">
        <v>0</v>
      </c>
      <c r="V35" s="220">
        <v>0</v>
      </c>
      <c r="W35" s="65"/>
    </row>
    <row r="36" spans="2:23">
      <c r="B36" s="93"/>
      <c r="C36" s="87"/>
      <c r="D36" s="88" t="s">
        <v>76</v>
      </c>
      <c r="E36" s="88"/>
      <c r="F36" s="89">
        <v>1.7</v>
      </c>
      <c r="G36" s="89">
        <v>1.7</v>
      </c>
      <c r="H36" s="89">
        <v>1.7</v>
      </c>
      <c r="I36" s="89">
        <v>1.6</v>
      </c>
      <c r="J36" s="89">
        <v>1.8</v>
      </c>
      <c r="K36" s="89">
        <v>1.8</v>
      </c>
      <c r="L36" s="89">
        <v>1.5</v>
      </c>
      <c r="M36" s="89">
        <v>1.5</v>
      </c>
      <c r="N36" s="89">
        <v>1.5</v>
      </c>
      <c r="O36" s="89">
        <v>1.4</v>
      </c>
      <c r="P36" s="89">
        <v>1.2</v>
      </c>
      <c r="Q36" s="89">
        <v>1.1000000000000001</v>
      </c>
      <c r="R36" s="89">
        <v>0.9</v>
      </c>
      <c r="S36" s="89">
        <v>0.8</v>
      </c>
      <c r="T36" s="89">
        <v>0.7</v>
      </c>
      <c r="U36" s="89">
        <v>0.6</v>
      </c>
      <c r="V36" s="89">
        <v>0.6</v>
      </c>
      <c r="W36" s="65"/>
    </row>
    <row r="37" spans="2:23">
      <c r="B37" s="93"/>
      <c r="C37" s="87"/>
      <c r="D37" s="90"/>
      <c r="E37" s="90" t="s">
        <v>72</v>
      </c>
      <c r="F37" s="220">
        <v>0</v>
      </c>
      <c r="G37" s="220">
        <v>0</v>
      </c>
      <c r="H37" s="220">
        <v>0</v>
      </c>
      <c r="I37" s="220">
        <v>0</v>
      </c>
      <c r="J37" s="220">
        <v>0</v>
      </c>
      <c r="K37" s="220">
        <v>0</v>
      </c>
      <c r="L37" s="220">
        <v>0</v>
      </c>
      <c r="M37" s="220">
        <v>0</v>
      </c>
      <c r="N37" s="220">
        <v>0</v>
      </c>
      <c r="O37" s="220">
        <v>0</v>
      </c>
      <c r="P37" s="220">
        <v>0</v>
      </c>
      <c r="Q37" s="220">
        <v>0</v>
      </c>
      <c r="R37" s="220">
        <v>0</v>
      </c>
      <c r="S37" s="220">
        <v>0</v>
      </c>
      <c r="T37" s="220">
        <v>0</v>
      </c>
      <c r="U37" s="220">
        <v>0</v>
      </c>
      <c r="V37" s="220">
        <v>0</v>
      </c>
      <c r="W37" s="65"/>
    </row>
    <row r="38" spans="2:23">
      <c r="B38" s="93"/>
      <c r="C38" s="87"/>
      <c r="D38" s="90"/>
      <c r="E38" s="90" t="s">
        <v>73</v>
      </c>
      <c r="F38" s="220">
        <v>0</v>
      </c>
      <c r="G38" s="220">
        <v>0</v>
      </c>
      <c r="H38" s="220">
        <v>0</v>
      </c>
      <c r="I38" s="220">
        <v>0</v>
      </c>
      <c r="J38" s="220">
        <v>0</v>
      </c>
      <c r="K38" s="220">
        <v>0</v>
      </c>
      <c r="L38" s="220">
        <v>0</v>
      </c>
      <c r="M38" s="220">
        <v>0</v>
      </c>
      <c r="N38" s="220">
        <v>0</v>
      </c>
      <c r="O38" s="220">
        <v>0</v>
      </c>
      <c r="P38" s="220">
        <v>0</v>
      </c>
      <c r="Q38" s="220">
        <v>0</v>
      </c>
      <c r="R38" s="220">
        <v>0</v>
      </c>
      <c r="S38" s="220">
        <v>0</v>
      </c>
      <c r="T38" s="220">
        <v>0</v>
      </c>
      <c r="U38" s="220">
        <v>0</v>
      </c>
      <c r="V38" s="220">
        <v>0</v>
      </c>
      <c r="W38" s="65"/>
    </row>
    <row r="39" spans="2:23">
      <c r="B39" s="93"/>
      <c r="C39" s="87"/>
      <c r="D39" s="90"/>
      <c r="E39" s="90" t="s">
        <v>74</v>
      </c>
      <c r="F39" s="220">
        <v>1.6</v>
      </c>
      <c r="G39" s="220">
        <v>1.6</v>
      </c>
      <c r="H39" s="220">
        <v>1.6</v>
      </c>
      <c r="I39" s="220">
        <v>1.5</v>
      </c>
      <c r="J39" s="220">
        <v>1.7</v>
      </c>
      <c r="K39" s="220">
        <v>1.7</v>
      </c>
      <c r="L39" s="220">
        <v>1.5</v>
      </c>
      <c r="M39" s="220">
        <v>1.5</v>
      </c>
      <c r="N39" s="220">
        <v>1.4</v>
      </c>
      <c r="O39" s="220">
        <v>1.3</v>
      </c>
      <c r="P39" s="220">
        <v>1.2</v>
      </c>
      <c r="Q39" s="220">
        <v>1</v>
      </c>
      <c r="R39" s="220">
        <v>0.9</v>
      </c>
      <c r="S39" s="220">
        <v>0.8</v>
      </c>
      <c r="T39" s="220">
        <v>0.7</v>
      </c>
      <c r="U39" s="220">
        <v>0.6</v>
      </c>
      <c r="V39" s="220">
        <v>0.6</v>
      </c>
      <c r="W39" s="65"/>
    </row>
    <row r="40" spans="2:23">
      <c r="B40" s="93"/>
      <c r="C40" s="87"/>
      <c r="D40" s="90"/>
      <c r="E40" s="90" t="s">
        <v>48</v>
      </c>
      <c r="F40" s="220">
        <v>0</v>
      </c>
      <c r="G40" s="220">
        <v>0</v>
      </c>
      <c r="H40" s="220">
        <v>0</v>
      </c>
      <c r="I40" s="220">
        <v>0</v>
      </c>
      <c r="J40" s="220">
        <v>0</v>
      </c>
      <c r="K40" s="220">
        <v>0</v>
      </c>
      <c r="L40" s="220">
        <v>0</v>
      </c>
      <c r="M40" s="220">
        <v>0</v>
      </c>
      <c r="N40" s="220">
        <v>0</v>
      </c>
      <c r="O40" s="220">
        <v>0</v>
      </c>
      <c r="P40" s="220">
        <v>0</v>
      </c>
      <c r="Q40" s="220">
        <v>0</v>
      </c>
      <c r="R40" s="220">
        <v>0</v>
      </c>
      <c r="S40" s="220">
        <v>0</v>
      </c>
      <c r="T40" s="220">
        <v>0</v>
      </c>
      <c r="U40" s="220">
        <v>0</v>
      </c>
      <c r="V40" s="220">
        <v>0</v>
      </c>
      <c r="W40" s="65"/>
    </row>
    <row r="41" spans="2:23">
      <c r="B41" s="93"/>
      <c r="C41" s="87"/>
      <c r="D41" s="88" t="s">
        <v>77</v>
      </c>
      <c r="E41" s="88"/>
      <c r="F41" s="89">
        <v>0.6</v>
      </c>
      <c r="G41" s="89">
        <v>0.5</v>
      </c>
      <c r="H41" s="89">
        <v>0.5</v>
      </c>
      <c r="I41" s="89">
        <v>0.5</v>
      </c>
      <c r="J41" s="89">
        <v>0.5</v>
      </c>
      <c r="K41" s="89">
        <v>0.4</v>
      </c>
      <c r="L41" s="89">
        <v>0.4</v>
      </c>
      <c r="M41" s="89">
        <v>0.4</v>
      </c>
      <c r="N41" s="89">
        <v>0.3</v>
      </c>
      <c r="O41" s="89">
        <v>0.3</v>
      </c>
      <c r="P41" s="89">
        <v>0.2</v>
      </c>
      <c r="Q41" s="89">
        <v>0.2</v>
      </c>
      <c r="R41" s="89">
        <v>0.2</v>
      </c>
      <c r="S41" s="89">
        <v>0.2</v>
      </c>
      <c r="T41" s="89">
        <v>0.1</v>
      </c>
      <c r="U41" s="89">
        <v>0.1</v>
      </c>
      <c r="V41" s="89">
        <v>0.1</v>
      </c>
      <c r="W41" s="65"/>
    </row>
    <row r="42" spans="2:23">
      <c r="B42" s="93"/>
      <c r="C42" s="87"/>
      <c r="D42" s="90"/>
      <c r="E42" s="90" t="s">
        <v>72</v>
      </c>
      <c r="F42" s="220">
        <v>0</v>
      </c>
      <c r="G42" s="220">
        <v>0</v>
      </c>
      <c r="H42" s="220">
        <v>0</v>
      </c>
      <c r="I42" s="220">
        <v>0</v>
      </c>
      <c r="J42" s="220">
        <v>0</v>
      </c>
      <c r="K42" s="220">
        <v>0</v>
      </c>
      <c r="L42" s="220">
        <v>0</v>
      </c>
      <c r="M42" s="220">
        <v>0</v>
      </c>
      <c r="N42" s="220">
        <v>0</v>
      </c>
      <c r="O42" s="220">
        <v>0</v>
      </c>
      <c r="P42" s="220">
        <v>0</v>
      </c>
      <c r="Q42" s="220">
        <v>0</v>
      </c>
      <c r="R42" s="220">
        <v>0</v>
      </c>
      <c r="S42" s="220">
        <v>0</v>
      </c>
      <c r="T42" s="220">
        <v>0</v>
      </c>
      <c r="U42" s="220">
        <v>0</v>
      </c>
      <c r="V42" s="220">
        <v>0</v>
      </c>
      <c r="W42" s="65"/>
    </row>
    <row r="43" spans="2:23">
      <c r="B43" s="93"/>
      <c r="C43" s="87"/>
      <c r="D43" s="90"/>
      <c r="E43" s="90" t="s">
        <v>73</v>
      </c>
      <c r="F43" s="220">
        <v>0</v>
      </c>
      <c r="G43" s="220">
        <v>0</v>
      </c>
      <c r="H43" s="220">
        <v>0</v>
      </c>
      <c r="I43" s="220">
        <v>0</v>
      </c>
      <c r="J43" s="220">
        <v>0</v>
      </c>
      <c r="K43" s="220">
        <v>0</v>
      </c>
      <c r="L43" s="220">
        <v>0</v>
      </c>
      <c r="M43" s="220">
        <v>0</v>
      </c>
      <c r="N43" s="220">
        <v>0</v>
      </c>
      <c r="O43" s="220">
        <v>0</v>
      </c>
      <c r="P43" s="220">
        <v>0</v>
      </c>
      <c r="Q43" s="220">
        <v>0</v>
      </c>
      <c r="R43" s="220">
        <v>0</v>
      </c>
      <c r="S43" s="220">
        <v>0</v>
      </c>
      <c r="T43" s="220">
        <v>0</v>
      </c>
      <c r="U43" s="220">
        <v>0</v>
      </c>
      <c r="V43" s="220">
        <v>0</v>
      </c>
      <c r="W43" s="65"/>
    </row>
    <row r="44" spans="2:23">
      <c r="B44" s="93"/>
      <c r="C44" s="87"/>
      <c r="D44" s="90"/>
      <c r="E44" s="90" t="s">
        <v>74</v>
      </c>
      <c r="F44" s="220">
        <v>0.5</v>
      </c>
      <c r="G44" s="220">
        <v>0.5</v>
      </c>
      <c r="H44" s="220">
        <v>0.5</v>
      </c>
      <c r="I44" s="220">
        <v>0.5</v>
      </c>
      <c r="J44" s="220">
        <v>0.5</v>
      </c>
      <c r="K44" s="220">
        <v>0.4</v>
      </c>
      <c r="L44" s="220">
        <v>0.4</v>
      </c>
      <c r="M44" s="220">
        <v>0.3</v>
      </c>
      <c r="N44" s="220">
        <v>0.3</v>
      </c>
      <c r="O44" s="220">
        <v>0.3</v>
      </c>
      <c r="P44" s="220">
        <v>0.2</v>
      </c>
      <c r="Q44" s="220">
        <v>0.2</v>
      </c>
      <c r="R44" s="220">
        <v>0.2</v>
      </c>
      <c r="S44" s="220">
        <v>0.2</v>
      </c>
      <c r="T44" s="220">
        <v>0.1</v>
      </c>
      <c r="U44" s="220">
        <v>0.1</v>
      </c>
      <c r="V44" s="220">
        <v>0.1</v>
      </c>
      <c r="W44" s="65"/>
    </row>
    <row r="45" spans="2:23">
      <c r="B45" s="93"/>
      <c r="C45" s="87"/>
      <c r="D45" s="90"/>
      <c r="E45" s="90" t="s">
        <v>48</v>
      </c>
      <c r="F45" s="220">
        <v>0</v>
      </c>
      <c r="G45" s="220">
        <v>0</v>
      </c>
      <c r="H45" s="220">
        <v>0</v>
      </c>
      <c r="I45" s="220">
        <v>0</v>
      </c>
      <c r="J45" s="220">
        <v>0</v>
      </c>
      <c r="K45" s="220">
        <v>0</v>
      </c>
      <c r="L45" s="220">
        <v>0</v>
      </c>
      <c r="M45" s="220">
        <v>0</v>
      </c>
      <c r="N45" s="220">
        <v>0</v>
      </c>
      <c r="O45" s="220">
        <v>0</v>
      </c>
      <c r="P45" s="220">
        <v>0</v>
      </c>
      <c r="Q45" s="220">
        <v>0</v>
      </c>
      <c r="R45" s="220">
        <v>0</v>
      </c>
      <c r="S45" s="220">
        <v>0</v>
      </c>
      <c r="T45" s="220">
        <v>0</v>
      </c>
      <c r="U45" s="220">
        <v>0</v>
      </c>
      <c r="V45" s="220">
        <v>0</v>
      </c>
      <c r="W45" s="65"/>
    </row>
    <row r="46" spans="2:23">
      <c r="B46" s="93"/>
      <c r="C46" s="87"/>
      <c r="D46" s="88" t="s">
        <v>78</v>
      </c>
      <c r="E46" s="88"/>
      <c r="F46" s="89">
        <v>0.1</v>
      </c>
      <c r="G46" s="89">
        <v>0.1</v>
      </c>
      <c r="H46" s="89">
        <v>0.1</v>
      </c>
      <c r="I46" s="89">
        <v>0.1</v>
      </c>
      <c r="J46" s="89">
        <v>0.1</v>
      </c>
      <c r="K46" s="89">
        <v>0.1</v>
      </c>
      <c r="L46" s="89">
        <v>0.1</v>
      </c>
      <c r="M46" s="89">
        <v>0.1</v>
      </c>
      <c r="N46" s="89">
        <v>0.1</v>
      </c>
      <c r="O46" s="89">
        <v>0.1</v>
      </c>
      <c r="P46" s="89">
        <v>0.1</v>
      </c>
      <c r="Q46" s="89">
        <v>0.1</v>
      </c>
      <c r="R46" s="89">
        <v>0.1</v>
      </c>
      <c r="S46" s="89">
        <v>0.1</v>
      </c>
      <c r="T46" s="89">
        <v>0.1</v>
      </c>
      <c r="U46" s="89">
        <v>0.1</v>
      </c>
      <c r="V46" s="89">
        <v>0.1</v>
      </c>
      <c r="W46" s="65"/>
    </row>
    <row r="47" spans="2:23">
      <c r="B47" s="93"/>
      <c r="C47" s="87"/>
      <c r="D47" s="90"/>
      <c r="E47" s="90" t="s">
        <v>71</v>
      </c>
      <c r="F47" s="220">
        <v>0.1</v>
      </c>
      <c r="G47" s="220">
        <v>0.1</v>
      </c>
      <c r="H47" s="220">
        <v>0.1</v>
      </c>
      <c r="I47" s="220">
        <v>0.1</v>
      </c>
      <c r="J47" s="220">
        <v>0.1</v>
      </c>
      <c r="K47" s="220">
        <v>0.1</v>
      </c>
      <c r="L47" s="220">
        <v>0.1</v>
      </c>
      <c r="M47" s="220">
        <v>0.1</v>
      </c>
      <c r="N47" s="220">
        <v>0.1</v>
      </c>
      <c r="O47" s="220">
        <v>0.1</v>
      </c>
      <c r="P47" s="220">
        <v>0.1</v>
      </c>
      <c r="Q47" s="220">
        <v>0.1</v>
      </c>
      <c r="R47" s="220">
        <v>0.1</v>
      </c>
      <c r="S47" s="220">
        <v>0.1</v>
      </c>
      <c r="T47" s="220">
        <v>0.1</v>
      </c>
      <c r="U47" s="220">
        <v>0.1</v>
      </c>
      <c r="V47" s="220">
        <v>0.1</v>
      </c>
      <c r="W47" s="65"/>
    </row>
    <row r="48" spans="2:23">
      <c r="B48" s="93"/>
      <c r="C48" s="87"/>
      <c r="D48" s="90"/>
      <c r="E48" s="90" t="s">
        <v>73</v>
      </c>
      <c r="F48" s="220">
        <v>0</v>
      </c>
      <c r="G48" s="220">
        <v>0</v>
      </c>
      <c r="H48" s="220">
        <v>0</v>
      </c>
      <c r="I48" s="220">
        <v>0</v>
      </c>
      <c r="J48" s="220">
        <v>0</v>
      </c>
      <c r="K48" s="220">
        <v>0</v>
      </c>
      <c r="L48" s="220">
        <v>0</v>
      </c>
      <c r="M48" s="220">
        <v>0</v>
      </c>
      <c r="N48" s="220">
        <v>0</v>
      </c>
      <c r="O48" s="220">
        <v>0</v>
      </c>
      <c r="P48" s="220">
        <v>0</v>
      </c>
      <c r="Q48" s="220">
        <v>0</v>
      </c>
      <c r="R48" s="220">
        <v>0</v>
      </c>
      <c r="S48" s="220">
        <v>0</v>
      </c>
      <c r="T48" s="220">
        <v>0</v>
      </c>
      <c r="U48" s="220">
        <v>0</v>
      </c>
      <c r="V48" s="220">
        <v>0</v>
      </c>
      <c r="W48" s="65"/>
    </row>
    <row r="49" spans="2:23">
      <c r="B49" s="93"/>
      <c r="C49" s="87"/>
      <c r="D49" s="88" t="s">
        <v>79</v>
      </c>
      <c r="E49" s="88"/>
      <c r="F49" s="89">
        <v>0.8</v>
      </c>
      <c r="G49" s="89">
        <v>0.8</v>
      </c>
      <c r="H49" s="89">
        <v>0.8</v>
      </c>
      <c r="I49" s="89">
        <v>0.8</v>
      </c>
      <c r="J49" s="89">
        <v>0.6</v>
      </c>
      <c r="K49" s="89">
        <v>-0.3</v>
      </c>
      <c r="L49" s="89">
        <v>-0.2</v>
      </c>
      <c r="M49" s="89">
        <v>-0.2</v>
      </c>
      <c r="N49" s="89">
        <v>-0.3</v>
      </c>
      <c r="O49" s="89">
        <v>-0.2</v>
      </c>
      <c r="P49" s="89">
        <v>-0.1</v>
      </c>
      <c r="Q49" s="89">
        <v>-0.1</v>
      </c>
      <c r="R49" s="89">
        <v>-0.1</v>
      </c>
      <c r="S49" s="89">
        <v>-0.1</v>
      </c>
      <c r="T49" s="89">
        <v>-0.1</v>
      </c>
      <c r="U49" s="89">
        <v>-0.1</v>
      </c>
      <c r="V49" s="89">
        <v>-0.1</v>
      </c>
      <c r="W49" s="65"/>
    </row>
    <row r="50" spans="2:23">
      <c r="B50" s="93"/>
      <c r="C50" s="87"/>
      <c r="D50" s="90"/>
      <c r="E50" s="90" t="s">
        <v>71</v>
      </c>
      <c r="F50" s="220">
        <v>-0.1</v>
      </c>
      <c r="G50" s="220">
        <v>-0.1</v>
      </c>
      <c r="H50" s="220">
        <v>-0.1</v>
      </c>
      <c r="I50" s="220">
        <v>-0.1</v>
      </c>
      <c r="J50" s="220">
        <v>-0.1</v>
      </c>
      <c r="K50" s="220">
        <v>-0.1</v>
      </c>
      <c r="L50" s="220">
        <v>-0.1</v>
      </c>
      <c r="M50" s="220">
        <v>-0.1</v>
      </c>
      <c r="N50" s="220">
        <v>-0.2</v>
      </c>
      <c r="O50" s="220">
        <v>-0.2</v>
      </c>
      <c r="P50" s="220">
        <v>-0.2</v>
      </c>
      <c r="Q50" s="220">
        <v>-0.1</v>
      </c>
      <c r="R50" s="220">
        <v>-0.1</v>
      </c>
      <c r="S50" s="220">
        <v>-0.1</v>
      </c>
      <c r="T50" s="220">
        <v>-0.1</v>
      </c>
      <c r="U50" s="220">
        <v>-0.1</v>
      </c>
      <c r="V50" s="220">
        <v>-0.1</v>
      </c>
      <c r="W50" s="65"/>
    </row>
    <row r="51" spans="2:23">
      <c r="B51" s="93"/>
      <c r="C51" s="87"/>
      <c r="D51" s="90"/>
      <c r="E51" s="90" t="s">
        <v>73</v>
      </c>
      <c r="F51" s="220">
        <v>0</v>
      </c>
      <c r="G51" s="220">
        <v>0</v>
      </c>
      <c r="H51" s="220">
        <v>0</v>
      </c>
      <c r="I51" s="220">
        <v>0</v>
      </c>
      <c r="J51" s="220">
        <v>0</v>
      </c>
      <c r="K51" s="220">
        <v>0</v>
      </c>
      <c r="L51" s="220">
        <v>0</v>
      </c>
      <c r="M51" s="220">
        <v>0</v>
      </c>
      <c r="N51" s="220">
        <v>0</v>
      </c>
      <c r="O51" s="220">
        <v>0</v>
      </c>
      <c r="P51" s="220">
        <v>0</v>
      </c>
      <c r="Q51" s="220">
        <v>0</v>
      </c>
      <c r="R51" s="220">
        <v>0</v>
      </c>
      <c r="S51" s="220">
        <v>0</v>
      </c>
      <c r="T51" s="220">
        <v>0</v>
      </c>
      <c r="U51" s="220">
        <v>0</v>
      </c>
      <c r="V51" s="220">
        <v>0</v>
      </c>
      <c r="W51" s="65"/>
    </row>
    <row r="52" spans="2:23">
      <c r="B52" s="93"/>
      <c r="C52" s="87"/>
      <c r="D52" s="90"/>
      <c r="E52" s="90" t="s">
        <v>74</v>
      </c>
      <c r="F52" s="220">
        <v>0.9</v>
      </c>
      <c r="G52" s="220">
        <v>0.9</v>
      </c>
      <c r="H52" s="220">
        <v>0.9</v>
      </c>
      <c r="I52" s="220">
        <v>0.9</v>
      </c>
      <c r="J52" s="220">
        <v>0.7</v>
      </c>
      <c r="K52" s="220">
        <v>-0.1</v>
      </c>
      <c r="L52" s="220">
        <v>-0.1</v>
      </c>
      <c r="M52" s="220">
        <v>-0.1</v>
      </c>
      <c r="N52" s="220">
        <v>-0.1</v>
      </c>
      <c r="O52" s="220">
        <v>0</v>
      </c>
      <c r="P52" s="220">
        <v>0</v>
      </c>
      <c r="Q52" s="220">
        <v>0.1</v>
      </c>
      <c r="R52" s="220">
        <v>0.1</v>
      </c>
      <c r="S52" s="220">
        <v>0.1</v>
      </c>
      <c r="T52" s="220">
        <v>0.1</v>
      </c>
      <c r="U52" s="220">
        <v>0.1</v>
      </c>
      <c r="V52" s="220">
        <v>0.1</v>
      </c>
      <c r="W52" s="65"/>
    </row>
    <row r="53" spans="2:23">
      <c r="B53" s="93"/>
      <c r="C53" s="87"/>
      <c r="D53" s="90"/>
      <c r="E53" s="90" t="s">
        <v>72</v>
      </c>
      <c r="F53" s="220">
        <v>0</v>
      </c>
      <c r="G53" s="220">
        <v>0</v>
      </c>
      <c r="H53" s="220">
        <v>0</v>
      </c>
      <c r="I53" s="220">
        <v>0</v>
      </c>
      <c r="J53" s="220">
        <v>0</v>
      </c>
      <c r="K53" s="220">
        <v>0</v>
      </c>
      <c r="L53" s="220">
        <v>0</v>
      </c>
      <c r="M53" s="220">
        <v>0</v>
      </c>
      <c r="N53" s="220">
        <v>0</v>
      </c>
      <c r="O53" s="220">
        <v>0</v>
      </c>
      <c r="P53" s="220">
        <v>0</v>
      </c>
      <c r="Q53" s="220">
        <v>0</v>
      </c>
      <c r="R53" s="220">
        <v>0</v>
      </c>
      <c r="S53" s="220">
        <v>0</v>
      </c>
      <c r="T53" s="220">
        <v>0</v>
      </c>
      <c r="U53" s="220">
        <v>0</v>
      </c>
      <c r="V53" s="220">
        <v>0</v>
      </c>
      <c r="W53" s="65"/>
    </row>
    <row r="54" spans="2:23">
      <c r="B54" s="93"/>
      <c r="C54" s="87"/>
      <c r="D54" s="88" t="s">
        <v>80</v>
      </c>
      <c r="E54" s="88"/>
      <c r="F54" s="89">
        <v>0.1</v>
      </c>
      <c r="G54" s="89">
        <v>0.1</v>
      </c>
      <c r="H54" s="89">
        <v>0.1</v>
      </c>
      <c r="I54" s="89">
        <v>0.1</v>
      </c>
      <c r="J54" s="89">
        <v>0.1</v>
      </c>
      <c r="K54" s="89">
        <v>0.1</v>
      </c>
      <c r="L54" s="89">
        <v>0.1</v>
      </c>
      <c r="M54" s="89">
        <v>0.1</v>
      </c>
      <c r="N54" s="89">
        <v>0</v>
      </c>
      <c r="O54" s="89">
        <v>0</v>
      </c>
      <c r="P54" s="89">
        <v>0</v>
      </c>
      <c r="Q54" s="89">
        <v>0</v>
      </c>
      <c r="R54" s="89">
        <v>0</v>
      </c>
      <c r="S54" s="89">
        <v>0</v>
      </c>
      <c r="T54" s="89">
        <v>0</v>
      </c>
      <c r="U54" s="89">
        <v>0</v>
      </c>
      <c r="V54" s="89">
        <v>0</v>
      </c>
      <c r="W54" s="65"/>
    </row>
    <row r="55" spans="2:23">
      <c r="B55" s="93"/>
      <c r="C55" s="87"/>
      <c r="D55" s="90"/>
      <c r="E55" s="90" t="s">
        <v>81</v>
      </c>
      <c r="F55" s="220">
        <v>0.1</v>
      </c>
      <c r="G55" s="220">
        <v>0.1</v>
      </c>
      <c r="H55" s="220">
        <v>0.1</v>
      </c>
      <c r="I55" s="220">
        <v>0.1</v>
      </c>
      <c r="J55" s="220">
        <v>0.1</v>
      </c>
      <c r="K55" s="220">
        <v>0.1</v>
      </c>
      <c r="L55" s="220">
        <v>0.1</v>
      </c>
      <c r="M55" s="220">
        <v>0.1</v>
      </c>
      <c r="N55" s="220">
        <v>0</v>
      </c>
      <c r="O55" s="220">
        <v>0</v>
      </c>
      <c r="P55" s="220">
        <v>0</v>
      </c>
      <c r="Q55" s="220">
        <v>0</v>
      </c>
      <c r="R55" s="220">
        <v>0</v>
      </c>
      <c r="S55" s="220">
        <v>0</v>
      </c>
      <c r="T55" s="220">
        <v>0</v>
      </c>
      <c r="U55" s="220">
        <v>0</v>
      </c>
      <c r="V55" s="220">
        <v>0</v>
      </c>
      <c r="W55" s="65"/>
    </row>
    <row r="56" spans="2:23">
      <c r="B56" s="93"/>
      <c r="C56" s="87"/>
      <c r="D56" s="90"/>
      <c r="E56" s="90"/>
      <c r="F56" s="91"/>
      <c r="G56" s="91"/>
      <c r="H56" s="91"/>
      <c r="I56" s="91"/>
      <c r="J56" s="91"/>
      <c r="K56" s="91"/>
      <c r="L56" s="91"/>
      <c r="M56" s="91"/>
      <c r="N56" s="91"/>
      <c r="O56" s="91"/>
      <c r="P56" s="91"/>
      <c r="Q56" s="91"/>
      <c r="R56" s="91"/>
      <c r="S56" s="91"/>
      <c r="T56" s="91"/>
      <c r="U56" s="91"/>
      <c r="V56" s="91"/>
      <c r="W56" s="65"/>
    </row>
    <row r="57" spans="2:23">
      <c r="B57" s="93"/>
      <c r="C57" s="64"/>
      <c r="D57" s="64"/>
      <c r="E57" s="64"/>
      <c r="F57" s="64"/>
      <c r="G57" s="64"/>
      <c r="H57" s="64"/>
      <c r="I57" s="64"/>
      <c r="J57" s="64"/>
      <c r="K57" s="64"/>
      <c r="L57" s="64"/>
      <c r="M57" s="64"/>
      <c r="N57" s="64"/>
      <c r="O57" s="64"/>
      <c r="P57" s="64"/>
      <c r="Q57" s="64"/>
      <c r="R57" s="64"/>
      <c r="S57" s="64"/>
      <c r="T57" s="64"/>
      <c r="U57" s="64"/>
      <c r="V57" s="64"/>
      <c r="W57" s="65"/>
    </row>
    <row r="58" spans="2:23">
      <c r="B58" s="95"/>
      <c r="C58" s="75"/>
      <c r="D58" s="75"/>
      <c r="E58" s="75"/>
      <c r="F58" s="75"/>
      <c r="G58" s="75"/>
      <c r="H58" s="75"/>
      <c r="I58" s="75"/>
      <c r="J58" s="75"/>
      <c r="K58" s="75"/>
      <c r="L58" s="75"/>
      <c r="M58" s="75"/>
      <c r="N58" s="75"/>
      <c r="O58" s="75"/>
      <c r="P58" s="75"/>
      <c r="Q58" s="75"/>
      <c r="R58" s="75"/>
      <c r="S58" s="75"/>
      <c r="T58" s="75"/>
      <c r="U58" s="75"/>
      <c r="V58" s="75"/>
      <c r="W58" s="76"/>
    </row>
  </sheetData>
  <conditionalFormatting sqref="E23:E25">
    <cfRule type="expression" dxfId="16" priority="13">
      <formula>E23=0</formula>
    </cfRule>
  </conditionalFormatting>
  <conditionalFormatting sqref="E54:E55 E49:E50 E46:E47 E41:E42 E36:E37 E30:E31">
    <cfRule type="expression" dxfId="15" priority="12">
      <formula>E30=0</formula>
    </cfRule>
  </conditionalFormatting>
  <conditionalFormatting sqref="F56:U56">
    <cfRule type="expression" dxfId="14" priority="11">
      <formula>F56=0</formula>
    </cfRule>
  </conditionalFormatting>
  <conditionalFormatting sqref="V56">
    <cfRule type="expression" dxfId="13" priority="10">
      <formula>V56=0</formula>
    </cfRule>
  </conditionalFormatting>
  <conditionalFormatting sqref="F23:V23">
    <cfRule type="expression" dxfId="12" priority="9">
      <formula>F23=0</formula>
    </cfRule>
  </conditionalFormatting>
  <conditionalFormatting sqref="F24:V24">
    <cfRule type="expression" dxfId="11" priority="8">
      <formula>F24=0</formula>
    </cfRule>
  </conditionalFormatting>
  <conditionalFormatting sqref="F25:V29 F31:V35 G30:V30 F37:V40 G36:V36 F42:V45 G41:V41 F47:V48 G46:V46 F50:V53 G49:V49 F55:V55 G54:V54">
    <cfRule type="expression" dxfId="10" priority="7">
      <formula>F25=0</formula>
    </cfRule>
  </conditionalFormatting>
  <conditionalFormatting sqref="F30:V30">
    <cfRule type="expression" dxfId="9" priority="6">
      <formula>F30=0</formula>
    </cfRule>
  </conditionalFormatting>
  <conditionalFormatting sqref="F36:V36">
    <cfRule type="expression" dxfId="8" priority="5">
      <formula>F36=0</formula>
    </cfRule>
  </conditionalFormatting>
  <conditionalFormatting sqref="F41:V41">
    <cfRule type="expression" dxfId="7" priority="4">
      <formula>F41=0</formula>
    </cfRule>
  </conditionalFormatting>
  <conditionalFormatting sqref="F46:V46">
    <cfRule type="expression" dxfId="6" priority="3">
      <formula>F46=0</formula>
    </cfRule>
  </conditionalFormatting>
  <conditionalFormatting sqref="F49:V49">
    <cfRule type="expression" dxfId="5" priority="2">
      <formula>F49=0</formula>
    </cfRule>
  </conditionalFormatting>
  <conditionalFormatting sqref="F54:V54">
    <cfRule type="expression" dxfId="4" priority="1">
      <formula>F54=0</formula>
    </cfRule>
  </conditionalFormatting>
  <dataValidations count="1">
    <dataValidation allowBlank="1" showInputMessage="1" showErrorMessage="1" prompt="Nedenstående tabel kan findes i tabellerne tilhørende klimafremskrivningen i 2023. _x000a__x000a_Nedenstående findes i tabellen vedrørende landtransport._x000a__x000a_" sqref="B6" xr:uid="{AB4020EA-8260-4B36-AFFB-FBA53482C642}"/>
  </dataValidations>
  <hyperlinks>
    <hyperlink ref="B2" location="Rapport!A1" display="Tilbage til forsiden" xr:uid="{E647E589-4CB1-4DC3-A72D-B70570B2C1B8}"/>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9F423-7CC4-4823-B4B7-84BDC0E6CB1B}">
  <sheetPr>
    <tabColor rgb="FF4EA25F"/>
  </sheetPr>
  <dimension ref="B2:U38"/>
  <sheetViews>
    <sheetView showGridLines="0" zoomScale="70" zoomScaleNormal="70" workbookViewId="0">
      <selection activeCell="E14" sqref="E14"/>
    </sheetView>
  </sheetViews>
  <sheetFormatPr defaultRowHeight="15"/>
  <cols>
    <col min="3" max="3" width="54.28515625" bestFit="1" customWidth="1"/>
    <col min="4" max="4" width="16.5703125" bestFit="1" customWidth="1"/>
    <col min="5" max="5" width="20.140625" bestFit="1" customWidth="1"/>
    <col min="6" max="6" width="15.5703125" customWidth="1"/>
  </cols>
  <sheetData>
    <row r="2" spans="2:21">
      <c r="B2" s="51" t="s">
        <v>296</v>
      </c>
    </row>
    <row r="3" spans="2:21">
      <c r="B3" s="51"/>
    </row>
    <row r="4" spans="2:21">
      <c r="B4" s="51"/>
    </row>
    <row r="5" spans="2:21" ht="20.25">
      <c r="B5" s="53" t="s">
        <v>301</v>
      </c>
    </row>
    <row r="6" spans="2:21">
      <c r="B6" s="55" t="s">
        <v>297</v>
      </c>
    </row>
    <row r="9" spans="2:21">
      <c r="B9" s="57" t="s">
        <v>93</v>
      </c>
      <c r="C9" s="58"/>
      <c r="D9" s="59"/>
      <c r="E9" s="59"/>
      <c r="F9" s="59"/>
      <c r="G9" s="59"/>
      <c r="H9" s="59"/>
      <c r="I9" s="60"/>
      <c r="J9" s="60"/>
      <c r="K9" s="60"/>
      <c r="L9" s="60"/>
      <c r="M9" s="60"/>
      <c r="N9" s="60"/>
      <c r="O9" s="60"/>
      <c r="P9" s="60"/>
      <c r="Q9" s="60"/>
      <c r="R9" s="60"/>
      <c r="S9" s="60"/>
      <c r="T9" s="60"/>
      <c r="U9" s="61"/>
    </row>
    <row r="10" spans="2:21">
      <c r="B10" s="62" t="s">
        <v>94</v>
      </c>
      <c r="C10" s="63"/>
      <c r="D10" s="64"/>
      <c r="E10" s="64"/>
      <c r="F10" s="64"/>
      <c r="G10" s="64"/>
      <c r="H10" s="64"/>
      <c r="I10" s="64"/>
      <c r="J10" s="64"/>
      <c r="K10" s="64"/>
      <c r="L10" s="64"/>
      <c r="M10" s="64"/>
      <c r="N10" s="64"/>
      <c r="O10" s="64"/>
      <c r="P10" s="64"/>
      <c r="Q10" s="64"/>
      <c r="R10" s="64"/>
      <c r="S10" s="64"/>
      <c r="T10" s="64"/>
      <c r="U10" s="65"/>
    </row>
    <row r="11" spans="2:21">
      <c r="B11" s="62"/>
      <c r="C11" s="63"/>
      <c r="D11" s="64"/>
      <c r="E11" s="64"/>
      <c r="F11" s="64"/>
      <c r="G11" s="64"/>
      <c r="H11" s="64"/>
      <c r="I11" s="64"/>
      <c r="J11" s="64"/>
      <c r="K11" s="64"/>
      <c r="L11" s="64"/>
      <c r="M11" s="64"/>
      <c r="N11" s="64"/>
      <c r="O11" s="64"/>
      <c r="P11" s="64"/>
      <c r="Q11" s="64"/>
      <c r="R11" s="64"/>
      <c r="S11" s="64"/>
      <c r="T11" s="64"/>
      <c r="U11" s="65"/>
    </row>
    <row r="12" spans="2:21">
      <c r="B12" s="66" t="s">
        <v>1</v>
      </c>
      <c r="C12" s="67" t="s">
        <v>82</v>
      </c>
      <c r="D12" s="221" t="s">
        <v>83</v>
      </c>
      <c r="E12" s="221"/>
      <c r="F12" s="221"/>
      <c r="G12" s="221"/>
      <c r="H12" s="67"/>
      <c r="I12" s="64"/>
      <c r="J12" s="64"/>
      <c r="K12" s="64"/>
      <c r="L12" s="64"/>
      <c r="M12" s="64"/>
      <c r="N12" s="64"/>
      <c r="O12" s="64"/>
      <c r="P12" s="64"/>
      <c r="Q12" s="64"/>
      <c r="R12" s="64"/>
      <c r="S12" s="64"/>
      <c r="T12" s="64"/>
      <c r="U12" s="65"/>
    </row>
    <row r="13" spans="2:21">
      <c r="B13" s="66" t="s">
        <v>85</v>
      </c>
      <c r="C13" s="67" t="s">
        <v>95</v>
      </c>
      <c r="D13" s="67" t="s">
        <v>84</v>
      </c>
      <c r="E13" s="67" t="s">
        <v>96</v>
      </c>
      <c r="F13" s="67" t="s">
        <v>97</v>
      </c>
      <c r="G13" s="67" t="s">
        <v>98</v>
      </c>
      <c r="H13" s="67"/>
      <c r="I13" s="64"/>
      <c r="J13" s="64"/>
      <c r="K13" s="64"/>
      <c r="L13" s="64"/>
      <c r="M13" s="64"/>
      <c r="N13" s="64"/>
      <c r="O13" s="64"/>
      <c r="P13" s="64"/>
      <c r="Q13" s="64"/>
      <c r="R13" s="64"/>
      <c r="S13" s="64"/>
      <c r="T13" s="64"/>
      <c r="U13" s="65"/>
    </row>
    <row r="14" spans="2:21">
      <c r="B14" s="68" t="s">
        <v>86</v>
      </c>
      <c r="C14" s="69" t="s">
        <v>99</v>
      </c>
      <c r="D14" s="70">
        <v>15406806.081426339</v>
      </c>
      <c r="E14" s="70">
        <v>15406806081.42634</v>
      </c>
      <c r="F14" s="71">
        <v>15406.806081426339</v>
      </c>
      <c r="G14" s="70">
        <v>15.4068060814263</v>
      </c>
      <c r="H14" s="72">
        <f t="shared" ref="H14:H26" si="0">F14/$F$17*100</f>
        <v>112.15221704816571</v>
      </c>
      <c r="I14" s="64"/>
      <c r="J14" s="64"/>
      <c r="K14" s="64"/>
      <c r="L14" s="64"/>
      <c r="M14" s="64"/>
      <c r="N14" s="64"/>
      <c r="O14" s="64"/>
      <c r="P14" s="64"/>
      <c r="Q14" s="64"/>
      <c r="R14" s="64"/>
      <c r="S14" s="64"/>
      <c r="T14" s="64"/>
      <c r="U14" s="65"/>
    </row>
    <row r="15" spans="2:21">
      <c r="B15" s="68" t="s">
        <v>86</v>
      </c>
      <c r="C15" s="69" t="s">
        <v>100</v>
      </c>
      <c r="D15" s="70">
        <v>13743444.682947455</v>
      </c>
      <c r="E15" s="70">
        <v>13743444682.947453</v>
      </c>
      <c r="F15" s="71">
        <v>13743.444682947455</v>
      </c>
      <c r="G15" s="70">
        <v>13.743444682947452</v>
      </c>
      <c r="H15" s="72">
        <f t="shared" si="0"/>
        <v>100.04395349205859</v>
      </c>
      <c r="I15" s="64"/>
      <c r="J15" s="64"/>
      <c r="K15" s="64"/>
      <c r="L15" s="64"/>
      <c r="M15" s="64"/>
      <c r="N15" s="64"/>
      <c r="O15" s="64"/>
      <c r="P15" s="64"/>
      <c r="Q15" s="64"/>
      <c r="R15" s="64"/>
      <c r="S15" s="64"/>
      <c r="T15" s="64"/>
      <c r="U15" s="65"/>
    </row>
    <row r="16" spans="2:21">
      <c r="B16" s="68" t="s">
        <v>86</v>
      </c>
      <c r="C16" s="69" t="s">
        <v>101</v>
      </c>
      <c r="D16" s="70">
        <v>15400768.011501625</v>
      </c>
      <c r="E16" s="70">
        <v>15400768011.501625</v>
      </c>
      <c r="F16" s="71">
        <v>15400.768011501626</v>
      </c>
      <c r="G16" s="70">
        <v>15.400768011501626</v>
      </c>
      <c r="H16" s="72">
        <f t="shared" si="0"/>
        <v>112.10826355610712</v>
      </c>
      <c r="I16" s="64"/>
      <c r="J16" s="64"/>
      <c r="K16" s="64"/>
      <c r="L16" s="64"/>
      <c r="M16" s="64"/>
      <c r="N16" s="64"/>
      <c r="O16" s="64"/>
      <c r="P16" s="64"/>
      <c r="Q16" s="64"/>
      <c r="R16" s="64"/>
      <c r="S16" s="64"/>
      <c r="T16" s="64"/>
      <c r="U16" s="65"/>
    </row>
    <row r="17" spans="2:21">
      <c r="B17" s="68" t="s">
        <v>86</v>
      </c>
      <c r="C17" s="69" t="s">
        <v>92</v>
      </c>
      <c r="D17" s="70">
        <v>13737406.613022741</v>
      </c>
      <c r="E17" s="70">
        <v>13737406613.022743</v>
      </c>
      <c r="F17" s="71">
        <v>13737.406613022744</v>
      </c>
      <c r="G17" s="70">
        <v>13.737406613022742</v>
      </c>
      <c r="H17" s="72">
        <f t="shared" si="0"/>
        <v>100</v>
      </c>
      <c r="I17" s="64"/>
      <c r="J17" s="64"/>
      <c r="K17" s="64"/>
      <c r="L17" s="64"/>
      <c r="M17" s="64"/>
      <c r="N17" s="64"/>
      <c r="O17" s="64"/>
      <c r="P17" s="64"/>
      <c r="Q17" s="64"/>
      <c r="R17" s="64"/>
      <c r="S17" s="64"/>
      <c r="T17" s="64"/>
      <c r="U17" s="65"/>
    </row>
    <row r="18" spans="2:21">
      <c r="B18" s="68" t="s">
        <v>86</v>
      </c>
      <c r="C18" s="69" t="s">
        <v>102</v>
      </c>
      <c r="D18" s="70">
        <v>315354.4297695795</v>
      </c>
      <c r="E18" s="70">
        <v>315354429.76957953</v>
      </c>
      <c r="F18" s="71">
        <v>315.3544297695795</v>
      </c>
      <c r="G18" s="70">
        <v>0.3153544297695795</v>
      </c>
      <c r="H18" s="72">
        <f t="shared" si="0"/>
        <v>2.295589252418508</v>
      </c>
      <c r="I18" s="64"/>
      <c r="J18" s="64"/>
      <c r="K18" s="64"/>
      <c r="L18" s="64"/>
      <c r="M18" s="64"/>
      <c r="N18" s="64"/>
      <c r="O18" s="64"/>
      <c r="P18" s="64"/>
      <c r="Q18" s="64"/>
      <c r="R18" s="64"/>
      <c r="S18" s="64"/>
      <c r="T18" s="64"/>
      <c r="U18" s="65"/>
    </row>
    <row r="19" spans="2:21">
      <c r="B19" s="68" t="s">
        <v>86</v>
      </c>
      <c r="C19" s="69" t="s">
        <v>330</v>
      </c>
      <c r="D19" s="70">
        <v>225485.80827626842</v>
      </c>
      <c r="E19" s="70">
        <v>225485808.27626842</v>
      </c>
      <c r="F19" s="71">
        <v>225.48580827626841</v>
      </c>
      <c r="G19" s="70">
        <v>0.22548580827626841</v>
      </c>
      <c r="H19" s="72">
        <f t="shared" si="0"/>
        <v>1.641400117417454</v>
      </c>
      <c r="I19" s="64"/>
      <c r="J19" s="64"/>
      <c r="K19" s="64"/>
      <c r="L19" s="64"/>
      <c r="M19" s="64"/>
      <c r="N19" s="64"/>
      <c r="O19" s="64"/>
      <c r="P19" s="64"/>
      <c r="Q19" s="64"/>
      <c r="R19" s="64"/>
      <c r="S19" s="64"/>
      <c r="T19" s="64"/>
      <c r="U19" s="65"/>
    </row>
    <row r="20" spans="2:21">
      <c r="B20" s="68" t="s">
        <v>86</v>
      </c>
      <c r="C20" s="69" t="s">
        <v>331</v>
      </c>
      <c r="D20" s="70">
        <v>51731.664311267414</v>
      </c>
      <c r="E20" s="70">
        <v>51731664.311267413</v>
      </c>
      <c r="F20" s="71">
        <v>51.731664311267416</v>
      </c>
      <c r="G20" s="70">
        <v>5.1731664311267411E-2</v>
      </c>
      <c r="H20" s="72">
        <f t="shared" si="0"/>
        <v>0.37657518459289829</v>
      </c>
      <c r="I20" s="64"/>
      <c r="J20" s="64"/>
      <c r="K20" s="64"/>
      <c r="L20" s="64"/>
      <c r="M20" s="64"/>
      <c r="N20" s="64"/>
      <c r="O20" s="64"/>
      <c r="P20" s="64"/>
      <c r="Q20" s="64"/>
      <c r="R20" s="64"/>
      <c r="S20" s="64"/>
      <c r="T20" s="64"/>
      <c r="U20" s="65"/>
    </row>
    <row r="21" spans="2:21">
      <c r="B21" s="68" t="s">
        <v>86</v>
      </c>
      <c r="C21" s="69" t="s">
        <v>332</v>
      </c>
      <c r="D21" s="70">
        <v>9783.1677045495617</v>
      </c>
      <c r="E21" s="70">
        <v>9783167.7045495622</v>
      </c>
      <c r="F21" s="71">
        <v>9.7831677045495624</v>
      </c>
      <c r="G21" s="70">
        <v>9.7831677045495617E-3</v>
      </c>
      <c r="H21" s="72">
        <f t="shared" si="0"/>
        <v>7.1215535654854584E-2</v>
      </c>
      <c r="I21" s="64"/>
      <c r="J21" s="64"/>
      <c r="K21" s="64"/>
      <c r="L21" s="64"/>
      <c r="M21" s="64"/>
      <c r="N21" s="64"/>
      <c r="O21" s="64"/>
      <c r="P21" s="64"/>
      <c r="Q21" s="64"/>
      <c r="R21" s="64"/>
      <c r="S21" s="64"/>
      <c r="T21" s="64"/>
      <c r="U21" s="65"/>
    </row>
    <row r="22" spans="2:21">
      <c r="B22" s="68" t="s">
        <v>86</v>
      </c>
      <c r="C22" s="69" t="s">
        <v>329</v>
      </c>
      <c r="D22" s="70">
        <v>28353.789477494116</v>
      </c>
      <c r="E22" s="70">
        <v>28353789.477494113</v>
      </c>
      <c r="F22" s="71">
        <v>28.353789477494118</v>
      </c>
      <c r="G22" s="70">
        <v>2.8353789477494111E-2</v>
      </c>
      <c r="H22" s="72">
        <f t="shared" si="0"/>
        <v>0.20639841475330128</v>
      </c>
      <c r="I22" s="64"/>
      <c r="J22" s="64"/>
      <c r="K22" s="64"/>
      <c r="L22" s="64"/>
      <c r="M22" s="64"/>
      <c r="N22" s="64"/>
      <c r="O22" s="64"/>
      <c r="P22" s="64"/>
      <c r="Q22" s="64"/>
      <c r="R22" s="64"/>
      <c r="S22" s="64"/>
      <c r="T22" s="64"/>
      <c r="U22" s="65"/>
    </row>
    <row r="23" spans="2:21">
      <c r="B23" s="68" t="s">
        <v>86</v>
      </c>
      <c r="C23" s="69" t="s">
        <v>103</v>
      </c>
      <c r="D23" s="70">
        <v>7649.4967938734535</v>
      </c>
      <c r="E23" s="70">
        <v>7649496.7938734535</v>
      </c>
      <c r="F23" s="71">
        <v>7.6494967938734533</v>
      </c>
      <c r="G23" s="70">
        <v>7.6494967938734526E-3</v>
      </c>
      <c r="H23" s="72">
        <f t="shared" si="0"/>
        <v>5.568370369573182E-2</v>
      </c>
      <c r="I23" s="64"/>
      <c r="J23" s="64"/>
      <c r="K23" s="64"/>
      <c r="L23" s="64"/>
      <c r="M23" s="64"/>
      <c r="N23" s="64"/>
      <c r="O23" s="64"/>
      <c r="P23" s="64"/>
      <c r="Q23" s="64"/>
      <c r="R23" s="64"/>
      <c r="S23" s="64"/>
      <c r="T23" s="64"/>
      <c r="U23" s="65"/>
    </row>
    <row r="24" spans="2:21">
      <c r="B24" s="68" t="s">
        <v>86</v>
      </c>
      <c r="C24" s="69" t="s">
        <v>104</v>
      </c>
      <c r="D24" s="70">
        <v>2619.2270487704991</v>
      </c>
      <c r="E24" s="70">
        <v>2619227.048770499</v>
      </c>
      <c r="F24" s="71">
        <v>2.6192270487704992</v>
      </c>
      <c r="G24" s="70">
        <v>2.6192270487704989E-3</v>
      </c>
      <c r="H24" s="72">
        <f t="shared" si="0"/>
        <v>1.9066386564459206E-2</v>
      </c>
      <c r="I24" s="64"/>
      <c r="J24" s="64"/>
      <c r="K24" s="64"/>
      <c r="L24" s="64"/>
      <c r="M24" s="64"/>
      <c r="N24" s="64"/>
      <c r="O24" s="64"/>
      <c r="P24" s="64"/>
      <c r="Q24" s="64"/>
      <c r="R24" s="64"/>
      <c r="S24" s="64"/>
      <c r="T24" s="64"/>
      <c r="U24" s="65"/>
    </row>
    <row r="25" spans="2:21">
      <c r="B25" s="68" t="s">
        <v>86</v>
      </c>
      <c r="C25" s="69" t="s">
        <v>105</v>
      </c>
      <c r="D25" s="70">
        <v>2038.9410687384143</v>
      </c>
      <c r="E25" s="70">
        <v>2038941.0687384142</v>
      </c>
      <c r="F25" s="71">
        <v>2.0389410687384144</v>
      </c>
      <c r="G25" s="70">
        <v>2.0389410687384141E-3</v>
      </c>
      <c r="H25" s="72">
        <f t="shared" si="0"/>
        <v>1.4842256083513939E-2</v>
      </c>
      <c r="I25" s="64"/>
      <c r="J25" s="64"/>
      <c r="K25" s="64"/>
      <c r="L25" s="64"/>
      <c r="M25" s="64"/>
      <c r="N25" s="64"/>
      <c r="O25" s="64"/>
      <c r="P25" s="64"/>
      <c r="Q25" s="64"/>
      <c r="R25" s="64"/>
      <c r="S25" s="64"/>
      <c r="T25" s="64"/>
      <c r="U25" s="65"/>
    </row>
    <row r="26" spans="2:21">
      <c r="B26" s="68" t="s">
        <v>86</v>
      </c>
      <c r="C26" s="69" t="s">
        <v>106</v>
      </c>
      <c r="D26" s="70">
        <v>16046.124566111748</v>
      </c>
      <c r="E26" s="70">
        <v>16046124.566111747</v>
      </c>
      <c r="F26" s="71">
        <v>16.046124566111747</v>
      </c>
      <c r="G26" s="70">
        <v>1.6046124566111746E-2</v>
      </c>
      <c r="H26" s="72">
        <f t="shared" si="0"/>
        <v>0.11680606840959627</v>
      </c>
      <c r="I26" s="64"/>
      <c r="J26" s="64"/>
      <c r="K26" s="64"/>
      <c r="L26" s="64"/>
      <c r="M26" s="64"/>
      <c r="N26" s="64"/>
      <c r="O26" s="64"/>
      <c r="P26" s="64"/>
      <c r="Q26" s="64"/>
      <c r="R26" s="64"/>
      <c r="S26" s="64"/>
      <c r="T26" s="64"/>
      <c r="U26" s="65"/>
    </row>
    <row r="27" spans="2:21">
      <c r="B27" s="62"/>
      <c r="C27" s="63"/>
      <c r="D27" s="64"/>
      <c r="E27" s="64"/>
      <c r="F27" s="64"/>
      <c r="G27" s="64"/>
      <c r="H27" s="64"/>
      <c r="I27" s="64"/>
      <c r="J27" s="64"/>
      <c r="K27" s="64"/>
      <c r="L27" s="64"/>
      <c r="M27" s="64"/>
      <c r="N27" s="64"/>
      <c r="O27" s="64"/>
      <c r="P27" s="64"/>
      <c r="Q27" s="64"/>
      <c r="R27" s="64"/>
      <c r="S27" s="64"/>
      <c r="T27" s="64"/>
      <c r="U27" s="65"/>
    </row>
    <row r="28" spans="2:21">
      <c r="B28" s="62"/>
      <c r="C28" s="63"/>
      <c r="D28" s="64"/>
      <c r="E28" s="64"/>
      <c r="F28" s="64"/>
      <c r="G28" s="64"/>
      <c r="H28" s="64"/>
      <c r="I28" s="64"/>
      <c r="J28" s="64"/>
      <c r="K28" s="64"/>
      <c r="L28" s="64"/>
      <c r="M28" s="64"/>
      <c r="N28" s="64"/>
      <c r="O28" s="64"/>
      <c r="P28" s="64"/>
      <c r="Q28" s="64"/>
      <c r="R28" s="64"/>
      <c r="S28" s="64"/>
      <c r="T28" s="64"/>
      <c r="U28" s="65"/>
    </row>
    <row r="29" spans="2:21">
      <c r="B29" s="62" t="s">
        <v>87</v>
      </c>
      <c r="C29" s="63"/>
      <c r="D29" s="64"/>
      <c r="E29" s="64"/>
      <c r="F29" s="64"/>
      <c r="G29" s="64"/>
      <c r="H29" s="64"/>
      <c r="I29" s="64"/>
      <c r="J29" s="64"/>
      <c r="K29" s="64"/>
      <c r="L29" s="64"/>
      <c r="M29" s="64"/>
      <c r="N29" s="64"/>
      <c r="O29" s="64"/>
      <c r="P29" s="64"/>
      <c r="Q29" s="64"/>
      <c r="R29" s="64"/>
      <c r="S29" s="64"/>
      <c r="T29" s="64"/>
      <c r="U29" s="65"/>
    </row>
    <row r="30" spans="2:21">
      <c r="B30" s="62" t="s">
        <v>107</v>
      </c>
      <c r="C30" s="63"/>
      <c r="D30" s="64"/>
      <c r="E30" s="64"/>
      <c r="F30" s="64"/>
      <c r="G30" s="64"/>
      <c r="H30" s="64"/>
      <c r="I30" s="64"/>
      <c r="J30" s="64"/>
      <c r="K30" s="64"/>
      <c r="L30" s="64"/>
      <c r="M30" s="64"/>
      <c r="N30" s="64"/>
      <c r="O30" s="64"/>
      <c r="P30" s="64"/>
      <c r="Q30" s="64"/>
      <c r="R30" s="64"/>
      <c r="S30" s="64"/>
      <c r="T30" s="64"/>
      <c r="U30" s="65"/>
    </row>
    <row r="31" spans="2:21">
      <c r="B31" s="62" t="s">
        <v>88</v>
      </c>
      <c r="C31" s="63"/>
      <c r="D31" s="64"/>
      <c r="E31" s="64"/>
      <c r="F31" s="64"/>
      <c r="G31" s="64"/>
      <c r="H31" s="64"/>
      <c r="I31" s="64"/>
      <c r="J31" s="64"/>
      <c r="K31" s="64"/>
      <c r="L31" s="64"/>
      <c r="M31" s="64"/>
      <c r="N31" s="64"/>
      <c r="O31" s="64"/>
      <c r="P31" s="64"/>
      <c r="Q31" s="64"/>
      <c r="R31" s="64"/>
      <c r="S31" s="64"/>
      <c r="T31" s="64"/>
      <c r="U31" s="65"/>
    </row>
    <row r="32" spans="2:21">
      <c r="B32" s="62" t="s">
        <v>89</v>
      </c>
      <c r="C32" s="63"/>
      <c r="D32" s="64"/>
      <c r="E32" s="64"/>
      <c r="F32" s="64"/>
      <c r="G32" s="64"/>
      <c r="H32" s="64"/>
      <c r="I32" s="64"/>
      <c r="J32" s="64"/>
      <c r="K32" s="64"/>
      <c r="L32" s="64"/>
      <c r="M32" s="64"/>
      <c r="N32" s="64"/>
      <c r="O32" s="64"/>
      <c r="P32" s="64"/>
      <c r="Q32" s="64"/>
      <c r="R32" s="64"/>
      <c r="S32" s="64"/>
      <c r="T32" s="64"/>
      <c r="U32" s="65"/>
    </row>
    <row r="33" spans="2:21">
      <c r="B33" s="62" t="s">
        <v>90</v>
      </c>
      <c r="C33" s="63"/>
      <c r="D33" s="64"/>
      <c r="E33" s="64"/>
      <c r="F33" s="64"/>
      <c r="G33" s="64"/>
      <c r="H33" s="64"/>
      <c r="I33" s="64"/>
      <c r="J33" s="64"/>
      <c r="K33" s="64"/>
      <c r="L33" s="64"/>
      <c r="M33" s="64"/>
      <c r="N33" s="64"/>
      <c r="O33" s="64"/>
      <c r="P33" s="64"/>
      <c r="Q33" s="64"/>
      <c r="R33" s="64"/>
      <c r="S33" s="64"/>
      <c r="T33" s="64"/>
      <c r="U33" s="65"/>
    </row>
    <row r="34" spans="2:21">
      <c r="B34" s="62" t="s">
        <v>91</v>
      </c>
      <c r="C34" s="63"/>
      <c r="D34" s="64"/>
      <c r="E34" s="64"/>
      <c r="F34" s="64"/>
      <c r="G34" s="64"/>
      <c r="H34" s="64"/>
      <c r="I34" s="64"/>
      <c r="J34" s="64"/>
      <c r="K34" s="64"/>
      <c r="L34" s="64"/>
      <c r="M34" s="64"/>
      <c r="N34" s="64"/>
      <c r="O34" s="64"/>
      <c r="P34" s="64"/>
      <c r="Q34" s="64"/>
      <c r="R34" s="64"/>
      <c r="S34" s="64"/>
      <c r="T34" s="64"/>
      <c r="U34" s="65"/>
    </row>
    <row r="35" spans="2:21">
      <c r="B35" s="62"/>
      <c r="C35" s="63"/>
      <c r="D35" s="64"/>
      <c r="E35" s="64"/>
      <c r="F35" s="64"/>
      <c r="G35" s="64"/>
      <c r="H35" s="64"/>
      <c r="I35" s="64"/>
      <c r="J35" s="64"/>
      <c r="K35" s="64"/>
      <c r="L35" s="64"/>
      <c r="M35" s="64"/>
      <c r="N35" s="64"/>
      <c r="O35" s="64"/>
      <c r="P35" s="64"/>
      <c r="Q35" s="64"/>
      <c r="R35" s="64"/>
      <c r="S35" s="64"/>
      <c r="T35" s="64"/>
      <c r="U35" s="65"/>
    </row>
    <row r="36" spans="2:21">
      <c r="B36" s="62" t="s">
        <v>108</v>
      </c>
      <c r="C36" s="63"/>
      <c r="D36" s="64"/>
      <c r="E36" s="64"/>
      <c r="F36" s="64"/>
      <c r="G36" s="64"/>
      <c r="H36" s="64"/>
      <c r="I36" s="64"/>
      <c r="J36" s="64"/>
      <c r="K36" s="64"/>
      <c r="L36" s="64"/>
      <c r="M36" s="64"/>
      <c r="N36" s="64"/>
      <c r="O36" s="64"/>
      <c r="P36" s="64"/>
      <c r="Q36" s="64"/>
      <c r="R36" s="64"/>
      <c r="S36" s="64"/>
      <c r="T36" s="64"/>
      <c r="U36" s="65"/>
    </row>
    <row r="37" spans="2:21">
      <c r="B37" s="62"/>
      <c r="C37" s="63"/>
      <c r="D37" s="64"/>
      <c r="E37" s="64"/>
      <c r="F37" s="64"/>
      <c r="G37" s="64"/>
      <c r="H37" s="64"/>
      <c r="I37" s="64"/>
      <c r="J37" s="64"/>
      <c r="K37" s="64"/>
      <c r="L37" s="64"/>
      <c r="M37" s="64"/>
      <c r="N37" s="64"/>
      <c r="O37" s="64"/>
      <c r="P37" s="64"/>
      <c r="Q37" s="64"/>
      <c r="R37" s="64"/>
      <c r="S37" s="64"/>
      <c r="T37" s="64"/>
      <c r="U37" s="65"/>
    </row>
    <row r="38" spans="2:21">
      <c r="B38" s="73" t="s">
        <v>109</v>
      </c>
      <c r="C38" s="74"/>
      <c r="D38" s="75"/>
      <c r="E38" s="75"/>
      <c r="F38" s="75"/>
      <c r="G38" s="75"/>
      <c r="H38" s="75"/>
      <c r="I38" s="75"/>
      <c r="J38" s="75"/>
      <c r="K38" s="75"/>
      <c r="L38" s="75"/>
      <c r="M38" s="75"/>
      <c r="N38" s="75"/>
      <c r="O38" s="75"/>
      <c r="P38" s="75"/>
      <c r="Q38" s="75"/>
      <c r="R38" s="75"/>
      <c r="S38" s="75"/>
      <c r="T38" s="75"/>
      <c r="U38" s="76"/>
    </row>
  </sheetData>
  <mergeCells count="1">
    <mergeCell ref="D12:G12"/>
  </mergeCells>
  <dataValidations xWindow="204" yWindow="483" count="1">
    <dataValidation allowBlank="1" showInputMessage="1" showErrorMessage="1" prompt="Nedenstående er et udtræk fra UNFCCC (https://unfccc.int/topics/mitigation/resources/registry-and-data/ghg-data-from-unfccc)._x000a__x000a_Ved at trykke på linket &quot;Flexible Queries for Annex I Parties&quot; kan man lave sine egne udtræk, bl.a. nedenstående.  _x000a__x000a__x000a__x000a_" sqref="B6" xr:uid="{F89E6EC7-1FFC-442B-9ACA-7C695088BC73}"/>
  </dataValidations>
  <hyperlinks>
    <hyperlink ref="B2" location="Rapport!A1" display="Tilbage til forsiden" xr:uid="{323D55E8-D0FB-433B-9B93-E4AC632F388D}"/>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3BB9-4F91-4D74-8612-5702385C9667}">
  <sheetPr>
    <tabColor rgb="FF4EA25F"/>
  </sheetPr>
  <dimension ref="B2:AI20"/>
  <sheetViews>
    <sheetView showGridLines="0" zoomScale="130" zoomScaleNormal="130" workbookViewId="0">
      <selection activeCell="B22" sqref="B22"/>
    </sheetView>
  </sheetViews>
  <sheetFormatPr defaultRowHeight="15"/>
  <cols>
    <col min="1" max="1" width="9.140625" style="21"/>
    <col min="2" max="2" width="55.85546875" style="21" bestFit="1" customWidth="1"/>
    <col min="3" max="16384" width="9.140625" style="21"/>
  </cols>
  <sheetData>
    <row r="2" spans="2:35">
      <c r="B2" s="51" t="s">
        <v>296</v>
      </c>
    </row>
    <row r="3" spans="2:35">
      <c r="B3" s="51"/>
    </row>
    <row r="4" spans="2:35">
      <c r="B4" s="51"/>
    </row>
    <row r="5" spans="2:35" ht="20.25">
      <c r="B5" s="53" t="s">
        <v>348</v>
      </c>
    </row>
    <row r="6" spans="2:35">
      <c r="B6" s="55" t="s">
        <v>297</v>
      </c>
    </row>
    <row r="9" spans="2:35" ht="15.75">
      <c r="B9" s="127" t="s">
        <v>110</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9"/>
    </row>
    <row r="10" spans="2:35" ht="15.75">
      <c r="B10" s="130" t="s">
        <v>111</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31"/>
    </row>
    <row r="11" spans="2:35">
      <c r="B11" s="132"/>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row>
    <row r="12" spans="2:35" ht="15.75" thickBot="1">
      <c r="B12" s="135"/>
      <c r="C12" s="111">
        <v>1990</v>
      </c>
      <c r="D12" s="111">
        <v>1991</v>
      </c>
      <c r="E12" s="111">
        <v>1992</v>
      </c>
      <c r="F12" s="111">
        <v>1993</v>
      </c>
      <c r="G12" s="111">
        <v>1994</v>
      </c>
      <c r="H12" s="111">
        <v>1995</v>
      </c>
      <c r="I12" s="111">
        <v>1996</v>
      </c>
      <c r="J12" s="111">
        <v>1997</v>
      </c>
      <c r="K12" s="111">
        <v>1998</v>
      </c>
      <c r="L12" s="111">
        <v>1999</v>
      </c>
      <c r="M12" s="111">
        <v>2000</v>
      </c>
      <c r="N12" s="111">
        <v>2001</v>
      </c>
      <c r="O12" s="111">
        <v>2002</v>
      </c>
      <c r="P12" s="111">
        <v>2003</v>
      </c>
      <c r="Q12" s="111">
        <v>2004</v>
      </c>
      <c r="R12" s="111">
        <v>2005</v>
      </c>
      <c r="S12" s="111">
        <v>2006</v>
      </c>
      <c r="T12" s="111">
        <v>2007</v>
      </c>
      <c r="U12" s="111">
        <v>2008</v>
      </c>
      <c r="V12" s="111">
        <v>2009</v>
      </c>
      <c r="W12" s="111">
        <v>2010</v>
      </c>
      <c r="X12" s="111">
        <v>2011</v>
      </c>
      <c r="Y12" s="111">
        <v>2012</v>
      </c>
      <c r="Z12" s="111">
        <v>2013</v>
      </c>
      <c r="AA12" s="111">
        <v>2014</v>
      </c>
      <c r="AB12" s="111">
        <v>2015</v>
      </c>
      <c r="AC12" s="111">
        <v>2016</v>
      </c>
      <c r="AD12" s="111">
        <v>2017</v>
      </c>
      <c r="AE12" s="111">
        <v>2018</v>
      </c>
      <c r="AF12" s="111">
        <v>2019</v>
      </c>
      <c r="AG12" s="111">
        <v>2020</v>
      </c>
      <c r="AH12" s="136">
        <v>2021</v>
      </c>
      <c r="AI12" s="22"/>
    </row>
    <row r="13" spans="2:35" ht="15.75" thickBot="1">
      <c r="B13" s="120" t="s">
        <v>333</v>
      </c>
      <c r="C13" s="113">
        <v>83.493799999999993</v>
      </c>
      <c r="D13" s="113">
        <v>95.549899999999994</v>
      </c>
      <c r="E13" s="113">
        <v>102.1272</v>
      </c>
      <c r="F13" s="113">
        <v>89.818299999999994</v>
      </c>
      <c r="G13" s="113">
        <v>94.659499999999994</v>
      </c>
      <c r="H13" s="113">
        <v>91.0488</v>
      </c>
      <c r="I13" s="113">
        <v>108.9717</v>
      </c>
      <c r="J13" s="113">
        <v>94.494699999999995</v>
      </c>
      <c r="K13" s="113">
        <v>96.362099999999998</v>
      </c>
      <c r="L13" s="113">
        <v>99.865499999999997</v>
      </c>
      <c r="M13" s="113">
        <v>104.1658</v>
      </c>
      <c r="N13" s="113">
        <v>85.761099999999999</v>
      </c>
      <c r="O13" s="113">
        <v>80.026200000000003</v>
      </c>
      <c r="P13" s="113">
        <v>78.305499999999995</v>
      </c>
      <c r="Q13" s="113">
        <v>75.45</v>
      </c>
      <c r="R13" s="113">
        <v>74.610500000000002</v>
      </c>
      <c r="S13" s="113">
        <v>61.315300000000001</v>
      </c>
      <c r="T13" s="113">
        <v>56.383699999999997</v>
      </c>
      <c r="U13" s="113">
        <v>58.889800000000001</v>
      </c>
      <c r="V13" s="113">
        <v>51.724800000000002</v>
      </c>
      <c r="W13" s="113">
        <v>45.098700000000001</v>
      </c>
      <c r="X13" s="113">
        <v>43.625</v>
      </c>
      <c r="Y13" s="113">
        <v>43.808799999999998</v>
      </c>
      <c r="Z13" s="113">
        <v>47.546300000000002</v>
      </c>
      <c r="AA13" s="113">
        <v>41.240900000000003</v>
      </c>
      <c r="AB13" s="113">
        <v>43.140500000000003</v>
      </c>
      <c r="AC13" s="113">
        <v>41.278300000000002</v>
      </c>
      <c r="AD13" s="113">
        <v>38.420999999999999</v>
      </c>
      <c r="AE13" s="113">
        <v>37.508899999999997</v>
      </c>
      <c r="AF13" s="113">
        <v>43.578699999999998</v>
      </c>
      <c r="AG13" s="113">
        <v>48.584899999999998</v>
      </c>
      <c r="AH13" s="137">
        <v>50.423400000000001</v>
      </c>
      <c r="AI13" s="22"/>
    </row>
    <row r="14" spans="2:35" ht="15.75" thickBot="1">
      <c r="B14" s="120" t="s">
        <v>334</v>
      </c>
      <c r="C14" s="114">
        <v>1.411</v>
      </c>
      <c r="D14" s="114">
        <v>1.3116000000000001</v>
      </c>
      <c r="E14" s="114">
        <v>1.2524999999999999</v>
      </c>
      <c r="F14" s="114">
        <v>1.4537</v>
      </c>
      <c r="G14" s="114">
        <v>1.8768</v>
      </c>
      <c r="H14" s="114">
        <v>1.5339</v>
      </c>
      <c r="I14" s="114">
        <v>1.4767999999999999</v>
      </c>
      <c r="J14" s="114">
        <v>0.89249999999999996</v>
      </c>
      <c r="K14" s="114">
        <v>1.0349999999999999</v>
      </c>
      <c r="L14" s="114">
        <v>0.69159999999999999</v>
      </c>
      <c r="M14" s="114">
        <v>0.59550000000000003</v>
      </c>
      <c r="N14" s="114">
        <v>0.25080000000000002</v>
      </c>
      <c r="O14" s="114">
        <v>0.49309999999999998</v>
      </c>
      <c r="P14" s="114">
        <v>0.57809999999999995</v>
      </c>
      <c r="Q14" s="114">
        <v>0.48080000000000001</v>
      </c>
      <c r="R14" s="114">
        <v>0.36559999999999998</v>
      </c>
      <c r="S14" s="114">
        <v>0.30580000000000002</v>
      </c>
      <c r="T14" s="114">
        <v>0.37819999999999998</v>
      </c>
      <c r="U14" s="114">
        <v>0.27200000000000002</v>
      </c>
      <c r="V14" s="114">
        <v>0.22600000000000001</v>
      </c>
      <c r="W14" s="114">
        <v>0.2084</v>
      </c>
      <c r="X14" s="114">
        <v>0.224</v>
      </c>
      <c r="Y14" s="114">
        <v>5.45E-2</v>
      </c>
      <c r="Z14" s="114">
        <v>9.6600000000000005E-2</v>
      </c>
      <c r="AA14" s="114">
        <v>0.1943</v>
      </c>
      <c r="AB14" s="114">
        <v>0.15390000000000001</v>
      </c>
      <c r="AC14" s="114">
        <v>5.28E-2</v>
      </c>
      <c r="AD14" s="114">
        <v>0.24829999999999999</v>
      </c>
      <c r="AE14" s="114">
        <v>0.26840000000000003</v>
      </c>
      <c r="AF14" s="114">
        <v>0.22939999999999999</v>
      </c>
      <c r="AG14" s="114">
        <v>0.19189999999999999</v>
      </c>
      <c r="AH14" s="138">
        <v>0.27700000000000002</v>
      </c>
      <c r="AI14" s="22"/>
    </row>
    <row r="15" spans="2:35" ht="15.75" thickBot="1">
      <c r="B15" s="120" t="s">
        <v>335</v>
      </c>
      <c r="C15" s="115">
        <v>406.88529999999997</v>
      </c>
      <c r="D15" s="115">
        <v>454.59320000000002</v>
      </c>
      <c r="E15" s="115">
        <v>568.70929999999998</v>
      </c>
      <c r="F15" s="115">
        <v>382.7749</v>
      </c>
      <c r="G15" s="115">
        <v>465.46780000000001</v>
      </c>
      <c r="H15" s="115">
        <v>575.01589999999999</v>
      </c>
      <c r="I15" s="115">
        <v>600.73659999999995</v>
      </c>
      <c r="J15" s="115">
        <v>603.92359999999996</v>
      </c>
      <c r="K15" s="115">
        <v>603.28129999999999</v>
      </c>
      <c r="L15" s="115">
        <v>542.21950000000004</v>
      </c>
      <c r="M15" s="115">
        <v>584.92179999999996</v>
      </c>
      <c r="N15" s="115">
        <v>567.24159999999995</v>
      </c>
      <c r="O15" s="115">
        <v>563.53679999999997</v>
      </c>
      <c r="P15" s="115">
        <v>566.35</v>
      </c>
      <c r="Q15" s="115">
        <v>672.29859999999996</v>
      </c>
      <c r="R15" s="115">
        <v>750.5797</v>
      </c>
      <c r="S15" s="115">
        <v>743.86289999999997</v>
      </c>
      <c r="T15" s="115">
        <v>848.95439999999996</v>
      </c>
      <c r="U15" s="115">
        <v>791.85069999999996</v>
      </c>
      <c r="V15" s="115">
        <v>700.63919999999996</v>
      </c>
      <c r="W15" s="115">
        <v>629.09849999999994</v>
      </c>
      <c r="X15" s="115">
        <v>656.46259999999995</v>
      </c>
      <c r="Y15" s="115">
        <v>533.60029999999995</v>
      </c>
      <c r="Z15" s="115">
        <v>562.49720000000002</v>
      </c>
      <c r="AA15" s="115">
        <v>497.89330000000001</v>
      </c>
      <c r="AB15" s="115">
        <v>513.08799999999997</v>
      </c>
      <c r="AC15" s="115">
        <v>469.89479999999998</v>
      </c>
      <c r="AD15" s="115">
        <v>520.86950000000002</v>
      </c>
      <c r="AE15" s="115">
        <v>511.39440000000002</v>
      </c>
      <c r="AF15" s="115">
        <v>523.04390000000001</v>
      </c>
      <c r="AG15" s="115">
        <v>630.36800000000005</v>
      </c>
      <c r="AH15" s="139">
        <v>595.78809999999999</v>
      </c>
      <c r="AI15" s="22"/>
    </row>
    <row r="16" spans="2:35" ht="15.75" thickBot="1">
      <c r="B16" s="120" t="s">
        <v>336</v>
      </c>
      <c r="C16" s="115">
        <v>176.40029999999999</v>
      </c>
      <c r="D16" s="115">
        <v>199.23990000000001</v>
      </c>
      <c r="E16" s="115">
        <v>205.69929999999999</v>
      </c>
      <c r="F16" s="115">
        <v>174.22020000000001</v>
      </c>
      <c r="G16" s="115">
        <v>203.06530000000001</v>
      </c>
      <c r="H16" s="115">
        <v>211.99420000000001</v>
      </c>
      <c r="I16" s="115">
        <v>226.9708</v>
      </c>
      <c r="J16" s="115">
        <v>212.15049999999999</v>
      </c>
      <c r="K16" s="115">
        <v>203.9367</v>
      </c>
      <c r="L16" s="115">
        <v>194.15039999999999</v>
      </c>
      <c r="M16" s="115">
        <v>196.9144</v>
      </c>
      <c r="N16" s="115">
        <v>175.45650000000001</v>
      </c>
      <c r="O16" s="115">
        <v>180.30080000000001</v>
      </c>
      <c r="P16" s="115">
        <v>168.64189999999999</v>
      </c>
      <c r="Q16" s="115">
        <v>164.477</v>
      </c>
      <c r="R16" s="115">
        <v>181.90459999999999</v>
      </c>
      <c r="S16" s="115">
        <v>140.5247</v>
      </c>
      <c r="T16" s="115">
        <v>140.7346</v>
      </c>
      <c r="U16" s="115">
        <v>187.96199999999999</v>
      </c>
      <c r="V16" s="115">
        <v>152.614</v>
      </c>
      <c r="W16" s="115">
        <v>143.0239</v>
      </c>
      <c r="X16" s="115">
        <v>154.81729999999999</v>
      </c>
      <c r="Y16" s="115">
        <v>156.08189999999999</v>
      </c>
      <c r="Z16" s="115">
        <v>159.34479999999999</v>
      </c>
      <c r="AA16" s="115">
        <v>133.0187</v>
      </c>
      <c r="AB16" s="115">
        <v>145.51249999999999</v>
      </c>
      <c r="AC16" s="115">
        <v>132.1311</v>
      </c>
      <c r="AD16" s="115">
        <v>131.6602</v>
      </c>
      <c r="AE16" s="115">
        <v>129.2116</v>
      </c>
      <c r="AF16" s="115">
        <v>138.58449999999999</v>
      </c>
      <c r="AG16" s="115">
        <v>175.4513</v>
      </c>
      <c r="AH16" s="139">
        <v>161.4846</v>
      </c>
      <c r="AI16" s="22"/>
    </row>
    <row r="17" spans="2:35" ht="15.75" thickBot="1">
      <c r="B17" s="120" t="s">
        <v>337</v>
      </c>
      <c r="C17" s="114">
        <v>0.19989999999999999</v>
      </c>
      <c r="D17" s="114">
        <v>0.2026</v>
      </c>
      <c r="E17" s="114">
        <v>0.21190000000000001</v>
      </c>
      <c r="F17" s="114">
        <v>0.1862</v>
      </c>
      <c r="G17" s="114">
        <v>0.24179999999999999</v>
      </c>
      <c r="H17" s="114">
        <v>0.22889999999999999</v>
      </c>
      <c r="I17" s="114">
        <v>0.2374</v>
      </c>
      <c r="J17" s="114">
        <v>0.24829999999999999</v>
      </c>
      <c r="K17" s="114">
        <v>0.2278</v>
      </c>
      <c r="L17" s="114">
        <v>0.1386</v>
      </c>
      <c r="M17" s="114">
        <v>0.1797</v>
      </c>
      <c r="N17" s="114">
        <v>0.1613</v>
      </c>
      <c r="O17" s="114">
        <v>0.1991</v>
      </c>
      <c r="P17" s="114">
        <v>0.1638</v>
      </c>
      <c r="Q17" s="114">
        <v>0.17299999999999999</v>
      </c>
      <c r="R17" s="114">
        <v>0.18870000000000001</v>
      </c>
      <c r="S17" s="114">
        <v>0.15629999999999999</v>
      </c>
      <c r="T17" s="114">
        <v>0.18179999999999999</v>
      </c>
      <c r="U17" s="114">
        <v>0.2329</v>
      </c>
      <c r="V17" s="114">
        <v>0.23150000000000001</v>
      </c>
      <c r="W17" s="114">
        <v>0.23219999999999999</v>
      </c>
      <c r="X17" s="114">
        <v>0.29249999999999998</v>
      </c>
      <c r="Y17" s="114">
        <v>0.28339999999999999</v>
      </c>
      <c r="Z17" s="114">
        <v>0.2969</v>
      </c>
      <c r="AA17" s="114">
        <v>0.26190000000000002</v>
      </c>
      <c r="AB17" s="114">
        <v>0.24440000000000001</v>
      </c>
      <c r="AC17" s="114">
        <v>0.20300000000000001</v>
      </c>
      <c r="AD17" s="114">
        <v>0.23449999999999999</v>
      </c>
      <c r="AE17" s="114">
        <v>0.22389999999999999</v>
      </c>
      <c r="AF17" s="114">
        <v>0.2412</v>
      </c>
      <c r="AG17" s="114">
        <v>0.35439999999999999</v>
      </c>
      <c r="AH17" s="138">
        <v>0.32640000000000002</v>
      </c>
      <c r="AI17" s="22"/>
    </row>
    <row r="18" spans="2:35">
      <c r="B18" s="216" t="s">
        <v>338</v>
      </c>
      <c r="C18" s="117">
        <v>29.1251</v>
      </c>
      <c r="D18" s="117">
        <v>33.0852</v>
      </c>
      <c r="E18" s="117">
        <v>36.9895</v>
      </c>
      <c r="F18" s="117">
        <v>36.604500000000002</v>
      </c>
      <c r="G18" s="117">
        <v>44.121499999999997</v>
      </c>
      <c r="H18" s="117">
        <v>43.926499999999997</v>
      </c>
      <c r="I18" s="117">
        <v>41.972999999999999</v>
      </c>
      <c r="J18" s="117">
        <v>44.8264</v>
      </c>
      <c r="K18" s="117">
        <v>37.276600000000002</v>
      </c>
      <c r="L18" s="117">
        <v>38.197099999999999</v>
      </c>
      <c r="M18" s="117">
        <v>41.027700000000003</v>
      </c>
      <c r="N18" s="117">
        <v>43.297699999999999</v>
      </c>
      <c r="O18" s="117">
        <v>38.7879</v>
      </c>
      <c r="P18" s="117">
        <v>37.986800000000002</v>
      </c>
      <c r="Q18" s="117">
        <v>34.788499999999999</v>
      </c>
      <c r="R18" s="117">
        <v>35.505200000000002</v>
      </c>
      <c r="S18" s="117">
        <v>45.551099999999998</v>
      </c>
      <c r="T18" s="117">
        <v>36.0747</v>
      </c>
      <c r="U18" s="117">
        <v>40.010300000000001</v>
      </c>
      <c r="V18" s="117">
        <v>28.035299999999999</v>
      </c>
      <c r="W18" s="117">
        <v>25.5932</v>
      </c>
      <c r="X18" s="117">
        <v>25.771999999999998</v>
      </c>
      <c r="Y18" s="117">
        <v>22.594000000000001</v>
      </c>
      <c r="Z18" s="117">
        <v>37.752699999999997</v>
      </c>
      <c r="AA18" s="117">
        <v>26.69</v>
      </c>
      <c r="AB18" s="117">
        <v>38.820999999999998</v>
      </c>
      <c r="AC18" s="117">
        <v>33.521900000000002</v>
      </c>
      <c r="AD18" s="117">
        <v>28.563400000000001</v>
      </c>
      <c r="AE18" s="117">
        <v>40.863500000000002</v>
      </c>
      <c r="AF18" s="117">
        <v>21.347899999999999</v>
      </c>
      <c r="AG18" s="117">
        <v>24.130800000000001</v>
      </c>
      <c r="AH18" s="140">
        <v>27.851500000000001</v>
      </c>
      <c r="AI18" s="22"/>
    </row>
    <row r="19" spans="2:35">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3"/>
    </row>
    <row r="20" spans="2:35">
      <c r="B20" s="123"/>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5"/>
    </row>
  </sheetData>
  <dataValidations count="1">
    <dataValidation allowBlank="1" showInputMessage="1" showErrorMessage="1" prompt="Nedenstående data stammer fra de excelark, som sendes sammen med &quot;national inventory rapport&quot;._x000a__x000a_Disse ark findes i EIONET fordelt på de enkelte sektorer. Nedenstående kommer fra arket vedrørende industrielle processer. _x000a__x000a_" sqref="B6" xr:uid="{33FE1553-15E3-47FD-9CCA-CDDBAE481BDA}"/>
  </dataValidations>
  <hyperlinks>
    <hyperlink ref="B2" location="Rapport!A1" display="Tilbage til forsiden" xr:uid="{A105D03A-91FF-4F07-943F-04126A1D0761}"/>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66E23-6806-4E28-AFED-EEB9AB4EFF8B}">
  <sheetPr>
    <tabColor rgb="FF4EA25F"/>
  </sheetPr>
  <dimension ref="B2:T16"/>
  <sheetViews>
    <sheetView showGridLines="0" zoomScale="115" zoomScaleNormal="115" workbookViewId="0">
      <selection activeCell="B6" sqref="B6"/>
    </sheetView>
  </sheetViews>
  <sheetFormatPr defaultColWidth="11.42578125" defaultRowHeight="15"/>
  <cols>
    <col min="4" max="20" width="8.7109375" customWidth="1"/>
  </cols>
  <sheetData>
    <row r="2" spans="2:20">
      <c r="B2" s="51" t="s">
        <v>296</v>
      </c>
    </row>
    <row r="3" spans="2:20">
      <c r="B3" s="51"/>
    </row>
    <row r="4" spans="2:20">
      <c r="B4" s="51"/>
    </row>
    <row r="5" spans="2:20" ht="20.25">
      <c r="B5" s="53" t="s">
        <v>350</v>
      </c>
    </row>
    <row r="6" spans="2:20">
      <c r="B6" s="55" t="s">
        <v>297</v>
      </c>
    </row>
    <row r="9" spans="2:20" ht="15.75" thickBot="1">
      <c r="B9" s="144" t="s">
        <v>112</v>
      </c>
      <c r="C9" s="145"/>
      <c r="D9" s="60"/>
      <c r="E9" s="145"/>
      <c r="F9" s="145"/>
      <c r="G9" s="145"/>
      <c r="H9" s="145"/>
      <c r="I9" s="145"/>
      <c r="J9" s="145"/>
      <c r="K9" s="145"/>
      <c r="L9" s="145"/>
      <c r="M9" s="145"/>
      <c r="N9" s="145"/>
      <c r="O9" s="145"/>
      <c r="P9" s="145"/>
      <c r="Q9" s="145"/>
      <c r="R9" s="145"/>
      <c r="S9" s="145"/>
      <c r="T9" s="146"/>
    </row>
    <row r="10" spans="2:20" ht="15.75" thickBot="1">
      <c r="B10" s="103"/>
      <c r="C10" s="79"/>
      <c r="D10" s="147">
        <v>2019</v>
      </c>
      <c r="E10" s="147">
        <v>2020</v>
      </c>
      <c r="F10" s="147">
        <v>2021</v>
      </c>
      <c r="G10" s="147">
        <v>2022</v>
      </c>
      <c r="H10" s="147">
        <v>2023</v>
      </c>
      <c r="I10" s="147">
        <v>2024</v>
      </c>
      <c r="J10" s="147">
        <v>2025</v>
      </c>
      <c r="K10" s="147">
        <v>2026</v>
      </c>
      <c r="L10" s="147">
        <v>2027</v>
      </c>
      <c r="M10" s="147">
        <v>2028</v>
      </c>
      <c r="N10" s="147">
        <v>2029</v>
      </c>
      <c r="O10" s="147">
        <v>2030</v>
      </c>
      <c r="P10" s="147">
        <v>2031</v>
      </c>
      <c r="Q10" s="147">
        <v>2032</v>
      </c>
      <c r="R10" s="147">
        <v>2033</v>
      </c>
      <c r="S10" s="147">
        <v>2034</v>
      </c>
      <c r="T10" s="148">
        <v>2035</v>
      </c>
    </row>
    <row r="11" spans="2:20" ht="15.75" thickBot="1">
      <c r="B11" s="222" t="s">
        <v>70</v>
      </c>
      <c r="C11" s="79" t="s">
        <v>340</v>
      </c>
      <c r="D11" s="149">
        <v>140837</v>
      </c>
      <c r="E11" s="149">
        <v>112774</v>
      </c>
      <c r="F11" s="149">
        <v>86082</v>
      </c>
      <c r="G11" s="149">
        <v>64533</v>
      </c>
      <c r="H11" s="149">
        <v>62147.454874536597</v>
      </c>
      <c r="I11" s="149">
        <v>59611.905550306103</v>
      </c>
      <c r="J11" s="149">
        <v>60755.025543825599</v>
      </c>
      <c r="K11" s="149">
        <v>62975.235389210102</v>
      </c>
      <c r="L11" s="149">
        <v>64319.848411051396</v>
      </c>
      <c r="M11" s="149">
        <v>66464.093688218301</v>
      </c>
      <c r="N11" s="149">
        <v>67889.5319495359</v>
      </c>
      <c r="O11" s="149">
        <v>68319.030022161402</v>
      </c>
      <c r="P11" s="149">
        <v>67514.002585523602</v>
      </c>
      <c r="Q11" s="149">
        <v>65534.0417023482</v>
      </c>
      <c r="R11" s="149">
        <v>62653.565139966202</v>
      </c>
      <c r="S11" s="149">
        <v>58215.1603104842</v>
      </c>
      <c r="T11" s="150">
        <v>49.568059975188703</v>
      </c>
    </row>
    <row r="12" spans="2:20" ht="15.75" thickBot="1">
      <c r="B12" s="222"/>
      <c r="C12" s="151" t="s">
        <v>113</v>
      </c>
      <c r="D12" s="149">
        <v>52017</v>
      </c>
      <c r="E12" s="149">
        <v>37872</v>
      </c>
      <c r="F12" s="149">
        <v>16582</v>
      </c>
      <c r="G12" s="149">
        <v>9095</v>
      </c>
      <c r="H12" s="149">
        <v>11864.7741875557</v>
      </c>
      <c r="I12" s="149">
        <v>12067.625212261501</v>
      </c>
      <c r="J12" s="149">
        <v>14106.4794461375</v>
      </c>
      <c r="K12" s="149">
        <v>14842.3948990762</v>
      </c>
      <c r="L12" s="149">
        <v>15433.0970262804</v>
      </c>
      <c r="M12" s="149">
        <v>16234.111873157601</v>
      </c>
      <c r="N12" s="149">
        <v>16945.949630262399</v>
      </c>
      <c r="O12" s="149">
        <v>17426.7602723694</v>
      </c>
      <c r="P12" s="149">
        <v>17562.2122867219</v>
      </c>
      <c r="Q12" s="149">
        <v>17357.207432609401</v>
      </c>
      <c r="R12" s="149">
        <v>16968.220393616601</v>
      </c>
      <c r="S12" s="149">
        <v>16058.9137860101</v>
      </c>
      <c r="T12" s="150">
        <v>12.1391167286176</v>
      </c>
    </row>
    <row r="13" spans="2:20" ht="15.75" thickBot="1">
      <c r="B13" s="222"/>
      <c r="C13" s="151" t="s">
        <v>339</v>
      </c>
      <c r="D13" s="149">
        <v>5579</v>
      </c>
      <c r="E13" s="149">
        <v>14691</v>
      </c>
      <c r="F13" s="149">
        <v>27915</v>
      </c>
      <c r="G13" s="149">
        <v>33165</v>
      </c>
      <c r="H13" s="149">
        <v>33872.315993513599</v>
      </c>
      <c r="I13" s="149">
        <v>40050.970207992301</v>
      </c>
      <c r="J13" s="149">
        <v>50713.289331603999</v>
      </c>
      <c r="K13" s="149">
        <v>61585.383071954799</v>
      </c>
      <c r="L13" s="149">
        <v>73714.515907289999</v>
      </c>
      <c r="M13" s="149">
        <v>88422.864086194706</v>
      </c>
      <c r="N13" s="149">
        <v>104384.50236267</v>
      </c>
      <c r="O13" s="149">
        <v>122147.206969943</v>
      </c>
      <c r="P13" s="149">
        <v>139577.598363756</v>
      </c>
      <c r="Q13" s="149">
        <v>157141.11379409701</v>
      </c>
      <c r="R13" s="149">
        <v>178173.666766771</v>
      </c>
      <c r="S13" s="149">
        <v>195486.07651402301</v>
      </c>
      <c r="T13" s="150">
        <v>291790.98530731403</v>
      </c>
    </row>
    <row r="14" spans="2:20" ht="15.75" thickBot="1">
      <c r="B14" s="222"/>
      <c r="C14" s="151" t="s">
        <v>114</v>
      </c>
      <c r="D14" s="149">
        <v>3779</v>
      </c>
      <c r="E14" s="149">
        <v>18068</v>
      </c>
      <c r="F14" s="149">
        <v>40470</v>
      </c>
      <c r="G14" s="149">
        <v>24229</v>
      </c>
      <c r="H14" s="149">
        <v>20157.569194882701</v>
      </c>
      <c r="I14" s="149">
        <v>18262.009500182499</v>
      </c>
      <c r="J14" s="149">
        <v>17608.519761445801</v>
      </c>
      <c r="K14" s="149">
        <v>17229.740138670801</v>
      </c>
      <c r="L14" s="149">
        <v>16432.252781280102</v>
      </c>
      <c r="M14" s="149">
        <v>15661.428612014901</v>
      </c>
      <c r="N14" s="149">
        <v>14813.1555134954</v>
      </c>
      <c r="O14" s="149">
        <v>13950.607365572099</v>
      </c>
      <c r="P14" s="149">
        <v>12888.1268550316</v>
      </c>
      <c r="Q14" s="149">
        <v>11618.4285746566</v>
      </c>
      <c r="R14" s="149">
        <v>10107.2200828108</v>
      </c>
      <c r="S14" s="149">
        <v>8592.6373275722199</v>
      </c>
      <c r="T14" s="150">
        <v>594.81671970226398</v>
      </c>
    </row>
    <row r="15" spans="2:20">
      <c r="B15" s="223"/>
      <c r="C15" s="152" t="s">
        <v>61</v>
      </c>
      <c r="D15" s="153">
        <v>202212</v>
      </c>
      <c r="E15" s="153">
        <v>183405</v>
      </c>
      <c r="F15" s="153">
        <v>171049</v>
      </c>
      <c r="G15" s="153">
        <v>131022</v>
      </c>
      <c r="H15" s="153">
        <v>128042.114250489</v>
      </c>
      <c r="I15" s="153">
        <v>129992.510470742</v>
      </c>
      <c r="J15" s="153">
        <v>143183.31408301301</v>
      </c>
      <c r="K15" s="153">
        <v>156632.753498912</v>
      </c>
      <c r="L15" s="153">
        <v>169899.71412590201</v>
      </c>
      <c r="M15" s="153">
        <v>186782.498259585</v>
      </c>
      <c r="N15" s="153">
        <v>204033.139455964</v>
      </c>
      <c r="O15" s="153">
        <v>221843.604630046</v>
      </c>
      <c r="P15" s="153">
        <v>237541.940091033</v>
      </c>
      <c r="Q15" s="153">
        <v>251650.79150371099</v>
      </c>
      <c r="R15" s="153">
        <v>267902.672383164</v>
      </c>
      <c r="S15" s="153">
        <v>278352.78793808998</v>
      </c>
      <c r="T15" s="154">
        <v>292447.50920372002</v>
      </c>
    </row>
    <row r="16" spans="2:20">
      <c r="B16" s="95"/>
      <c r="C16" s="75"/>
      <c r="D16" s="75"/>
      <c r="E16" s="75"/>
      <c r="F16" s="75"/>
      <c r="G16" s="75"/>
      <c r="H16" s="75"/>
      <c r="I16" s="75"/>
      <c r="J16" s="75"/>
      <c r="K16" s="75"/>
      <c r="L16" s="75"/>
      <c r="M16" s="75"/>
      <c r="N16" s="75"/>
      <c r="O16" s="75"/>
      <c r="P16" s="75"/>
      <c r="Q16" s="75"/>
      <c r="R16" s="75"/>
      <c r="S16" s="75"/>
      <c r="T16" s="76"/>
    </row>
  </sheetData>
  <mergeCells count="1">
    <mergeCell ref="B11:B15"/>
  </mergeCells>
  <conditionalFormatting sqref="D11:T15">
    <cfRule type="expression" dxfId="3" priority="9">
      <formula>D11=0</formula>
    </cfRule>
  </conditionalFormatting>
  <dataValidations count="1">
    <dataValidation allowBlank="1" showInputMessage="1" showErrorMessage="1" prompt="_x000a__x000a_" sqref="B6" xr:uid="{55B5A00D-54F0-4CC6-8F7D-A099B12CD84D}"/>
  </dataValidations>
  <hyperlinks>
    <hyperlink ref="B2" location="Rapport!A1" display="Tilbage til forsiden" xr:uid="{5F424781-3AAA-4BFE-AD2A-9E7572EAF6B1}"/>
  </hyperlink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E0046-5200-425D-802C-9AB9EFE1A559}">
  <sheetPr>
    <tabColor rgb="FF4EA25F"/>
  </sheetPr>
  <dimension ref="B2:AV21"/>
  <sheetViews>
    <sheetView showGridLines="0" topLeftCell="A19" zoomScale="115" zoomScaleNormal="115" workbookViewId="0">
      <selection activeCell="B21" sqref="B21"/>
    </sheetView>
  </sheetViews>
  <sheetFormatPr defaultColWidth="11.42578125" defaultRowHeight="15"/>
  <cols>
    <col min="1" max="1" width="11.42578125" style="23"/>
    <col min="2" max="2" width="72.7109375" style="23" customWidth="1"/>
    <col min="3" max="36" width="8.85546875" style="155" customWidth="1"/>
    <col min="37" max="37" width="8.85546875" style="17" customWidth="1"/>
    <col min="38" max="48" width="8.85546875" style="155" customWidth="1"/>
    <col min="49" max="16384" width="11.42578125" style="23"/>
  </cols>
  <sheetData>
    <row r="2" spans="2:48">
      <c r="B2" s="51" t="s">
        <v>296</v>
      </c>
    </row>
    <row r="3" spans="2:48">
      <c r="B3" s="51"/>
    </row>
    <row r="4" spans="2:48">
      <c r="B4" s="51"/>
    </row>
    <row r="5" spans="2:48" ht="20.25">
      <c r="B5" s="53" t="s">
        <v>53</v>
      </c>
    </row>
    <row r="6" spans="2:48">
      <c r="B6" s="55" t="s">
        <v>297</v>
      </c>
    </row>
    <row r="9" spans="2:48" ht="15.75" thickBot="1">
      <c r="B9" s="156"/>
      <c r="C9" s="157" t="s">
        <v>2</v>
      </c>
      <c r="D9" s="157" t="s">
        <v>3</v>
      </c>
      <c r="E9" s="157" t="s">
        <v>4</v>
      </c>
      <c r="F9" s="157" t="s">
        <v>5</v>
      </c>
      <c r="G9" s="157" t="s">
        <v>6</v>
      </c>
      <c r="H9" s="157" t="s">
        <v>7</v>
      </c>
      <c r="I9" s="157" t="s">
        <v>8</v>
      </c>
      <c r="J9" s="157" t="s">
        <v>9</v>
      </c>
      <c r="K9" s="157" t="s">
        <v>10</v>
      </c>
      <c r="L9" s="157" t="s">
        <v>11</v>
      </c>
      <c r="M9" s="157" t="s">
        <v>12</v>
      </c>
      <c r="N9" s="157" t="s">
        <v>13</v>
      </c>
      <c r="O9" s="157" t="s">
        <v>14</v>
      </c>
      <c r="P9" s="157" t="s">
        <v>15</v>
      </c>
      <c r="Q9" s="157" t="s">
        <v>16</v>
      </c>
      <c r="R9" s="157" t="s">
        <v>17</v>
      </c>
      <c r="S9" s="157" t="s">
        <v>18</v>
      </c>
      <c r="T9" s="157" t="s">
        <v>19</v>
      </c>
      <c r="U9" s="157" t="s">
        <v>20</v>
      </c>
      <c r="V9" s="157" t="s">
        <v>21</v>
      </c>
      <c r="W9" s="157" t="s">
        <v>22</v>
      </c>
      <c r="X9" s="157" t="s">
        <v>23</v>
      </c>
      <c r="Y9" s="157" t="s">
        <v>24</v>
      </c>
      <c r="Z9" s="157" t="s">
        <v>25</v>
      </c>
      <c r="AA9" s="157" t="s">
        <v>26</v>
      </c>
      <c r="AB9" s="157" t="s">
        <v>27</v>
      </c>
      <c r="AC9" s="157" t="s">
        <v>28</v>
      </c>
      <c r="AD9" s="157" t="s">
        <v>29</v>
      </c>
      <c r="AE9" s="157" t="s">
        <v>30</v>
      </c>
      <c r="AF9" s="157" t="s">
        <v>31</v>
      </c>
      <c r="AG9" s="157" t="s">
        <v>32</v>
      </c>
      <c r="AH9" s="157" t="s">
        <v>33</v>
      </c>
      <c r="AI9" s="157" t="s">
        <v>34</v>
      </c>
      <c r="AJ9" s="157" t="s">
        <v>35</v>
      </c>
      <c r="AK9" s="158" t="s">
        <v>36</v>
      </c>
      <c r="AL9" s="157" t="s">
        <v>37</v>
      </c>
      <c r="AM9" s="157" t="s">
        <v>38</v>
      </c>
      <c r="AN9" s="157" t="s">
        <v>39</v>
      </c>
      <c r="AO9" s="157" t="s">
        <v>40</v>
      </c>
      <c r="AP9" s="157" t="s">
        <v>41</v>
      </c>
      <c r="AQ9" s="157" t="s">
        <v>42</v>
      </c>
      <c r="AR9" s="157" t="s">
        <v>43</v>
      </c>
      <c r="AS9" s="157" t="s">
        <v>44</v>
      </c>
      <c r="AT9" s="157" t="s">
        <v>45</v>
      </c>
      <c r="AU9" s="157" t="s">
        <v>46</v>
      </c>
      <c r="AV9" s="159" t="s">
        <v>47</v>
      </c>
    </row>
    <row r="10" spans="2:48" ht="15.75" thickBot="1">
      <c r="B10" s="160" t="s">
        <v>115</v>
      </c>
      <c r="C10" s="161">
        <v>53.530000000000008</v>
      </c>
      <c r="D10" s="161">
        <v>64.190000000000012</v>
      </c>
      <c r="E10" s="161">
        <v>58.360000000000007</v>
      </c>
      <c r="F10" s="161">
        <v>60.680000000000021</v>
      </c>
      <c r="G10" s="161">
        <v>64.690000000000012</v>
      </c>
      <c r="H10" s="161">
        <v>61.59</v>
      </c>
      <c r="I10" s="161">
        <v>75.070000000000007</v>
      </c>
      <c r="J10" s="161">
        <v>65.489999999999995</v>
      </c>
      <c r="K10" s="161">
        <v>61.42</v>
      </c>
      <c r="L10" s="161">
        <v>58.830000000000013</v>
      </c>
      <c r="M10" s="161">
        <v>54.370000000000005</v>
      </c>
      <c r="N10" s="161">
        <v>56.049999999999983</v>
      </c>
      <c r="O10" s="161">
        <v>55.559999999999995</v>
      </c>
      <c r="P10" s="161">
        <v>60.760000000000005</v>
      </c>
      <c r="Q10" s="161">
        <v>55.139999999999993</v>
      </c>
      <c r="R10" s="161">
        <v>51.449999999999982</v>
      </c>
      <c r="S10" s="161">
        <v>59.37</v>
      </c>
      <c r="T10" s="161">
        <v>54.429999999999986</v>
      </c>
      <c r="U10" s="161">
        <v>51.21</v>
      </c>
      <c r="V10" s="161">
        <v>49.06</v>
      </c>
      <c r="W10" s="161">
        <v>49.529999999999994</v>
      </c>
      <c r="X10" s="161">
        <v>44.250000000000014</v>
      </c>
      <c r="Y10" s="161">
        <v>39.660000000000011</v>
      </c>
      <c r="Z10" s="161">
        <v>41.400000000000006</v>
      </c>
      <c r="AA10" s="161">
        <v>37.140000000000015</v>
      </c>
      <c r="AB10" s="161">
        <v>34.620000000000012</v>
      </c>
      <c r="AC10" s="161">
        <v>36.190000000000012</v>
      </c>
      <c r="AD10" s="161">
        <v>33.890000000000015</v>
      </c>
      <c r="AE10" s="161">
        <v>33.74</v>
      </c>
      <c r="AF10" s="161">
        <v>30.159999999999997</v>
      </c>
      <c r="AG10" s="161">
        <v>27.16</v>
      </c>
      <c r="AH10" s="161">
        <v>28.55</v>
      </c>
      <c r="AI10" s="161">
        <v>28.99</v>
      </c>
      <c r="AJ10" s="161">
        <v>24.83</v>
      </c>
      <c r="AK10" s="162">
        <v>24.689999999999998</v>
      </c>
      <c r="AL10" s="161">
        <v>21.409999999999997</v>
      </c>
      <c r="AM10" s="161">
        <v>20.04</v>
      </c>
      <c r="AN10" s="161">
        <v>18.91</v>
      </c>
      <c r="AO10" s="161">
        <v>17.709999999999997</v>
      </c>
      <c r="AP10" s="161">
        <v>16.350000000000001</v>
      </c>
      <c r="AQ10" s="161">
        <v>15.379999999999992</v>
      </c>
      <c r="AR10" s="161">
        <v>14.629999999999997</v>
      </c>
      <c r="AS10" s="161">
        <v>14.139999999999997</v>
      </c>
      <c r="AT10" s="161">
        <v>13.579999999999998</v>
      </c>
      <c r="AU10" s="161">
        <v>12.979999999999999</v>
      </c>
      <c r="AV10" s="163">
        <v>12.27</v>
      </c>
    </row>
    <row r="11" spans="2:48" ht="15.75" thickBot="1">
      <c r="B11" s="160" t="s">
        <v>116</v>
      </c>
      <c r="C11" s="161">
        <v>2.1399999999999997</v>
      </c>
      <c r="D11" s="161">
        <v>2.29</v>
      </c>
      <c r="E11" s="161">
        <v>2.3899999999999997</v>
      </c>
      <c r="F11" s="161">
        <v>2.4499999999999997</v>
      </c>
      <c r="G11" s="161">
        <v>2.62</v>
      </c>
      <c r="H11" s="161">
        <v>2.84</v>
      </c>
      <c r="I11" s="161">
        <v>2.97</v>
      </c>
      <c r="J11" s="161">
        <v>3.0100000000000002</v>
      </c>
      <c r="K11" s="161">
        <v>3.1699999999999995</v>
      </c>
      <c r="L11" s="161">
        <v>3.42</v>
      </c>
      <c r="M11" s="161">
        <v>3.57</v>
      </c>
      <c r="N11" s="161">
        <v>3.4299999999999997</v>
      </c>
      <c r="O11" s="161">
        <v>3.36</v>
      </c>
      <c r="P11" s="161">
        <v>3.36</v>
      </c>
      <c r="Q11" s="161">
        <v>3.2199999999999998</v>
      </c>
      <c r="R11" s="161">
        <v>2.75</v>
      </c>
      <c r="S11" s="161">
        <v>2.81</v>
      </c>
      <c r="T11" s="161">
        <v>2.8299999999999996</v>
      </c>
      <c r="U11" s="161">
        <v>2.5399999999999996</v>
      </c>
      <c r="V11" s="161">
        <v>2.0900000000000003</v>
      </c>
      <c r="W11" s="161">
        <v>1.8800000000000001</v>
      </c>
      <c r="X11" s="161">
        <v>2.02</v>
      </c>
      <c r="Y11" s="161">
        <v>2.06</v>
      </c>
      <c r="Z11" s="161">
        <v>2.0299999999999998</v>
      </c>
      <c r="AA11" s="161">
        <v>1.99</v>
      </c>
      <c r="AB11" s="161">
        <v>1.8199999999999998</v>
      </c>
      <c r="AC11" s="161">
        <v>2.0300000000000002</v>
      </c>
      <c r="AD11" s="161">
        <v>2.0099999999999998</v>
      </c>
      <c r="AE11" s="161">
        <v>2.0399999999999996</v>
      </c>
      <c r="AF11" s="161">
        <v>1.82</v>
      </c>
      <c r="AG11" s="161">
        <v>1.92</v>
      </c>
      <c r="AH11" s="161">
        <v>1.85</v>
      </c>
      <c r="AI11" s="161">
        <v>1.87</v>
      </c>
      <c r="AJ11" s="161">
        <v>1.8</v>
      </c>
      <c r="AK11" s="162">
        <v>1.76</v>
      </c>
      <c r="AL11" s="161">
        <v>1.72</v>
      </c>
      <c r="AM11" s="161">
        <v>1.6600000000000001</v>
      </c>
      <c r="AN11" s="161">
        <v>1.61</v>
      </c>
      <c r="AO11" s="161">
        <v>1.54</v>
      </c>
      <c r="AP11" s="161">
        <v>1.46</v>
      </c>
      <c r="AQ11" s="161">
        <v>1.37</v>
      </c>
      <c r="AR11" s="161">
        <v>1.37</v>
      </c>
      <c r="AS11" s="161">
        <v>1.34</v>
      </c>
      <c r="AT11" s="161">
        <v>1.3299999999999998</v>
      </c>
      <c r="AU11" s="161">
        <v>1.3099999999999998</v>
      </c>
      <c r="AV11" s="163">
        <v>1.3199999999999998</v>
      </c>
    </row>
    <row r="12" spans="2:48" ht="15.75" thickBot="1">
      <c r="B12" s="160" t="s">
        <v>117</v>
      </c>
      <c r="C12" s="161">
        <v>13.89</v>
      </c>
      <c r="D12" s="161">
        <v>13.75</v>
      </c>
      <c r="E12" s="161">
        <v>13.629999999999999</v>
      </c>
      <c r="F12" s="161">
        <v>13.610000000000001</v>
      </c>
      <c r="G12" s="161">
        <v>13.419999999999998</v>
      </c>
      <c r="H12" s="161">
        <v>13.459999999999999</v>
      </c>
      <c r="I12" s="161">
        <v>13.06</v>
      </c>
      <c r="J12" s="161">
        <v>13.09</v>
      </c>
      <c r="K12" s="161">
        <v>13.1</v>
      </c>
      <c r="L12" s="161">
        <v>12.689999999999998</v>
      </c>
      <c r="M12" s="161">
        <v>12.66</v>
      </c>
      <c r="N12" s="161">
        <v>12.73</v>
      </c>
      <c r="O12" s="161">
        <v>12.81</v>
      </c>
      <c r="P12" s="161">
        <v>12.67</v>
      </c>
      <c r="Q12" s="161">
        <v>12.63</v>
      </c>
      <c r="R12" s="161">
        <v>12.42</v>
      </c>
      <c r="S12" s="161">
        <v>12.129999999999999</v>
      </c>
      <c r="T12" s="161">
        <v>12.339999999999998</v>
      </c>
      <c r="U12" s="161">
        <v>12.33</v>
      </c>
      <c r="V12" s="161">
        <v>12.16</v>
      </c>
      <c r="W12" s="161">
        <v>12.08</v>
      </c>
      <c r="X12" s="161">
        <v>12.07</v>
      </c>
      <c r="Y12" s="161">
        <v>12.049999999999999</v>
      </c>
      <c r="Z12" s="161">
        <v>12.05</v>
      </c>
      <c r="AA12" s="161">
        <v>12.19</v>
      </c>
      <c r="AB12" s="161">
        <v>12.04</v>
      </c>
      <c r="AC12" s="161">
        <v>12.23</v>
      </c>
      <c r="AD12" s="161">
        <v>12.270000000000001</v>
      </c>
      <c r="AE12" s="161">
        <v>12.14</v>
      </c>
      <c r="AF12" s="161">
        <v>12.07</v>
      </c>
      <c r="AG12" s="161">
        <v>12.379999999999999</v>
      </c>
      <c r="AH12" s="161">
        <v>12.059999999999999</v>
      </c>
      <c r="AI12" s="161">
        <v>11.77</v>
      </c>
      <c r="AJ12" s="161">
        <v>11.370000000000001</v>
      </c>
      <c r="AK12" s="162">
        <v>11.290000000000001</v>
      </c>
      <c r="AL12" s="161">
        <v>11.09</v>
      </c>
      <c r="AM12" s="161">
        <v>10.969999999999999</v>
      </c>
      <c r="AN12" s="161">
        <v>10.790000000000001</v>
      </c>
      <c r="AO12" s="161">
        <v>10.670000000000002</v>
      </c>
      <c r="AP12" s="161">
        <v>10.520000000000001</v>
      </c>
      <c r="AQ12" s="161">
        <v>10.38</v>
      </c>
      <c r="AR12" s="161">
        <v>10.32</v>
      </c>
      <c r="AS12" s="161">
        <v>10.270000000000001</v>
      </c>
      <c r="AT12" s="161">
        <v>10.25</v>
      </c>
      <c r="AU12" s="161">
        <v>10.210000000000001</v>
      </c>
      <c r="AV12" s="163">
        <v>10.17</v>
      </c>
    </row>
    <row r="13" spans="2:48" ht="15.75" thickBot="1">
      <c r="B13" s="160" t="s">
        <v>361</v>
      </c>
      <c r="C13" s="161">
        <v>7.89</v>
      </c>
      <c r="D13" s="161">
        <v>7.1</v>
      </c>
      <c r="E13" s="161">
        <v>8.1900000000000013</v>
      </c>
      <c r="F13" s="161">
        <v>7.08</v>
      </c>
      <c r="G13" s="161">
        <v>6.5</v>
      </c>
      <c r="H13" s="161">
        <v>6.65</v>
      </c>
      <c r="I13" s="161">
        <v>5.9399999999999995</v>
      </c>
      <c r="J13" s="161">
        <v>6.32</v>
      </c>
      <c r="K13" s="161">
        <v>6.1099999999999994</v>
      </c>
      <c r="L13" s="161">
        <v>6.28</v>
      </c>
      <c r="M13" s="161">
        <v>6.32</v>
      </c>
      <c r="N13" s="161">
        <v>5.6</v>
      </c>
      <c r="O13" s="161">
        <v>6.55</v>
      </c>
      <c r="P13" s="161">
        <v>6.27</v>
      </c>
      <c r="Q13" s="161">
        <v>5.98</v>
      </c>
      <c r="R13" s="161">
        <v>5.74</v>
      </c>
      <c r="S13" s="161">
        <v>6.2200000000000006</v>
      </c>
      <c r="T13" s="161">
        <v>6.67</v>
      </c>
      <c r="U13" s="161">
        <v>6.0399999999999991</v>
      </c>
      <c r="V13" s="161">
        <v>5.35</v>
      </c>
      <c r="W13" s="161">
        <v>4.57</v>
      </c>
      <c r="X13" s="161">
        <v>4.88</v>
      </c>
      <c r="Y13" s="161">
        <v>4.6499999999999995</v>
      </c>
      <c r="Z13" s="161">
        <v>4.1500000000000004</v>
      </c>
      <c r="AA13" s="161">
        <v>4.9700000000000006</v>
      </c>
      <c r="AB13" s="161">
        <v>4.0599999999999996</v>
      </c>
      <c r="AC13" s="161">
        <v>4.0999999999999996</v>
      </c>
      <c r="AD13" s="161">
        <v>3.45</v>
      </c>
      <c r="AE13" s="161">
        <v>4.6400000000000006</v>
      </c>
      <c r="AF13" s="161">
        <v>4.0299999999999994</v>
      </c>
      <c r="AG13" s="161">
        <v>3.51</v>
      </c>
      <c r="AH13" s="161">
        <v>3.13</v>
      </c>
      <c r="AI13" s="161">
        <v>3.0700000000000003</v>
      </c>
      <c r="AJ13" s="161">
        <v>3.04</v>
      </c>
      <c r="AK13" s="162">
        <v>3.01</v>
      </c>
      <c r="AL13" s="161">
        <v>3</v>
      </c>
      <c r="AM13" s="161">
        <v>2.95</v>
      </c>
      <c r="AN13" s="161">
        <v>2.7300000000000004</v>
      </c>
      <c r="AO13" s="161">
        <v>2.5300000000000002</v>
      </c>
      <c r="AP13" s="161">
        <v>2.3600000000000003</v>
      </c>
      <c r="AQ13" s="161">
        <v>2.33</v>
      </c>
      <c r="AR13" s="161">
        <v>2.2000000000000002</v>
      </c>
      <c r="AS13" s="161">
        <v>2.2199999999999998</v>
      </c>
      <c r="AT13" s="161">
        <v>2.16</v>
      </c>
      <c r="AU13" s="161">
        <v>2.2999999999999998</v>
      </c>
      <c r="AV13" s="163">
        <v>2.25</v>
      </c>
    </row>
    <row r="14" spans="2:48" ht="15.75" thickBot="1">
      <c r="B14" s="160" t="s">
        <v>118</v>
      </c>
      <c r="C14" s="161">
        <v>1.98</v>
      </c>
      <c r="D14" s="161">
        <v>1.9600000000000002</v>
      </c>
      <c r="E14" s="161">
        <v>1.9400000000000002</v>
      </c>
      <c r="F14" s="161">
        <v>1.83</v>
      </c>
      <c r="G14" s="161">
        <v>1.7400000000000002</v>
      </c>
      <c r="H14" s="161">
        <v>1.6500000000000001</v>
      </c>
      <c r="I14" s="161">
        <v>1.57</v>
      </c>
      <c r="J14" s="161">
        <v>1.4800000000000002</v>
      </c>
      <c r="K14" s="161">
        <v>1.3900000000000001</v>
      </c>
      <c r="L14" s="161">
        <v>1.3900000000000001</v>
      </c>
      <c r="M14" s="161">
        <v>1.3900000000000001</v>
      </c>
      <c r="N14" s="161">
        <v>1.37</v>
      </c>
      <c r="O14" s="161">
        <v>1.32</v>
      </c>
      <c r="P14" s="161">
        <v>1.32</v>
      </c>
      <c r="Q14" s="161">
        <v>1.1500000000000001</v>
      </c>
      <c r="R14" s="161">
        <v>1.17</v>
      </c>
      <c r="S14" s="161">
        <v>1.21</v>
      </c>
      <c r="T14" s="161">
        <v>1.19</v>
      </c>
      <c r="U14" s="161">
        <v>1.21</v>
      </c>
      <c r="V14" s="161">
        <v>1.1200000000000001</v>
      </c>
      <c r="W14" s="161">
        <v>1.05</v>
      </c>
      <c r="X14" s="161">
        <v>1.06</v>
      </c>
      <c r="Y14" s="161">
        <v>1.04</v>
      </c>
      <c r="Z14" s="161">
        <v>1.02</v>
      </c>
      <c r="AA14" s="161">
        <v>1.05</v>
      </c>
      <c r="AB14" s="161">
        <v>1.04</v>
      </c>
      <c r="AC14" s="161">
        <v>1.08</v>
      </c>
      <c r="AD14" s="161">
        <v>1.1000000000000001</v>
      </c>
      <c r="AE14" s="161">
        <v>1.1200000000000001</v>
      </c>
      <c r="AF14" s="161">
        <v>1.1400000000000001</v>
      </c>
      <c r="AG14" s="161">
        <v>1.19</v>
      </c>
      <c r="AH14" s="161">
        <v>1.23</v>
      </c>
      <c r="AI14" s="161">
        <v>1.3299999999999998</v>
      </c>
      <c r="AJ14" s="161">
        <v>1.35</v>
      </c>
      <c r="AK14" s="162">
        <v>1.4</v>
      </c>
      <c r="AL14" s="161">
        <v>1.44</v>
      </c>
      <c r="AM14" s="161">
        <v>1.44</v>
      </c>
      <c r="AN14" s="161">
        <v>1.46</v>
      </c>
      <c r="AO14" s="161">
        <v>1.49</v>
      </c>
      <c r="AP14" s="161">
        <v>1.52</v>
      </c>
      <c r="AQ14" s="161">
        <v>1.56</v>
      </c>
      <c r="AR14" s="161">
        <v>1.56</v>
      </c>
      <c r="AS14" s="161">
        <v>1.54</v>
      </c>
      <c r="AT14" s="161">
        <v>1.49</v>
      </c>
      <c r="AU14" s="161">
        <v>1.47</v>
      </c>
      <c r="AV14" s="163">
        <v>1.43</v>
      </c>
    </row>
    <row r="15" spans="2:48" ht="15.75" thickBot="1">
      <c r="B15" s="160"/>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2"/>
      <c r="AL15" s="164"/>
      <c r="AM15" s="164"/>
      <c r="AN15" s="164"/>
      <c r="AO15" s="164"/>
      <c r="AP15" s="164"/>
      <c r="AQ15" s="164"/>
      <c r="AR15" s="164"/>
      <c r="AS15" s="164"/>
      <c r="AT15" s="164"/>
      <c r="AU15" s="164"/>
      <c r="AV15" s="165"/>
    </row>
    <row r="16" spans="2:48" ht="15.75" thickBot="1">
      <c r="B16" s="160"/>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2"/>
      <c r="AL16" s="164"/>
      <c r="AM16" s="164"/>
      <c r="AN16" s="164"/>
      <c r="AO16" s="164"/>
      <c r="AP16" s="164"/>
      <c r="AQ16" s="164"/>
      <c r="AR16" s="164"/>
      <c r="AS16" s="164"/>
      <c r="AT16" s="164"/>
      <c r="AU16" s="164"/>
      <c r="AV16" s="165"/>
    </row>
    <row r="17" spans="2:48" ht="15.75" thickBot="1">
      <c r="B17" s="160" t="s">
        <v>119</v>
      </c>
      <c r="C17" s="166">
        <f>C10/$AK10*100</f>
        <v>216.80842446334552</v>
      </c>
      <c r="D17" s="166">
        <f t="shared" ref="D17:AV17" si="0">D10/$AK10*100</f>
        <v>259.98379910895108</v>
      </c>
      <c r="E17" s="166">
        <f t="shared" si="0"/>
        <v>236.3710004050223</v>
      </c>
      <c r="F17" s="166">
        <f t="shared" si="0"/>
        <v>245.76751721344687</v>
      </c>
      <c r="G17" s="166">
        <f t="shared" si="0"/>
        <v>262.00891049007703</v>
      </c>
      <c r="H17" s="166">
        <f t="shared" si="0"/>
        <v>249.45321992709603</v>
      </c>
      <c r="I17" s="166">
        <f t="shared" si="0"/>
        <v>304.05022276225202</v>
      </c>
      <c r="J17" s="166">
        <f t="shared" si="0"/>
        <v>265.24908869987848</v>
      </c>
      <c r="K17" s="166">
        <f t="shared" si="0"/>
        <v>248.7646820575132</v>
      </c>
      <c r="L17" s="166">
        <f t="shared" si="0"/>
        <v>238.27460510328075</v>
      </c>
      <c r="M17" s="166">
        <f t="shared" si="0"/>
        <v>220.21061158363713</v>
      </c>
      <c r="N17" s="166">
        <f t="shared" si="0"/>
        <v>227.0149858242203</v>
      </c>
      <c r="O17" s="166">
        <f t="shared" si="0"/>
        <v>225.03037667071689</v>
      </c>
      <c r="P17" s="166">
        <f t="shared" si="0"/>
        <v>246.09153503442695</v>
      </c>
      <c r="Q17" s="166">
        <f t="shared" si="0"/>
        <v>223.32928311057111</v>
      </c>
      <c r="R17" s="166">
        <f t="shared" si="0"/>
        <v>208.38396111786142</v>
      </c>
      <c r="S17" s="166">
        <f t="shared" si="0"/>
        <v>240.46172539489672</v>
      </c>
      <c r="T17" s="166">
        <f t="shared" si="0"/>
        <v>220.45362494937217</v>
      </c>
      <c r="U17" s="166">
        <f t="shared" si="0"/>
        <v>207.41190765492107</v>
      </c>
      <c r="V17" s="166">
        <f t="shared" si="0"/>
        <v>198.70392871607942</v>
      </c>
      <c r="W17" s="166">
        <f t="shared" si="0"/>
        <v>200.60753341433778</v>
      </c>
      <c r="X17" s="166">
        <f t="shared" si="0"/>
        <v>179.22235722964771</v>
      </c>
      <c r="Y17" s="166">
        <f t="shared" si="0"/>
        <v>160.63183475091137</v>
      </c>
      <c r="Z17" s="166">
        <f t="shared" si="0"/>
        <v>167.67922235722969</v>
      </c>
      <c r="AA17" s="166">
        <f t="shared" si="0"/>
        <v>150.42527339003652</v>
      </c>
      <c r="AB17" s="166">
        <f t="shared" si="0"/>
        <v>140.21871202916168</v>
      </c>
      <c r="AC17" s="166">
        <f t="shared" si="0"/>
        <v>146.57756176589717</v>
      </c>
      <c r="AD17" s="166">
        <f t="shared" si="0"/>
        <v>137.26204941271777</v>
      </c>
      <c r="AE17" s="166">
        <f t="shared" si="0"/>
        <v>136.65451599837994</v>
      </c>
      <c r="AF17" s="166">
        <f t="shared" si="0"/>
        <v>122.15471850951802</v>
      </c>
      <c r="AG17" s="166">
        <f t="shared" si="0"/>
        <v>110.00405022276227</v>
      </c>
      <c r="AH17" s="166">
        <f t="shared" si="0"/>
        <v>115.63385986229244</v>
      </c>
      <c r="AI17" s="166">
        <f t="shared" si="0"/>
        <v>117.41595787768328</v>
      </c>
      <c r="AJ17" s="166">
        <f t="shared" si="0"/>
        <v>100.56703118671525</v>
      </c>
      <c r="AK17" s="162">
        <f t="shared" si="0"/>
        <v>100</v>
      </c>
      <c r="AL17" s="166">
        <f>AL10/$AK10*100</f>
        <v>86.715269339813688</v>
      </c>
      <c r="AM17" s="166">
        <f t="shared" si="0"/>
        <v>81.166464155528558</v>
      </c>
      <c r="AN17" s="166">
        <f t="shared" si="0"/>
        <v>76.589712434183895</v>
      </c>
      <c r="AO17" s="166">
        <f t="shared" si="0"/>
        <v>71.729445119481568</v>
      </c>
      <c r="AP17" s="166">
        <f t="shared" si="0"/>
        <v>66.221142162818964</v>
      </c>
      <c r="AQ17" s="166">
        <f t="shared" si="0"/>
        <v>62.292426083434563</v>
      </c>
      <c r="AR17" s="166">
        <f t="shared" si="0"/>
        <v>59.254759011745641</v>
      </c>
      <c r="AS17" s="166">
        <f t="shared" si="0"/>
        <v>57.270149858242192</v>
      </c>
      <c r="AT17" s="166">
        <f t="shared" si="0"/>
        <v>55.002025111381123</v>
      </c>
      <c r="AU17" s="166">
        <f t="shared" si="0"/>
        <v>52.571891454029974</v>
      </c>
      <c r="AV17" s="167">
        <f t="shared" si="0"/>
        <v>49.69623329283111</v>
      </c>
    </row>
    <row r="18" spans="2:48" ht="15.75" thickBot="1">
      <c r="B18" s="160" t="s">
        <v>120</v>
      </c>
      <c r="C18" s="166">
        <f t="shared" ref="C18:AV21" si="1">C11/$AK11*100</f>
        <v>121.59090909090908</v>
      </c>
      <c r="D18" s="166">
        <f t="shared" si="1"/>
        <v>130.11363636363637</v>
      </c>
      <c r="E18" s="166">
        <f t="shared" si="1"/>
        <v>135.79545454545453</v>
      </c>
      <c r="F18" s="166">
        <f t="shared" si="1"/>
        <v>139.20454545454544</v>
      </c>
      <c r="G18" s="166">
        <f t="shared" si="1"/>
        <v>148.86363636363637</v>
      </c>
      <c r="H18" s="166">
        <f t="shared" si="1"/>
        <v>161.36363636363635</v>
      </c>
      <c r="I18" s="166">
        <f t="shared" si="1"/>
        <v>168.75</v>
      </c>
      <c r="J18" s="166">
        <f t="shared" si="1"/>
        <v>171.02272727272728</v>
      </c>
      <c r="K18" s="166">
        <f t="shared" si="1"/>
        <v>180.11363636363632</v>
      </c>
      <c r="L18" s="166">
        <f t="shared" si="1"/>
        <v>194.31818181818181</v>
      </c>
      <c r="M18" s="166">
        <f t="shared" si="1"/>
        <v>202.84090909090909</v>
      </c>
      <c r="N18" s="166">
        <f t="shared" si="1"/>
        <v>194.88636363636363</v>
      </c>
      <c r="O18" s="166">
        <f t="shared" si="1"/>
        <v>190.90909090909091</v>
      </c>
      <c r="P18" s="166">
        <f t="shared" si="1"/>
        <v>190.90909090909091</v>
      </c>
      <c r="Q18" s="166">
        <f t="shared" si="1"/>
        <v>182.95454545454544</v>
      </c>
      <c r="R18" s="166">
        <f t="shared" si="1"/>
        <v>156.25</v>
      </c>
      <c r="S18" s="166">
        <f t="shared" si="1"/>
        <v>159.65909090909091</v>
      </c>
      <c r="T18" s="166">
        <f t="shared" si="1"/>
        <v>160.79545454545453</v>
      </c>
      <c r="U18" s="166">
        <f t="shared" si="1"/>
        <v>144.31818181818178</v>
      </c>
      <c r="V18" s="166">
        <f t="shared" si="1"/>
        <v>118.75000000000003</v>
      </c>
      <c r="W18" s="166">
        <f t="shared" si="1"/>
        <v>106.81818181818184</v>
      </c>
      <c r="X18" s="166">
        <f t="shared" si="1"/>
        <v>114.77272727272727</v>
      </c>
      <c r="Y18" s="166">
        <f t="shared" si="1"/>
        <v>117.04545454545455</v>
      </c>
      <c r="Z18" s="166">
        <f t="shared" si="1"/>
        <v>115.34090909090908</v>
      </c>
      <c r="AA18" s="166">
        <f t="shared" si="1"/>
        <v>113.06818181818181</v>
      </c>
      <c r="AB18" s="166">
        <f t="shared" si="1"/>
        <v>103.40909090909089</v>
      </c>
      <c r="AC18" s="166">
        <f t="shared" si="1"/>
        <v>115.34090909090911</v>
      </c>
      <c r="AD18" s="166">
        <f t="shared" si="1"/>
        <v>114.20454545454544</v>
      </c>
      <c r="AE18" s="166">
        <f t="shared" si="1"/>
        <v>115.90909090909089</v>
      </c>
      <c r="AF18" s="166">
        <f t="shared" si="1"/>
        <v>103.40909090909092</v>
      </c>
      <c r="AG18" s="166">
        <f t="shared" si="1"/>
        <v>109.09090909090908</v>
      </c>
      <c r="AH18" s="166">
        <f t="shared" si="1"/>
        <v>105.11363636363637</v>
      </c>
      <c r="AI18" s="166">
        <f t="shared" si="1"/>
        <v>106.25</v>
      </c>
      <c r="AJ18" s="166">
        <f t="shared" si="1"/>
        <v>102.27272727272727</v>
      </c>
      <c r="AK18" s="162">
        <f t="shared" si="1"/>
        <v>100</v>
      </c>
      <c r="AL18" s="166">
        <f>AL11/$AK11*100</f>
        <v>97.727272727272734</v>
      </c>
      <c r="AM18" s="166">
        <f t="shared" si="1"/>
        <v>94.318181818181827</v>
      </c>
      <c r="AN18" s="166">
        <f t="shared" si="1"/>
        <v>91.477272727272734</v>
      </c>
      <c r="AO18" s="166">
        <f t="shared" si="1"/>
        <v>87.5</v>
      </c>
      <c r="AP18" s="166">
        <f t="shared" si="1"/>
        <v>82.954545454545453</v>
      </c>
      <c r="AQ18" s="166">
        <f t="shared" si="1"/>
        <v>77.840909090909093</v>
      </c>
      <c r="AR18" s="166">
        <f t="shared" si="1"/>
        <v>77.840909090909093</v>
      </c>
      <c r="AS18" s="166">
        <f t="shared" si="1"/>
        <v>76.13636363636364</v>
      </c>
      <c r="AT18" s="166">
        <f t="shared" si="1"/>
        <v>75.568181818181813</v>
      </c>
      <c r="AU18" s="166">
        <f t="shared" si="1"/>
        <v>74.431818181818173</v>
      </c>
      <c r="AV18" s="167">
        <f t="shared" si="1"/>
        <v>74.999999999999986</v>
      </c>
    </row>
    <row r="19" spans="2:48" ht="15.75" thickBot="1">
      <c r="B19" s="160" t="s">
        <v>121</v>
      </c>
      <c r="C19" s="166">
        <f t="shared" si="1"/>
        <v>123.02922940655448</v>
      </c>
      <c r="D19" s="166">
        <f t="shared" si="1"/>
        <v>121.78919397697076</v>
      </c>
      <c r="E19" s="166">
        <f t="shared" si="1"/>
        <v>120.72630646589901</v>
      </c>
      <c r="F19" s="166">
        <f t="shared" si="1"/>
        <v>120.54915854738707</v>
      </c>
      <c r="G19" s="166">
        <f t="shared" si="1"/>
        <v>118.86625332152346</v>
      </c>
      <c r="H19" s="166">
        <f t="shared" si="1"/>
        <v>119.22054915854736</v>
      </c>
      <c r="I19" s="166">
        <f t="shared" si="1"/>
        <v>115.67759078830824</v>
      </c>
      <c r="J19" s="166">
        <f t="shared" si="1"/>
        <v>115.94331266607615</v>
      </c>
      <c r="K19" s="166">
        <f t="shared" si="1"/>
        <v>116.03188662533215</v>
      </c>
      <c r="L19" s="166">
        <f t="shared" si="1"/>
        <v>112.40035429583699</v>
      </c>
      <c r="M19" s="166">
        <f t="shared" si="1"/>
        <v>112.13463241806907</v>
      </c>
      <c r="N19" s="166">
        <f t="shared" si="1"/>
        <v>112.75465013286092</v>
      </c>
      <c r="O19" s="166">
        <f t="shared" si="1"/>
        <v>113.46324180690877</v>
      </c>
      <c r="P19" s="166">
        <f t="shared" si="1"/>
        <v>112.22320637732506</v>
      </c>
      <c r="Q19" s="166">
        <f t="shared" si="1"/>
        <v>111.86891054030114</v>
      </c>
      <c r="R19" s="166">
        <f t="shared" si="1"/>
        <v>110.00885739592559</v>
      </c>
      <c r="S19" s="166">
        <f t="shared" si="1"/>
        <v>107.44021257750221</v>
      </c>
      <c r="T19" s="166">
        <f t="shared" si="1"/>
        <v>109.30026572187774</v>
      </c>
      <c r="U19" s="166">
        <f t="shared" si="1"/>
        <v>109.21169176262178</v>
      </c>
      <c r="V19" s="166">
        <f t="shared" si="1"/>
        <v>107.70593445527015</v>
      </c>
      <c r="W19" s="166">
        <f t="shared" si="1"/>
        <v>106.9973427812223</v>
      </c>
      <c r="X19" s="166">
        <f t="shared" si="1"/>
        <v>106.90876882196633</v>
      </c>
      <c r="Y19" s="166">
        <f t="shared" si="1"/>
        <v>106.73162090345436</v>
      </c>
      <c r="Z19" s="166">
        <f t="shared" si="1"/>
        <v>106.73162090345438</v>
      </c>
      <c r="AA19" s="166">
        <f t="shared" si="1"/>
        <v>107.97165633303807</v>
      </c>
      <c r="AB19" s="166">
        <f t="shared" si="1"/>
        <v>106.64304694419839</v>
      </c>
      <c r="AC19" s="166">
        <f t="shared" si="1"/>
        <v>108.325952170062</v>
      </c>
      <c r="AD19" s="166">
        <f t="shared" si="1"/>
        <v>108.68024800708591</v>
      </c>
      <c r="AE19" s="166">
        <f t="shared" si="1"/>
        <v>107.52878653675819</v>
      </c>
      <c r="AF19" s="166">
        <f t="shared" si="1"/>
        <v>106.90876882196633</v>
      </c>
      <c r="AG19" s="166">
        <f t="shared" si="1"/>
        <v>109.65456155890168</v>
      </c>
      <c r="AH19" s="166">
        <f t="shared" si="1"/>
        <v>106.82019486271035</v>
      </c>
      <c r="AI19" s="166">
        <f t="shared" si="1"/>
        <v>104.25155004428697</v>
      </c>
      <c r="AJ19" s="166">
        <f t="shared" si="1"/>
        <v>100.70859167404782</v>
      </c>
      <c r="AK19" s="162">
        <f>AK12/$AK12*100</f>
        <v>100</v>
      </c>
      <c r="AL19" s="166">
        <f>AL12/$AK12*100</f>
        <v>98.228520814880412</v>
      </c>
      <c r="AM19" s="166">
        <f t="shared" si="1"/>
        <v>97.165633303808661</v>
      </c>
      <c r="AN19" s="166">
        <f t="shared" si="1"/>
        <v>95.571302037201065</v>
      </c>
      <c r="AO19" s="166">
        <f t="shared" si="1"/>
        <v>94.508414526129329</v>
      </c>
      <c r="AP19" s="166">
        <f t="shared" si="1"/>
        <v>93.179805137289634</v>
      </c>
      <c r="AQ19" s="166">
        <f t="shared" si="1"/>
        <v>91.939769707705935</v>
      </c>
      <c r="AR19" s="166">
        <f t="shared" si="1"/>
        <v>91.40832595217006</v>
      </c>
      <c r="AS19" s="166">
        <f t="shared" si="1"/>
        <v>90.965456155890166</v>
      </c>
      <c r="AT19" s="166">
        <f t="shared" si="1"/>
        <v>90.788308237378203</v>
      </c>
      <c r="AU19" s="166">
        <f t="shared" si="1"/>
        <v>90.434012400354291</v>
      </c>
      <c r="AV19" s="167">
        <f t="shared" si="1"/>
        <v>90.079716563330365</v>
      </c>
    </row>
    <row r="20" spans="2:48" ht="15.75" thickBot="1">
      <c r="B20" s="160" t="s">
        <v>362</v>
      </c>
      <c r="C20" s="166">
        <f t="shared" si="1"/>
        <v>262.12624584717605</v>
      </c>
      <c r="D20" s="166">
        <f t="shared" si="1"/>
        <v>235.88039867109637</v>
      </c>
      <c r="E20" s="166">
        <f t="shared" si="1"/>
        <v>272.09302325581405</v>
      </c>
      <c r="F20" s="166">
        <f t="shared" si="1"/>
        <v>235.21594684385386</v>
      </c>
      <c r="G20" s="166">
        <f t="shared" si="1"/>
        <v>215.94684385382061</v>
      </c>
      <c r="H20" s="166">
        <f t="shared" si="1"/>
        <v>220.93023255813958</v>
      </c>
      <c r="I20" s="166">
        <f t="shared" si="1"/>
        <v>197.34219269102991</v>
      </c>
      <c r="J20" s="166">
        <f t="shared" si="1"/>
        <v>209.96677740863791</v>
      </c>
      <c r="K20" s="166">
        <f t="shared" si="1"/>
        <v>202.99003322259134</v>
      </c>
      <c r="L20" s="166">
        <f t="shared" si="1"/>
        <v>208.63787375415285</v>
      </c>
      <c r="M20" s="166">
        <f t="shared" si="1"/>
        <v>209.96677740863791</v>
      </c>
      <c r="N20" s="166">
        <f t="shared" si="1"/>
        <v>186.04651162790697</v>
      </c>
      <c r="O20" s="166">
        <f t="shared" si="1"/>
        <v>217.60797342192691</v>
      </c>
      <c r="P20" s="166">
        <f t="shared" si="1"/>
        <v>208.30564784053158</v>
      </c>
      <c r="Q20" s="166">
        <f t="shared" si="1"/>
        <v>198.671096345515</v>
      </c>
      <c r="R20" s="166">
        <f t="shared" si="1"/>
        <v>190.69767441860469</v>
      </c>
      <c r="S20" s="166">
        <f t="shared" si="1"/>
        <v>206.6445182724253</v>
      </c>
      <c r="T20" s="166">
        <f t="shared" si="1"/>
        <v>221.59468438538207</v>
      </c>
      <c r="U20" s="166">
        <f t="shared" si="1"/>
        <v>200.66445182724252</v>
      </c>
      <c r="V20" s="166">
        <f t="shared" si="1"/>
        <v>177.74086378737542</v>
      </c>
      <c r="W20" s="166">
        <f t="shared" si="1"/>
        <v>151.82724252491698</v>
      </c>
      <c r="X20" s="166">
        <f t="shared" si="1"/>
        <v>162.12624584717611</v>
      </c>
      <c r="Y20" s="166">
        <f t="shared" si="1"/>
        <v>154.48504983388705</v>
      </c>
      <c r="Z20" s="166">
        <f t="shared" si="1"/>
        <v>137.87375415282395</v>
      </c>
      <c r="AA20" s="166">
        <f t="shared" si="1"/>
        <v>165.11627906976747</v>
      </c>
      <c r="AB20" s="166">
        <f t="shared" si="1"/>
        <v>134.88372093023256</v>
      </c>
      <c r="AC20" s="166">
        <f t="shared" si="1"/>
        <v>136.21262458471762</v>
      </c>
      <c r="AD20" s="166">
        <f t="shared" si="1"/>
        <v>114.61794019933555</v>
      </c>
      <c r="AE20" s="166">
        <f t="shared" si="1"/>
        <v>154.1528239202658</v>
      </c>
      <c r="AF20" s="166">
        <f t="shared" si="1"/>
        <v>133.88704318936874</v>
      </c>
      <c r="AG20" s="166">
        <f t="shared" si="1"/>
        <v>116.61129568106313</v>
      </c>
      <c r="AH20" s="166">
        <f t="shared" si="1"/>
        <v>103.98671096345515</v>
      </c>
      <c r="AI20" s="166">
        <f t="shared" si="1"/>
        <v>101.99335548172759</v>
      </c>
      <c r="AJ20" s="166">
        <f t="shared" si="1"/>
        <v>100.9966777408638</v>
      </c>
      <c r="AK20" s="162">
        <f>AK13/$AK13*100</f>
        <v>100</v>
      </c>
      <c r="AL20" s="166">
        <f>AL13/$AK13*100</f>
        <v>99.667774086378742</v>
      </c>
      <c r="AM20" s="166">
        <f t="shared" si="1"/>
        <v>98.006644518272438</v>
      </c>
      <c r="AN20" s="166">
        <f t="shared" si="1"/>
        <v>90.697674418604663</v>
      </c>
      <c r="AO20" s="166">
        <f t="shared" si="1"/>
        <v>84.053156146179418</v>
      </c>
      <c r="AP20" s="166">
        <f t="shared" si="1"/>
        <v>78.405315614617948</v>
      </c>
      <c r="AQ20" s="166">
        <f t="shared" si="1"/>
        <v>77.408637873754159</v>
      </c>
      <c r="AR20" s="166">
        <f t="shared" si="1"/>
        <v>73.089700996677749</v>
      </c>
      <c r="AS20" s="166">
        <f t="shared" si="1"/>
        <v>73.754152823920265</v>
      </c>
      <c r="AT20" s="166">
        <f t="shared" si="1"/>
        <v>71.760797342192703</v>
      </c>
      <c r="AU20" s="166">
        <f t="shared" si="1"/>
        <v>76.411960132890371</v>
      </c>
      <c r="AV20" s="167">
        <f t="shared" si="1"/>
        <v>74.750830564784053</v>
      </c>
    </row>
    <row r="21" spans="2:48">
      <c r="B21" s="168" t="s">
        <v>122</v>
      </c>
      <c r="C21" s="169">
        <f t="shared" si="1"/>
        <v>141.42857142857144</v>
      </c>
      <c r="D21" s="169">
        <f t="shared" si="1"/>
        <v>140</v>
      </c>
      <c r="E21" s="169">
        <f t="shared" si="1"/>
        <v>138.57142857142858</v>
      </c>
      <c r="F21" s="169">
        <f t="shared" si="1"/>
        <v>130.71428571428575</v>
      </c>
      <c r="G21" s="169">
        <f t="shared" si="1"/>
        <v>124.28571428571431</v>
      </c>
      <c r="H21" s="169">
        <f t="shared" si="1"/>
        <v>117.85714285714289</v>
      </c>
      <c r="I21" s="169">
        <f t="shared" si="1"/>
        <v>112.14285714285714</v>
      </c>
      <c r="J21" s="169">
        <f t="shared" si="1"/>
        <v>105.71428571428574</v>
      </c>
      <c r="K21" s="169">
        <f t="shared" si="1"/>
        <v>99.285714285714306</v>
      </c>
      <c r="L21" s="169">
        <f t="shared" si="1"/>
        <v>99.285714285714306</v>
      </c>
      <c r="M21" s="169">
        <f t="shared" si="1"/>
        <v>99.285714285714306</v>
      </c>
      <c r="N21" s="169">
        <f t="shared" si="1"/>
        <v>97.857142857142875</v>
      </c>
      <c r="O21" s="169">
        <f t="shared" si="1"/>
        <v>94.285714285714292</v>
      </c>
      <c r="P21" s="169">
        <f t="shared" si="1"/>
        <v>94.285714285714292</v>
      </c>
      <c r="Q21" s="169">
        <f t="shared" si="1"/>
        <v>82.142857142857167</v>
      </c>
      <c r="R21" s="169">
        <f t="shared" si="1"/>
        <v>83.571428571428569</v>
      </c>
      <c r="S21" s="169">
        <f t="shared" si="1"/>
        <v>86.428571428571431</v>
      </c>
      <c r="T21" s="169">
        <f t="shared" si="1"/>
        <v>85</v>
      </c>
      <c r="U21" s="169">
        <f t="shared" si="1"/>
        <v>86.428571428571431</v>
      </c>
      <c r="V21" s="169">
        <f t="shared" si="1"/>
        <v>80.000000000000014</v>
      </c>
      <c r="W21" s="169">
        <f t="shared" si="1"/>
        <v>75.000000000000014</v>
      </c>
      <c r="X21" s="169">
        <f t="shared" si="1"/>
        <v>75.714285714285722</v>
      </c>
      <c r="Y21" s="169">
        <f t="shared" si="1"/>
        <v>74.285714285714292</v>
      </c>
      <c r="Z21" s="169">
        <f t="shared" si="1"/>
        <v>72.857142857142861</v>
      </c>
      <c r="AA21" s="169">
        <f t="shared" si="1"/>
        <v>75.000000000000014</v>
      </c>
      <c r="AB21" s="169">
        <f t="shared" si="1"/>
        <v>74.285714285714292</v>
      </c>
      <c r="AC21" s="169">
        <f t="shared" si="1"/>
        <v>77.142857142857153</v>
      </c>
      <c r="AD21" s="169">
        <f t="shared" si="1"/>
        <v>78.571428571428584</v>
      </c>
      <c r="AE21" s="169">
        <f t="shared" si="1"/>
        <v>80.000000000000014</v>
      </c>
      <c r="AF21" s="169">
        <f t="shared" si="1"/>
        <v>81.428571428571445</v>
      </c>
      <c r="AG21" s="169">
        <f t="shared" si="1"/>
        <v>85</v>
      </c>
      <c r="AH21" s="169">
        <f t="shared" si="1"/>
        <v>87.857142857142861</v>
      </c>
      <c r="AI21" s="169">
        <f t="shared" si="1"/>
        <v>95</v>
      </c>
      <c r="AJ21" s="169">
        <f t="shared" si="1"/>
        <v>96.428571428571445</v>
      </c>
      <c r="AK21" s="170">
        <f t="shared" si="1"/>
        <v>100</v>
      </c>
      <c r="AL21" s="169">
        <f>AL14/$AK14*100</f>
        <v>102.85714285714288</v>
      </c>
      <c r="AM21" s="169">
        <f t="shared" si="1"/>
        <v>102.85714285714288</v>
      </c>
      <c r="AN21" s="169">
        <f t="shared" si="1"/>
        <v>104.28571428571429</v>
      </c>
      <c r="AO21" s="169">
        <f t="shared" si="1"/>
        <v>106.42857142857143</v>
      </c>
      <c r="AP21" s="169">
        <f t="shared" si="1"/>
        <v>108.57142857142858</v>
      </c>
      <c r="AQ21" s="169">
        <f t="shared" si="1"/>
        <v>111.42857142857143</v>
      </c>
      <c r="AR21" s="169">
        <f t="shared" si="1"/>
        <v>111.42857142857143</v>
      </c>
      <c r="AS21" s="169">
        <f t="shared" si="1"/>
        <v>110.00000000000001</v>
      </c>
      <c r="AT21" s="169">
        <f t="shared" si="1"/>
        <v>106.42857142857143</v>
      </c>
      <c r="AU21" s="169">
        <f t="shared" si="1"/>
        <v>105</v>
      </c>
      <c r="AV21" s="171">
        <f t="shared" si="1"/>
        <v>102.14285714285714</v>
      </c>
    </row>
  </sheetData>
  <dataValidations count="1">
    <dataValidation allowBlank="1" showInputMessage="1" showErrorMessage="1" prompt="Nedenstående tabel kan findes i tabellerne tilhørende klimafremskrivningen i 2023. _x000a__x000a__x000a__x000a__x000a_" sqref="B6" xr:uid="{085A015D-B69B-426D-9F4F-4584293C2E78}"/>
  </dataValidations>
  <hyperlinks>
    <hyperlink ref="B2" location="Rapport!A1" display="Tilbage til forsiden" xr:uid="{C23E2E2E-E77D-4896-97EA-87C2DA1112DA}"/>
  </hyperlink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312BE-B1AE-49CD-A574-2B2F80D95807}">
  <sheetPr>
    <tabColor rgb="FF4EA25F"/>
  </sheetPr>
  <dimension ref="B2:D30"/>
  <sheetViews>
    <sheetView showGridLines="0" workbookViewId="0">
      <selection activeCell="A27" sqref="A27"/>
    </sheetView>
  </sheetViews>
  <sheetFormatPr defaultRowHeight="15"/>
  <cols>
    <col min="2" max="2" width="65.140625" bestFit="1" customWidth="1"/>
    <col min="3" max="4" width="27.42578125" style="17" customWidth="1"/>
  </cols>
  <sheetData>
    <row r="2" spans="2:4">
      <c r="B2" s="51" t="s">
        <v>296</v>
      </c>
    </row>
    <row r="3" spans="2:4">
      <c r="B3" s="51"/>
    </row>
    <row r="4" spans="2:4">
      <c r="B4" s="51"/>
    </row>
    <row r="5" spans="2:4" ht="20.25">
      <c r="B5" s="53" t="s">
        <v>344</v>
      </c>
    </row>
    <row r="6" spans="2:4">
      <c r="B6" s="55" t="s">
        <v>297</v>
      </c>
    </row>
    <row r="9" spans="2:4" ht="15.75" thickBot="1">
      <c r="B9" s="175" t="s">
        <v>254</v>
      </c>
      <c r="C9" s="158"/>
      <c r="D9" s="176"/>
    </row>
    <row r="10" spans="2:4" ht="15.75" thickBot="1">
      <c r="B10" s="177" t="s">
        <v>186</v>
      </c>
      <c r="C10" s="172" t="s">
        <v>255</v>
      </c>
      <c r="D10" s="178" t="s">
        <v>256</v>
      </c>
    </row>
    <row r="11" spans="2:4" ht="15.75" thickBot="1">
      <c r="B11" s="103" t="s">
        <v>129</v>
      </c>
      <c r="C11" s="173">
        <v>1.8539125258264872</v>
      </c>
      <c r="D11" s="179">
        <v>1</v>
      </c>
    </row>
    <row r="12" spans="2:4" ht="15.75" thickBot="1">
      <c r="B12" s="103" t="s">
        <v>135</v>
      </c>
      <c r="C12" s="173">
        <v>1.7720801252568379</v>
      </c>
      <c r="D12" s="179">
        <v>1</v>
      </c>
    </row>
    <row r="13" spans="2:4" ht="15.75" thickBot="1">
      <c r="B13" s="103" t="s">
        <v>207</v>
      </c>
      <c r="C13" s="173">
        <v>1.6337645627318167</v>
      </c>
      <c r="D13" s="179">
        <v>1</v>
      </c>
    </row>
    <row r="14" spans="2:4" ht="15.75" thickBot="1">
      <c r="B14" s="103" t="s">
        <v>188</v>
      </c>
      <c r="C14" s="173">
        <v>1.3590836837176519</v>
      </c>
      <c r="D14" s="179">
        <v>1</v>
      </c>
    </row>
    <row r="15" spans="2:4" ht="15.75" thickBot="1">
      <c r="B15" s="103" t="s">
        <v>124</v>
      </c>
      <c r="C15" s="173">
        <v>1.2492623337878226</v>
      </c>
      <c r="D15" s="179">
        <v>1</v>
      </c>
    </row>
    <row r="16" spans="2:4" ht="15.75" thickBot="1">
      <c r="B16" s="103" t="s">
        <v>193</v>
      </c>
      <c r="C16" s="173">
        <v>1.174905693706022</v>
      </c>
      <c r="D16" s="179">
        <v>1</v>
      </c>
    </row>
    <row r="17" spans="2:4" ht="15.75" thickBot="1">
      <c r="B17" s="103" t="s">
        <v>209</v>
      </c>
      <c r="C17" s="173">
        <v>1.1294417813951274</v>
      </c>
      <c r="D17" s="179">
        <v>1</v>
      </c>
    </row>
    <row r="18" spans="2:4" ht="15.75" thickBot="1">
      <c r="B18" s="103" t="s">
        <v>191</v>
      </c>
      <c r="C18" s="173">
        <v>0.95245607772566976</v>
      </c>
      <c r="D18" s="179">
        <v>1</v>
      </c>
    </row>
    <row r="19" spans="2:4" ht="15.75" thickBot="1">
      <c r="B19" s="103" t="s">
        <v>190</v>
      </c>
      <c r="C19" s="173">
        <v>0.92507627995492181</v>
      </c>
      <c r="D19" s="179">
        <v>1</v>
      </c>
    </row>
    <row r="20" spans="2:4" ht="15.75" thickBot="1">
      <c r="B20" s="103" t="s">
        <v>189</v>
      </c>
      <c r="C20" s="173">
        <v>0.60577486543849202</v>
      </c>
      <c r="D20" s="179">
        <v>1</v>
      </c>
    </row>
    <row r="21" spans="2:4">
      <c r="B21" s="105" t="s">
        <v>192</v>
      </c>
      <c r="C21" s="174">
        <v>0.50223881400282422</v>
      </c>
      <c r="D21" s="180">
        <v>1</v>
      </c>
    </row>
    <row r="22" spans="2:4">
      <c r="B22" s="93"/>
      <c r="C22" s="181"/>
      <c r="D22" s="182"/>
    </row>
    <row r="23" spans="2:4">
      <c r="B23" s="93"/>
      <c r="C23" s="181"/>
      <c r="D23" s="182"/>
    </row>
    <row r="24" spans="2:4">
      <c r="B24" s="183" t="s">
        <v>257</v>
      </c>
      <c r="C24" s="181"/>
      <c r="D24" s="182"/>
    </row>
    <row r="25" spans="2:4">
      <c r="B25" s="184" t="s">
        <v>258</v>
      </c>
      <c r="C25" s="181"/>
      <c r="D25" s="182"/>
    </row>
    <row r="26" spans="2:4">
      <c r="B26" s="95"/>
      <c r="C26" s="109"/>
      <c r="D26" s="110"/>
    </row>
    <row r="30" spans="2:4">
      <c r="B30" s="32" t="s">
        <v>253</v>
      </c>
    </row>
  </sheetData>
  <dataValidations count="1">
    <dataValidation allowBlank="1" showInputMessage="1" showErrorMessage="1" prompt="Følgende data er lavet af Uddannelses- og Forskningsstyrelsen._x000a_" sqref="B6" xr:uid="{6C021723-BE60-42F5-BAD4-25B0E58745CB}"/>
  </dataValidations>
  <hyperlinks>
    <hyperlink ref="B2" location="Rapport!A1" display="Tilbage til forsiden" xr:uid="{C93460F6-7879-4BFD-A80F-E96639BE79FC}"/>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b 2 f 2 b 0 2 2 - e 3 e 6 - 4 f b 6 - a a f f - d 0 3 a 6 f 2 2 1 4 a d "   x m l n s = " h t t p : / / s c h e m a s . m i c r o s o f t . c o m / D a t a M a s h u p " > A A A A A C 0 H A A B Q S w M E F A A C A A g A V l s c W Q d m d Z 6 m A A A A 9 w A A A B I A H A B D b 2 5 m a W c v U G F j a 2 F n Z S 5 4 b W w g o h g A K K A U A A A A A A A A A A A A A A A A A A A A A A A A A A A A h Y 8 x D o I w G I W v Q r r T F i R E z E 8 Z d F M S E x P j 2 p Q K j V A M L Z a 7 O X g k r y B G U T f H 9 7 1 v e O 9 + v U E 2 N L V 3 k Z 1 R r U 5 R g C n y p B Z t o X S Z o t 4 e / T n K G G y 5 O P F S e q O s z W I w R Y o q a 8 8 L Q p x z 2 M 1 w 2 5 U k p D Q g h 3 y z E 5 V s O P r I 6 r / s K 2 0 s 1 0 I i B v v X G B b i J M Z B E k c R p k A m C r n S X y M c B z / b H w j L v r Z 9 J 1 n B / d U a y B S B v E + w B 1 B L A w Q U A A I A C A B W W x x 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V l s c W T K R X D g l B A A A 5 R M A A B M A H A B G b 3 J t d W x h c y 9 T Z W N 0 a W 9 u M S 5 t I K I Y A C i g F A A A A A A A A A A A A A A A A A A A A A A A A A A A A O 1 Y 3 W 7 i O B i 9 r 9 R 3 s D J a F E Z Z I B n K t F t F K 0 r S E v F T B l J m R 6 h C K X H B J T i V Y 9 g Z V b 3 d R + k z z D 0 v N n a g x A k J n Z U Y q e o u F 5 D P d j 6 f 7 5 z z O U A A R x T 5 G P R W n + r p 4 c H h Q T B x C H T B O R r P S X l Y B j r w I D 0 8 A O z V Q J 4 L 2 U A t W B Q M f z S f Q U z l z / C m U P M x Z d e B L E 0 o v Q / + K B a d e 1 Q I q E N v H D w t u N P i Q i 2 6 D n W K Z q u l t q 7 U d r H W 6 / 9 p I 1 d / n 2 t d N W 2 d j V t t O 9 f p W j 2 z X T c N v V l t 5 8 y W / a V j H u t q 7 q x b b d f q p t 7 X j k q l k p R X B g b 0 0 A x R S H T p V F J A z f f m M x z o F Q W Y e O S 7 C I / 1 C l u r K u D T 3 K e w R 7 9 5 U I 8 u C 2 0 f w + u 8 s i r s n V R f P i 0 g K 8 5 f Q B J M C b p l m S V W q u 3 c s M U d 4 s / Y n X X o u G x a D n l Q w G A 9 X P W 8 3 s j x H B L o l M z F r M t / s E s g B f T b P Y y y 2 c T B w a 1 P Z i v Q N p s M 5 A w I y s O D Z L W N + m X T Y F X y P A D P Z z e Q P D 5 G 2 5 z f Q Y L 5 r V P f 8 z E W k X f h j O V b s y M n E C k P E i e f J Z Y 2 x P N g z T u / X B M v P e Y P D x D O 3 l C 0 D t s Z e u W h N l T 3 b B 6 j a / X r V 7 3 Q O x t H 1 O o b n 1 z U L 8 y / z q z L H D e W V t L U H U Y p v 0 G j P I u 1 N g q F X + m j A h 4 E P e P j t s X l t j C t l A s 8 e T g Y u U 2 Y i M s f Q 5 u q v L Z n 5 a v n d v d L Q w 2 V v z K a p i H K / 6 x 2 r t r u m 2 2 D 1 6 p b Z j U X L m T n i K H b O 4 x w 9 A a N I F L 0 c 6 p H 1 G 2 t 3 9 C 4 N b M X q 3 x 4 X V Z 5 / 7 9 V X q l V j n + h U T a + E M 6 M h E d + 0 2 q 1 j h m + W 7 m Y s V r s m c S L Y 3 P 9 G n / j a / v G k C / u X w w t / n H 2 H 7 N V q n O y 7 f G S p 7 I M m m G r f X w z W l U g Y B b S N l b Z M D D Q A j F 6 I c 1 k i q f e R s G w i + C h M 5 q A I S g C t R S + M r 7 p d d D C p + s c k c 5 8 U E 7 F p I A m C m j B Y G 8 I j z I W D S L u m Q t A X A o B Y 5 i q N 5 8 J P S v i S W n Y k 1 / S s F q 8 Y T M P c q P x / K t h 3 e h 6 v 8 z p P Y k 3 7 6 7 z / i 3 + m N j f k R 5 n 9 9 X 0 b d y / I v y w d m G T n k 8 Y K 3 w X s n y a T s V N + F R 6 4 8 b 6 9 p I w C Q s G D E Y Q c 5 e I J V j Y D Z Z P F N w u v 5 O A 8 t r H O N q g 6 r q r E u Q 0 H A z r u X j b + o S w G X 2 F H n U Y t o F I 7 7 U C K n m B 4 n T P q C + a J h U y r z g B 5 g X N b u G d l 9 S r 6 / 8 d f E Z 0 Y h L i k 6 R s 3 D y J T Y S 8 Z 4 y b M e Z L 4 T S g 3 v I J j 9 0 d x Q T y z h r j K M N z O F F d 5 F R m V c l 1 f j c a 7 I z Y X h e q 0 Y R 4 T C e Z l C C P k i y L Q Q + O K O d F z q x x r b s 8 E L e + Z i k q + R 2 9 o m Y 3 S w o g J Z t 5 G 3 n M C n c M F s I u A x a z L z M L / L r x c A o I / v R Y 3 a Y A 9 k R T R Z J 2 U a R m c L S F Z s P O a h v O S w n 4 B A i x m o i 1 R P w h E Z c T 8 V E i r i T i j 4 n 4 O B G f 7 N J J + z c 6 q V y o 6 O R 5 p v a F / 2 U 0 6 f Q H U E s B A i 0 A F A A C A A g A V l s c W Q d m d Z 6 m A A A A 9 w A A A B I A A A A A A A A A A A A A A A A A A A A A A E N v b m Z p Z y 9 Q Y W N r Y W d l L n h t b F B L A Q I t A B Q A A g A I A F Z b H F k P y u m r p A A A A O k A A A A T A A A A A A A A A A A A A A A A A P I A A A B b Q 2 9 u d G V u d F 9 U e X B l c 1 0 u e G 1 s U E s B A i 0 A F A A C A A g A V l s c W T K R X D g l B A A A 5 R M A A B M A A A A A A A A A A A A A A A A A 4 w E A A E Z v c m 1 1 b G F z L 1 N l Y 3 R p b 2 4 x L m 1 Q S w U G A A A A A A M A A w D C A A A A V Q 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Q 0 o A A A A A A A A h S 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m l n d X I 0 X z 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l J l Y 2 9 2 Z X J 5 V G F y Z 2 V 0 U 2 h l Z X Q i I F Z h b H V l P S J z R m l n d X I 0 L j Q i I C 8 + P E V u d H J 5 I F R 5 c G U 9 I l J l Y 2 9 2 Z X J 5 V G F y Z 2 V 0 Q 2 9 s d W 1 u I i B W Y W x 1 Z T 0 i b D I i I C 8 + P E V u d H J 5 I F R 5 c G U 9 I l J l Y 2 9 2 Z X J 5 V G F y Z 2 V 0 U m 9 3 I i B W Y W x 1 Z T 0 i b D U i I C 8 + P E V u d H J 5 I F R 5 c G U 9 I k Z p b G x U Y X J n Z X Q i I F Z h b H V l P S J z R m l n d X I 0 X z Q i I C 8 + P E V u d H J 5 I F R 5 c G U 9 I k Z p b G x l Z E N v b X B s Z X R l U m V z d W x 0 V G 9 X b 3 J r c 2 h l Z X Q i I F Z h b H V l P S J s M S I g L z 4 8 R W 5 0 c n k g V H l w Z T 0 i U m V s Y X R p b 2 5 z a G l w S W 5 m b 0 N v b n R h a W 5 l c i I g V m F s d W U 9 I n N 7 J n F 1 b 3 Q 7 Y 2 9 s d W 1 u Q 2 9 1 b n Q m c X V v d D s 6 M i w m c X V v d D t r Z X l D b 2 x 1 b W 5 O Y W 1 l c y Z x d W 9 0 O z p b X S w m c X V v d D t x d W V y e V J l b G F 0 a W 9 u c 2 h p c H M m c X V v d D s 6 W 1 0 s J n F 1 b 3 Q 7 Y 2 9 s d W 1 u S W R l b n R p d G l l c y Z x d W 9 0 O z p b J n F 1 b 3 Q 7 U 2 V j d G l v b j E v R m l n d X I 0 X z Q v S M O m d m V k Z S B v d m V y c 2 t y a W Z 0 Z X I u e 1 R J R C w w f S Z x d W 9 0 O y w m c X V v d D t T Z W N 0 a W 9 u M S 9 G a W d 1 c j R f N C / D h m 5 k c m V 0 I H R 5 c G U u e 0 l O R E h P T E Q s N X 0 m c X V v d D t d L C Z x d W 9 0 O 0 N v b H V t b k N v d W 5 0 J n F 1 b 3 Q 7 O j I s J n F 1 b 3 Q 7 S 2 V 5 Q 2 9 s d W 1 u T m F t Z X M m c X V v d D s 6 W 1 0 s J n F 1 b 3 Q 7 Q 2 9 s d W 1 u S W R l b n R p d G l l c y Z x d W 9 0 O z p b J n F 1 b 3 Q 7 U 2 V j d G l v b j E v R m l n d X I 0 X z Q v S M O m d m V k Z S B v d m V y c 2 t y a W Z 0 Z X I u e 1 R J R C w w f S Z x d W 9 0 O y w m c X V v d D t T Z W N 0 a W 9 u M S 9 G a W d 1 c j R f N C / D h m 5 k c m V 0 I H R 5 c G U u e 0 l O R E h P T E Q s N X 0 m c X V v d D t d L C Z x d W 9 0 O 1 J l b G F 0 a W 9 u c 2 h p c E l u Z m 8 m c X V v d D s 6 W 1 1 9 I i A v P j x F b n R y e S B U e X B l P S J G a W x s U 3 R h d H V z I i B W Y W x 1 Z T 0 i c 0 N v b X B s Z X R l I i A v P j x F b n R y e S B U e X B l P S J G a W x s Q 2 9 s d W 1 u T m F t Z X M i I F Z h b H V l P S J z W y Z x d W 9 0 O 1 R J R C Z x d W 9 0 O y w m c X V v d D t J T k R I T 0 x E J n F 1 b 3 Q 7 X S I g L z 4 8 R W 5 0 c n k g V H l w Z T 0 i R m l s b E N v b H V t b l R 5 c G V z I i B W Y W x 1 Z T 0 i c 0 J n V T 0 i I C 8 + P E V u d H J 5 I F R 5 c G U 9 I k Z p b G x M Y X N 0 V X B k Y X R l Z C I g V m F s d W U 9 I m Q y M D I 0 L T A 4 L T I x V D E x O j M 5 O j E 0 L j E y M z c 3 M T N a I i A v P j x F b n R y e S B U e X B l P S J G a W x s R X J y b 3 J D b 3 V u d C I g V m F s d W U 9 I m w x I i A v P j x F b n R y e S B U e X B l P S J G a W x s R X J y b 3 J D b 2 R l I i B W Y W x 1 Z T 0 i c 1 V u a 2 5 v d 2 4 i I C 8 + P E V u d H J 5 I F R 5 c G U 9 I k Z p b G x D b 3 V u d C I g V m F s d W U 9 I m w z M y I g L z 4 8 R W 5 0 c n k g V H l w Z T 0 i Q W R k Z W R U b 0 R h d G F N b 2 R l b C I g V m F s d W U 9 I m w w I i A v P j x F b n R y e S B U e X B l P S J R d W V y e U l E I i B W Y W x 1 Z T 0 i c z c w Z m N m M m Y 0 L T c y M 2 Y t N D A w N y 1 h Y W J h L W M 3 M m R h O W I w M j g 4 N i I g L z 4 8 L 1 N 0 Y W J s Z U V u d H J p Z X M + P C 9 J d G V t P j x J d G V t P j x J d G V t T G 9 j Y X R p b 2 4 + P E l 0 Z W 1 U e X B l P k Z v c m 1 1 b G E 8 L 0 l 0 Z W 1 U e X B l P j x J d G V t U G F 0 a D 5 T Z W N 0 a W 9 u M S 9 G a W d 1 c j R f N C 9 L a W x k Z T w v S X R l b V B h d G g + P C 9 J d G V t T G 9 j Y X R p b 2 4 + P F N 0 Y W J s Z U V u d H J p Z X M g L z 4 8 L 0 l 0 Z W 0 + P E l 0 Z W 0 + P E l 0 Z W 1 M b 2 N h d G l v b j 4 8 S X R l b V R 5 c G U + R m 9 y b X V s Y T w v S X R l b V R 5 c G U + P E l 0 Z W 1 Q Y X R o P l N l Y 3 R p b 2 4 x L 0 Z p Z 3 V y N F 8 0 L 0 g l Q z M l Q T Z 2 Z W R l J T I w b 3 Z l c n N r c m l m d G V y P C 9 J d G V t U G F 0 a D 4 8 L 0 l 0 Z W 1 M b 2 N h d G l v b j 4 8 U 3 R h Y m x l R W 5 0 c m l l c y A v P j w v S X R l b T 4 8 S X R l b T 4 8 S X R l b U x v Y 2 F 0 a W 9 u P j x J d G V t V H l w Z T 5 G b 3 J t d W x h P C 9 J d G V t V H l w Z T 4 8 S X R l b V B h d G g + U 2 V j d G l v b j E v R m l n d X I 0 X z Q v R m p l c m 5 l Z G U l M j B r b 2 x v b m 5 l c j w v S X R l b V B h d G g + P C 9 J d G V t T G 9 j Y X R p b 2 4 + P F N 0 Y W J s Z U V u d H J p Z X M g L z 4 8 L 0 l 0 Z W 0 + P E l 0 Z W 0 + P E l 0 Z W 1 M b 2 N h d G l v b j 4 8 S X R l b V R 5 c G U + R m 9 y b X V s Y T w v S X R l b V R 5 c G U + P E l 0 Z W 1 Q Y X R o P l N l Y 3 R p b 2 4 x L 0 Z p Z 3 V y N F 8 0 L y V D M y U 4 N m 5 k c m V 0 J T I w d H l w Z T w v S X R l b V B h d G g + P C 9 J d G V t T G 9 j Y X R p b 2 4 + P F N 0 Y W J s Z U V u d H J p Z X M g L z 4 8 L 0 l 0 Z W 0 + P E l 0 Z W 0 + P E l 0 Z W 1 M b 2 N h d G l v b j 4 8 S X R l b V R 5 c G U + R m 9 y b X V s Y T w v S X R l b V R 5 c G U + P E l 0 Z W 1 Q Y X R o P l N l Y 3 R p b 2 4 x L 1 R h Y m V s N F 8 y X z 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l J l Y 2 9 2 Z X J 5 V G F y Z 2 V 0 U 2 h l Z X Q i I F Z h b H V l P S J z V G F i Z W w 0 L j I i I C 8 + P E V u d H J 5 I F R 5 c G U 9 I l J l Y 2 9 2 Z X J 5 V G F y Z 2 V 0 Q 2 9 s d W 1 u I i B W Y W x 1 Z T 0 i b D M i I C 8 + P E V u d H J 5 I F R 5 c G U 9 I l J l Y 2 9 2 Z X J 5 V G F y Z 2 V 0 U m 9 3 I i B W Y W x 1 Z T 0 i b D E w I i A v P j x F b n R y e S B U e X B l P S J G a W x s V G F y Z 2 V 0 I i B W Y W x 1 Z T 0 i c 1 R h Y m V s N F 8 y X z E i I C 8 + P E V u d H J 5 I F R 5 c G U 9 I k Z p b G x l Z E N v b X B s Z X R l U m V z d W x 0 V G 9 X b 3 J r c 2 h l Z X Q i I F Z h b H V l P S J s M S I g L z 4 8 R W 5 0 c n k g V H l w Z T 0 i R m l s b F N 0 Y X R 1 c y I g V m F s d W U 9 I n N D b 2 1 w b G V 0 Z S I g L z 4 8 R W 5 0 c n k g V H l w Z T 0 i R m l s b E N v b H V t b k 5 h b W V z I i B W Y W x 1 Z T 0 i c 1 s m c X V v d D t C U k F O Q 0 h F J n F 1 b 3 Q 7 L C Z x d W 9 0 O 0 V N V F l Q R T g m c X V v d D s s J n F 1 b 3 Q 7 V E l E J n F 1 b 3 Q 7 L C Z x d W 9 0 O 0 l O R E h P T E Q m c X V v d D t d I i A v P j x F b n R y e S B U e X B l P S J G a W x s Q 2 9 s d W 1 u V H l w Z X M i I F Z h b H V l P S J z Q m d Z R E F 3 P T 0 i I C 8 + P E V u d H J 5 I F R 5 c G U 9 I k Z p b G x M Y X N 0 V X B k Y X R l Z C I g V m F s d W U 9 I m Q y M D I 0 L T A 4 L T I 4 V D A 5 O j I 2 O j Q 1 L j g 5 O T E 3 M T F a I i A v P j x F b n R y e S B U e X B l P S J G a W x s R X J y b 3 J D b 3 V u d C I g V m F s d W U 9 I m w w I i A v P j x F b n R y e S B U e X B l P S J G a W x s R X J y b 3 J D b 2 R l I i B W Y W x 1 Z T 0 i c 1 V u a 2 5 v d 2 4 i I C 8 + P E V u d H J 5 I F R 5 c G U 9 I k Z p b G x D b 3 V u d C I g V m F s d W U 9 I m w x I i A v P j x F b n R y e S B U e X B l P S J B Z G R l Z F R v R G F 0 Y U 1 v Z G V s I i B W Y W x 1 Z T 0 i b D A i I C 8 + P E V u d H J 5 I F R 5 c G U 9 I k J 1 Z m Z l c k 5 l e H R S Z W Z y Z X N o I i B W Y W x 1 Z T 0 i b D E i I C 8 + P E V u d H J 5 I F R 5 c G U 9 I l F 1 Z X J 5 S U Q i I F Z h b H V l P S J z Z j B h O T d j Z j k t O T k y Z S 0 0 N j B l L T h k Z j c t Y z h l M z d k M D h l Z D U y I i A v P j x F b n R y e S B U e X B l P S J S Z W x h d G l v b n N o a X B J b m Z v Q 2 9 u d G F p b m V y I i B W Y W x 1 Z T 0 i c 3 s m c X V v d D t j b 2 x 1 b W 5 D b 3 V u d C Z x d W 9 0 O z o 0 L C Z x d W 9 0 O 2 t l e U N v b H V t b k 5 h b W V z J n F 1 b 3 Q 7 O l t d L C Z x d W 9 0 O 3 F 1 Z X J 5 U m V s Y X R p b 2 5 z a G l w c y Z x d W 9 0 O z p b X S w m c X V v d D t j b 2 x 1 b W 5 J Z G V u d G l 0 a W V z J n F 1 b 3 Q 7 O l s m c X V v d D t T Z W N 0 a W 9 u M S 9 U Y W J l b D R f M l 8 x L 8 O G b m R y Z X Q g d H l w Z S 5 7 Q l J B T k N I R S w w f S Z x d W 9 0 O y w m c X V v d D t T Z W N 0 a W 9 u M S 9 U Y W J l b D R f M l 8 x L 8 O G b m R y Z X Q g d H l w Z S 5 7 R U 1 U W V B F O C w x f S Z x d W 9 0 O y w m c X V v d D t T Z W N 0 a W 9 u M S 9 U Y W J l b D R f M l 8 x L 8 O G b m R y Z X Q g d H l w Z S 5 7 V E l E L D J 9 J n F 1 b 3 Q 7 L C Z x d W 9 0 O 1 N l Y 3 R p b 2 4 x L 1 R h Y m V s N F 8 y X z E v w 4 Z u Z H J l d C B 0 e X B l L n t J T k R I T 0 x E L D N 9 J n F 1 b 3 Q 7 X S w m c X V v d D t D b 2 x 1 b W 5 D b 3 V u d C Z x d W 9 0 O z o 0 L C Z x d W 9 0 O 0 t l e U N v b H V t b k 5 h b W V z J n F 1 b 3 Q 7 O l t d L C Z x d W 9 0 O 0 N v b H V t b k l k Z W 5 0 a X R p Z X M m c X V v d D s 6 W y Z x d W 9 0 O 1 N l Y 3 R p b 2 4 x L 1 R h Y m V s N F 8 y X z E v w 4 Z u Z H J l d C B 0 e X B l L n t C U k F O Q 0 h F L D B 9 J n F 1 b 3 Q 7 L C Z x d W 9 0 O 1 N l Y 3 R p b 2 4 x L 1 R h Y m V s N F 8 y X z E v w 4 Z u Z H J l d C B 0 e X B l L n t F T V R Z U E U 4 L D F 9 J n F 1 b 3 Q 7 L C Z x d W 9 0 O 1 N l Y 3 R p b 2 4 x L 1 R h Y m V s N F 8 y X z E v w 4 Z u Z H J l d C B 0 e X B l L n t U S U Q s M n 0 m c X V v d D s s J n F 1 b 3 Q 7 U 2 V j d G l v b j E v V G F i Z W w 0 X z J f M S / D h m 5 k c m V 0 I H R 5 c G U u e 0 l O R E h P T E Q s M 3 0 m c X V v d D t d L C Z x d W 9 0 O 1 J l b G F 0 a W 9 u c 2 h p c E l u Z m 8 m c X V v d D s 6 W 1 1 9 I i A v P j w v U 3 R h Y m x l R W 5 0 c m l l c z 4 8 L 0 l 0 Z W 0 + P E l 0 Z W 0 + P E l 0 Z W 1 M b 2 N h d G l v b j 4 8 S X R l b V R 5 c G U + R m 9 y b X V s Y T w v S X R l b V R 5 c G U + P E l 0 Z W 1 Q Y X R o P l N l Y 3 R p b 2 4 x L 1 R h Y m V s N F 8 y X z E v S 2 l s Z G U 8 L 0 l 0 Z W 1 Q Y X R o P j w v S X R l b U x v Y 2 F 0 a W 9 u P j x T d G F i b G V F b n R y a W V z I C 8 + P C 9 J d G V t P j x J d G V t P j x J d G V t T G 9 j Y X R p b 2 4 + P E l 0 Z W 1 U e X B l P k Z v c m 1 1 b G E 8 L 0 l 0 Z W 1 U e X B l P j x J d G V t U G F 0 a D 5 T Z W N 0 a W 9 u M S 9 U Y W J l b D R f M l 8 x L 0 g l Q z M l Q T Z 2 Z W R l J T I w b 3 Z l c n N r c m l m d G V y P C 9 J d G V t U G F 0 a D 4 8 L 0 l 0 Z W 1 M b 2 N h d G l v b j 4 8 U 3 R h Y m x l R W 5 0 c m l l c y A v P j w v S X R l b T 4 8 S X R l b T 4 8 S X R l b U x v Y 2 F 0 a W 9 u P j x J d G V t V H l w Z T 5 G b 3 J t d W x h P C 9 J d G V t V H l w Z T 4 8 S X R l b V B h d G g + U 2 V j d G l v b j E v V G F i Z W w 0 X z J f M S 8 l Q z M l O D Z u Z H J l d C U y M H R 5 c G U 8 L 0 l 0 Z W 1 Q Y X R o P j w v S X R l b U x v Y 2 F 0 a W 9 u P j x T d G F i b G V F b n R y a W V z I C 8 + P C 9 J d G V t P j x J d G V t P j x J d G V t T G 9 j Y X R p b 2 4 + P E l 0 Z W 1 U e X B l P k Z v c m 1 1 b G E 8 L 0 l 0 Z W 1 U e X B l P j x J d G V t U G F 0 a D 5 T Z W N 0 a W 9 u M S 9 U Y W J l b D R f M l 8 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E i I C 8 + P E V u d H J 5 I F R 5 c G U 9 I l J l c 3 V s d F R 5 c G U i I F Z h b H V l P S J z V G F i b G U i I C 8 + P E V u d H J 5 I F R 5 c G U 9 I k J 1 Z m Z l c k 5 l e H R S Z W Z y Z X N o I i B W Y W x 1 Z T 0 i b D E i I C 8 + P E V u d H J 5 I F R 5 c G U 9 I l J l Y 2 9 2 Z X J 5 V G F y Z 2 V 0 U 2 h l Z X Q i I F Z h b H V l P S J z V G F i Z W w 0 L j I i I C 8 + P E V u d H J 5 I F R 5 c G U 9 I l J l Y 2 9 2 Z X J 5 V G F y Z 2 V 0 Q 2 9 s d W 1 u I i B W Y W x 1 Z T 0 i b D M i I C 8 + P E V u d H J 5 I F R 5 c G U 9 I l J l Y 2 9 2 Z X J 5 V G F y Z 2 V 0 U m 9 3 I i B W Y W x 1 Z T 0 i b D E 0 I i A v P j x F b n R y e S B U e X B l P S J G a W x s V G F y Z 2 V 0 I i B W Y W x 1 Z T 0 i c 1 R h Y m V s N F 8 y X z I 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N C 0 w O C 0 y M V Q x M z o w N z o w N S 4 0 M D Q 4 O D U x W i I g L z 4 8 R W 5 0 c n k g V H l w Z T 0 i R m l s b E N v b H V t b l R 5 c G V z I i B W Y W x 1 Z T 0 i c 0 J n T U d C Z 0 0 9 I i A v P j x F b n R y e S B U e X B l P S J G a W x s Q 2 9 s d W 1 u T m F t Z X M i I F Z h b H V l P S J z W y Z x d W 9 0 O 1 V E T E V E Q l J B T k N I R S Z x d W 9 0 O y w m c X V v d D t U S U Q m c X V v d D s s J n F 1 b 3 Q 7 Q U 5 W R U 5 E V F l Q R S Z x d W 9 0 O y w m c X V v d D t V R E x F R E x B T k Q m c X V v d D s s J n F 1 b 3 Q 7 S U 5 E S E 9 M R C 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0 N T V j 9 V R E x F R E J S Q U 5 D S E U 9 V k N I X H U w M D I 2 V G l k P T I w M j F c d T A w M j Z B T l Z F T k R U W V B F P U l F Q V x 1 M D A y N l V E T E V E T E F O R D 1 U L 8 O G b m R y Z X Q g d H l w Z S 5 7 V U R M R U R C U k F O Q 0 h F L D B 9 J n F 1 b 3 Q 7 L C Z x d W 9 0 O 1 N l Y 3 R p b 2 4 x L 0 N T V j 9 V R E x F R E J S Q U 5 D S E U 9 V k N I X H U w M D I 2 V G l k P T I w M j F c d T A w M j Z B T l Z F T k R U W V B F P U l F Q V x 1 M D A y N l V E T E V E T E F O R D 1 U L 8 O G b m R y Z X Q g d H l w Z S 5 7 V E l E L D F 9 J n F 1 b 3 Q 7 L C Z x d W 9 0 O 1 N l Y 3 R p b 2 4 x L 0 N T V j 9 V R E x F R E J S Q U 5 D S E U 9 V k N I X H U w M D I 2 V G l k P T I w M j F c d T A w M j Z B T l Z F T k R U W V B F P U l F Q V x 1 M D A y N l V E T E V E T E F O R D 1 U L 8 O G b m R y Z X Q g d H l w Z S 5 7 Q U 5 W R U 5 E V F l Q R S w y f S Z x d W 9 0 O y w m c X V v d D t T Z W N 0 a W 9 u M S 9 D U 1 Y / V U R M R U R C U k F O Q 0 h F P V Z D S F x 1 M D A y N l R p Z D 0 y M D I x X H U w M D I 2 Q U 5 W R U 5 E V F l Q R T 1 J R U F c d T A w M j Z V R E x F R E x B T k Q 9 V C / D h m 5 k c m V 0 I H R 5 c G U u e 1 V E T E V E T E F O R C w z f S Z x d W 9 0 O y w m c X V v d D t T Z W N 0 a W 9 u M S 9 D U 1 Y / V U R M R U R C U k F O Q 0 h F P V Z D S F x 1 M D A y N l R p Z D 0 y M D I x X H U w M D I 2 Q U 5 W R U 5 E V F l Q R T 1 J R U F c d T A w M j Z V R E x F R E x B T k Q 9 V C / D h m 5 k c m V 0 I H R 5 c G U u e 0 l O R E h P T E Q s N H 0 m c X V v d D t d L C Z x d W 9 0 O 0 N v b H V t b k N v d W 5 0 J n F 1 b 3 Q 7 O j U s J n F 1 b 3 Q 7 S 2 V 5 Q 2 9 s d W 1 u T m F t Z X M m c X V v d D s 6 W 1 0 s J n F 1 b 3 Q 7 Q 2 9 s d W 1 u S W R l b n R p d G l l c y Z x d W 9 0 O z p b J n F 1 b 3 Q 7 U 2 V j d G l v b j E v Q 1 N W P 1 V E T E V E Q l J B T k N I R T 1 W Q 0 h c d T A w M j Z U a W Q 9 M j A y M V x 1 M D A y N k F O V k V O R F R Z U E U 9 S U V B X H U w M D I 2 V U R M R U R M Q U 5 E P V Q v w 4 Z u Z H J l d C B 0 e X B l L n t V R E x F R E J S Q U 5 D S E U s M H 0 m c X V v d D s s J n F 1 b 3 Q 7 U 2 V j d G l v b j E v Q 1 N W P 1 V E T E V E Q l J B T k N I R T 1 W Q 0 h c d T A w M j Z U a W Q 9 M j A y M V x 1 M D A y N k F O V k V O R F R Z U E U 9 S U V B X H U w M D I 2 V U R M R U R M Q U 5 E P V Q v w 4 Z u Z H J l d C B 0 e X B l L n t U S U Q s M X 0 m c X V v d D s s J n F 1 b 3 Q 7 U 2 V j d G l v b j E v Q 1 N W P 1 V E T E V E Q l J B T k N I R T 1 W Q 0 h c d T A w M j Z U a W Q 9 M j A y M V x 1 M D A y N k F O V k V O R F R Z U E U 9 S U V B X H U w M D I 2 V U R M R U R M Q U 5 E P V Q v w 4 Z u Z H J l d C B 0 e X B l L n t B T l Z F T k R U W V B F L D J 9 J n F 1 b 3 Q 7 L C Z x d W 9 0 O 1 N l Y 3 R p b 2 4 x L 0 N T V j 9 V R E x F R E J S Q U 5 D S E U 9 V k N I X H U w M D I 2 V G l k P T I w M j F c d T A w M j Z B T l Z F T k R U W V B F P U l F Q V x 1 M D A y N l V E T E V E T E F O R D 1 U L 8 O G b m R y Z X Q g d H l w Z S 5 7 V U R M R U R M Q U 5 E L D N 9 J n F 1 b 3 Q 7 L C Z x d W 9 0 O 1 N l Y 3 R p b 2 4 x L 0 N T V j 9 V R E x F R E J S Q U 5 D S E U 9 V k N I X H U w M D I 2 V G l k P T I w M j F c d T A w M j Z B T l Z F T k R U W V B F P U l F Q V x 1 M D A y N l V E T E V E T E F O R D 1 U L 8 O G b m R y Z X Q g d H l w Z S 5 7 S U 5 E S E 9 M R C w 0 f S Z x d W 9 0 O 1 0 s J n F 1 b 3 Q 7 U m V s Y X R p b 2 5 z a G l w S W 5 m b y Z x d W 9 0 O z p b X X 0 i I C 8 + P C 9 T d G F i b G V F b n R y a W V z P j w v S X R l b T 4 8 S X R l b T 4 8 S X R l b U x v Y 2 F 0 a W 9 u P j x J d G V t V H l w Z T 5 G b 3 J t d W x h P C 9 J d G V t V H l w Z T 4 8 S X R l b V B h d G g + U 2 V j d G l v b j E v V G F i Z W w 0 X z J f M i 9 L a W x k Z T w v S X R l b V B h d G g + P C 9 J d G V t T G 9 j Y X R p b 2 4 + P F N 0 Y W J s Z U V u d H J p Z X M g L z 4 8 L 0 l 0 Z W 0 + P E l 0 Z W 0 + P E l 0 Z W 1 M b 2 N h d G l v b j 4 8 S X R l b V R 5 c G U + R m 9 y b X V s Y T w v S X R l b V R 5 c G U + P E l 0 Z W 1 Q Y X R o P l N l Y 3 R p b 2 4 x L 1 R h Y m V s N F 8 y X z I v S C V D M y V B N n Z l Z G U l M j B v d m V y c 2 t y a W Z 0 Z X I 8 L 0 l 0 Z W 1 Q Y X R o P j w v S X R l b U x v Y 2 F 0 a W 9 u P j x T d G F i b G V F b n R y a W V z I C 8 + P C 9 J d G V t P j x J d G V t P j x J d G V t T G 9 j Y X R p b 2 4 + P E l 0 Z W 1 U e X B l P k Z v c m 1 1 b G E 8 L 0 l 0 Z W 1 U e X B l P j x J d G V t U G F 0 a D 5 T Z W N 0 a W 9 u M S 9 U Y W J l b D R f M l 8 y L y V D M y U 4 N m 5 k c m V 0 J T I w d H l w Z T w v S X R l b V B h d G g + P C 9 J d G V t T G 9 j Y X R p b 2 4 + P F N 0 Y W J s Z U V u d H J p Z X M g L z 4 8 L 0 l 0 Z W 0 + P E l 0 Z W 0 + P E l 0 Z W 1 M b 2 N h d G l v b j 4 8 S X R l b V R 5 c G U + R m 9 y b X V s Y T w v S X R l b V R 5 c G U + P E l 0 Z W 1 Q Y X R o P l N l Y 3 R p b 2 4 x L 1 R h Y m V s N F 8 y X z 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S I g L z 4 8 R W 5 0 c n k g V H l w Z T 0 i U m V z d W x 0 V H l w Z S I g V m F s d W U 9 I n N U Y W J s Z S I g L z 4 8 R W 5 0 c n k g V H l w Z T 0 i Q n V m Z m V y T m V 4 d F J l Z n J l c 2 g i I F Z h b H V l P S J s M S I g L z 4 8 R W 5 0 c n k g V H l w Z T 0 i U m V j b 3 Z l c n l U Y X J n Z X R T a G V l d C I g V m F s d W U 9 I n N U Y W J l b D Q u M i I g L z 4 8 R W 5 0 c n k g V H l w Z T 0 i U m V j b 3 Z l c n l U Y X J n Z X R D b 2 x 1 b W 4 i I F Z h b H V l P S J s M y I g L z 4 8 R W 5 0 c n k g V H l w Z T 0 i U m V j b 3 Z l c n l U Y X J n Z X R S b 3 c i I F Z h b H V l P S J s M T g i I C 8 + P E V u d H J 5 I F R 5 c G U 9 I k Z p b G x U Y X J n Z X Q i I F Z h b H V l P S J z V G F i Z W w 0 X z J f M y I g L z 4 8 R W 5 0 c n k g V H l w Z T 0 i R m l s b G V k Q 2 9 t c G x l d G V S Z X N 1 b H R U b 1 d v c m t z a G V l d C I g V m F s d W U 9 I m w x I i A v P j x F b n R y e S B U e X B l P S J B Z G R l Z F R v R G F 0 Y U 1 v Z G V s I i B W Y W x 1 Z T 0 i b D A i I C 8 + P E V u d H J 5 I F R 5 c G U 9 I k Z p b G x D b 3 V u d C I g V m F s d W U 9 I m w 1 M S I g L z 4 8 R W 5 0 c n k g V H l w Z T 0 i R m l s b E V y c m 9 y Q 2 9 k Z S I g V m F s d W U 9 I n N V b m t u b 3 d u I i A v P j x F b n R y e S B U e X B l P S J G a W x s R X J y b 3 J D b 3 V u d C I g V m F s d W U 9 I m w w I i A v P j x F b n R y e S B U e X B l P S J G a W x s T G F z d F V w Z G F 0 Z W Q i I F Z h b H V l P S J k M j A y N C 0 w O C 0 y M V Q x M z o w N z o z N y 4 y M j k 0 M z k 3 W i I g L z 4 8 R W 5 0 c n k g V H l w Z T 0 i R m l s b E N v b H V t b l R 5 c G V z I i B W Y W x 1 Z T 0 i c 0 J n T U d C Z 0 0 9 I i A v P j x F b n R y e S B U e X B l P S J G a W x s Q 2 9 s d W 1 u T m F t Z X M i I F Z h b H V l P S J z W y Z x d W 9 0 O 1 V E T E V E Q l J B T k N I R S Z x d W 9 0 O y w m c X V v d D t U S U Q m c X V v d D s s J n F 1 b 3 Q 7 Q U 5 W R U 5 E V F l Q R S Z x d W 9 0 O y w m c X V v d D t V R E x F R E x B T k Q m c X V v d D s s J n F 1 b 3 Q 7 S U 5 E S E 9 M R C 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0 N T V j 9 V R E x F R E J S Q U 5 D S E U 9 V k N I X H U w M D I 2 V G l k P T I w M j F c d T A w M j Z B T l Z F T k R U W V B F P U l F Q V x 1 M D A y N l V E T E V E T E F O R D 0 q L 8 O G b m R y Z X Q g d H l w Z S 5 7 V U R M R U R C U k F O Q 0 h F L D B 9 J n F 1 b 3 Q 7 L C Z x d W 9 0 O 1 N l Y 3 R p b 2 4 x L 0 N T V j 9 V R E x F R E J S Q U 5 D S E U 9 V k N I X H U w M D I 2 V G l k P T I w M j F c d T A w M j Z B T l Z F T k R U W V B F P U l F Q V x 1 M D A y N l V E T E V E T E F O R D 0 q L 8 O G b m R y Z X Q g d H l w Z S 5 7 V E l E L D F 9 J n F 1 b 3 Q 7 L C Z x d W 9 0 O 1 N l Y 3 R p b 2 4 x L 0 N T V j 9 V R E x F R E J S Q U 5 D S E U 9 V k N I X H U w M D I 2 V G l k P T I w M j F c d T A w M j Z B T l Z F T k R U W V B F P U l F Q V x 1 M D A y N l V E T E V E T E F O R D 0 q L 8 O G b m R y Z X Q g d H l w Z S 5 7 Q U 5 W R U 5 E V F l Q R S w y f S Z x d W 9 0 O y w m c X V v d D t T Z W N 0 a W 9 u M S 9 D U 1 Y / V U R M R U R C U k F O Q 0 h F P V Z D S F x 1 M D A y N l R p Z D 0 y M D I x X H U w M D I 2 Q U 5 W R U 5 E V F l Q R T 1 J R U F c d T A w M j Z V R E x F R E x B T k Q 9 K i / D h m 5 k c m V 0 I H R 5 c G U u e 1 V E T E V E T E F O R C w z f S Z x d W 9 0 O y w m c X V v d D t T Z W N 0 a W 9 u M S 9 D U 1 Y / V U R M R U R C U k F O Q 0 h F P V Z D S F x 1 M D A y N l R p Z D 0 y M D I x X H U w M D I 2 Q U 5 W R U 5 E V F l Q R T 1 J R U F c d T A w M j Z V R E x F R E x B T k Q 9 K i / D h m 5 k c m V 0 I H R 5 c G U u e 0 l O R E h P T E Q s N H 0 m c X V v d D t d L C Z x d W 9 0 O 0 N v b H V t b k N v d W 5 0 J n F 1 b 3 Q 7 O j U s J n F 1 b 3 Q 7 S 2 V 5 Q 2 9 s d W 1 u T m F t Z X M m c X V v d D s 6 W 1 0 s J n F 1 b 3 Q 7 Q 2 9 s d W 1 u S W R l b n R p d G l l c y Z x d W 9 0 O z p b J n F 1 b 3 Q 7 U 2 V j d G l v b j E v Q 1 N W P 1 V E T E V E Q l J B T k N I R T 1 W Q 0 h c d T A w M j Z U a W Q 9 M j A y M V x 1 M D A y N k F O V k V O R F R Z U E U 9 S U V B X H U w M D I 2 V U R M R U R M Q U 5 E P S o v w 4 Z u Z H J l d C B 0 e X B l L n t V R E x F R E J S Q U 5 D S E U s M H 0 m c X V v d D s s J n F 1 b 3 Q 7 U 2 V j d G l v b j E v Q 1 N W P 1 V E T E V E Q l J B T k N I R T 1 W Q 0 h c d T A w M j Z U a W Q 9 M j A y M V x 1 M D A y N k F O V k V O R F R Z U E U 9 S U V B X H U w M D I 2 V U R M R U R M Q U 5 E P S o v w 4 Z u Z H J l d C B 0 e X B l L n t U S U Q s M X 0 m c X V v d D s s J n F 1 b 3 Q 7 U 2 V j d G l v b j E v Q 1 N W P 1 V E T E V E Q l J B T k N I R T 1 W Q 0 h c d T A w M j Z U a W Q 9 M j A y M V x 1 M D A y N k F O V k V O R F R Z U E U 9 S U V B X H U w M D I 2 V U R M R U R M Q U 5 E P S o v w 4 Z u Z H J l d C B 0 e X B l L n t B T l Z F T k R U W V B F L D J 9 J n F 1 b 3 Q 7 L C Z x d W 9 0 O 1 N l Y 3 R p b 2 4 x L 0 N T V j 9 V R E x F R E J S Q U 5 D S E U 9 V k N I X H U w M D I 2 V G l k P T I w M j F c d T A w M j Z B T l Z F T k R U W V B F P U l F Q V x 1 M D A y N l V E T E V E T E F O R D 0 q L 8 O G b m R y Z X Q g d H l w Z S 5 7 V U R M R U R M Q U 5 E L D N 9 J n F 1 b 3 Q 7 L C Z x d W 9 0 O 1 N l Y 3 R p b 2 4 x L 0 N T V j 9 V R E x F R E J S Q U 5 D S E U 9 V k N I X H U w M D I 2 V G l k P T I w M j F c d T A w M j Z B T l Z F T k R U W V B F P U l F Q V x 1 M D A y N l V E T E V E T E F O R D 0 q L 8 O G b m R y Z X Q g d H l w Z S 5 7 S U 5 E S E 9 M R C w 0 f S Z x d W 9 0 O 1 0 s J n F 1 b 3 Q 7 U m V s Y X R p b 2 5 z a G l w S W 5 m b y Z x d W 9 0 O z p b X X 0 i I C 8 + P C 9 T d G F i b G V F b n R y a W V z P j w v S X R l b T 4 8 S X R l b T 4 8 S X R l b U x v Y 2 F 0 a W 9 u P j x J d G V t V H l w Z T 5 G b 3 J t d W x h P C 9 J d G V t V H l w Z T 4 8 S X R l b V B h d G g + U 2 V j d G l v b j E v V G F i Z W w 0 X z J f M y 9 L a W x k Z T w v S X R l b V B h d G g + P C 9 J d G V t T G 9 j Y X R p b 2 4 + P F N 0 Y W J s Z U V u d H J p Z X M g L z 4 8 L 0 l 0 Z W 0 + P E l 0 Z W 0 + P E l 0 Z W 1 M b 2 N h d G l v b j 4 8 S X R l b V R 5 c G U + R m 9 y b X V s Y T w v S X R l b V R 5 c G U + P E l 0 Z W 1 Q Y X R o P l N l Y 3 R p b 2 4 x L 1 R h Y m V s N F 8 y X z M v S C V D M y V B N n Z l Z G U l M j B v d m V y c 2 t y a W Z 0 Z X I 8 L 0 l 0 Z W 1 Q Y X R o P j w v S X R l b U x v Y 2 F 0 a W 9 u P j x T d G F i b G V F b n R y a W V z I C 8 + P C 9 J d G V t P j x J d G V t P j x J d G V t T G 9 j Y X R p b 2 4 + P E l 0 Z W 1 U e X B l P k Z v c m 1 1 b G E 8 L 0 l 0 Z W 1 U e X B l P j x J d G V t U G F 0 a D 5 T Z W N 0 a W 9 u M S 9 U Y W J l b D R f M l 8 z L y V D M y U 4 N m 5 k c m V 0 J T I w d H l w Z T w v S X R l b V B h d G g + P C 9 J d G V t T G 9 j Y X R p b 2 4 + P F N 0 Y W J s Z U V u d H J p Z X M g L z 4 8 L 0 l 0 Z W 0 + P E l 0 Z W 0 + P E l 0 Z W 1 M b 2 N h d G l v b j 4 8 S X R l b V R 5 c G U + R m 9 y b X V s Y T w v S X R l b V R 5 c G U + P E l 0 Z W 1 Q Y X R o P l N l Y 3 R p b 2 4 x L 1 R h Y m V s N F 8 4 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S Z W N v d m V y e V R h c m d l d F N o Z W V 0 I i B W Y W x 1 Z T 0 i c 1 R h Y m V s N C 4 4 I i A v P j x F b n R y e S B U e X B l P S J S Z W N v d m V y e V R h c m d l d E N v b H V t b i I g V m F s d W U 9 I m w y I i A v P j x F b n R y e S B U e X B l P S J S Z W N v d m V y e V R h c m d l d F J v d y I g V m F s d W U 9 I m w 2 I i A v P j x F b n R y e S B U e X B l P S J G a W x s V G F y Z 2 V 0 I i B W Y W x 1 Z T 0 i c 1 R h Y m V s N F 8 4 I i A v P j x F b n R y e S B U e X B l P S J G a W x s Z W R D b 2 1 w b G V 0 Z V J l c 3 V s d F R v V 2 9 y a 3 N o Z W V 0 I i B W Y W x 1 Z T 0 i b D E i I C 8 + P E V u d H J 5 I F R 5 c G U 9 I k F k Z G V k V G 9 E Y X R h T W 9 k Z W w i I F Z h b H V l P S J s M C I g L z 4 8 R W 5 0 c n k g V H l w Z T 0 i R m l s b E N v d W 5 0 I i B W Y W x 1 Z T 0 i b D Y i I C 8 + P E V u d H J 5 I F R 5 c G U 9 I k Z p b G x F c n J v c k N v Z G U i I F Z h b H V l P S J z V W 5 r b m 9 3 b i I g L z 4 8 R W 5 0 c n k g V H l w Z T 0 i R m l s b E V y c m 9 y Q 2 9 1 b n Q i I F Z h b H V l P S J s M C I g L z 4 8 R W 5 0 c n k g V H l w Z T 0 i R m l s b E x h c 3 R V c G R h d G V k I i B W Y W x 1 Z T 0 i Z D I w M j Q t M D g t M j F U M T M 6 M T c 6 M D g u M T Q 2 O T Y 1 M V o i I C 8 + P E V u d H J 5 I F R 5 c G U 9 I k Z p b G x D b 2 x 1 b W 5 U e X B l c y I g V m F s d W U 9 I n N C Z 1 V G Q l E 9 P S I g L z 4 8 R W 5 0 c n k g V H l w Z T 0 i R m l s b E N v b H V t b k 5 h b W V z I i B W Y W x 1 Z T 0 i c 1 s m c X V v d D t V R E x F R E J S Q U 5 D S E U m c X V v d D s s J n F 1 b 3 Q 7 S U 5 E R U 5 M Q U 5 E U 0 s g R U 5 E R U x J R y B B T l Z F T k R F T F N F I E k g Q U x U I C h L T E l N Q U F G V F J Z S 0 t F V C k m c X V v d D s s J n F 1 b 3 Q 7 R S B F b G V r d H J p Y 2 l 0 Z X Q s I G d h c y B v Z y B h b m R l d C B i c s O m b m R z Z W w m c X V v d D s s J n F 1 b 3 Q 7 S S B B b m R l b i B 0 c m F u c 3 B v c n Q g b 2 c g a 2 9 t b X V u a W t h d G l v b 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N T V j 9 U a W Q 9 M j A y M V x 1 M D A y N l V E T E V E T E F O R D 1 U X H U w M D I 2 Q U 5 W R U 5 E V F l Q R T 1 J R U E l M k N D U E U l M k N D U E l c d T A w M j Z V R E x F R E J S Q U 5 D S E U 9 T U h V U 0 h P T E Q l M k N W Q y U y L 1 B p d m 9 0 a 2 9 s b 2 5 u Z S 5 7 V U R M R U R C U k F O Q 0 h F L D B 9 J n F 1 b 3 Q 7 L C Z x d W 9 0 O 1 N l Y 3 R p b 2 4 x L 0 N T V j 9 U a W Q 9 M j A y M V x 1 M D A y N l V E T E V E T E F O R D 1 U X H U w M D I 2 Q U 5 W R U 5 E V F l Q R T 1 J R U E l M k N D U E U l M k N D U E l c d T A w M j Z V R E x F R E J S Q U 5 D S E U 9 T U h V U 0 h P T E Q l M k N W Q y U y L 1 B p d m 9 0 a 2 9 s b 2 5 u Z S 5 7 S U 5 E R U 5 M Q U 5 E U 0 s g R U 5 E R U x J R y B B T l Z F T k R F T F N F I E k g Q U x U I C h L T E l N Q U F G V F J Z S 0 t F V C k s M X 0 m c X V v d D s s J n F 1 b 3 Q 7 U 2 V j d G l v b j E v Q 1 N W P 1 R p Z D 0 y M D I x X H U w M D I 2 V U R M R U R M Q U 5 E P V R c d T A w M j Z B T l Z F T k R U W V B F P U l F Q S U y Q 0 N Q R S U y Q 0 N Q S V x 1 M D A y N l V E T E V E Q l J B T k N I R T 1 N S F V T S E 9 M R C U y Q 1 Z D J T I v U G l 2 b 3 R r b 2 x v b m 5 l L n t F I E V s Z W t 0 c m l j a X R l d C w g Z 2 F z I G 9 n I G F u Z G V 0 I G J y w 6 Z u Z H N l b C w y f S Z x d W 9 0 O y w m c X V v d D t T Z W N 0 a W 9 u M S 9 D U 1 Y / V G l k P T I w M j F c d T A w M j Z V R E x F R E x B T k Q 9 V F x 1 M D A y N k F O V k V O R F R Z U E U 9 S U V B J T J D Q 1 B F J T J D Q 1 B J X H U w M D I 2 V U R M R U R C U k F O Q 0 h F P U 1 I V V N I T 0 x E J T J D V k M l M i 9 Q a X Z v d G t v b G 9 u b m U u e 0 k g Q W 5 k Z W 4 g d H J h b n N w b 3 J 0 I G 9 n I G t v b W 1 1 b m l r Y X R p b 2 4 s M 3 0 m c X V v d D t d L C Z x d W 9 0 O 0 N v b H V t b k N v d W 5 0 J n F 1 b 3 Q 7 O j Q s J n F 1 b 3 Q 7 S 2 V 5 Q 2 9 s d W 1 u T m F t Z X M m c X V v d D s 6 W 1 0 s J n F 1 b 3 Q 7 Q 2 9 s d W 1 u S W R l b n R p d G l l c y Z x d W 9 0 O z p b J n F 1 b 3 Q 7 U 2 V j d G l v b j E v Q 1 N W P 1 R p Z D 0 y M D I x X H U w M D I 2 V U R M R U R M Q U 5 E P V R c d T A w M j Z B T l Z F T k R U W V B F P U l F Q S U y Q 0 N Q R S U y Q 0 N Q S V x 1 M D A y N l V E T E V E Q l J B T k N I R T 1 N S F V T S E 9 M R C U y Q 1 Z D J T I v U G l 2 b 3 R r b 2 x v b m 5 l L n t V R E x F R E J S Q U 5 D S E U s M H 0 m c X V v d D s s J n F 1 b 3 Q 7 U 2 V j d G l v b j E v Q 1 N W P 1 R p Z D 0 y M D I x X H U w M D I 2 V U R M R U R M Q U 5 E P V R c d T A w M j Z B T l Z F T k R U W V B F P U l F Q S U y Q 0 N Q R S U y Q 0 N Q S V x 1 M D A y N l V E T E V E Q l J B T k N I R T 1 N S F V T S E 9 M R C U y Q 1 Z D J T I v U G l 2 b 3 R r b 2 x v b m 5 l L n t J T k R F T k x B T k R T S y B F T k R F T E l H I E F O V k V O R E V M U 0 U g S S B B T F Q g K E t M S U 1 B Q U Z U U l l L S 0 V U K S w x f S Z x d W 9 0 O y w m c X V v d D t T Z W N 0 a W 9 u M S 9 D U 1 Y / V G l k P T I w M j F c d T A w M j Z V R E x F R E x B T k Q 9 V F x 1 M D A y N k F O V k V O R F R Z U E U 9 S U V B J T J D Q 1 B F J T J D Q 1 B J X H U w M D I 2 V U R M R U R C U k F O Q 0 h F P U 1 I V V N I T 0 x E J T J D V k M l M i 9 Q a X Z v d G t v b G 9 u b m U u e 0 U g R W x l a 3 R y a W N p d G V 0 L C B n Y X M g b 2 c g Y W 5 k Z X Q g Y n L D p m 5 k c 2 V s L D J 9 J n F 1 b 3 Q 7 L C Z x d W 9 0 O 1 N l Y 3 R p b 2 4 x L 0 N T V j 9 U a W Q 9 M j A y M V x 1 M D A y N l V E T E V E T E F O R D 1 U X H U w M D I 2 Q U 5 W R U 5 E V F l Q R T 1 J R U E l M k N D U E U l M k N D U E l c d T A w M j Z V R E x F R E J S Q U 5 D S E U 9 T U h V U 0 h P T E Q l M k N W Q y U y L 1 B p d m 9 0 a 2 9 s b 2 5 u Z S 5 7 S S B B b m R l b i B 0 c m F u c 3 B v c n Q g b 2 c g a 2 9 t b X V u a W t h d G l v b i w z f S Z x d W 9 0 O 1 0 s J n F 1 b 3 Q 7 U m V s Y X R p b 2 5 z a G l w S W 5 m b y Z x d W 9 0 O z p b X X 0 i I C 8 + P C 9 T d G F i b G V F b n R y a W V z P j w v S X R l b T 4 8 S X R l b T 4 8 S X R l b U x v Y 2 F 0 a W 9 u P j x J d G V t V H l w Z T 5 G b 3 J t d W x h P C 9 J d G V t V H l w Z T 4 8 S X R l b V B h d G g + U 2 V j d G l v b j E v V G F i Z W w 0 X z g v S 2 l s Z G U 8 L 0 l 0 Z W 1 Q Y X R o P j w v S X R l b U x v Y 2 F 0 a W 9 u P j x T d G F i b G V F b n R y a W V z I C 8 + P C 9 J d G V t P j x J d G V t P j x J d G V t T G 9 j Y X R p b 2 4 + P E l 0 Z W 1 U e X B l P k Z v c m 1 1 b G E 8 L 0 l 0 Z W 1 U e X B l P j x J d G V t U G F 0 a D 5 T Z W N 0 a W 9 u M S 9 U Y W J l b D R f O C 9 I J U M z J U E 2 d m V k Z S U y M G 9 2 Z X J z a 3 J p Z n R l c j w v S X R l b V B h d G g + P C 9 J d G V t T G 9 j Y X R p b 2 4 + P F N 0 Y W J s Z U V u d H J p Z X M g L z 4 8 L 0 l 0 Z W 0 + P E l 0 Z W 0 + P E l 0 Z W 1 M b 2 N h d G l v b j 4 8 S X R l b V R 5 c G U + R m 9 y b X V s Y T w v S X R l b V R 5 c G U + P E l 0 Z W 1 Q Y X R o P l N l Y 3 R p b 2 4 x L 1 R h Y m V s N F 8 4 L y V D M y U 4 N m 5 k c m V 0 J T I w d H l w Z T w v S X R l b V B h d G g + P C 9 J d G V t T G 9 j Y X R p b 2 4 + P F N 0 Y W J s Z U V u d H J p Z X M g L z 4 8 L 0 l 0 Z W 0 + P E l 0 Z W 0 + P E l 0 Z W 1 M b 2 N h d G l v b j 4 8 S X R l b V R 5 c G U + R m 9 y b X V s Y T w v S X R l b V R 5 c G U + P E l 0 Z W 1 Q Y X R o P l N l Y 3 R p b 2 4 x L 1 R h Y m V s N F 8 4 L 0 Z q Z X J u Z W R l J T I w a 2 9 s b 2 5 u Z X I 8 L 0 l 0 Z W 1 Q Y X R o P j w v S X R l b U x v Y 2 F 0 a W 9 u P j x T d G F i b G V F b n R y a W V z I C 8 + P C 9 J d G V t P j x J d G V t P j x J d G V t T G 9 j Y X R p b 2 4 + P E l 0 Z W 1 U e X B l P k Z v c m 1 1 b G E 8 L 0 l 0 Z W 1 U e X B l P j x J d G V t U G F 0 a D 5 T Z W N 0 a W 9 u M S 9 U Y W J l b D R f O C 9 L b 2 x v b m 5 l b i U y M E R p d m l k Z X J l d D w v S X R l b V B h d G g + P C 9 J d G V t T G 9 j Y X R p b 2 4 + P F N 0 Y W J s Z U V u d H J p Z X M g L z 4 8 L 0 l 0 Z W 0 + P E l 0 Z W 0 + P E l 0 Z W 1 M b 2 N h d G l v b j 4 8 S X R l b V R 5 c G U + R m 9 y b X V s Y T w v S X R l b V R 5 c G U + P E l 0 Z W 1 Q Y X R o P l N l Y 3 R p b 2 4 x L 1 R h Y m V s N F 8 4 L 1 B p d m 9 0 a 2 9 s b 2 5 u Z T w v S X R l b V B h d G g + P C 9 J d G V t T G 9 j Y X R p b 2 4 + P F N 0 Y W J s Z U V u d H J p Z X M g L z 4 8 L 0 l 0 Z W 0 + P E l 0 Z W 0 + P E l 0 Z W 1 M b 2 N h d G l v b j 4 8 S X R l b V R 5 c G U + R m 9 y b X V s Y T w v S X R l b V R 5 c G U + P E l 0 Z W 1 Q Y X R o P l N l Y 3 R p b 2 4 x L 1 R h Y m V s N F 8 5 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1 R h Y m V s N C 4 5 I i A v P j x F b n R y e S B U e X B l P S J S Z W N v d m V y e V R h c m d l d E N v b H V t b i I g V m F s d W U 9 I m w y I i A v P j x F b n R y e S B U e X B l P S J S Z W N v d m V y e V R h c m d l d F J v d y I g V m F s d W U 9 I m w 1 I i A v P j x F b n R y e S B U e X B l P S J G a W x s V G F y Z 2 V 0 I i B W Y W x 1 Z T 0 i c 1 R h Y m V s N F 8 5 I i A v P j x F b n R y e S B U e X B l P S J G a W x s Z W R D b 2 1 w b G V 0 Z V J l c 3 V s d F R v V 2 9 y a 3 N o Z W V 0 I i B W Y W x 1 Z T 0 i b D E i I C 8 + P E V u d H J 5 I F R 5 c G U 9 I k F k Z G V k V G 9 E Y X R h T W 9 k Z W w i I F Z h b H V l P S J s M C I g L z 4 8 R W 5 0 c n k g V H l w Z T 0 i R m l s b E N v d W 5 0 I i B W Y W x 1 Z T 0 i b D E w I i A v P j x F b n R y e S B U e X B l P S J G a W x s R X J y b 3 J D b 2 R l I i B W Y W x 1 Z T 0 i c 1 V u a 2 5 v d 2 4 i I C 8 + P E V u d H J 5 I F R 5 c G U 9 I k Z p b G x F c n J v c k N v d W 5 0 I i B W Y W x 1 Z T 0 i b D A i I C 8 + P E V u d H J 5 I F R 5 c G U 9 I k Z p b G x M Y X N 0 V X B k Y X R l Z C I g V m F s d W U 9 I m Q y M D I 0 L T A 4 L T I x V D E z O j I 0 O j Q 5 L j k 2 M D Y 2 N j l a I i A v P j x F b n R y e S B U e X B l P S J G a W x s Q 2 9 s d W 1 u V H l w Z X M i I F Z h b H V l P S J z Q m d Z P S I g L z 4 8 R W 5 0 c n k g V H l w Z T 0 i R m l s b E N v b H V t b k 5 h b W V z I i B W Y W x 1 Z T 0 i c 1 s m c X V v d D t C U k F O Q 0 h F Q U Z U U l l L M S Z x d W 9 0 O y w m c X V v d D t V R E x F R E J S Q U 5 D S E U 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U Y W J l b D R f O S 9 U a W x m w 7 h q Z X Q g a W 5 k Z W t z L n t C U k F O Q 0 h F Q U Z U U l l L M S w w f S Z x d W 9 0 O y w m c X V v d D t T Z W N 0 a W 9 u M S 9 U Y W J l b D R f O S 9 U a W x m w 7 h q Z X Q g a W 5 k Z W t z L n t V R E x F R E J S Q U 5 D S E U s M X 0 m c X V v d D t d L C Z x d W 9 0 O 0 N v b H V t b k N v d W 5 0 J n F 1 b 3 Q 7 O j I s J n F 1 b 3 Q 7 S 2 V 5 Q 2 9 s d W 1 u T m F t Z X M m c X V v d D s 6 W 1 0 s J n F 1 b 3 Q 7 Q 2 9 s d W 1 u S W R l b n R p d G l l c y Z x d W 9 0 O z p b J n F 1 b 3 Q 7 U 2 V j d G l v b j E v V G F i Z W w 0 X z k v V G l s Z s O 4 a m V 0 I G l u Z G V r c y 5 7 Q l J B T k N I R U F G V F J Z S z E s M H 0 m c X V v d D s s J n F 1 b 3 Q 7 U 2 V j d G l v b j E v V G F i Z W w 0 X z k v V G l s Z s O 4 a m V 0 I G l u Z G V r c y 5 7 V U R M R U R C U k F O Q 0 h F L D F 9 J n F 1 b 3 Q 7 X S w m c X V v d D t S Z W x h d G l v b n N o a X B J b m Z v J n F 1 b 3 Q 7 O l t d f S I g L z 4 8 L 1 N 0 Y W J s Z U V u d H J p Z X M + P C 9 J d G V t P j x J d G V t P j x J d G V t T G 9 j Y X R p b 2 4 + P E l 0 Z W 1 U e X B l P k Z v c m 1 1 b G E 8 L 0 l 0 Z W 1 U e X B l P j x J d G V t U G F 0 a D 5 T Z W N 0 a W 9 u M S 9 U Y W J l b D R f O S 9 L a W x k Z T w v S X R l b V B h d G g + P C 9 J d G V t T G 9 j Y X R p b 2 4 + P F N 0 Y W J s Z U V u d H J p Z X M g L z 4 8 L 0 l 0 Z W 0 + P E l 0 Z W 0 + P E l 0 Z W 1 M b 2 N h d G l v b j 4 8 S X R l b V R 5 c G U + R m 9 y b X V s Y T w v S X R l b V R 5 c G U + P E l 0 Z W 1 Q Y X R o P l N l Y 3 R p b 2 4 x L 1 R h Y m V s N F 8 5 L 0 g l Q z M l Q T Z 2 Z W R l J T I w b 3 Z l c n N r c m l m d G V y P C 9 J d G V t U G F 0 a D 4 8 L 0 l 0 Z W 1 M b 2 N h d G l v b j 4 8 U 3 R h Y m x l R W 5 0 c m l l c y A v P j w v S X R l b T 4 8 S X R l b T 4 8 S X R l b U x v Y 2 F 0 a W 9 u P j x J d G V t V H l w Z T 5 G b 3 J t d W x h P C 9 J d G V t V H l w Z T 4 8 S X R l b V B h d G g + U 2 V j d G l v b j E v V G F i Z W w 0 X z k v J U M z J T g 2 b m R y Z X Q l M j B 0 e X B l P C 9 J d G V t U G F 0 a D 4 8 L 0 l 0 Z W 1 M b 2 N h d G l v b j 4 8 U 3 R h Y m x l R W 5 0 c m l l c y A v P j w v S X R l b T 4 8 S X R l b T 4 8 S X R l b U x v Y 2 F 0 a W 9 u P j x J d G V t V H l w Z T 5 G b 3 J t d W x h P C 9 J d G V t V H l w Z T 4 8 S X R l b V B h d G g + U 2 V j d G l v b j E v V G F i Z W w 0 X z k v R m p l c m 5 l Z G U l M j B r b 2 x v b m 5 l c j w v S X R l b V B h d G g + P C 9 J d G V t T G 9 j Y X R p b 2 4 + P F N 0 Y W J s Z U V u d H J p Z X M g L z 4 8 L 0 l 0 Z W 0 + P E l 0 Z W 0 + P E l 0 Z W 1 M b 2 N h d G l v b j 4 8 S X R l b V R 5 c G U + R m 9 y b X V s Y T w v S X R l b V R 5 c G U + P E l 0 Z W 1 Q Y X R o P l N l Y 3 R p b 2 4 x L 1 R h Y m V s N F 8 5 L 1 N v c n R l c m V k Z S U y M H I l Q z M l Q T Z r a 2 V y P C 9 J d G V t U G F 0 a D 4 8 L 0 l 0 Z W 1 M b 2 N h d G l v b j 4 8 U 3 R h Y m x l R W 5 0 c m l l c y A v P j w v S X R l b T 4 8 S X R l b T 4 8 S X R l b U x v Y 2 F 0 a W 9 u P j x J d G V t V H l w Z T 5 G b 3 J t d W x h P C 9 J d G V t V H l w Z T 4 8 S X R l b V B h d G g + U 2 V j d G l v b j E v V G F i Z W w 0 X z k v S W 5 k c y V D M y V B N n Q l M j B m J U M z J U I 4 c n N 0 Z S U y M H R l Z 2 4 8 L 0 l 0 Z W 1 Q Y X R o P j w v S X R l b U x v Y 2 F 0 a W 9 u P j x T d G F i b G V F b n R y a W V z I C 8 + P C 9 J d G V t P j x J d G V t P j x J d G V t T G 9 j Y X R p b 2 4 + P E l 0 Z W 1 U e X B l P k Z v c m 1 1 b G E 8 L 0 l 0 Z W 1 U e X B l P j x J d G V t U G F 0 a D 5 T Z W N 0 a W 9 u M S 9 U Y W J l b D R f O S 8 l Q z M l O D Z u Z H J l d C U y M H R 5 c G U x P C 9 J d G V t U G F 0 a D 4 8 L 0 l 0 Z W 1 M b 2 N h d G l v b j 4 8 U 3 R h Y m x l R W 5 0 c m l l c y A v P j w v S X R l b T 4 8 S X R l b T 4 8 S X R l b U x v Y 2 F 0 a W 9 u P j x J d G V t V H l w Z T 5 G b 3 J t d W x h P C 9 J d G V t V H l w Z T 4 8 S X R l b V B h d G g + U 2 V j d G l v b j E v V G F i Z W w 0 X z k v R m p l c m 5 l Z G U l M j B m Z W p s P C 9 J d G V t U G F 0 a D 4 8 L 0 l 0 Z W 1 M b 2 N h d G l v b j 4 8 U 3 R h Y m x l R W 5 0 c m l l c y A v P j w v S X R l b T 4 8 S X R l b T 4 8 S X R l b U x v Y 2 F 0 a W 9 u P j x J d G V t V H l w Z T 5 G b 3 J t d W x h P C 9 J d G V t V H l w Z T 4 8 S X R l b V B h d G g + U 2 V j d G l v b j E v V G F i Z W w 0 X z k v Q m V y Z W d u Z X Q l M j B 0 Z W t z d G w l Q z M l Q T Z u Z 2 R l M T w v S X R l b V B h d G g + P C 9 J d G V t T G 9 j Y X R p b 2 4 + P F N 0 Y W J s Z U V u d H J p Z X M g L z 4 8 L 0 l 0 Z W 0 + P E l 0 Z W 0 + P E l 0 Z W 1 M b 2 N h d G l v b j 4 8 S X R l b V R 5 c G U + R m 9 y b X V s Y T w v S X R l b V R 5 c G U + P E l 0 Z W 1 Q Y X R o P l N l Y 3 R p b 2 4 x L 1 R h Y m V s N F 8 5 L 0 Z p b H R y Z X J l Z G U l M j B y J U M z J U E 2 a 2 t l c j w v S X R l b V B h d G g + P C 9 J d G V t T G 9 j Y X R p b 2 4 + P F N 0 Y W J s Z U V u d H J p Z X M g L z 4 8 L 0 l 0 Z W 0 + P E l 0 Z W 0 + P E l 0 Z W 1 M b 2 N h d G l v b j 4 8 S X R l b V R 5 c G U + R m 9 y b X V s Y T w v S X R l b V R 5 c G U + P E l 0 Z W 1 Q Y X R o P l N l Y 3 R p b 2 4 x L 1 R h Y m V s N F 8 5 L 0 Z q Z X J u Z W R l J T I w a 2 9 s b 2 5 u Z X I x P C 9 J d G V t U G F 0 a D 4 8 L 0 l 0 Z W 1 M b 2 N h d G l v b j 4 8 U 3 R h Y m x l R W 5 0 c m l l c y A v P j w v S X R l b T 4 8 S X R l b T 4 8 S X R l b U x v Y 2 F 0 a W 9 u P j x J d G V t V H l w Z T 5 G b 3 J t d W x h P C 9 J d G V t V H l w Z T 4 8 S X R l b V B h d G g + U 2 V j d G l v b j E v V G F i Z W w 0 X z k v V G l s Z i V D M y V C O G p l d C U y M G l u Z G V r c z w v S X R l b V B h d G g + P C 9 J d G V t T G 9 j Y X R p b 2 4 + P F N 0 Y W J s Z U V u d H J p Z X M g L z 4 8 L 0 l 0 Z W 0 + P E l 0 Z W 0 + P E l 0 Z W 1 M b 2 N h d G l v b j 4 8 S X R l b V R 5 c G U + R m 9 y b X V s Y T w v S X R l b V R 5 c G U + P E l 0 Z W 1 Q Y X R o P l N l Y 3 R p b 2 4 x L 1 R h Y m V s N F 8 5 L 0 Z p b H R y Z X J l Z G U l M j B y J U M z J U E 2 a 2 t l c j E 8 L 0 l 0 Z W 1 Q Y X R o P j w v S X R l b U x v Y 2 F 0 a W 9 u P j x T d G F i b G V F b n R y a W V z I C 8 + P C 9 J d G V t P j x J d G V t P j x J d G V t T G 9 j Y X R p b 2 4 + P E l 0 Z W 1 U e X B l P k Z v c m 1 1 b G E 8 L 0 l 0 Z W 1 U e X B l P j x J d G V t U G F 0 a D 5 T Z W N 0 a W 9 u M S 9 U Y W J l b D R f O S 9 G a m V y b m V k Z S U y M G t v b G 9 u b m V y M j w v S X R l b V B h d G g + P C 9 J d G V t T G 9 j Y X R p b 2 4 + P F N 0 Y W J s Z U V u d H J p Z X M g L z 4 8 L 0 l 0 Z W 0 + P C 9 J d G V t c z 4 8 L 0 x v Y 2 F s U G F j a 2 F n Z U 1 l d G F k Y X R h R m l s Z T 4 W A A A A U E s F B g A A A A A A A A A A A A A A A A A A A A A A A N o A A A A B A A A A 0 I y d 3 w E V 0 R G M e g D A T 8 K X 6 w E A A A D q A h i R M D d 1 Q r u T N T + 5 4 W d k A A A A A A I A A A A A A A N m A A D A A A A A E A A A A F 7 V f H n U / J m X h r C A V R V R v p 8 A A A A A B I A A A K A A A A A Q A A A A m f h r T x 5 D 4 t m I J I o l s b 5 K B l A A A A B N T k / W a N n N x s T 8 0 H G T b M X O Q U A X 4 c N K A h Z T R h G V + e N e D A C u j O B a W T u 4 n 7 L E E R I B T l X p T c 7 H I 0 L X 3 Z n T G G c p g w M 8 d k O d E C O H D U c n 9 W f g 9 u n H G R Q A A A D X l R i 5 Z r g 5 G V E l n T 5 t V V j + 7 G O i p w = = < / D a t a M a s h u p > 
</file>

<file path=customXml/itemProps1.xml><?xml version="1.0" encoding="utf-8"?>
<ds:datastoreItem xmlns:ds="http://schemas.openxmlformats.org/officeDocument/2006/customXml" ds:itemID="{1D683A48-001B-4545-AA84-F898E3A1B2E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26</vt:i4>
      </vt:variant>
    </vt:vector>
  </HeadingPairs>
  <TitlesOfParts>
    <vt:vector size="44" baseType="lpstr">
      <vt:lpstr>Rapport</vt:lpstr>
      <vt:lpstr>F6.3</vt:lpstr>
      <vt:lpstr>F6.4</vt:lpstr>
      <vt:lpstr>F6.5</vt:lpstr>
      <vt:lpstr>F6.6</vt:lpstr>
      <vt:lpstr>F6.7</vt:lpstr>
      <vt:lpstr>F6.8</vt:lpstr>
      <vt:lpstr>F6.10</vt:lpstr>
      <vt:lpstr>F6.13</vt:lpstr>
      <vt:lpstr>F6.14</vt:lpstr>
      <vt:lpstr>F6.15</vt:lpstr>
      <vt:lpstr>F6.16</vt:lpstr>
      <vt:lpstr>T6.2 og 6.3</vt:lpstr>
      <vt:lpstr>T6.8</vt:lpstr>
      <vt:lpstr>T6.9</vt:lpstr>
      <vt:lpstr>T6.13</vt:lpstr>
      <vt:lpstr>T6.14</vt:lpstr>
      <vt:lpstr>T6.17</vt:lpstr>
      <vt:lpstr>F6.16!SdCt1aa8892f902e4661953d477a47c6baa5_0</vt:lpstr>
      <vt:lpstr>F6.16!SdCt1aa8892f902e4661953d477a47c6baa5_1</vt:lpstr>
      <vt:lpstr>'T6.2 og 6.3'!SdCt28bb5aa2d37e40a7889fab0f912094f9_0</vt:lpstr>
      <vt:lpstr>'T6.2 og 6.3'!SdCt28bb5aa2d37e40a7889fab0f912094f9_1</vt:lpstr>
      <vt:lpstr>F6.16!SdCt2e3c51a191674b0da771b8b6071af27f_0</vt:lpstr>
      <vt:lpstr>F6.16!SdCt2e3c51a191674b0da771b8b6071af27f_1</vt:lpstr>
      <vt:lpstr>F6.7!SdCt39b36e42ca0e47b9a546a11e08a28ac4_0</vt:lpstr>
      <vt:lpstr>F6.7!SdCt39b36e42ca0e47b9a546a11e08a28ac4_1</vt:lpstr>
      <vt:lpstr>F6.10!SdCt69fd47f351df46139a03e9ceca6a6bd2_0</vt:lpstr>
      <vt:lpstr>F6.10!SdCt69fd47f351df46139a03e9ceca6a6bd2_1</vt:lpstr>
      <vt:lpstr>T6.8!SdCtb56903ea5d6e4e53b95e9af84b0fb5ce_0</vt:lpstr>
      <vt:lpstr>T6.8!SdCtb56903ea5d6e4e53b95e9af84b0fb5ce_1</vt:lpstr>
      <vt:lpstr>F6.5!SdCtb754d1591bb941eb8e2498cc0763c62e_0</vt:lpstr>
      <vt:lpstr>F6.5!SdCtb754d1591bb941eb8e2498cc0763c62e_1</vt:lpstr>
      <vt:lpstr>F6.8!SdCtbdb7b1f2cd6d477db9e0af0ee05fae2d_0</vt:lpstr>
      <vt:lpstr>F6.8!SdCtbdb7b1f2cd6d477db9e0af0ee05fae2d_1</vt:lpstr>
      <vt:lpstr>F6.13!SdCtbe49d5e4d549418ba6996e4f426032e2_0</vt:lpstr>
      <vt:lpstr>F6.13!SdCtbe49d5e4d549418ba6996e4f426032e2_1</vt:lpstr>
      <vt:lpstr>F6.15!SdCte0d1b5f83112405f8699df552fba639a_0</vt:lpstr>
      <vt:lpstr>F6.15!SdCte0d1b5f83112405f8699df552fba639a_1</vt:lpstr>
      <vt:lpstr>T6.9!SdCte67d56f0af0141d2bc4dd6476179098d_0</vt:lpstr>
      <vt:lpstr>T6.9!SdCte67d56f0af0141d2bc4dd6476179098d_1</vt:lpstr>
      <vt:lpstr>F6.16!SdCtf4204f408c6541ceb08d46f722c4d915_0</vt:lpstr>
      <vt:lpstr>F6.16!SdCtf4204f408c6541ceb08d46f722c4d915_1</vt:lpstr>
      <vt:lpstr>F6.3!SdCtfbdd6458b6af4682beed4f146147d98a_0</vt:lpstr>
      <vt:lpstr>F6.3!SdCtfbdd6458b6af4682beed4f146147d98a_1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2023-04-27T12:56:43Z</dcterms:created>
  <dcterms:modified xsi:type="dcterms:W3CDTF">2024-11-06T11:38:54Z</dcterms:modified>
</cp:coreProperties>
</file>