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007287\Desktop\Opdateringer\"/>
    </mc:Choice>
  </mc:AlternateContent>
  <bookViews>
    <workbookView xWindow="6300" yWindow="510" windowWidth="13305" windowHeight="7890"/>
  </bookViews>
  <sheets>
    <sheet name="Rådata 2007-2017" sheetId="1" r:id="rId1"/>
    <sheet name="Institutionsdata" sheetId="2" r:id="rId2"/>
    <sheet name="MIS (Andreas)" sheetId="3" state="hidden" r:id="rId3"/>
  </sheets>
  <externalReferences>
    <externalReference r:id="rId4"/>
  </externalReferences>
  <definedNames>
    <definedName name="_xlnm._FilterDatabase" localSheetId="1" hidden="1">Institutionsdata!$A$1:$L$203</definedName>
    <definedName name="_xlnm._FilterDatabase" localSheetId="0" hidden="1">'Rådata 2007-2017'!$A$1:$BJ$104</definedName>
  </definedNames>
  <calcPr calcId="162913"/>
</workbook>
</file>

<file path=xl/calcChain.xml><?xml version="1.0" encoding="utf-8"?>
<calcChain xmlns="http://schemas.openxmlformats.org/spreadsheetml/2006/main">
  <c r="F192" i="1" l="1"/>
  <c r="C200" i="2" l="1"/>
  <c r="BD28" i="1"/>
  <c r="BI28" i="1"/>
  <c r="BH28" i="1"/>
  <c r="AI72" i="1"/>
  <c r="AG72" i="1"/>
  <c r="BH129" i="1" l="1"/>
  <c r="BI129" i="1"/>
  <c r="BJ129" i="1"/>
  <c r="BG129" i="1"/>
  <c r="Z17" i="1" l="1"/>
  <c r="C28" i="1" l="1"/>
  <c r="C39" i="2" s="1"/>
  <c r="C119" i="1"/>
  <c r="C185" i="2"/>
  <c r="C17" i="1"/>
  <c r="H288" i="2" l="1"/>
  <c r="C186" i="2" l="1"/>
  <c r="C187" i="2"/>
  <c r="C188" i="2"/>
  <c r="C189" i="2"/>
  <c r="C190" i="2"/>
  <c r="C191" i="2"/>
  <c r="C192" i="2"/>
  <c r="C193" i="2"/>
  <c r="C194" i="2"/>
  <c r="C195" i="2"/>
  <c r="C196" i="2"/>
  <c r="C197" i="2"/>
  <c r="C198" i="2"/>
  <c r="C199" i="2"/>
  <c r="C201" i="2"/>
  <c r="F190" i="2" l="1"/>
  <c r="F293" i="2"/>
  <c r="F314" i="2" l="1"/>
  <c r="D185" i="2"/>
  <c r="E185" i="2"/>
  <c r="F185" i="2"/>
  <c r="G185" i="2"/>
  <c r="H185" i="2"/>
  <c r="H309" i="2" s="1"/>
  <c r="I185" i="2"/>
  <c r="J185" i="2"/>
  <c r="K185" i="2"/>
  <c r="L185" i="2"/>
  <c r="D186" i="2"/>
  <c r="E186" i="2"/>
  <c r="F186" i="2"/>
  <c r="G186" i="2"/>
  <c r="H186" i="2"/>
  <c r="I186" i="2"/>
  <c r="J186" i="2"/>
  <c r="K186" i="2"/>
  <c r="L186" i="2"/>
  <c r="D187" i="2"/>
  <c r="E187" i="2"/>
  <c r="F187" i="2"/>
  <c r="G187" i="2"/>
  <c r="H187" i="2"/>
  <c r="I187" i="2"/>
  <c r="J187" i="2"/>
  <c r="K187" i="2"/>
  <c r="L187" i="2"/>
  <c r="D188" i="2"/>
  <c r="E188" i="2"/>
  <c r="F188" i="2"/>
  <c r="G188" i="2"/>
  <c r="H188" i="2"/>
  <c r="I188" i="2"/>
  <c r="J188" i="2"/>
  <c r="K188" i="2"/>
  <c r="L188" i="2"/>
  <c r="D189" i="2"/>
  <c r="E189" i="2"/>
  <c r="F189" i="2"/>
  <c r="G189" i="2"/>
  <c r="H189" i="2"/>
  <c r="I189" i="2"/>
  <c r="J189" i="2"/>
  <c r="K189" i="2"/>
  <c r="L189" i="2"/>
  <c r="D190" i="2"/>
  <c r="E190" i="2"/>
  <c r="G190" i="2"/>
  <c r="H190" i="2"/>
  <c r="I190" i="2"/>
  <c r="J190" i="2"/>
  <c r="K190" i="2"/>
  <c r="L190" i="2"/>
  <c r="D191" i="2"/>
  <c r="E191" i="2"/>
  <c r="F191" i="2"/>
  <c r="G191" i="2"/>
  <c r="H191" i="2"/>
  <c r="I191" i="2"/>
  <c r="J191" i="2"/>
  <c r="K191" i="2"/>
  <c r="L191" i="2"/>
  <c r="D192" i="2"/>
  <c r="E192" i="2"/>
  <c r="F192" i="2"/>
  <c r="G192" i="2"/>
  <c r="H192" i="2"/>
  <c r="I192" i="2"/>
  <c r="J192" i="2"/>
  <c r="K192" i="2"/>
  <c r="L192" i="2"/>
  <c r="D193" i="2"/>
  <c r="E193" i="2"/>
  <c r="F193" i="2"/>
  <c r="G193" i="2"/>
  <c r="H193" i="2"/>
  <c r="I193" i="2"/>
  <c r="J193" i="2"/>
  <c r="K193" i="2"/>
  <c r="L193" i="2"/>
  <c r="D194" i="2"/>
  <c r="E194" i="2"/>
  <c r="F194" i="2"/>
  <c r="G194" i="2"/>
  <c r="H194" i="2"/>
  <c r="I194" i="2"/>
  <c r="J194" i="2"/>
  <c r="K194" i="2"/>
  <c r="L194" i="2"/>
  <c r="D195" i="2"/>
  <c r="E195" i="2"/>
  <c r="F195" i="2"/>
  <c r="G195" i="2"/>
  <c r="H195" i="2"/>
  <c r="I195" i="2"/>
  <c r="J195" i="2"/>
  <c r="K195" i="2"/>
  <c r="L195" i="2"/>
  <c r="D196" i="2"/>
  <c r="E196" i="2"/>
  <c r="F196" i="2"/>
  <c r="G196" i="2"/>
  <c r="H196" i="2"/>
  <c r="I196" i="2"/>
  <c r="J196" i="2"/>
  <c r="K196" i="2"/>
  <c r="L196" i="2"/>
  <c r="D197" i="2"/>
  <c r="E197" i="2"/>
  <c r="F197" i="2"/>
  <c r="G197" i="2"/>
  <c r="H197" i="2"/>
  <c r="I197" i="2"/>
  <c r="J197" i="2"/>
  <c r="K197" i="2"/>
  <c r="L197" i="2"/>
  <c r="D198" i="2"/>
  <c r="E198" i="2"/>
  <c r="F198" i="2"/>
  <c r="G198" i="2"/>
  <c r="H198" i="2"/>
  <c r="I198" i="2"/>
  <c r="J198" i="2"/>
  <c r="K198" i="2"/>
  <c r="L198" i="2"/>
  <c r="D199" i="2"/>
  <c r="E199" i="2"/>
  <c r="F199" i="2"/>
  <c r="G199" i="2"/>
  <c r="H199" i="2"/>
  <c r="I199" i="2"/>
  <c r="J199" i="2"/>
  <c r="K199" i="2"/>
  <c r="L199" i="2"/>
  <c r="D200" i="2"/>
  <c r="E200" i="2"/>
  <c r="F200" i="2"/>
  <c r="G200" i="2"/>
  <c r="H200" i="2"/>
  <c r="I200" i="2"/>
  <c r="J200" i="2"/>
  <c r="K200" i="2"/>
  <c r="L200" i="2"/>
  <c r="D201" i="2"/>
  <c r="E201" i="2"/>
  <c r="F201" i="2"/>
  <c r="G201" i="2"/>
  <c r="H201" i="2"/>
  <c r="I201" i="2"/>
  <c r="J201" i="2"/>
  <c r="K201" i="2"/>
  <c r="L201" i="2"/>
  <c r="C120" i="1"/>
  <c r="D120" i="1"/>
  <c r="E120" i="1"/>
  <c r="F120" i="1"/>
  <c r="G120" i="1"/>
  <c r="H120" i="1"/>
  <c r="I120" i="1"/>
  <c r="J120" i="1"/>
  <c r="K120" i="1"/>
  <c r="L120" i="1"/>
  <c r="M120" i="1"/>
  <c r="N120" i="1"/>
  <c r="O120" i="1"/>
  <c r="P120" i="1"/>
  <c r="Q120" i="1"/>
  <c r="R120" i="1"/>
  <c r="S120" i="1"/>
  <c r="T120" i="1"/>
  <c r="U120" i="1"/>
  <c r="V120" i="1"/>
  <c r="W120" i="1"/>
  <c r="X120" i="1"/>
  <c r="Y120" i="1"/>
  <c r="Z120" i="1"/>
  <c r="AA120" i="1"/>
  <c r="AB120" i="1"/>
  <c r="AC120" i="1"/>
  <c r="AD120" i="1"/>
  <c r="AE120" i="1"/>
  <c r="AF120" i="1"/>
  <c r="AG120" i="1"/>
  <c r="AH120" i="1"/>
  <c r="AI120" i="1"/>
  <c r="AJ120" i="1"/>
  <c r="AK120" i="1"/>
  <c r="AL120" i="1"/>
  <c r="AM120" i="1"/>
  <c r="AN120" i="1"/>
  <c r="AO120" i="1"/>
  <c r="AP120" i="1"/>
  <c r="AQ120" i="1"/>
  <c r="AR120" i="1"/>
  <c r="AS120" i="1"/>
  <c r="AT120" i="1"/>
  <c r="AU120" i="1"/>
  <c r="AV120" i="1"/>
  <c r="AW120" i="1"/>
  <c r="AX120" i="1"/>
  <c r="AY120" i="1"/>
  <c r="AZ120" i="1"/>
  <c r="BA120" i="1"/>
  <c r="BB120" i="1"/>
  <c r="BC120" i="1"/>
  <c r="BD120" i="1"/>
  <c r="BE120" i="1"/>
  <c r="BF120" i="1"/>
  <c r="BG120" i="1"/>
  <c r="BH120" i="1"/>
  <c r="BI120" i="1"/>
  <c r="BJ120" i="1"/>
  <c r="C121" i="1"/>
  <c r="D121" i="1"/>
  <c r="E121" i="1"/>
  <c r="F121" i="1"/>
  <c r="G121" i="1"/>
  <c r="H121" i="1"/>
  <c r="I121" i="1"/>
  <c r="J121" i="1"/>
  <c r="K121" i="1"/>
  <c r="L121" i="1"/>
  <c r="M121" i="1"/>
  <c r="N121" i="1"/>
  <c r="O121" i="1"/>
  <c r="P121" i="1"/>
  <c r="Q121" i="1"/>
  <c r="R121" i="1"/>
  <c r="S121" i="1"/>
  <c r="T121" i="1"/>
  <c r="U121" i="1"/>
  <c r="V121" i="1"/>
  <c r="W121" i="1"/>
  <c r="X121" i="1"/>
  <c r="Y121" i="1"/>
  <c r="Z121" i="1"/>
  <c r="AA121" i="1"/>
  <c r="AB121" i="1"/>
  <c r="AC121" i="1"/>
  <c r="AD121" i="1"/>
  <c r="AE121" i="1"/>
  <c r="AF121" i="1"/>
  <c r="AG121" i="1"/>
  <c r="AH121" i="1"/>
  <c r="AI121" i="1"/>
  <c r="AJ121" i="1"/>
  <c r="AK121" i="1"/>
  <c r="AL121" i="1"/>
  <c r="AM121" i="1"/>
  <c r="AN121" i="1"/>
  <c r="AO121" i="1"/>
  <c r="AP121" i="1"/>
  <c r="AQ121" i="1"/>
  <c r="AR121" i="1"/>
  <c r="AS121" i="1"/>
  <c r="AT121" i="1"/>
  <c r="AU121" i="1"/>
  <c r="AV121" i="1"/>
  <c r="AW121" i="1"/>
  <c r="AX121" i="1"/>
  <c r="AY121" i="1"/>
  <c r="AZ121" i="1"/>
  <c r="BA121" i="1"/>
  <c r="BB121" i="1"/>
  <c r="BC121" i="1"/>
  <c r="BD121" i="1"/>
  <c r="BE121" i="1"/>
  <c r="BF121" i="1"/>
  <c r="BG121" i="1"/>
  <c r="BH121" i="1"/>
  <c r="BI121" i="1"/>
  <c r="BJ121" i="1"/>
  <c r="C122" i="1"/>
  <c r="D122" i="1"/>
  <c r="E122" i="1"/>
  <c r="F122" i="1"/>
  <c r="G122" i="1"/>
  <c r="H122" i="1"/>
  <c r="I122" i="1"/>
  <c r="J122" i="1"/>
  <c r="K122" i="1"/>
  <c r="L122" i="1"/>
  <c r="M122" i="1"/>
  <c r="N122" i="1"/>
  <c r="O122" i="1"/>
  <c r="P122" i="1"/>
  <c r="Q122" i="1"/>
  <c r="R122" i="1"/>
  <c r="S122" i="1"/>
  <c r="T122" i="1"/>
  <c r="U122" i="1"/>
  <c r="V122" i="1"/>
  <c r="W122" i="1"/>
  <c r="X122" i="1"/>
  <c r="Y122" i="1"/>
  <c r="Z122" i="1"/>
  <c r="AA122" i="1"/>
  <c r="AB122" i="1"/>
  <c r="AC122" i="1"/>
  <c r="AD122" i="1"/>
  <c r="AE122" i="1"/>
  <c r="AF122" i="1"/>
  <c r="AG122" i="1"/>
  <c r="AH122" i="1"/>
  <c r="AI122" i="1"/>
  <c r="AJ122" i="1"/>
  <c r="AK122" i="1"/>
  <c r="AL122" i="1"/>
  <c r="AM122" i="1"/>
  <c r="AN122" i="1"/>
  <c r="AO122" i="1"/>
  <c r="AP122" i="1"/>
  <c r="AQ122" i="1"/>
  <c r="AR122" i="1"/>
  <c r="AS122" i="1"/>
  <c r="AT122" i="1"/>
  <c r="AU122" i="1"/>
  <c r="AV122" i="1"/>
  <c r="AW122" i="1"/>
  <c r="AX122" i="1"/>
  <c r="AY122" i="1"/>
  <c r="AZ122" i="1"/>
  <c r="BA122" i="1"/>
  <c r="BB122" i="1"/>
  <c r="BC122" i="1"/>
  <c r="BD122" i="1"/>
  <c r="BE122" i="1"/>
  <c r="BF122" i="1"/>
  <c r="BG122" i="1"/>
  <c r="BH122" i="1"/>
  <c r="BI122" i="1"/>
  <c r="BJ122" i="1"/>
  <c r="C123" i="1"/>
  <c r="D123" i="1"/>
  <c r="E123" i="1"/>
  <c r="F123" i="1"/>
  <c r="G123" i="1"/>
  <c r="H123" i="1"/>
  <c r="I123" i="1"/>
  <c r="J123" i="1"/>
  <c r="K123" i="1"/>
  <c r="L123" i="1"/>
  <c r="M123" i="1"/>
  <c r="N123" i="1"/>
  <c r="O123" i="1"/>
  <c r="P123" i="1"/>
  <c r="Q123" i="1"/>
  <c r="R123" i="1"/>
  <c r="S123" i="1"/>
  <c r="T123" i="1"/>
  <c r="U123" i="1"/>
  <c r="V123" i="1"/>
  <c r="W123" i="1"/>
  <c r="X123" i="1"/>
  <c r="Y123" i="1"/>
  <c r="Z123" i="1"/>
  <c r="AA123" i="1"/>
  <c r="AB123" i="1"/>
  <c r="AC123" i="1"/>
  <c r="AD123" i="1"/>
  <c r="AE123" i="1"/>
  <c r="AF123" i="1"/>
  <c r="AG123" i="1"/>
  <c r="AH123" i="1"/>
  <c r="AI123" i="1"/>
  <c r="AJ123" i="1"/>
  <c r="AK123" i="1"/>
  <c r="AL123" i="1"/>
  <c r="AM123" i="1"/>
  <c r="AN123" i="1"/>
  <c r="AO123" i="1"/>
  <c r="AP123" i="1"/>
  <c r="AQ123" i="1"/>
  <c r="AR123" i="1"/>
  <c r="AS123" i="1"/>
  <c r="AT123" i="1"/>
  <c r="AU123" i="1"/>
  <c r="AV123" i="1"/>
  <c r="AW123" i="1"/>
  <c r="AX123" i="1"/>
  <c r="AY123" i="1"/>
  <c r="AZ123" i="1"/>
  <c r="BA123" i="1"/>
  <c r="BB123" i="1"/>
  <c r="BC123" i="1"/>
  <c r="BD123" i="1"/>
  <c r="BE123" i="1"/>
  <c r="BF123" i="1"/>
  <c r="BG123" i="1"/>
  <c r="BH123" i="1"/>
  <c r="BI123" i="1"/>
  <c r="BJ123" i="1"/>
  <c r="C124" i="1"/>
  <c r="D124" i="1"/>
  <c r="E124" i="1"/>
  <c r="F124" i="1"/>
  <c r="G124" i="1"/>
  <c r="H124" i="1"/>
  <c r="I124" i="1"/>
  <c r="J124" i="1"/>
  <c r="K124" i="1"/>
  <c r="L124" i="1"/>
  <c r="M124" i="1"/>
  <c r="N124" i="1"/>
  <c r="O124" i="1"/>
  <c r="P124" i="1"/>
  <c r="Q124" i="1"/>
  <c r="R124" i="1"/>
  <c r="S124" i="1"/>
  <c r="T124" i="1"/>
  <c r="U124" i="1"/>
  <c r="V124" i="1"/>
  <c r="W124" i="1"/>
  <c r="X124" i="1"/>
  <c r="Y124" i="1"/>
  <c r="Z124" i="1"/>
  <c r="AA124" i="1"/>
  <c r="AB124" i="1"/>
  <c r="AC124" i="1"/>
  <c r="AD124" i="1"/>
  <c r="AE124" i="1"/>
  <c r="AF124" i="1"/>
  <c r="AG124" i="1"/>
  <c r="AH124" i="1"/>
  <c r="AI124" i="1"/>
  <c r="AJ124" i="1"/>
  <c r="AK124" i="1"/>
  <c r="AL124" i="1"/>
  <c r="AM124" i="1"/>
  <c r="AN124" i="1"/>
  <c r="AO124" i="1"/>
  <c r="AP124" i="1"/>
  <c r="AQ124" i="1"/>
  <c r="AR124" i="1"/>
  <c r="AS124" i="1"/>
  <c r="AT124" i="1"/>
  <c r="AU124" i="1"/>
  <c r="AV124" i="1"/>
  <c r="AW124" i="1"/>
  <c r="AX124" i="1"/>
  <c r="AY124" i="1"/>
  <c r="AZ124" i="1"/>
  <c r="BA124" i="1"/>
  <c r="BB124" i="1"/>
  <c r="BC124" i="1"/>
  <c r="BD124" i="1"/>
  <c r="BE124" i="1"/>
  <c r="BF124" i="1"/>
  <c r="BG124" i="1"/>
  <c r="BH124" i="1"/>
  <c r="BI124" i="1"/>
  <c r="BJ124" i="1"/>
  <c r="C125" i="1"/>
  <c r="D125" i="1"/>
  <c r="E125" i="1"/>
  <c r="F125" i="1"/>
  <c r="G125" i="1"/>
  <c r="H125" i="1"/>
  <c r="I125" i="1"/>
  <c r="J125" i="1"/>
  <c r="K125" i="1"/>
  <c r="L125" i="1"/>
  <c r="M125" i="1"/>
  <c r="N125" i="1"/>
  <c r="O125" i="1"/>
  <c r="P125" i="1"/>
  <c r="Q125" i="1"/>
  <c r="R125" i="1"/>
  <c r="S125" i="1"/>
  <c r="T125" i="1"/>
  <c r="U125" i="1"/>
  <c r="V125" i="1"/>
  <c r="W125" i="1"/>
  <c r="X125" i="1"/>
  <c r="Y125" i="1"/>
  <c r="Z125" i="1"/>
  <c r="AA125" i="1"/>
  <c r="AB125" i="1"/>
  <c r="AC125" i="1"/>
  <c r="AD125" i="1"/>
  <c r="AE125" i="1"/>
  <c r="AF125" i="1"/>
  <c r="AG125" i="1"/>
  <c r="AH125" i="1"/>
  <c r="AI125" i="1"/>
  <c r="AJ125" i="1"/>
  <c r="AK125" i="1"/>
  <c r="AL125" i="1"/>
  <c r="AM125" i="1"/>
  <c r="AN125" i="1"/>
  <c r="AO125" i="1"/>
  <c r="AP125" i="1"/>
  <c r="AQ125" i="1"/>
  <c r="AR125" i="1"/>
  <c r="AS125" i="1"/>
  <c r="AT125" i="1"/>
  <c r="AU125" i="1"/>
  <c r="AV125" i="1"/>
  <c r="AW125" i="1"/>
  <c r="AX125" i="1"/>
  <c r="AY125" i="1"/>
  <c r="AZ125" i="1"/>
  <c r="BA125" i="1"/>
  <c r="BB125" i="1"/>
  <c r="BC125" i="1"/>
  <c r="BD125" i="1"/>
  <c r="BE125" i="1"/>
  <c r="BF125" i="1"/>
  <c r="BG125" i="1"/>
  <c r="BH125" i="1"/>
  <c r="BI125" i="1"/>
  <c r="BJ125" i="1"/>
  <c r="C126" i="1"/>
  <c r="D126" i="1"/>
  <c r="E126" i="1"/>
  <c r="F126" i="1"/>
  <c r="G126" i="1"/>
  <c r="H126" i="1"/>
  <c r="I126" i="1"/>
  <c r="J126" i="1"/>
  <c r="K126" i="1"/>
  <c r="L126" i="1"/>
  <c r="M126" i="1"/>
  <c r="N126" i="1"/>
  <c r="O126" i="1"/>
  <c r="P126" i="1"/>
  <c r="Q126" i="1"/>
  <c r="R126" i="1"/>
  <c r="S126" i="1"/>
  <c r="T126" i="1"/>
  <c r="U126" i="1"/>
  <c r="V126" i="1"/>
  <c r="W126" i="1"/>
  <c r="X126" i="1"/>
  <c r="Y126" i="1"/>
  <c r="Z126" i="1"/>
  <c r="AA126" i="1"/>
  <c r="AB126" i="1"/>
  <c r="AC126" i="1"/>
  <c r="AD126" i="1"/>
  <c r="AE126" i="1"/>
  <c r="AF126" i="1"/>
  <c r="AG126" i="1"/>
  <c r="AH126" i="1"/>
  <c r="AI126" i="1"/>
  <c r="AJ126" i="1"/>
  <c r="AK126" i="1"/>
  <c r="AL126" i="1"/>
  <c r="AM126" i="1"/>
  <c r="AN126" i="1"/>
  <c r="AO126" i="1"/>
  <c r="AP126" i="1"/>
  <c r="AQ126" i="1"/>
  <c r="AR126" i="1"/>
  <c r="AS126" i="1"/>
  <c r="AT126" i="1"/>
  <c r="AU126" i="1"/>
  <c r="AV126" i="1"/>
  <c r="AW126" i="1"/>
  <c r="AX126" i="1"/>
  <c r="AY126" i="1"/>
  <c r="AZ126" i="1"/>
  <c r="BA126" i="1"/>
  <c r="BB126" i="1"/>
  <c r="BC126" i="1"/>
  <c r="BD126" i="1"/>
  <c r="BE126" i="1"/>
  <c r="BF126" i="1"/>
  <c r="BG126" i="1"/>
  <c r="BH126" i="1"/>
  <c r="BI126" i="1"/>
  <c r="BJ126" i="1"/>
  <c r="C127" i="1"/>
  <c r="D127" i="1"/>
  <c r="E127" i="1"/>
  <c r="F127" i="1"/>
  <c r="G127" i="1"/>
  <c r="H127" i="1"/>
  <c r="I127" i="1"/>
  <c r="J127" i="1"/>
  <c r="K127" i="1"/>
  <c r="L127" i="1"/>
  <c r="M127" i="1"/>
  <c r="N127" i="1"/>
  <c r="O127" i="1"/>
  <c r="P127" i="1"/>
  <c r="Q127" i="1"/>
  <c r="R127" i="1"/>
  <c r="S127" i="1"/>
  <c r="T127" i="1"/>
  <c r="U127" i="1"/>
  <c r="V127" i="1"/>
  <c r="W127" i="1"/>
  <c r="X127" i="1"/>
  <c r="Y127" i="1"/>
  <c r="Z127" i="1"/>
  <c r="AA127" i="1"/>
  <c r="AB127" i="1"/>
  <c r="AC127" i="1"/>
  <c r="AD127" i="1"/>
  <c r="AE127" i="1"/>
  <c r="AF127" i="1"/>
  <c r="AG127" i="1"/>
  <c r="AH127" i="1"/>
  <c r="AI127" i="1"/>
  <c r="AJ127" i="1"/>
  <c r="AK127" i="1"/>
  <c r="AL127" i="1"/>
  <c r="AM127" i="1"/>
  <c r="AN127" i="1"/>
  <c r="AO127" i="1"/>
  <c r="AP127" i="1"/>
  <c r="AQ127" i="1"/>
  <c r="AR127" i="1"/>
  <c r="AS127" i="1"/>
  <c r="AT127" i="1"/>
  <c r="AU127" i="1"/>
  <c r="AV127" i="1"/>
  <c r="AW127" i="1"/>
  <c r="AX127" i="1"/>
  <c r="AY127" i="1"/>
  <c r="AZ127" i="1"/>
  <c r="BA127" i="1"/>
  <c r="BB127" i="1"/>
  <c r="BC127" i="1"/>
  <c r="BD127" i="1"/>
  <c r="BE127" i="1"/>
  <c r="BF127" i="1"/>
  <c r="BH127" i="1"/>
  <c r="BI127" i="1"/>
  <c r="BJ127" i="1"/>
  <c r="C128" i="1"/>
  <c r="D128" i="1"/>
  <c r="E128" i="1"/>
  <c r="F128" i="1"/>
  <c r="G128" i="1"/>
  <c r="H128" i="1"/>
  <c r="I128" i="1"/>
  <c r="J128" i="1"/>
  <c r="K128" i="1"/>
  <c r="L128" i="1"/>
  <c r="M128" i="1"/>
  <c r="N128" i="1"/>
  <c r="O128" i="1"/>
  <c r="P128" i="1"/>
  <c r="Q128" i="1"/>
  <c r="R128" i="1"/>
  <c r="S128" i="1"/>
  <c r="T128" i="1"/>
  <c r="U128" i="1"/>
  <c r="V128" i="1"/>
  <c r="W128" i="1"/>
  <c r="X128" i="1"/>
  <c r="Y128" i="1"/>
  <c r="Z128" i="1"/>
  <c r="AA128" i="1"/>
  <c r="AB128" i="1"/>
  <c r="AC128" i="1"/>
  <c r="AD128" i="1"/>
  <c r="AE128" i="1"/>
  <c r="AF128" i="1"/>
  <c r="AG128" i="1"/>
  <c r="AH128" i="1"/>
  <c r="AI128" i="1"/>
  <c r="AJ128" i="1"/>
  <c r="AK128" i="1"/>
  <c r="AL128" i="1"/>
  <c r="AM128" i="1"/>
  <c r="AN128" i="1"/>
  <c r="AO128" i="1"/>
  <c r="AP128" i="1"/>
  <c r="AQ128" i="1"/>
  <c r="AR128" i="1"/>
  <c r="AS128" i="1"/>
  <c r="AT128" i="1"/>
  <c r="AU128" i="1"/>
  <c r="AV128" i="1"/>
  <c r="AW128" i="1"/>
  <c r="AX128" i="1"/>
  <c r="AY128" i="1"/>
  <c r="AZ128" i="1"/>
  <c r="BA128" i="1"/>
  <c r="BB128" i="1"/>
  <c r="BC128" i="1"/>
  <c r="BD128" i="1"/>
  <c r="BE128" i="1"/>
  <c r="BF128" i="1"/>
  <c r="BH128" i="1"/>
  <c r="BI128" i="1"/>
  <c r="BJ128" i="1"/>
  <c r="D119" i="1"/>
  <c r="E119" i="1"/>
  <c r="F119" i="1"/>
  <c r="G119" i="1"/>
  <c r="H119" i="1"/>
  <c r="I119" i="1"/>
  <c r="J119" i="1"/>
  <c r="K119" i="1"/>
  <c r="L119" i="1"/>
  <c r="M119" i="1"/>
  <c r="N119" i="1"/>
  <c r="O119" i="1"/>
  <c r="P119" i="1"/>
  <c r="Q119" i="1"/>
  <c r="R119" i="1"/>
  <c r="S119" i="1"/>
  <c r="T119" i="1"/>
  <c r="U119" i="1"/>
  <c r="V119" i="1"/>
  <c r="W119" i="1"/>
  <c r="X119" i="1"/>
  <c r="Y119" i="1"/>
  <c r="Z119" i="1"/>
  <c r="AA119" i="1"/>
  <c r="AB119" i="1"/>
  <c r="AC119" i="1"/>
  <c r="AD119" i="1"/>
  <c r="AE119" i="1"/>
  <c r="AF119" i="1"/>
  <c r="AG119" i="1"/>
  <c r="AH119" i="1"/>
  <c r="AI119" i="1"/>
  <c r="AJ119" i="1"/>
  <c r="AK119" i="1"/>
  <c r="AL119" i="1"/>
  <c r="AM119" i="1"/>
  <c r="AN119" i="1"/>
  <c r="AO119" i="1"/>
  <c r="AP119" i="1"/>
  <c r="AQ119" i="1"/>
  <c r="AR119" i="1"/>
  <c r="AS119" i="1"/>
  <c r="AT119" i="1"/>
  <c r="AU119" i="1"/>
  <c r="AV119" i="1"/>
  <c r="AW119" i="1"/>
  <c r="AX119" i="1"/>
  <c r="AY119" i="1"/>
  <c r="AZ119" i="1"/>
  <c r="BA119" i="1"/>
  <c r="BB119" i="1"/>
  <c r="BC119" i="1"/>
  <c r="BD119" i="1"/>
  <c r="BE119" i="1"/>
  <c r="BF119" i="1"/>
  <c r="BG119" i="1"/>
  <c r="BH119" i="1"/>
  <c r="BI119" i="1"/>
  <c r="BJ119" i="1"/>
  <c r="L295" i="2"/>
  <c r="L296" i="2"/>
  <c r="L317" i="2" s="1"/>
  <c r="L297" i="2"/>
  <c r="L298" i="2"/>
  <c r="L299" i="2"/>
  <c r="L300" i="2"/>
  <c r="L321" i="2" s="1"/>
  <c r="L301" i="2"/>
  <c r="L302" i="2"/>
  <c r="L303" i="2"/>
  <c r="L304" i="2"/>
  <c r="L325" i="2" s="1"/>
  <c r="K295" i="2"/>
  <c r="K296" i="2"/>
  <c r="K297" i="2"/>
  <c r="K318" i="2" s="1"/>
  <c r="K298" i="2"/>
  <c r="K299" i="2"/>
  <c r="K300" i="2"/>
  <c r="K301" i="2"/>
  <c r="K322" i="2" s="1"/>
  <c r="K302" i="2"/>
  <c r="K303" i="2"/>
  <c r="K304" i="2"/>
  <c r="J295" i="2"/>
  <c r="J296" i="2"/>
  <c r="J297" i="2"/>
  <c r="J298" i="2"/>
  <c r="J319" i="2" s="1"/>
  <c r="J299" i="2"/>
  <c r="J300" i="2"/>
  <c r="J301" i="2"/>
  <c r="J302" i="2"/>
  <c r="J323" i="2" s="1"/>
  <c r="J303" i="2"/>
  <c r="J304" i="2"/>
  <c r="I295" i="2"/>
  <c r="I316" i="2" s="1"/>
  <c r="I296" i="2"/>
  <c r="I317" i="2" s="1"/>
  <c r="I297" i="2"/>
  <c r="I318" i="2" s="1"/>
  <c r="I298" i="2"/>
  <c r="I319" i="2" s="1"/>
  <c r="I299" i="2"/>
  <c r="I320" i="2" s="1"/>
  <c r="I300" i="2"/>
  <c r="I321" i="2" s="1"/>
  <c r="I301" i="2"/>
  <c r="I322" i="2" s="1"/>
  <c r="I302" i="2"/>
  <c r="I323" i="2" s="1"/>
  <c r="I303" i="2"/>
  <c r="I324" i="2" s="1"/>
  <c r="I304" i="2"/>
  <c r="I325" i="2" s="1"/>
  <c r="H295" i="2"/>
  <c r="H296" i="2"/>
  <c r="H317" i="2" s="1"/>
  <c r="H297" i="2"/>
  <c r="H298" i="2"/>
  <c r="H299" i="2"/>
  <c r="H300" i="2"/>
  <c r="H321" i="2" s="1"/>
  <c r="H301" i="2"/>
  <c r="H302" i="2"/>
  <c r="H303" i="2"/>
  <c r="H304" i="2"/>
  <c r="H325" i="2" s="1"/>
  <c r="G295" i="2"/>
  <c r="G296" i="2"/>
  <c r="G297" i="2"/>
  <c r="G318" i="2" s="1"/>
  <c r="G298" i="2"/>
  <c r="G299" i="2"/>
  <c r="G300" i="2"/>
  <c r="G301" i="2"/>
  <c r="G322" i="2" s="1"/>
  <c r="G302" i="2"/>
  <c r="G303" i="2"/>
  <c r="G304" i="2"/>
  <c r="F295" i="2"/>
  <c r="F296" i="2"/>
  <c r="F297" i="2"/>
  <c r="F298" i="2"/>
  <c r="F319" i="2" s="1"/>
  <c r="F299" i="2"/>
  <c r="F300" i="2"/>
  <c r="F301" i="2"/>
  <c r="F302" i="2"/>
  <c r="F323" i="2" s="1"/>
  <c r="F303" i="2"/>
  <c r="F304" i="2"/>
  <c r="E295" i="2"/>
  <c r="E316" i="2" s="1"/>
  <c r="E296" i="2"/>
  <c r="E317" i="2" s="1"/>
  <c r="E297" i="2"/>
  <c r="E318" i="2" s="1"/>
  <c r="E298" i="2"/>
  <c r="E319" i="2" s="1"/>
  <c r="E299" i="2"/>
  <c r="E320" i="2" s="1"/>
  <c r="E300" i="2"/>
  <c r="E321" i="2" s="1"/>
  <c r="E301" i="2"/>
  <c r="E322" i="2" s="1"/>
  <c r="E302" i="2"/>
  <c r="E323" i="2" s="1"/>
  <c r="E303" i="2"/>
  <c r="E324" i="2" s="1"/>
  <c r="E304" i="2"/>
  <c r="E325" i="2" s="1"/>
  <c r="D295" i="2"/>
  <c r="D296" i="2"/>
  <c r="D317" i="2" s="1"/>
  <c r="D297" i="2"/>
  <c r="D298" i="2"/>
  <c r="D299" i="2"/>
  <c r="D300" i="2"/>
  <c r="D321" i="2" s="1"/>
  <c r="D301" i="2"/>
  <c r="D302" i="2"/>
  <c r="D303" i="2"/>
  <c r="D304" i="2"/>
  <c r="D325" i="2" s="1"/>
  <c r="C296" i="2"/>
  <c r="C317" i="2" s="1"/>
  <c r="C297" i="2"/>
  <c r="C318" i="2" s="1"/>
  <c r="C298" i="2"/>
  <c r="C319" i="2" s="1"/>
  <c r="C299" i="2"/>
  <c r="C320" i="2" s="1"/>
  <c r="C300" i="2"/>
  <c r="C321" i="2" s="1"/>
  <c r="C301" i="2"/>
  <c r="C322" i="2" s="1"/>
  <c r="C302" i="2"/>
  <c r="C323" i="2" s="1"/>
  <c r="C303" i="2"/>
  <c r="C324" i="2" s="1"/>
  <c r="C304" i="2"/>
  <c r="C325" i="2" s="1"/>
  <c r="C295" i="2"/>
  <c r="C316" i="2" s="1"/>
  <c r="G288" i="2"/>
  <c r="G309" i="2" s="1"/>
  <c r="I288" i="2"/>
  <c r="J288" i="2"/>
  <c r="K288" i="2"/>
  <c r="K309" i="2" s="1"/>
  <c r="L288" i="2"/>
  <c r="G289" i="2"/>
  <c r="H289" i="2"/>
  <c r="I289" i="2"/>
  <c r="J289" i="2"/>
  <c r="J310" i="2" s="1"/>
  <c r="K289" i="2"/>
  <c r="L289" i="2"/>
  <c r="G290" i="2"/>
  <c r="H290" i="2"/>
  <c r="I290" i="2"/>
  <c r="J290" i="2"/>
  <c r="K290" i="2"/>
  <c r="L290" i="2"/>
  <c r="G291" i="2"/>
  <c r="G312" i="2" s="1"/>
  <c r="H291" i="2"/>
  <c r="H312" i="2" s="1"/>
  <c r="I291" i="2"/>
  <c r="I312" i="2" s="1"/>
  <c r="J291" i="2"/>
  <c r="J312" i="2" s="1"/>
  <c r="K291" i="2"/>
  <c r="K312" i="2" s="1"/>
  <c r="L291" i="2"/>
  <c r="L312" i="2" s="1"/>
  <c r="G292" i="2"/>
  <c r="H292" i="2"/>
  <c r="I292" i="2"/>
  <c r="J292" i="2"/>
  <c r="K292" i="2"/>
  <c r="L292" i="2"/>
  <c r="G293" i="2"/>
  <c r="G314" i="2" s="1"/>
  <c r="H293" i="2"/>
  <c r="I293" i="2"/>
  <c r="J293" i="2"/>
  <c r="K293" i="2"/>
  <c r="K314" i="2" s="1"/>
  <c r="L293" i="2"/>
  <c r="G294" i="2"/>
  <c r="H294" i="2"/>
  <c r="H315" i="2" s="1"/>
  <c r="I294" i="2"/>
  <c r="J294" i="2"/>
  <c r="J315" i="2" s="1"/>
  <c r="K294" i="2"/>
  <c r="L294" i="2"/>
  <c r="L315" i="2" s="1"/>
  <c r="F288" i="2"/>
  <c r="F309" i="2" s="1"/>
  <c r="F289" i="2"/>
  <c r="F310" i="2" s="1"/>
  <c r="F290" i="2"/>
  <c r="F291" i="2"/>
  <c r="F312" i="2" s="1"/>
  <c r="F292" i="2"/>
  <c r="F313" i="2" s="1"/>
  <c r="F294" i="2"/>
  <c r="F315" i="2" s="1"/>
  <c r="E288" i="2"/>
  <c r="E289" i="2"/>
  <c r="E290" i="2"/>
  <c r="E311" i="2" s="1"/>
  <c r="E291" i="2"/>
  <c r="E292" i="2"/>
  <c r="E293" i="2"/>
  <c r="E294" i="2"/>
  <c r="E315" i="2" s="1"/>
  <c r="D288" i="2"/>
  <c r="D289" i="2"/>
  <c r="D290" i="2"/>
  <c r="D291" i="2"/>
  <c r="D312" i="2" s="1"/>
  <c r="D292" i="2"/>
  <c r="D293" i="2"/>
  <c r="D294" i="2"/>
  <c r="D315" i="2" s="1"/>
  <c r="C294" i="2"/>
  <c r="C315" i="2" s="1"/>
  <c r="C290" i="2"/>
  <c r="C311" i="2" s="1"/>
  <c r="C291" i="2"/>
  <c r="C312" i="2" s="1"/>
  <c r="C292" i="2"/>
  <c r="C313" i="2" s="1"/>
  <c r="C293" i="2"/>
  <c r="C314" i="2" s="1"/>
  <c r="C289" i="2"/>
  <c r="C310" i="2" s="1"/>
  <c r="C288" i="2"/>
  <c r="D311" i="2" l="1"/>
  <c r="E310" i="2"/>
  <c r="J314" i="2"/>
  <c r="L311" i="2"/>
  <c r="H311" i="2"/>
  <c r="I310" i="2"/>
  <c r="G321" i="2"/>
  <c r="K321" i="2"/>
  <c r="E314" i="2"/>
  <c r="G325" i="2"/>
  <c r="G317" i="2"/>
  <c r="K325" i="2"/>
  <c r="K317" i="2"/>
  <c r="J313" i="2"/>
  <c r="J309" i="2"/>
  <c r="F322" i="2"/>
  <c r="J322" i="2"/>
  <c r="D310" i="2"/>
  <c r="I314" i="2"/>
  <c r="H310" i="2"/>
  <c r="I309" i="2"/>
  <c r="F325" i="2"/>
  <c r="F321" i="2"/>
  <c r="F317" i="2"/>
  <c r="J325" i="2"/>
  <c r="J321" i="2"/>
  <c r="J317" i="2"/>
  <c r="E313" i="2"/>
  <c r="D323" i="2"/>
  <c r="D319" i="2"/>
  <c r="H323" i="2"/>
  <c r="H319" i="2"/>
  <c r="L323" i="2"/>
  <c r="L319" i="2"/>
  <c r="J324" i="2"/>
  <c r="F324" i="2"/>
  <c r="J320" i="2"/>
  <c r="F320" i="2"/>
  <c r="L318" i="2"/>
  <c r="H318" i="2"/>
  <c r="D318" i="2"/>
  <c r="J316" i="2"/>
  <c r="F316" i="2"/>
  <c r="G310" i="2"/>
  <c r="D314" i="2"/>
  <c r="L310" i="2"/>
  <c r="G324" i="2"/>
  <c r="G320" i="2"/>
  <c r="G316" i="2"/>
  <c r="K324" i="2"/>
  <c r="K320" i="2"/>
  <c r="K316" i="2"/>
  <c r="D313" i="2"/>
  <c r="E312" i="2"/>
  <c r="L314" i="2"/>
  <c r="H314" i="2"/>
  <c r="J311" i="2"/>
  <c r="K315" i="2"/>
  <c r="K310" i="2"/>
  <c r="G315" i="2"/>
  <c r="L313" i="2"/>
  <c r="H313" i="2"/>
  <c r="L309" i="2"/>
  <c r="D322" i="2"/>
  <c r="H322" i="2"/>
  <c r="L322" i="2"/>
  <c r="K313" i="2"/>
  <c r="G313" i="2"/>
  <c r="I311" i="2"/>
  <c r="D309" i="2"/>
  <c r="G323" i="2"/>
  <c r="G319" i="2"/>
  <c r="K323" i="2"/>
  <c r="K319" i="2"/>
  <c r="L324" i="2"/>
  <c r="H324" i="2"/>
  <c r="D324" i="2"/>
  <c r="L320" i="2"/>
  <c r="H320" i="2"/>
  <c r="D320" i="2"/>
  <c r="J318" i="2"/>
  <c r="F318" i="2"/>
  <c r="L316" i="2"/>
  <c r="H316" i="2"/>
  <c r="D316" i="2"/>
  <c r="I315" i="2"/>
  <c r="C309" i="2"/>
  <c r="E309" i="2"/>
  <c r="F311" i="2"/>
  <c r="I313" i="2"/>
  <c r="K311" i="2"/>
  <c r="G311" i="2"/>
  <c r="D17" i="1"/>
  <c r="C21" i="2"/>
  <c r="BB175" i="1" l="1"/>
  <c r="AN175" i="1"/>
  <c r="AK175" i="1"/>
  <c r="BA164" i="1"/>
  <c r="AP164" i="1"/>
  <c r="BB153" i="1"/>
  <c r="AY153" i="1"/>
  <c r="AW153" i="1"/>
  <c r="BB142" i="1"/>
  <c r="AP142" i="1"/>
  <c r="AK142" i="1"/>
  <c r="AK28" i="1"/>
  <c r="AK50" i="1"/>
  <c r="BB94" i="1"/>
  <c r="BA94" i="1"/>
  <c r="AY94" i="1"/>
  <c r="AW94" i="1"/>
  <c r="AS94" i="1"/>
  <c r="AP94" i="1"/>
  <c r="AN94" i="1"/>
  <c r="AL94" i="1"/>
  <c r="AK94" i="1"/>
  <c r="BB83" i="1"/>
  <c r="BA83" i="1"/>
  <c r="AS83" i="1"/>
  <c r="AP83" i="1"/>
  <c r="AL83" i="1"/>
  <c r="AK83" i="1"/>
  <c r="BB72" i="1"/>
  <c r="BA72" i="1"/>
  <c r="AX72" i="1"/>
  <c r="AP72" i="1"/>
  <c r="AN72" i="1"/>
  <c r="AM72" i="1"/>
  <c r="AL72" i="1"/>
  <c r="AK72" i="1"/>
  <c r="BB61" i="1"/>
  <c r="AS61" i="1"/>
  <c r="BB50" i="1"/>
  <c r="BA50" i="1"/>
  <c r="AO50" i="1"/>
  <c r="AN50" i="1"/>
  <c r="AM50" i="1"/>
  <c r="AL50" i="1"/>
  <c r="BB28" i="1"/>
  <c r="BC28" i="1"/>
  <c r="BA28" i="1"/>
  <c r="AZ28" i="1"/>
  <c r="AY28" i="1"/>
  <c r="AX28" i="1"/>
  <c r="AW28" i="1"/>
  <c r="AV28" i="1"/>
  <c r="AU28" i="1"/>
  <c r="AT28" i="1"/>
  <c r="AS28" i="1"/>
  <c r="AR28" i="1"/>
  <c r="AQ28" i="1"/>
  <c r="AP28" i="1"/>
  <c r="AO28" i="1"/>
  <c r="AN28" i="1"/>
  <c r="AM28" i="1"/>
  <c r="AL28" i="1"/>
  <c r="R17" i="1"/>
  <c r="R28" i="1"/>
  <c r="R186" i="1"/>
  <c r="R175" i="1"/>
  <c r="R164" i="1"/>
  <c r="R153" i="1"/>
  <c r="R142" i="1"/>
  <c r="R118" i="1"/>
  <c r="R129" i="1" s="1"/>
  <c r="R94" i="1"/>
  <c r="R83" i="1"/>
  <c r="R72" i="1"/>
  <c r="R61" i="1"/>
  <c r="R50" i="1"/>
  <c r="R39" i="1"/>
  <c r="BG50" i="1"/>
  <c r="BH50" i="1"/>
  <c r="BI50" i="1"/>
  <c r="BJ50" i="1"/>
  <c r="L75" i="2" l="1"/>
  <c r="R197" i="1"/>
  <c r="C196" i="1"/>
  <c r="C186" i="1"/>
  <c r="C287" i="2" s="1"/>
  <c r="D186" i="1"/>
  <c r="E186" i="1"/>
  <c r="F186" i="1"/>
  <c r="G186" i="1"/>
  <c r="H186" i="1"/>
  <c r="I186" i="1"/>
  <c r="J186" i="1"/>
  <c r="K186" i="1"/>
  <c r="L186" i="1"/>
  <c r="M186" i="1"/>
  <c r="N186" i="1"/>
  <c r="O186" i="1"/>
  <c r="P186" i="1"/>
  <c r="Q186" i="1"/>
  <c r="S186" i="1"/>
  <c r="T186" i="1"/>
  <c r="U186" i="1"/>
  <c r="V186" i="1"/>
  <c r="W186" i="1"/>
  <c r="X186" i="1"/>
  <c r="Y186" i="1"/>
  <c r="Z186" i="1"/>
  <c r="AA186" i="1"/>
  <c r="AB186" i="1"/>
  <c r="AC186" i="1"/>
  <c r="AD186" i="1"/>
  <c r="AE186" i="1"/>
  <c r="AF186" i="1"/>
  <c r="AG186" i="1"/>
  <c r="AH186" i="1"/>
  <c r="AI186" i="1"/>
  <c r="AJ186" i="1"/>
  <c r="AK186" i="1"/>
  <c r="AL186" i="1"/>
  <c r="AM186" i="1"/>
  <c r="AN186" i="1"/>
  <c r="AO186" i="1"/>
  <c r="AP186" i="1"/>
  <c r="AQ186" i="1"/>
  <c r="AR186" i="1"/>
  <c r="AS186" i="1"/>
  <c r="AT186" i="1"/>
  <c r="AU186" i="1"/>
  <c r="AV186" i="1"/>
  <c r="AW186" i="1"/>
  <c r="AX186" i="1"/>
  <c r="AY186" i="1"/>
  <c r="AZ186" i="1"/>
  <c r="BA186" i="1"/>
  <c r="BB186" i="1"/>
  <c r="BC186" i="1"/>
  <c r="BD186" i="1"/>
  <c r="BE186" i="1"/>
  <c r="BF186" i="1"/>
  <c r="BG186" i="1"/>
  <c r="BH186" i="1"/>
  <c r="BI186" i="1"/>
  <c r="BJ186" i="1"/>
  <c r="D175" i="1"/>
  <c r="E175" i="1"/>
  <c r="F175" i="1"/>
  <c r="G175" i="1"/>
  <c r="H175" i="1"/>
  <c r="I175" i="1"/>
  <c r="J175" i="1"/>
  <c r="J276" i="2" s="1"/>
  <c r="K175" i="1"/>
  <c r="L175" i="1"/>
  <c r="M175" i="1"/>
  <c r="N175" i="1"/>
  <c r="O175" i="1"/>
  <c r="P175" i="1"/>
  <c r="Q175" i="1"/>
  <c r="S175" i="1"/>
  <c r="T175" i="1"/>
  <c r="U175" i="1"/>
  <c r="V175" i="1"/>
  <c r="W175" i="1"/>
  <c r="X175" i="1"/>
  <c r="Y175" i="1"/>
  <c r="Z175" i="1"/>
  <c r="AA175" i="1"/>
  <c r="AB175" i="1"/>
  <c r="AC175" i="1"/>
  <c r="AD175" i="1"/>
  <c r="AE175" i="1"/>
  <c r="AF175" i="1"/>
  <c r="AG175" i="1"/>
  <c r="AH175" i="1"/>
  <c r="AI175" i="1"/>
  <c r="AJ175" i="1"/>
  <c r="AL175" i="1"/>
  <c r="AM175" i="1"/>
  <c r="AO175" i="1"/>
  <c r="AP175" i="1"/>
  <c r="AQ175" i="1"/>
  <c r="AR175" i="1"/>
  <c r="AS175" i="1"/>
  <c r="AT175" i="1"/>
  <c r="AU175" i="1"/>
  <c r="AV175" i="1"/>
  <c r="AW175" i="1"/>
  <c r="AX175" i="1"/>
  <c r="AY175" i="1"/>
  <c r="AZ175" i="1"/>
  <c r="BA175" i="1"/>
  <c r="BC175" i="1"/>
  <c r="BD175" i="1"/>
  <c r="BE175" i="1"/>
  <c r="BF175" i="1"/>
  <c r="BG175" i="1"/>
  <c r="BH175" i="1"/>
  <c r="BI175" i="1"/>
  <c r="BJ175" i="1"/>
  <c r="C175" i="1"/>
  <c r="C276" i="2" s="1"/>
  <c r="D164" i="1"/>
  <c r="E164" i="1"/>
  <c r="F164" i="1"/>
  <c r="G164" i="1"/>
  <c r="H164" i="1"/>
  <c r="I164" i="1"/>
  <c r="J164" i="1"/>
  <c r="J258" i="2" s="1"/>
  <c r="K164" i="1"/>
  <c r="L164" i="1"/>
  <c r="M164" i="1"/>
  <c r="N164" i="1"/>
  <c r="O164" i="1"/>
  <c r="P164" i="1"/>
  <c r="Q164" i="1"/>
  <c r="S164" i="1"/>
  <c r="T164" i="1"/>
  <c r="U164" i="1"/>
  <c r="V164" i="1"/>
  <c r="W164" i="1"/>
  <c r="X164" i="1"/>
  <c r="Y164" i="1"/>
  <c r="Z164" i="1"/>
  <c r="AA164" i="1"/>
  <c r="AB164" i="1"/>
  <c r="AC164" i="1"/>
  <c r="AD164" i="1"/>
  <c r="AE164" i="1"/>
  <c r="AF164" i="1"/>
  <c r="AG164" i="1"/>
  <c r="AH164" i="1"/>
  <c r="AI164" i="1"/>
  <c r="AJ164" i="1"/>
  <c r="AK164" i="1"/>
  <c r="AL164" i="1"/>
  <c r="AM164" i="1"/>
  <c r="AN164" i="1"/>
  <c r="AO164" i="1"/>
  <c r="AQ164" i="1"/>
  <c r="AR164" i="1"/>
  <c r="AS164" i="1"/>
  <c r="AT164" i="1"/>
  <c r="AU164" i="1"/>
  <c r="AV164" i="1"/>
  <c r="AW164" i="1"/>
  <c r="AX164" i="1"/>
  <c r="AY164" i="1"/>
  <c r="AZ164" i="1"/>
  <c r="BB164" i="1"/>
  <c r="BC164" i="1"/>
  <c r="BD164" i="1"/>
  <c r="BE164" i="1"/>
  <c r="BF164" i="1"/>
  <c r="BG164" i="1"/>
  <c r="BH164" i="1"/>
  <c r="BI164" i="1"/>
  <c r="BJ164" i="1"/>
  <c r="C164" i="1"/>
  <c r="C258" i="2" s="1"/>
  <c r="D153" i="1"/>
  <c r="E153" i="1"/>
  <c r="F153" i="1"/>
  <c r="G153" i="1"/>
  <c r="H153" i="1"/>
  <c r="I153" i="1"/>
  <c r="J153" i="1"/>
  <c r="K153" i="1"/>
  <c r="L153" i="1"/>
  <c r="M153" i="1"/>
  <c r="N153" i="1"/>
  <c r="O153" i="1"/>
  <c r="P153" i="1"/>
  <c r="Q153" i="1"/>
  <c r="S153" i="1"/>
  <c r="T153" i="1"/>
  <c r="U153" i="1"/>
  <c r="V153" i="1"/>
  <c r="W153" i="1"/>
  <c r="X153" i="1"/>
  <c r="Y153" i="1"/>
  <c r="Z153" i="1"/>
  <c r="AA153" i="1"/>
  <c r="AB153" i="1"/>
  <c r="AC153" i="1"/>
  <c r="AD153" i="1"/>
  <c r="AE153" i="1"/>
  <c r="AF153" i="1"/>
  <c r="AG153" i="1"/>
  <c r="AH153" i="1"/>
  <c r="AI153" i="1"/>
  <c r="AJ153" i="1"/>
  <c r="AK153" i="1"/>
  <c r="AL153" i="1"/>
  <c r="AM153" i="1"/>
  <c r="AN153" i="1"/>
  <c r="AO153" i="1"/>
  <c r="AP153" i="1"/>
  <c r="AQ153" i="1"/>
  <c r="AR153" i="1"/>
  <c r="AS153" i="1"/>
  <c r="AT153" i="1"/>
  <c r="AU153" i="1"/>
  <c r="AV153" i="1"/>
  <c r="AX153" i="1"/>
  <c r="AZ153" i="1"/>
  <c r="BA153" i="1"/>
  <c r="BC153" i="1"/>
  <c r="BD153" i="1"/>
  <c r="BE153" i="1"/>
  <c r="BF153" i="1"/>
  <c r="BG153" i="1"/>
  <c r="BH153" i="1"/>
  <c r="BI153" i="1"/>
  <c r="BJ153" i="1"/>
  <c r="C153" i="1"/>
  <c r="C240" i="2" s="1"/>
  <c r="D142" i="1"/>
  <c r="E142" i="1"/>
  <c r="F142" i="1"/>
  <c r="G142" i="1"/>
  <c r="H142" i="1"/>
  <c r="I142" i="1"/>
  <c r="J142" i="1"/>
  <c r="J222" i="2" s="1"/>
  <c r="K142" i="1"/>
  <c r="K222" i="2" s="1"/>
  <c r="L142" i="1"/>
  <c r="M142" i="1"/>
  <c r="N142" i="1"/>
  <c r="O142" i="1"/>
  <c r="P142" i="1"/>
  <c r="Q142" i="1"/>
  <c r="S142" i="1"/>
  <c r="T142" i="1"/>
  <c r="U142" i="1"/>
  <c r="V142" i="1"/>
  <c r="W142" i="1"/>
  <c r="X142" i="1"/>
  <c r="Y142" i="1"/>
  <c r="Z142" i="1"/>
  <c r="AA142" i="1"/>
  <c r="AB142" i="1"/>
  <c r="AC142" i="1"/>
  <c r="AD142" i="1"/>
  <c r="AE142" i="1"/>
  <c r="AF142" i="1"/>
  <c r="AG142" i="1"/>
  <c r="AH142" i="1"/>
  <c r="AI142" i="1"/>
  <c r="AJ142" i="1"/>
  <c r="AL142" i="1"/>
  <c r="AM142" i="1"/>
  <c r="AN142" i="1"/>
  <c r="AO142" i="1"/>
  <c r="AQ142" i="1"/>
  <c r="AR142" i="1"/>
  <c r="AS142" i="1"/>
  <c r="AT142" i="1"/>
  <c r="AU142" i="1"/>
  <c r="AV142" i="1"/>
  <c r="AW142" i="1"/>
  <c r="AX142" i="1"/>
  <c r="AY142" i="1"/>
  <c r="AZ142" i="1"/>
  <c r="BA142" i="1"/>
  <c r="BC142" i="1"/>
  <c r="BD142" i="1"/>
  <c r="BE142" i="1"/>
  <c r="BF142" i="1"/>
  <c r="BG142" i="1"/>
  <c r="BH142" i="1"/>
  <c r="BI142" i="1"/>
  <c r="BJ142" i="1"/>
  <c r="C142" i="1"/>
  <c r="C222" i="2" s="1"/>
  <c r="D118" i="1"/>
  <c r="E118" i="1"/>
  <c r="F118" i="1"/>
  <c r="F129" i="1" s="1"/>
  <c r="G118" i="1"/>
  <c r="G129" i="1" s="1"/>
  <c r="H118" i="1"/>
  <c r="H129" i="1" s="1"/>
  <c r="I118" i="1"/>
  <c r="I129" i="1" s="1"/>
  <c r="J118" i="1"/>
  <c r="K118" i="1"/>
  <c r="K129" i="1" s="1"/>
  <c r="L118" i="1"/>
  <c r="L129" i="1" s="1"/>
  <c r="M118" i="1"/>
  <c r="M129" i="1" s="1"/>
  <c r="N118" i="1"/>
  <c r="O118" i="1"/>
  <c r="O129" i="1" s="1"/>
  <c r="P118" i="1"/>
  <c r="P129" i="1" s="1"/>
  <c r="Q118" i="1"/>
  <c r="Q129" i="1" s="1"/>
  <c r="S118" i="1"/>
  <c r="S129" i="1" s="1"/>
  <c r="T118" i="1"/>
  <c r="T129" i="1" s="1"/>
  <c r="U118" i="1"/>
  <c r="U129" i="1" s="1"/>
  <c r="V118" i="1"/>
  <c r="V129" i="1" s="1"/>
  <c r="W118" i="1"/>
  <c r="W129" i="1" s="1"/>
  <c r="X118" i="1"/>
  <c r="X129" i="1" s="1"/>
  <c r="Y118" i="1"/>
  <c r="Y129" i="1" s="1"/>
  <c r="Z118" i="1"/>
  <c r="Z129" i="1" s="1"/>
  <c r="AA118" i="1"/>
  <c r="AA129" i="1" s="1"/>
  <c r="AB118" i="1"/>
  <c r="AB129" i="1" s="1"/>
  <c r="AC118" i="1"/>
  <c r="AC129" i="1" s="1"/>
  <c r="AD118" i="1"/>
  <c r="AD129" i="1" s="1"/>
  <c r="AE118" i="1"/>
  <c r="AE129" i="1" s="1"/>
  <c r="AF118" i="1"/>
  <c r="AF129" i="1" s="1"/>
  <c r="AG118" i="1"/>
  <c r="AG129" i="1" s="1"/>
  <c r="AH118" i="1"/>
  <c r="AH129" i="1" s="1"/>
  <c r="AI118" i="1"/>
  <c r="AI129" i="1" s="1"/>
  <c r="AJ118" i="1"/>
  <c r="AJ129" i="1" s="1"/>
  <c r="AK118" i="1"/>
  <c r="AK129" i="1" s="1"/>
  <c r="AL118" i="1"/>
  <c r="AL129" i="1" s="1"/>
  <c r="AM118" i="1"/>
  <c r="AM129" i="1" s="1"/>
  <c r="AN118" i="1"/>
  <c r="AN129" i="1" s="1"/>
  <c r="AO118" i="1"/>
  <c r="AO129" i="1" s="1"/>
  <c r="AP118" i="1"/>
  <c r="AP129" i="1" s="1"/>
  <c r="AQ118" i="1"/>
  <c r="AQ129" i="1" s="1"/>
  <c r="AR118" i="1"/>
  <c r="AR129" i="1" s="1"/>
  <c r="AS118" i="1"/>
  <c r="AS129" i="1" s="1"/>
  <c r="AT118" i="1"/>
  <c r="AT129" i="1" s="1"/>
  <c r="AU118" i="1"/>
  <c r="AU129" i="1" s="1"/>
  <c r="AV118" i="1"/>
  <c r="AV129" i="1" s="1"/>
  <c r="AW118" i="1"/>
  <c r="AW129" i="1" s="1"/>
  <c r="AX118" i="1"/>
  <c r="AX129" i="1" s="1"/>
  <c r="AY118" i="1"/>
  <c r="AY129" i="1" s="1"/>
  <c r="AZ118" i="1"/>
  <c r="AZ129" i="1" s="1"/>
  <c r="BA118" i="1"/>
  <c r="BA129" i="1" s="1"/>
  <c r="BB118" i="1"/>
  <c r="BB129" i="1" s="1"/>
  <c r="BC118" i="1"/>
  <c r="BC129" i="1" s="1"/>
  <c r="BD118" i="1"/>
  <c r="BD129" i="1" s="1"/>
  <c r="BE118" i="1"/>
  <c r="BE129" i="1" s="1"/>
  <c r="BF118" i="1"/>
  <c r="BF129" i="1" s="1"/>
  <c r="C118" i="1"/>
  <c r="C129" i="1" s="1"/>
  <c r="C202" i="2" s="1"/>
  <c r="D94" i="1"/>
  <c r="E94" i="1"/>
  <c r="F94" i="1"/>
  <c r="G94" i="1"/>
  <c r="H94" i="1"/>
  <c r="I94" i="1"/>
  <c r="J94" i="1"/>
  <c r="J147" i="2" s="1"/>
  <c r="K94" i="1"/>
  <c r="K147" i="2" s="1"/>
  <c r="L94" i="1"/>
  <c r="M94" i="1"/>
  <c r="N94" i="1"/>
  <c r="O94" i="1"/>
  <c r="P94" i="1"/>
  <c r="Q94" i="1"/>
  <c r="S94" i="1"/>
  <c r="T94" i="1"/>
  <c r="U94" i="1"/>
  <c r="V94" i="1"/>
  <c r="W94" i="1"/>
  <c r="X94" i="1"/>
  <c r="Y94" i="1"/>
  <c r="Z94" i="1"/>
  <c r="AA94" i="1"/>
  <c r="AB94" i="1"/>
  <c r="AC94" i="1"/>
  <c r="AD94" i="1"/>
  <c r="AE94" i="1"/>
  <c r="AF94" i="1"/>
  <c r="AG94" i="1"/>
  <c r="AH94" i="1"/>
  <c r="AI94" i="1"/>
  <c r="AJ94" i="1"/>
  <c r="AM94" i="1"/>
  <c r="AO94" i="1"/>
  <c r="AQ94" i="1"/>
  <c r="AR94" i="1"/>
  <c r="AT94" i="1"/>
  <c r="AU94" i="1"/>
  <c r="AV94" i="1"/>
  <c r="AX94" i="1"/>
  <c r="AZ94" i="1"/>
  <c r="BC94" i="1"/>
  <c r="BD94" i="1"/>
  <c r="BE94" i="1"/>
  <c r="BF94" i="1"/>
  <c r="BG94" i="1"/>
  <c r="BH94" i="1"/>
  <c r="BI94" i="1"/>
  <c r="BJ94" i="1"/>
  <c r="C94" i="1"/>
  <c r="C147" i="2" s="1"/>
  <c r="G83" i="1"/>
  <c r="H83" i="1"/>
  <c r="I83" i="1"/>
  <c r="J83" i="1"/>
  <c r="J129" i="2" s="1"/>
  <c r="K83" i="1"/>
  <c r="K129" i="2" s="1"/>
  <c r="L83" i="1"/>
  <c r="M83" i="1"/>
  <c r="N83" i="1"/>
  <c r="O83" i="1"/>
  <c r="P83" i="1"/>
  <c r="Q83" i="1"/>
  <c r="S83" i="1"/>
  <c r="T83" i="1"/>
  <c r="U83" i="1"/>
  <c r="V83" i="1"/>
  <c r="W83" i="1"/>
  <c r="X83" i="1"/>
  <c r="Y83" i="1"/>
  <c r="Z83" i="1"/>
  <c r="AA83" i="1"/>
  <c r="AB83" i="1"/>
  <c r="AC83" i="1"/>
  <c r="AD83" i="1"/>
  <c r="AE83" i="1"/>
  <c r="AF83" i="1"/>
  <c r="AG83" i="1"/>
  <c r="AH83" i="1"/>
  <c r="AI83" i="1"/>
  <c r="AJ83" i="1"/>
  <c r="AM83" i="1"/>
  <c r="AN83" i="1"/>
  <c r="AO83" i="1"/>
  <c r="AQ83" i="1"/>
  <c r="AR83" i="1"/>
  <c r="AT83" i="1"/>
  <c r="AU83" i="1"/>
  <c r="AV83" i="1"/>
  <c r="AW83" i="1"/>
  <c r="AX83" i="1"/>
  <c r="AY83" i="1"/>
  <c r="AZ83" i="1"/>
  <c r="BC83" i="1"/>
  <c r="BD83" i="1"/>
  <c r="BE83" i="1"/>
  <c r="BF83" i="1"/>
  <c r="BG83" i="1"/>
  <c r="BH83" i="1"/>
  <c r="BI83" i="1"/>
  <c r="BJ83" i="1"/>
  <c r="F83" i="1"/>
  <c r="D83" i="1"/>
  <c r="E83" i="1"/>
  <c r="C83" i="1"/>
  <c r="C129" i="2" s="1"/>
  <c r="H72" i="1"/>
  <c r="H111" i="2" s="1"/>
  <c r="I72" i="1"/>
  <c r="J72" i="1"/>
  <c r="J111" i="2" s="1"/>
  <c r="K72" i="1"/>
  <c r="K111" i="2" s="1"/>
  <c r="L72" i="1"/>
  <c r="M72" i="1"/>
  <c r="N72" i="1"/>
  <c r="O72" i="1"/>
  <c r="P72" i="1"/>
  <c r="Q72" i="1"/>
  <c r="S72" i="1"/>
  <c r="T72" i="1"/>
  <c r="U72" i="1"/>
  <c r="V72" i="1"/>
  <c r="W72" i="1"/>
  <c r="X72" i="1"/>
  <c r="Y72" i="1"/>
  <c r="Z72" i="1"/>
  <c r="AA72" i="1"/>
  <c r="AB72" i="1"/>
  <c r="AC72" i="1"/>
  <c r="AD72" i="1"/>
  <c r="AE72" i="1"/>
  <c r="AF72" i="1"/>
  <c r="AH72" i="1"/>
  <c r="AJ72" i="1"/>
  <c r="AO72" i="1"/>
  <c r="AQ72" i="1"/>
  <c r="AR72" i="1"/>
  <c r="AS72" i="1"/>
  <c r="AT72" i="1"/>
  <c r="AU72" i="1"/>
  <c r="AV72" i="1"/>
  <c r="AW72" i="1"/>
  <c r="AY72" i="1"/>
  <c r="AZ72" i="1"/>
  <c r="BC72" i="1"/>
  <c r="BD72" i="1"/>
  <c r="BE72" i="1"/>
  <c r="BF72" i="1"/>
  <c r="BG72" i="1"/>
  <c r="BH72" i="1"/>
  <c r="BI72" i="1"/>
  <c r="BJ72" i="1"/>
  <c r="D72" i="1"/>
  <c r="E72" i="1"/>
  <c r="F72" i="1"/>
  <c r="G72" i="1"/>
  <c r="C72" i="1"/>
  <c r="C111" i="2" s="1"/>
  <c r="D61" i="1"/>
  <c r="E61" i="1"/>
  <c r="F61" i="1"/>
  <c r="G61" i="1"/>
  <c r="H61" i="1"/>
  <c r="I61" i="1"/>
  <c r="J61" i="1"/>
  <c r="J93" i="2" s="1"/>
  <c r="K61" i="1"/>
  <c r="K93" i="2" s="1"/>
  <c r="L61" i="1"/>
  <c r="M61" i="1"/>
  <c r="N61" i="1"/>
  <c r="O61" i="1"/>
  <c r="P61" i="1"/>
  <c r="Q61" i="1"/>
  <c r="S61" i="1"/>
  <c r="T61" i="1"/>
  <c r="U61" i="1"/>
  <c r="V61" i="1"/>
  <c r="W61" i="1"/>
  <c r="X61" i="1"/>
  <c r="Y61" i="1"/>
  <c r="Z61" i="1"/>
  <c r="AA61" i="1"/>
  <c r="AB61" i="1"/>
  <c r="AC61" i="1"/>
  <c r="AD61" i="1"/>
  <c r="AE61" i="1"/>
  <c r="AF61" i="1"/>
  <c r="AG61" i="1"/>
  <c r="AH61" i="1"/>
  <c r="AI61" i="1"/>
  <c r="AJ61" i="1"/>
  <c r="AK61" i="1"/>
  <c r="AL61" i="1"/>
  <c r="AM61" i="1"/>
  <c r="AN61" i="1"/>
  <c r="AO61" i="1"/>
  <c r="AP61" i="1"/>
  <c r="AQ61" i="1"/>
  <c r="AR61" i="1"/>
  <c r="AT61" i="1"/>
  <c r="AU61" i="1"/>
  <c r="AV61" i="1"/>
  <c r="AW61" i="1"/>
  <c r="AX61" i="1"/>
  <c r="AY61" i="1"/>
  <c r="AZ61" i="1"/>
  <c r="BA61" i="1"/>
  <c r="BC61" i="1"/>
  <c r="BD61" i="1"/>
  <c r="BE61" i="1"/>
  <c r="BF61" i="1"/>
  <c r="BG61" i="1"/>
  <c r="BH61" i="1"/>
  <c r="BI61" i="1"/>
  <c r="BJ61" i="1"/>
  <c r="C61" i="1"/>
  <c r="C93" i="2" s="1"/>
  <c r="D50" i="1"/>
  <c r="E50" i="1"/>
  <c r="F50" i="1"/>
  <c r="G50" i="1"/>
  <c r="H50" i="1"/>
  <c r="I50" i="1"/>
  <c r="J50" i="1"/>
  <c r="J75" i="2" s="1"/>
  <c r="K50" i="1"/>
  <c r="K75" i="2" s="1"/>
  <c r="L50" i="1"/>
  <c r="M50" i="1"/>
  <c r="N50" i="1"/>
  <c r="O50" i="1"/>
  <c r="P50" i="1"/>
  <c r="Q50" i="1"/>
  <c r="S50" i="1"/>
  <c r="T50" i="1"/>
  <c r="U50" i="1"/>
  <c r="V50" i="1"/>
  <c r="W50" i="1"/>
  <c r="X50" i="1"/>
  <c r="Y50" i="1"/>
  <c r="Z50" i="1"/>
  <c r="AA50" i="1"/>
  <c r="AB50" i="1"/>
  <c r="AC50" i="1"/>
  <c r="AD50" i="1"/>
  <c r="AE50" i="1"/>
  <c r="AF50" i="1"/>
  <c r="AG50" i="1"/>
  <c r="AH50" i="1"/>
  <c r="AI50" i="1"/>
  <c r="AJ50" i="1"/>
  <c r="AP50" i="1"/>
  <c r="AQ50" i="1"/>
  <c r="AR50" i="1"/>
  <c r="AS50" i="1"/>
  <c r="AT50" i="1"/>
  <c r="AU50" i="1"/>
  <c r="AV50" i="1"/>
  <c r="AW50" i="1"/>
  <c r="AX50" i="1"/>
  <c r="AY50" i="1"/>
  <c r="AZ50" i="1"/>
  <c r="BC50" i="1"/>
  <c r="BD50" i="1"/>
  <c r="BE50" i="1"/>
  <c r="BF50" i="1"/>
  <c r="C50" i="1"/>
  <c r="C75" i="2" s="1"/>
  <c r="K39" i="1"/>
  <c r="L39" i="1"/>
  <c r="M39" i="1"/>
  <c r="N39" i="1"/>
  <c r="O39" i="1"/>
  <c r="P39" i="1"/>
  <c r="Q39" i="1"/>
  <c r="S39" i="1"/>
  <c r="T39" i="1"/>
  <c r="U39" i="1"/>
  <c r="V39" i="1"/>
  <c r="W39" i="1"/>
  <c r="X39" i="1"/>
  <c r="Y39" i="1"/>
  <c r="Z39" i="1"/>
  <c r="AA39" i="1"/>
  <c r="AB39" i="1"/>
  <c r="AC39" i="1"/>
  <c r="AD39" i="1"/>
  <c r="AE39" i="1"/>
  <c r="AF39" i="1"/>
  <c r="AG39" i="1"/>
  <c r="AH39" i="1"/>
  <c r="AI39" i="1"/>
  <c r="AJ39" i="1"/>
  <c r="AK39" i="1"/>
  <c r="AL39" i="1"/>
  <c r="AM39" i="1"/>
  <c r="AN39" i="1"/>
  <c r="AO39" i="1"/>
  <c r="AP39" i="1"/>
  <c r="AQ39" i="1"/>
  <c r="AR39" i="1"/>
  <c r="AS39" i="1"/>
  <c r="AT39" i="1"/>
  <c r="AU39" i="1"/>
  <c r="AV39" i="1"/>
  <c r="AW39" i="1"/>
  <c r="AX39" i="1"/>
  <c r="AY39" i="1"/>
  <c r="AZ39" i="1"/>
  <c r="BA39" i="1"/>
  <c r="BB39" i="1"/>
  <c r="BC39" i="1"/>
  <c r="BD39" i="1"/>
  <c r="BE39" i="1"/>
  <c r="BF39" i="1"/>
  <c r="BG39" i="1"/>
  <c r="BH39" i="1"/>
  <c r="BI39" i="1"/>
  <c r="BJ39" i="1"/>
  <c r="D39" i="1"/>
  <c r="E39" i="1"/>
  <c r="E57" i="2" s="1"/>
  <c r="F39" i="1"/>
  <c r="G39" i="1"/>
  <c r="H39" i="1"/>
  <c r="H57" i="2" s="1"/>
  <c r="I39" i="1"/>
  <c r="J39" i="1"/>
  <c r="J57" i="2" s="1"/>
  <c r="C39" i="1"/>
  <c r="C57" i="2" s="1"/>
  <c r="E17" i="1"/>
  <c r="F17" i="1"/>
  <c r="D21" i="2" s="1"/>
  <c r="G17" i="1"/>
  <c r="H17" i="1"/>
  <c r="I17" i="1"/>
  <c r="J17" i="1"/>
  <c r="J21" i="2" s="1"/>
  <c r="K17" i="1"/>
  <c r="L17" i="1"/>
  <c r="M17" i="1"/>
  <c r="N17" i="1"/>
  <c r="O17" i="1"/>
  <c r="P17" i="1"/>
  <c r="Q17" i="1"/>
  <c r="S17" i="1"/>
  <c r="T17" i="1"/>
  <c r="U17" i="1"/>
  <c r="V17" i="1"/>
  <c r="W17" i="1"/>
  <c r="X17" i="1"/>
  <c r="Y17" i="1"/>
  <c r="AA17" i="1"/>
  <c r="AB17" i="1"/>
  <c r="AC17" i="1"/>
  <c r="AD17" i="1"/>
  <c r="AE17" i="1"/>
  <c r="AF17" i="1"/>
  <c r="AG17" i="1"/>
  <c r="AH17" i="1"/>
  <c r="AI17" i="1"/>
  <c r="AJ17" i="1"/>
  <c r="AK17" i="1"/>
  <c r="AL17" i="1"/>
  <c r="AM17" i="1"/>
  <c r="AN17" i="1"/>
  <c r="AO17" i="1"/>
  <c r="AP17" i="1"/>
  <c r="AQ17" i="1"/>
  <c r="AR17" i="1"/>
  <c r="AS17" i="1"/>
  <c r="AT17" i="1"/>
  <c r="AU17" i="1"/>
  <c r="AV17" i="1"/>
  <c r="AW17" i="1"/>
  <c r="AX17" i="1"/>
  <c r="AY17" i="1"/>
  <c r="AZ17" i="1"/>
  <c r="BA17" i="1"/>
  <c r="BB17" i="1"/>
  <c r="BC17" i="1"/>
  <c r="BD17" i="1"/>
  <c r="BE17" i="1"/>
  <c r="BF17" i="1"/>
  <c r="BG17" i="1"/>
  <c r="BH17" i="1"/>
  <c r="BI17" i="1"/>
  <c r="BJ17" i="1"/>
  <c r="D28" i="1"/>
  <c r="E28" i="1"/>
  <c r="F28" i="1"/>
  <c r="G28" i="1"/>
  <c r="H28" i="1"/>
  <c r="I28" i="1"/>
  <c r="J28" i="1"/>
  <c r="J39" i="2" s="1"/>
  <c r="K28" i="1"/>
  <c r="K39" i="2" s="1"/>
  <c r="L28" i="1"/>
  <c r="M28" i="1"/>
  <c r="N28" i="1"/>
  <c r="O28" i="1"/>
  <c r="P28" i="1"/>
  <c r="Q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AI28" i="1"/>
  <c r="AJ28" i="1"/>
  <c r="BE28" i="1"/>
  <c r="BF28" i="1"/>
  <c r="AX12" i="3"/>
  <c r="AZ5" i="3"/>
  <c r="C305" i="2" l="1"/>
  <c r="I39" i="2"/>
  <c r="AR105" i="1"/>
  <c r="AR197" i="1"/>
  <c r="F39" i="2"/>
  <c r="BG197" i="1"/>
  <c r="L21" i="2"/>
  <c r="E111" i="2"/>
  <c r="AI105" i="1"/>
  <c r="AG105" i="1"/>
  <c r="L202" i="2"/>
  <c r="L276" i="2"/>
  <c r="L39" i="2"/>
  <c r="F287" i="2"/>
  <c r="E222" i="2"/>
  <c r="E240" i="2"/>
  <c r="F111" i="2"/>
  <c r="F21" i="2"/>
  <c r="N129" i="1"/>
  <c r="I202" i="2" s="1"/>
  <c r="I184" i="2"/>
  <c r="F240" i="2"/>
  <c r="J129" i="1"/>
  <c r="J202" i="2" s="1"/>
  <c r="E129" i="1"/>
  <c r="E202" i="2" s="1"/>
  <c r="L222" i="2"/>
  <c r="L240" i="2"/>
  <c r="L258" i="2"/>
  <c r="L287" i="2"/>
  <c r="D129" i="1"/>
  <c r="D202" i="2" s="1"/>
  <c r="G258" i="2"/>
  <c r="H202" i="2"/>
  <c r="I222" i="2"/>
  <c r="J240" i="2"/>
  <c r="K276" i="2"/>
  <c r="G276" i="2"/>
  <c r="F202" i="2"/>
  <c r="K258" i="2"/>
  <c r="G39" i="2"/>
  <c r="E21" i="2"/>
  <c r="D57" i="2"/>
  <c r="I57" i="2"/>
  <c r="G75" i="2"/>
  <c r="H93" i="2"/>
  <c r="D93" i="2"/>
  <c r="G129" i="2"/>
  <c r="D222" i="2"/>
  <c r="E258" i="2"/>
  <c r="J184" i="2"/>
  <c r="L57" i="2"/>
  <c r="E184" i="2"/>
  <c r="AK105" i="1"/>
  <c r="G57" i="2"/>
  <c r="G93" i="2"/>
  <c r="D111" i="2"/>
  <c r="L129" i="2"/>
  <c r="G222" i="2"/>
  <c r="D258" i="2"/>
  <c r="F276" i="2"/>
  <c r="I276" i="2"/>
  <c r="H287" i="2"/>
  <c r="D287" i="2"/>
  <c r="E39" i="2"/>
  <c r="E75" i="2"/>
  <c r="L93" i="2"/>
  <c r="F93" i="2"/>
  <c r="I93" i="2"/>
  <c r="G111" i="2"/>
  <c r="D129" i="2"/>
  <c r="H184" i="2"/>
  <c r="D184" i="2"/>
  <c r="H222" i="2"/>
  <c r="E276" i="2"/>
  <c r="G287" i="2"/>
  <c r="F57" i="2"/>
  <c r="C184" i="2"/>
  <c r="F184" i="2"/>
  <c r="F222" i="2"/>
  <c r="F75" i="2"/>
  <c r="I75" i="2"/>
  <c r="I111" i="2"/>
  <c r="E129" i="2"/>
  <c r="F129" i="2"/>
  <c r="I129" i="2"/>
  <c r="F258" i="2"/>
  <c r="I258" i="2"/>
  <c r="H39" i="2"/>
  <c r="D39" i="2"/>
  <c r="K57" i="2"/>
  <c r="H75" i="2"/>
  <c r="D75" i="2"/>
  <c r="E93" i="2"/>
  <c r="L111" i="2"/>
  <c r="H129" i="2"/>
  <c r="L147" i="2"/>
  <c r="K202" i="2"/>
  <c r="K184" i="2"/>
  <c r="G202" i="2"/>
  <c r="G184" i="2"/>
  <c r="X197" i="1"/>
  <c r="K240" i="2"/>
  <c r="H258" i="2"/>
  <c r="H276" i="2"/>
  <c r="D276" i="2"/>
  <c r="I287" i="2"/>
  <c r="J287" i="2"/>
  <c r="D240" i="2"/>
  <c r="I240" i="2"/>
  <c r="H240" i="2"/>
  <c r="G240" i="2"/>
  <c r="H21" i="2"/>
  <c r="K21" i="2"/>
  <c r="G21" i="2"/>
  <c r="I21" i="2"/>
  <c r="X105" i="1"/>
  <c r="H147" i="2"/>
  <c r="D147" i="2"/>
  <c r="F147" i="2"/>
  <c r="I147" i="2"/>
  <c r="E147" i="2"/>
  <c r="G147" i="2"/>
  <c r="AT105" i="1"/>
  <c r="BI105" i="1"/>
  <c r="BE105" i="1"/>
  <c r="BA105" i="1"/>
  <c r="AW105" i="1"/>
  <c r="AS105" i="1"/>
  <c r="AO105" i="1"/>
  <c r="AC105" i="1"/>
  <c r="Y105" i="1"/>
  <c r="U105" i="1"/>
  <c r="Q105" i="1"/>
  <c r="M105" i="1"/>
  <c r="I105" i="1"/>
  <c r="E105" i="1"/>
  <c r="BG105" i="1"/>
  <c r="BC105" i="1"/>
  <c r="AY105" i="1"/>
  <c r="AU105" i="1"/>
  <c r="BH197" i="1"/>
  <c r="BD197" i="1"/>
  <c r="AZ197" i="1"/>
  <c r="AV197" i="1"/>
  <c r="AN197" i="1"/>
  <c r="AJ197" i="1"/>
  <c r="AF197" i="1"/>
  <c r="AB197" i="1"/>
  <c r="T197" i="1"/>
  <c r="P197" i="1"/>
  <c r="L197" i="1"/>
  <c r="H197" i="1"/>
  <c r="D197" i="1"/>
  <c r="C105" i="1"/>
  <c r="C165" i="2" s="1"/>
  <c r="C326" i="2" s="1"/>
  <c r="AQ105" i="1"/>
  <c r="AM105" i="1"/>
  <c r="AE105" i="1"/>
  <c r="AA105" i="1"/>
  <c r="W105" i="1"/>
  <c r="S105" i="1"/>
  <c r="O105" i="1"/>
  <c r="G105" i="1"/>
  <c r="BH105" i="1"/>
  <c r="BD105" i="1"/>
  <c r="AZ105" i="1"/>
  <c r="AV105" i="1"/>
  <c r="AN105" i="1"/>
  <c r="AJ105" i="1"/>
  <c r="AF105" i="1"/>
  <c r="AB105" i="1"/>
  <c r="T105" i="1"/>
  <c r="P105" i="1"/>
  <c r="L105" i="1"/>
  <c r="H105" i="1"/>
  <c r="D105" i="1"/>
  <c r="BI197" i="1"/>
  <c r="BE197" i="1"/>
  <c r="BA197" i="1"/>
  <c r="AW197" i="1"/>
  <c r="AS197" i="1"/>
  <c r="AO197" i="1"/>
  <c r="AK197" i="1"/>
  <c r="AG197" i="1"/>
  <c r="AC197" i="1"/>
  <c r="Y197" i="1"/>
  <c r="U197" i="1"/>
  <c r="Q197" i="1"/>
  <c r="M197" i="1"/>
  <c r="I197" i="1"/>
  <c r="E197" i="1"/>
  <c r="E287" i="2" s="1"/>
  <c r="K105" i="1"/>
  <c r="C197" i="1"/>
  <c r="BC197" i="1"/>
  <c r="AY197" i="1"/>
  <c r="AU197" i="1"/>
  <c r="AQ197" i="1"/>
  <c r="AM197" i="1"/>
  <c r="AI197" i="1"/>
  <c r="AE197" i="1"/>
  <c r="AA197" i="1"/>
  <c r="W197" i="1"/>
  <c r="S197" i="1"/>
  <c r="O197" i="1"/>
  <c r="K197" i="1"/>
  <c r="K287" i="2" s="1"/>
  <c r="G197" i="1"/>
  <c r="BJ197" i="1"/>
  <c r="BF197" i="1"/>
  <c r="BB197" i="1"/>
  <c r="AX197" i="1"/>
  <c r="AT197" i="1"/>
  <c r="AP197" i="1"/>
  <c r="AL197" i="1"/>
  <c r="AH197" i="1"/>
  <c r="AD197" i="1"/>
  <c r="Z197" i="1"/>
  <c r="V197" i="1"/>
  <c r="N197" i="1"/>
  <c r="J197" i="1"/>
  <c r="F197" i="1"/>
  <c r="BJ105" i="1"/>
  <c r="BF105" i="1"/>
  <c r="BB105" i="1"/>
  <c r="AX105" i="1"/>
  <c r="AP105" i="1"/>
  <c r="AL105" i="1"/>
  <c r="AH105" i="1"/>
  <c r="AD105" i="1"/>
  <c r="Z105" i="1"/>
  <c r="V105" i="1"/>
  <c r="R105" i="1"/>
  <c r="R209" i="1" s="1"/>
  <c r="N105" i="1"/>
  <c r="J105" i="1"/>
  <c r="F105" i="1"/>
  <c r="C104" i="1"/>
  <c r="BG209" i="1" l="1"/>
  <c r="BD209" i="1"/>
  <c r="AF209" i="1"/>
  <c r="AV209" i="1"/>
  <c r="H165" i="2"/>
  <c r="P209" i="1"/>
  <c r="AI209" i="1"/>
  <c r="AG209" i="1"/>
  <c r="G305" i="2"/>
  <c r="K305" i="2"/>
  <c r="L305" i="2"/>
  <c r="AD209" i="1"/>
  <c r="J209" i="1"/>
  <c r="L165" i="2"/>
  <c r="J305" i="2"/>
  <c r="X209" i="1"/>
  <c r="D305" i="2"/>
  <c r="I305" i="2"/>
  <c r="E305" i="2"/>
  <c r="F305" i="2"/>
  <c r="D165" i="2"/>
  <c r="H305" i="2"/>
  <c r="AH209" i="1"/>
  <c r="K165" i="2"/>
  <c r="H209" i="1"/>
  <c r="J165" i="2"/>
  <c r="L209" i="1"/>
  <c r="F165" i="2"/>
  <c r="I165" i="2"/>
  <c r="G165" i="2"/>
  <c r="E165" i="2"/>
  <c r="W209" i="1"/>
  <c r="BC209" i="1"/>
  <c r="AW209" i="1"/>
  <c r="AN209" i="1"/>
  <c r="M209" i="1"/>
  <c r="AC209" i="1"/>
  <c r="AS209" i="1"/>
  <c r="AM209" i="1"/>
  <c r="BH209" i="1"/>
  <c r="AY209" i="1"/>
  <c r="AB209" i="1"/>
  <c r="AR209" i="1"/>
  <c r="G209" i="1"/>
  <c r="K209" i="1"/>
  <c r="BI209" i="1"/>
  <c r="Q209" i="1"/>
  <c r="AA209" i="1"/>
  <c r="AQ209" i="1"/>
  <c r="E209" i="1"/>
  <c r="U209" i="1"/>
  <c r="AK209" i="1"/>
  <c r="BA209" i="1"/>
  <c r="S209" i="1"/>
  <c r="BJ209" i="1"/>
  <c r="O209" i="1"/>
  <c r="AE209" i="1"/>
  <c r="AU209" i="1"/>
  <c r="C209" i="1"/>
  <c r="I209" i="1"/>
  <c r="Y209" i="1"/>
  <c r="AO209" i="1"/>
  <c r="BE209" i="1"/>
  <c r="V209" i="1"/>
  <c r="AX209" i="1"/>
  <c r="D209" i="1"/>
  <c r="T209" i="1"/>
  <c r="AJ209" i="1"/>
  <c r="AZ209" i="1"/>
  <c r="F209" i="1"/>
  <c r="AL209" i="1"/>
  <c r="BB209" i="1"/>
  <c r="N209" i="1"/>
  <c r="AT209" i="1"/>
  <c r="Z209" i="1"/>
  <c r="AP209" i="1"/>
  <c r="BF209" i="1"/>
  <c r="M196" i="1"/>
  <c r="K326" i="2" l="1"/>
  <c r="I326" i="2"/>
  <c r="L326" i="2"/>
  <c r="G326" i="2"/>
  <c r="E326" i="2"/>
  <c r="J326" i="2"/>
  <c r="D326" i="2"/>
  <c r="F326" i="2"/>
  <c r="H326" i="2"/>
  <c r="BG117" i="1"/>
  <c r="BG128" i="1" s="1"/>
  <c r="BG116" i="1"/>
  <c r="BG127" i="1" s="1"/>
  <c r="BG37" i="1"/>
  <c r="BG36" i="1"/>
  <c r="BG141" i="1"/>
  <c r="BB104" i="1"/>
  <c r="AK196" i="1"/>
  <c r="AT104" i="1"/>
  <c r="AS104" i="1"/>
  <c r="AP104" i="1"/>
  <c r="AF104" i="1"/>
  <c r="AF196" i="1"/>
  <c r="X196" i="1"/>
  <c r="X104" i="1"/>
  <c r="AD104" i="1"/>
  <c r="AD196" i="1"/>
  <c r="BH193" i="1"/>
  <c r="BJ195" i="1"/>
  <c r="BI192" i="1"/>
  <c r="BI190" i="1"/>
  <c r="BJ190" i="1"/>
  <c r="BI191" i="1"/>
  <c r="BJ191" i="1"/>
  <c r="BJ192" i="1"/>
  <c r="BI193" i="1"/>
  <c r="BJ193" i="1"/>
  <c r="BI194" i="1"/>
  <c r="BJ194" i="1"/>
  <c r="BI195" i="1"/>
  <c r="BI196" i="1"/>
  <c r="BJ196" i="1"/>
  <c r="BH191" i="1"/>
  <c r="BH192" i="1"/>
  <c r="BH194" i="1"/>
  <c r="BH195" i="1"/>
  <c r="BH196" i="1"/>
  <c r="BH190" i="1"/>
  <c r="BI98" i="1"/>
  <c r="BJ98" i="1"/>
  <c r="BI99" i="1"/>
  <c r="BJ99" i="1"/>
  <c r="BI100" i="1"/>
  <c r="BJ100" i="1"/>
  <c r="BI101" i="1"/>
  <c r="BJ101" i="1"/>
  <c r="BI102" i="1"/>
  <c r="BJ102" i="1"/>
  <c r="BI103" i="1"/>
  <c r="BJ103" i="1"/>
  <c r="BI104" i="1"/>
  <c r="BJ104" i="1"/>
  <c r="BH98" i="1"/>
  <c r="AO196" i="1"/>
  <c r="AV104" i="1"/>
  <c r="AN104" i="1"/>
  <c r="AO104" i="1"/>
  <c r="AN196" i="1"/>
  <c r="AT196" i="1"/>
  <c r="AU196" i="1"/>
  <c r="AV196" i="1"/>
  <c r="AS196" i="1"/>
  <c r="AB207" i="1"/>
  <c r="V104" i="1"/>
  <c r="V196" i="1"/>
  <c r="AB196" i="1"/>
  <c r="AB104" i="1"/>
  <c r="Y104" i="1"/>
  <c r="D196" i="1"/>
  <c r="E196" i="1"/>
  <c r="F196" i="1"/>
  <c r="G196" i="1"/>
  <c r="H196" i="1"/>
  <c r="I196" i="1"/>
  <c r="J196" i="1"/>
  <c r="K196" i="1"/>
  <c r="L196" i="1"/>
  <c r="N196" i="1"/>
  <c r="O196" i="1"/>
  <c r="P196" i="1"/>
  <c r="Q196" i="1"/>
  <c r="R196" i="1"/>
  <c r="S196" i="1"/>
  <c r="T196" i="1"/>
  <c r="U196" i="1"/>
  <c r="Y196" i="1"/>
  <c r="Z196" i="1"/>
  <c r="AA196" i="1"/>
  <c r="AE196" i="1"/>
  <c r="AG196" i="1"/>
  <c r="AH196" i="1"/>
  <c r="AI196" i="1"/>
  <c r="AJ196" i="1"/>
  <c r="AL196" i="1"/>
  <c r="AM196" i="1"/>
  <c r="AP196" i="1"/>
  <c r="AQ196" i="1"/>
  <c r="AR196" i="1"/>
  <c r="AW196" i="1"/>
  <c r="AX196" i="1"/>
  <c r="AY196" i="1"/>
  <c r="AZ196" i="1"/>
  <c r="BA196" i="1"/>
  <c r="BB196" i="1"/>
  <c r="BC196" i="1"/>
  <c r="BD196" i="1"/>
  <c r="BE196" i="1"/>
  <c r="BF196" i="1"/>
  <c r="BG174" i="1"/>
  <c r="AC163" i="1"/>
  <c r="AC196" i="1" s="1"/>
  <c r="W163" i="1"/>
  <c r="W196" i="1" s="1"/>
  <c r="BH104" i="1"/>
  <c r="AR104" i="1"/>
  <c r="AQ104" i="1"/>
  <c r="AM104" i="1"/>
  <c r="AK104" i="1"/>
  <c r="AJ104" i="1"/>
  <c r="BA103" i="1"/>
  <c r="BA104" i="1"/>
  <c r="D104" i="1"/>
  <c r="E104" i="1"/>
  <c r="F104" i="1"/>
  <c r="G104" i="1"/>
  <c r="H104" i="1"/>
  <c r="I104" i="1"/>
  <c r="J104" i="1"/>
  <c r="K104" i="1"/>
  <c r="L104" i="1"/>
  <c r="M104" i="1"/>
  <c r="N104" i="1"/>
  <c r="O104" i="1"/>
  <c r="P104" i="1"/>
  <c r="Q104" i="1"/>
  <c r="R104" i="1"/>
  <c r="S104" i="1"/>
  <c r="T104" i="1"/>
  <c r="U104" i="1"/>
  <c r="Z104" i="1"/>
  <c r="AA104" i="1"/>
  <c r="AE104" i="1"/>
  <c r="AG104" i="1"/>
  <c r="AH104" i="1"/>
  <c r="AI104" i="1"/>
  <c r="AL104" i="1"/>
  <c r="AW104" i="1"/>
  <c r="AX104" i="1"/>
  <c r="AY104" i="1"/>
  <c r="AZ104" i="1"/>
  <c r="BC104" i="1"/>
  <c r="BD104" i="1"/>
  <c r="BE104" i="1"/>
  <c r="BF104" i="1"/>
  <c r="BG104" i="1"/>
  <c r="AC93" i="1"/>
  <c r="AC104" i="1" s="1"/>
  <c r="W93" i="1"/>
  <c r="W104" i="1" s="1"/>
  <c r="C103" i="1"/>
  <c r="AU104" i="1"/>
  <c r="BF195" i="1"/>
  <c r="BE195" i="1"/>
  <c r="BD195" i="1"/>
  <c r="BC195" i="1"/>
  <c r="BB195" i="1"/>
  <c r="BA195" i="1"/>
  <c r="AZ195" i="1"/>
  <c r="AY195" i="1"/>
  <c r="AX195" i="1"/>
  <c r="AW195" i="1"/>
  <c r="AR195" i="1"/>
  <c r="AQ195" i="1"/>
  <c r="AP195" i="1"/>
  <c r="AM195" i="1"/>
  <c r="AL195" i="1"/>
  <c r="AK195" i="1"/>
  <c r="AJ195" i="1"/>
  <c r="AI195" i="1"/>
  <c r="AH195" i="1"/>
  <c r="AG195" i="1"/>
  <c r="AE195" i="1"/>
  <c r="AC195" i="1"/>
  <c r="AA195" i="1"/>
  <c r="Z195" i="1"/>
  <c r="Y195" i="1"/>
  <c r="W195" i="1"/>
  <c r="U195" i="1"/>
  <c r="T195" i="1"/>
  <c r="S195" i="1"/>
  <c r="R195" i="1"/>
  <c r="Q195" i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C195" i="1"/>
  <c r="BF194" i="1"/>
  <c r="BE194" i="1"/>
  <c r="BD194" i="1"/>
  <c r="BC194" i="1"/>
  <c r="BB194" i="1"/>
  <c r="BA194" i="1"/>
  <c r="AZ194" i="1"/>
  <c r="AY194" i="1"/>
  <c r="AX194" i="1"/>
  <c r="AW194" i="1"/>
  <c r="AR194" i="1"/>
  <c r="AQ194" i="1"/>
  <c r="AP194" i="1"/>
  <c r="AM194" i="1"/>
  <c r="AL194" i="1"/>
  <c r="AK194" i="1"/>
  <c r="AJ194" i="1"/>
  <c r="AI194" i="1"/>
  <c r="AH194" i="1"/>
  <c r="AG194" i="1"/>
  <c r="AE194" i="1"/>
  <c r="AC194" i="1"/>
  <c r="AA194" i="1"/>
  <c r="Z194" i="1"/>
  <c r="Y194" i="1"/>
  <c r="W194" i="1"/>
  <c r="U194" i="1"/>
  <c r="T194" i="1"/>
  <c r="S194" i="1"/>
  <c r="R194" i="1"/>
  <c r="Q194" i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C194" i="1"/>
  <c r="BF193" i="1"/>
  <c r="BE193" i="1"/>
  <c r="BD193" i="1"/>
  <c r="BC193" i="1"/>
  <c r="BB193" i="1"/>
  <c r="BA193" i="1"/>
  <c r="AZ193" i="1"/>
  <c r="AY193" i="1"/>
  <c r="AX193" i="1"/>
  <c r="AW193" i="1"/>
  <c r="AR193" i="1"/>
  <c r="AQ193" i="1"/>
  <c r="AP193" i="1"/>
  <c r="AM193" i="1"/>
  <c r="AL193" i="1"/>
  <c r="AK193" i="1"/>
  <c r="AJ193" i="1"/>
  <c r="AI193" i="1"/>
  <c r="AH193" i="1"/>
  <c r="AG193" i="1"/>
  <c r="AE193" i="1"/>
  <c r="AA193" i="1"/>
  <c r="Z193" i="1"/>
  <c r="Y193" i="1"/>
  <c r="U193" i="1"/>
  <c r="T193" i="1"/>
  <c r="S193" i="1"/>
  <c r="R193" i="1"/>
  <c r="Q193" i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C193" i="1"/>
  <c r="BF192" i="1"/>
  <c r="BE192" i="1"/>
  <c r="BD192" i="1"/>
  <c r="BC192" i="1"/>
  <c r="BB192" i="1"/>
  <c r="BA192" i="1"/>
  <c r="AZ192" i="1"/>
  <c r="AY192" i="1"/>
  <c r="AX192" i="1"/>
  <c r="AW192" i="1"/>
  <c r="AR192" i="1"/>
  <c r="AQ192" i="1"/>
  <c r="AP192" i="1"/>
  <c r="AM192" i="1"/>
  <c r="AL192" i="1"/>
  <c r="AK192" i="1"/>
  <c r="AJ192" i="1"/>
  <c r="AI192" i="1"/>
  <c r="AH192" i="1"/>
  <c r="AG192" i="1"/>
  <c r="AE192" i="1"/>
  <c r="AC192" i="1"/>
  <c r="AA192" i="1"/>
  <c r="Z192" i="1"/>
  <c r="Y192" i="1"/>
  <c r="W192" i="1"/>
  <c r="U192" i="1"/>
  <c r="T192" i="1"/>
  <c r="S192" i="1"/>
  <c r="R192" i="1"/>
  <c r="Q192" i="1"/>
  <c r="P192" i="1"/>
  <c r="O192" i="1"/>
  <c r="N192" i="1"/>
  <c r="M192" i="1"/>
  <c r="L192" i="1"/>
  <c r="K192" i="1"/>
  <c r="J192" i="1"/>
  <c r="I192" i="1"/>
  <c r="H192" i="1"/>
  <c r="G192" i="1"/>
  <c r="E192" i="1"/>
  <c r="D192" i="1"/>
  <c r="C192" i="1"/>
  <c r="BF191" i="1"/>
  <c r="BE191" i="1"/>
  <c r="BD191" i="1"/>
  <c r="BC191" i="1"/>
  <c r="BB191" i="1"/>
  <c r="BA191" i="1"/>
  <c r="AZ191" i="1"/>
  <c r="AY191" i="1"/>
  <c r="AX191" i="1"/>
  <c r="AW191" i="1"/>
  <c r="AR191" i="1"/>
  <c r="AQ191" i="1"/>
  <c r="AP191" i="1"/>
  <c r="AM191" i="1"/>
  <c r="AL191" i="1"/>
  <c r="AK191" i="1"/>
  <c r="AJ191" i="1"/>
  <c r="AI191" i="1"/>
  <c r="AH191" i="1"/>
  <c r="AG191" i="1"/>
  <c r="AE191" i="1"/>
  <c r="AC191" i="1"/>
  <c r="AA191" i="1"/>
  <c r="Z191" i="1"/>
  <c r="Y191" i="1"/>
  <c r="W191" i="1"/>
  <c r="U191" i="1"/>
  <c r="T191" i="1"/>
  <c r="S191" i="1"/>
  <c r="R191" i="1"/>
  <c r="Q191" i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C191" i="1"/>
  <c r="BF190" i="1"/>
  <c r="BE190" i="1"/>
  <c r="BD190" i="1"/>
  <c r="BC190" i="1"/>
  <c r="BB190" i="1"/>
  <c r="BA190" i="1"/>
  <c r="AZ190" i="1"/>
  <c r="AY190" i="1"/>
  <c r="AX190" i="1"/>
  <c r="AW190" i="1"/>
  <c r="AR190" i="1"/>
  <c r="AQ190" i="1"/>
  <c r="AP190" i="1"/>
  <c r="AM190" i="1"/>
  <c r="AL190" i="1"/>
  <c r="AK190" i="1"/>
  <c r="AJ190" i="1"/>
  <c r="AI190" i="1"/>
  <c r="AH190" i="1"/>
  <c r="AG190" i="1"/>
  <c r="AE190" i="1"/>
  <c r="AC190" i="1"/>
  <c r="AA190" i="1"/>
  <c r="Z190" i="1"/>
  <c r="Y190" i="1"/>
  <c r="W190" i="1"/>
  <c r="U190" i="1"/>
  <c r="T190" i="1"/>
  <c r="S190" i="1"/>
  <c r="R190" i="1"/>
  <c r="Q190" i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C190" i="1"/>
  <c r="BF189" i="1"/>
  <c r="BE189" i="1"/>
  <c r="BD189" i="1"/>
  <c r="BC189" i="1"/>
  <c r="BB189" i="1"/>
  <c r="BA189" i="1"/>
  <c r="AZ189" i="1"/>
  <c r="AY189" i="1"/>
  <c r="AX189" i="1"/>
  <c r="AW189" i="1"/>
  <c r="AR189" i="1"/>
  <c r="AQ189" i="1"/>
  <c r="AP189" i="1"/>
  <c r="AM189" i="1"/>
  <c r="AL189" i="1"/>
  <c r="AK189" i="1"/>
  <c r="AJ189" i="1"/>
  <c r="AI189" i="1"/>
  <c r="AH189" i="1"/>
  <c r="AG189" i="1"/>
  <c r="AE189" i="1"/>
  <c r="AC189" i="1"/>
  <c r="AA189" i="1"/>
  <c r="Z189" i="1"/>
  <c r="Y189" i="1"/>
  <c r="W189" i="1"/>
  <c r="U189" i="1"/>
  <c r="T189" i="1"/>
  <c r="S189" i="1"/>
  <c r="R189" i="1"/>
  <c r="Q189" i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C189" i="1"/>
  <c r="BF188" i="1"/>
  <c r="BE188" i="1"/>
  <c r="BD188" i="1"/>
  <c r="BC188" i="1"/>
  <c r="BB188" i="1"/>
  <c r="BA188" i="1"/>
  <c r="AZ188" i="1"/>
  <c r="AY188" i="1"/>
  <c r="AX188" i="1"/>
  <c r="AW188" i="1"/>
  <c r="AR188" i="1"/>
  <c r="AQ188" i="1"/>
  <c r="AP188" i="1"/>
  <c r="AM188" i="1"/>
  <c r="AL188" i="1"/>
  <c r="AK188" i="1"/>
  <c r="AJ188" i="1"/>
  <c r="AI188" i="1"/>
  <c r="AH188" i="1"/>
  <c r="AG188" i="1"/>
  <c r="AE188" i="1"/>
  <c r="AC188" i="1"/>
  <c r="AA188" i="1"/>
  <c r="Z188" i="1"/>
  <c r="Y188" i="1"/>
  <c r="W188" i="1"/>
  <c r="U188" i="1"/>
  <c r="T188" i="1"/>
  <c r="S188" i="1"/>
  <c r="R188" i="1"/>
  <c r="Q188" i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C188" i="1"/>
  <c r="BF187" i="1"/>
  <c r="BE187" i="1"/>
  <c r="BD187" i="1"/>
  <c r="BC187" i="1"/>
  <c r="BB187" i="1"/>
  <c r="BA187" i="1"/>
  <c r="AZ187" i="1"/>
  <c r="AY187" i="1"/>
  <c r="AX187" i="1"/>
  <c r="AW187" i="1"/>
  <c r="AR187" i="1"/>
  <c r="AQ187" i="1"/>
  <c r="AP187" i="1"/>
  <c r="AM187" i="1"/>
  <c r="AL187" i="1"/>
  <c r="AK187" i="1"/>
  <c r="AJ187" i="1"/>
  <c r="AI187" i="1"/>
  <c r="AH187" i="1"/>
  <c r="AG187" i="1"/>
  <c r="AE187" i="1"/>
  <c r="AC187" i="1"/>
  <c r="AA187" i="1"/>
  <c r="Z187" i="1"/>
  <c r="Y187" i="1"/>
  <c r="W187" i="1"/>
  <c r="U187" i="1"/>
  <c r="T187" i="1"/>
  <c r="S187" i="1"/>
  <c r="R187" i="1"/>
  <c r="Q187" i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C187" i="1"/>
  <c r="AC149" i="1"/>
  <c r="AC193" i="1" s="1"/>
  <c r="W149" i="1"/>
  <c r="W193" i="1" s="1"/>
  <c r="BH103" i="1"/>
  <c r="BF103" i="1"/>
  <c r="BE103" i="1"/>
  <c r="BD103" i="1"/>
  <c r="BC103" i="1"/>
  <c r="BB103" i="1"/>
  <c r="AZ103" i="1"/>
  <c r="AY103" i="1"/>
  <c r="AX103" i="1"/>
  <c r="AW103" i="1"/>
  <c r="AR103" i="1"/>
  <c r="AQ103" i="1"/>
  <c r="AP103" i="1"/>
  <c r="AM103" i="1"/>
  <c r="AL103" i="1"/>
  <c r="AK103" i="1"/>
  <c r="AJ103" i="1"/>
  <c r="AI103" i="1"/>
  <c r="AH103" i="1"/>
  <c r="AG103" i="1"/>
  <c r="AE103" i="1"/>
  <c r="AC103" i="1"/>
  <c r="AA103" i="1"/>
  <c r="Z103" i="1"/>
  <c r="Y103" i="1"/>
  <c r="W103" i="1"/>
  <c r="U103" i="1"/>
  <c r="T103" i="1"/>
  <c r="S103" i="1"/>
  <c r="R103" i="1"/>
  <c r="Q103" i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BH102" i="1"/>
  <c r="BF102" i="1"/>
  <c r="BE102" i="1"/>
  <c r="BD102" i="1"/>
  <c r="BC102" i="1"/>
  <c r="BB102" i="1"/>
  <c r="BA102" i="1"/>
  <c r="AZ102" i="1"/>
  <c r="AY102" i="1"/>
  <c r="AX102" i="1"/>
  <c r="AW102" i="1"/>
  <c r="AR102" i="1"/>
  <c r="AQ102" i="1"/>
  <c r="AP102" i="1"/>
  <c r="AM102" i="1"/>
  <c r="AL102" i="1"/>
  <c r="AK102" i="1"/>
  <c r="AJ102" i="1"/>
  <c r="AI102" i="1"/>
  <c r="AH102" i="1"/>
  <c r="AG102" i="1"/>
  <c r="AE102" i="1"/>
  <c r="AC102" i="1"/>
  <c r="AA102" i="1"/>
  <c r="Z102" i="1"/>
  <c r="Y102" i="1"/>
  <c r="W102" i="1"/>
  <c r="U102" i="1"/>
  <c r="T102" i="1"/>
  <c r="S102" i="1"/>
  <c r="R102" i="1"/>
  <c r="Q102" i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C102" i="1"/>
  <c r="BH101" i="1"/>
  <c r="BF101" i="1"/>
  <c r="BE101" i="1"/>
  <c r="BD101" i="1"/>
  <c r="BC101" i="1"/>
  <c r="BB101" i="1"/>
  <c r="BA101" i="1"/>
  <c r="AZ101" i="1"/>
  <c r="AY101" i="1"/>
  <c r="AX101" i="1"/>
  <c r="AW101" i="1"/>
  <c r="AR101" i="1"/>
  <c r="AQ101" i="1"/>
  <c r="AP101" i="1"/>
  <c r="AM101" i="1"/>
  <c r="AL101" i="1"/>
  <c r="AK101" i="1"/>
  <c r="AJ101" i="1"/>
  <c r="AH101" i="1"/>
  <c r="AG101" i="1"/>
  <c r="AE101" i="1"/>
  <c r="AA101" i="1"/>
  <c r="Z101" i="1"/>
  <c r="Y101" i="1"/>
  <c r="U101" i="1"/>
  <c r="T101" i="1"/>
  <c r="S101" i="1"/>
  <c r="R101" i="1"/>
  <c r="Q101" i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C101" i="1"/>
  <c r="BH100" i="1"/>
  <c r="BF100" i="1"/>
  <c r="BE100" i="1"/>
  <c r="BD100" i="1"/>
  <c r="BC100" i="1"/>
  <c r="BB100" i="1"/>
  <c r="BA100" i="1"/>
  <c r="AZ100" i="1"/>
  <c r="AY100" i="1"/>
  <c r="AX100" i="1"/>
  <c r="AW100" i="1"/>
  <c r="AR100" i="1"/>
  <c r="AQ100" i="1"/>
  <c r="AP100" i="1"/>
  <c r="AM100" i="1"/>
  <c r="AL100" i="1"/>
  <c r="AK100" i="1"/>
  <c r="AJ100" i="1"/>
  <c r="AI100" i="1"/>
  <c r="AH100" i="1"/>
  <c r="AG100" i="1"/>
  <c r="AE100" i="1"/>
  <c r="AC100" i="1"/>
  <c r="AA100" i="1"/>
  <c r="Z100" i="1"/>
  <c r="Y100" i="1"/>
  <c r="W100" i="1"/>
  <c r="U100" i="1"/>
  <c r="T100" i="1"/>
  <c r="S100" i="1"/>
  <c r="R100" i="1"/>
  <c r="Q100" i="1"/>
  <c r="P100" i="1"/>
  <c r="O100" i="1"/>
  <c r="N100" i="1"/>
  <c r="M100" i="1"/>
  <c r="L100" i="1"/>
  <c r="K100" i="1"/>
  <c r="J100" i="1"/>
  <c r="I100" i="1"/>
  <c r="H100" i="1"/>
  <c r="G100" i="1"/>
  <c r="F100" i="1"/>
  <c r="F204" i="1" s="1"/>
  <c r="E100" i="1"/>
  <c r="D100" i="1"/>
  <c r="C100" i="1"/>
  <c r="BH99" i="1"/>
  <c r="BF99" i="1"/>
  <c r="BE99" i="1"/>
  <c r="BD99" i="1"/>
  <c r="BC99" i="1"/>
  <c r="BB99" i="1"/>
  <c r="BA99" i="1"/>
  <c r="AZ99" i="1"/>
  <c r="AY99" i="1"/>
  <c r="AX99" i="1"/>
  <c r="AW99" i="1"/>
  <c r="AR99" i="1"/>
  <c r="AQ99" i="1"/>
  <c r="AP99" i="1"/>
  <c r="AM99" i="1"/>
  <c r="AL99" i="1"/>
  <c r="AK99" i="1"/>
  <c r="AJ99" i="1"/>
  <c r="AI99" i="1"/>
  <c r="AH99" i="1"/>
  <c r="AG99" i="1"/>
  <c r="AE99" i="1"/>
  <c r="AC99" i="1"/>
  <c r="W99" i="1"/>
  <c r="U99" i="1"/>
  <c r="T99" i="1"/>
  <c r="S99" i="1"/>
  <c r="R99" i="1"/>
  <c r="Q99" i="1"/>
  <c r="P99" i="1"/>
  <c r="O99" i="1"/>
  <c r="N99" i="1"/>
  <c r="M99" i="1"/>
  <c r="K99" i="1"/>
  <c r="G99" i="1"/>
  <c r="F99" i="1"/>
  <c r="E99" i="1"/>
  <c r="D99" i="1"/>
  <c r="C99" i="1"/>
  <c r="BF98" i="1"/>
  <c r="BE98" i="1"/>
  <c r="BD98" i="1"/>
  <c r="BC98" i="1"/>
  <c r="BB98" i="1"/>
  <c r="BA98" i="1"/>
  <c r="AZ98" i="1"/>
  <c r="AY98" i="1"/>
  <c r="AX98" i="1"/>
  <c r="AW98" i="1"/>
  <c r="AR98" i="1"/>
  <c r="AQ98" i="1"/>
  <c r="AP98" i="1"/>
  <c r="AM98" i="1"/>
  <c r="AL98" i="1"/>
  <c r="AK98" i="1"/>
  <c r="AJ98" i="1"/>
  <c r="AI98" i="1"/>
  <c r="AH98" i="1"/>
  <c r="AG98" i="1"/>
  <c r="AE98" i="1"/>
  <c r="AC98" i="1"/>
  <c r="W98" i="1"/>
  <c r="U98" i="1"/>
  <c r="T98" i="1"/>
  <c r="S98" i="1"/>
  <c r="R98" i="1"/>
  <c r="Q98" i="1"/>
  <c r="P98" i="1"/>
  <c r="O98" i="1"/>
  <c r="N98" i="1"/>
  <c r="M98" i="1"/>
  <c r="K98" i="1"/>
  <c r="G98" i="1"/>
  <c r="F98" i="1"/>
  <c r="E98" i="1"/>
  <c r="D98" i="1"/>
  <c r="C98" i="1"/>
  <c r="BF97" i="1"/>
  <c r="BE97" i="1"/>
  <c r="BD97" i="1"/>
  <c r="BC97" i="1"/>
  <c r="BB97" i="1"/>
  <c r="BA97" i="1"/>
  <c r="AZ97" i="1"/>
  <c r="AY97" i="1"/>
  <c r="AX97" i="1"/>
  <c r="AW97" i="1"/>
  <c r="AR97" i="1"/>
  <c r="AQ97" i="1"/>
  <c r="AP97" i="1"/>
  <c r="AM97" i="1"/>
  <c r="AL97" i="1"/>
  <c r="AK97" i="1"/>
  <c r="AJ97" i="1"/>
  <c r="AI97" i="1"/>
  <c r="AH97" i="1"/>
  <c r="AG97" i="1"/>
  <c r="AE97" i="1"/>
  <c r="AC97" i="1"/>
  <c r="W97" i="1"/>
  <c r="U97" i="1"/>
  <c r="T97" i="1"/>
  <c r="S97" i="1"/>
  <c r="R97" i="1"/>
  <c r="Q97" i="1"/>
  <c r="P97" i="1"/>
  <c r="O97" i="1"/>
  <c r="N97" i="1"/>
  <c r="M97" i="1"/>
  <c r="K97" i="1"/>
  <c r="G97" i="1"/>
  <c r="F97" i="1"/>
  <c r="E97" i="1"/>
  <c r="D97" i="1"/>
  <c r="C97" i="1"/>
  <c r="BF96" i="1"/>
  <c r="BE96" i="1"/>
  <c r="BD96" i="1"/>
  <c r="BC96" i="1"/>
  <c r="BB96" i="1"/>
  <c r="BA96" i="1"/>
  <c r="AX96" i="1"/>
  <c r="AQ96" i="1"/>
  <c r="AP96" i="1"/>
  <c r="AM96" i="1"/>
  <c r="AL96" i="1"/>
  <c r="AK96" i="1"/>
  <c r="AJ96" i="1"/>
  <c r="AI96" i="1"/>
  <c r="AH96" i="1"/>
  <c r="AG96" i="1"/>
  <c r="AE96" i="1"/>
  <c r="AC96" i="1"/>
  <c r="W96" i="1"/>
  <c r="U96" i="1"/>
  <c r="T96" i="1"/>
  <c r="S96" i="1"/>
  <c r="R96" i="1"/>
  <c r="Q96" i="1"/>
  <c r="P96" i="1"/>
  <c r="O96" i="1"/>
  <c r="N96" i="1"/>
  <c r="M96" i="1"/>
  <c r="K96" i="1"/>
  <c r="G96" i="1"/>
  <c r="F96" i="1"/>
  <c r="E96" i="1"/>
  <c r="D96" i="1"/>
  <c r="C96" i="1"/>
  <c r="BF95" i="1"/>
  <c r="BE95" i="1"/>
  <c r="BD95" i="1"/>
  <c r="BC95" i="1"/>
  <c r="BB95" i="1"/>
  <c r="BA95" i="1"/>
  <c r="AY95" i="1"/>
  <c r="AP95" i="1"/>
  <c r="AM95" i="1"/>
  <c r="AL95" i="1"/>
  <c r="AK95" i="1"/>
  <c r="AJ95" i="1"/>
  <c r="AI95" i="1"/>
  <c r="AH95" i="1"/>
  <c r="AG95" i="1"/>
  <c r="AE95" i="1"/>
  <c r="AC95" i="1"/>
  <c r="W95" i="1"/>
  <c r="U95" i="1"/>
  <c r="T95" i="1"/>
  <c r="S95" i="1"/>
  <c r="R95" i="1"/>
  <c r="Q95" i="1"/>
  <c r="P95" i="1"/>
  <c r="O95" i="1"/>
  <c r="N95" i="1"/>
  <c r="M95" i="1"/>
  <c r="K95" i="1"/>
  <c r="G95" i="1"/>
  <c r="F95" i="1"/>
  <c r="E95" i="1"/>
  <c r="D95" i="1"/>
  <c r="C95" i="1"/>
  <c r="AI90" i="1"/>
  <c r="AI101" i="1" s="1"/>
  <c r="AC90" i="1"/>
  <c r="AC101" i="1" s="1"/>
  <c r="W90" i="1"/>
  <c r="W101" i="1" s="1"/>
  <c r="J34" i="2"/>
  <c r="BG196" i="1" l="1"/>
  <c r="BG208" i="1"/>
  <c r="G201" i="1"/>
  <c r="F199" i="1"/>
  <c r="BJ206" i="1"/>
  <c r="C199" i="1"/>
  <c r="BI202" i="1"/>
  <c r="D199" i="1"/>
  <c r="G204" i="1"/>
  <c r="BJ202" i="1"/>
  <c r="AF208" i="1"/>
  <c r="BJ208" i="1"/>
  <c r="BJ204" i="1"/>
  <c r="AB208" i="1"/>
  <c r="BI206" i="1"/>
  <c r="E199" i="1"/>
  <c r="L208" i="1"/>
  <c r="H208" i="1"/>
  <c r="D208" i="1"/>
  <c r="W208" i="1"/>
  <c r="S208" i="1"/>
  <c r="AG199" i="1"/>
  <c r="AK199" i="1"/>
  <c r="K204" i="1"/>
  <c r="AX204" i="1"/>
  <c r="BB204" i="1"/>
  <c r="BF204" i="1"/>
  <c r="BH202" i="1"/>
  <c r="AM208" i="1"/>
  <c r="BH203" i="1"/>
  <c r="AC199" i="1"/>
  <c r="AI199" i="1"/>
  <c r="AM199" i="1"/>
  <c r="AI206" i="1"/>
  <c r="AR201" i="1"/>
  <c r="AR203" i="1"/>
  <c r="I205" i="1"/>
  <c r="M205" i="1"/>
  <c r="Q205" i="1"/>
  <c r="AQ205" i="1"/>
  <c r="AC206" i="1"/>
  <c r="AC207" i="1"/>
  <c r="AI207" i="1"/>
  <c r="BF208" i="1"/>
  <c r="AG201" i="1"/>
  <c r="AW208" i="1"/>
  <c r="BE208" i="1"/>
  <c r="AA208" i="1"/>
  <c r="BI207" i="1"/>
  <c r="BJ205" i="1"/>
  <c r="AK208" i="1"/>
  <c r="E205" i="1"/>
  <c r="U205" i="1"/>
  <c r="AY199" i="1"/>
  <c r="BB200" i="1"/>
  <c r="AJ204" i="1"/>
  <c r="AP204" i="1"/>
  <c r="AK205" i="1"/>
  <c r="AA207" i="1"/>
  <c r="AH207" i="1"/>
  <c r="F205" i="1"/>
  <c r="J205" i="1"/>
  <c r="N205" i="1"/>
  <c r="R205" i="1"/>
  <c r="T200" i="1"/>
  <c r="AZ208" i="1"/>
  <c r="AL208" i="1"/>
  <c r="AR208" i="1"/>
  <c r="BB199" i="1"/>
  <c r="BF199" i="1"/>
  <c r="AH200" i="1"/>
  <c r="AL200" i="1"/>
  <c r="AX200" i="1"/>
  <c r="BD200" i="1"/>
  <c r="AH202" i="1"/>
  <c r="AL202" i="1"/>
  <c r="AR202" i="1"/>
  <c r="AZ202" i="1"/>
  <c r="BD202" i="1"/>
  <c r="AJ203" i="1"/>
  <c r="AP203" i="1"/>
  <c r="AX203" i="1"/>
  <c r="BB203" i="1"/>
  <c r="BF203" i="1"/>
  <c r="AH204" i="1"/>
  <c r="AL204" i="1"/>
  <c r="AR204" i="1"/>
  <c r="AZ204" i="1"/>
  <c r="BD204" i="1"/>
  <c r="AM205" i="1"/>
  <c r="AW205" i="1"/>
  <c r="BA205" i="1"/>
  <c r="BE205" i="1"/>
  <c r="BC207" i="1"/>
  <c r="AE200" i="1"/>
  <c r="R201" i="1"/>
  <c r="W201" i="1"/>
  <c r="P202" i="1"/>
  <c r="T202" i="1"/>
  <c r="AJ202" i="1"/>
  <c r="BB202" i="1"/>
  <c r="AE205" i="1"/>
  <c r="BE207" i="1"/>
  <c r="AY207" i="1"/>
  <c r="AI208" i="1"/>
  <c r="BA208" i="1"/>
  <c r="BH208" i="1"/>
  <c r="P200" i="1"/>
  <c r="K199" i="1"/>
  <c r="P199" i="1"/>
  <c r="T199" i="1"/>
  <c r="AE199" i="1"/>
  <c r="AJ199" i="1"/>
  <c r="AP199" i="1"/>
  <c r="BC199" i="1"/>
  <c r="AC200" i="1"/>
  <c r="AI200" i="1"/>
  <c r="AM200" i="1"/>
  <c r="BA200" i="1"/>
  <c r="BE200" i="1"/>
  <c r="AK201" i="1"/>
  <c r="AQ201" i="1"/>
  <c r="AY201" i="1"/>
  <c r="BC201" i="1"/>
  <c r="AG203" i="1"/>
  <c r="AK203" i="1"/>
  <c r="AQ203" i="1"/>
  <c r="AY203" i="1"/>
  <c r="BC203" i="1"/>
  <c r="AC204" i="1"/>
  <c r="AM204" i="1"/>
  <c r="AW204" i="1"/>
  <c r="BA204" i="1"/>
  <c r="BE204" i="1"/>
  <c r="AH206" i="1"/>
  <c r="AL206" i="1"/>
  <c r="AR206" i="1"/>
  <c r="AZ206" i="1"/>
  <c r="BD206" i="1"/>
  <c r="AG207" i="1"/>
  <c r="AK207" i="1"/>
  <c r="AQ207" i="1"/>
  <c r="BD207" i="1"/>
  <c r="BC205" i="1"/>
  <c r="AG208" i="1"/>
  <c r="T208" i="1"/>
  <c r="E208" i="1"/>
  <c r="C200" i="1"/>
  <c r="G200" i="1"/>
  <c r="O200" i="1"/>
  <c r="S200" i="1"/>
  <c r="E201" i="1"/>
  <c r="M201" i="1"/>
  <c r="Q201" i="1"/>
  <c r="U201" i="1"/>
  <c r="C202" i="1"/>
  <c r="G202" i="1"/>
  <c r="O202" i="1"/>
  <c r="S202" i="1"/>
  <c r="J204" i="1"/>
  <c r="N204" i="1"/>
  <c r="R204" i="1"/>
  <c r="W204" i="1"/>
  <c r="D205" i="1"/>
  <c r="H205" i="1"/>
  <c r="L205" i="1"/>
  <c r="P205" i="1"/>
  <c r="T205" i="1"/>
  <c r="AA205" i="1"/>
  <c r="E206" i="1"/>
  <c r="M206" i="1"/>
  <c r="Q206" i="1"/>
  <c r="U206" i="1"/>
  <c r="AA206" i="1"/>
  <c r="D207" i="1"/>
  <c r="H207" i="1"/>
  <c r="L207" i="1"/>
  <c r="T207" i="1"/>
  <c r="Z207" i="1"/>
  <c r="K208" i="1"/>
  <c r="G208" i="1"/>
  <c r="C204" i="1"/>
  <c r="O204" i="1"/>
  <c r="S204" i="1"/>
  <c r="Y204" i="1"/>
  <c r="AE204" i="1"/>
  <c r="K201" i="1"/>
  <c r="AJ201" i="1"/>
  <c r="AX201" i="1"/>
  <c r="BF201" i="1"/>
  <c r="G205" i="1"/>
  <c r="O205" i="1"/>
  <c r="L206" i="1"/>
  <c r="AG206" i="1"/>
  <c r="AK206" i="1"/>
  <c r="AY206" i="1"/>
  <c r="BC206" i="1"/>
  <c r="K207" i="1"/>
  <c r="AJ207" i="1"/>
  <c r="AP207" i="1"/>
  <c r="AX207" i="1"/>
  <c r="BH207" i="1"/>
  <c r="BF202" i="1"/>
  <c r="AE208" i="1"/>
  <c r="AJ208" i="1"/>
  <c r="AP201" i="1"/>
  <c r="BB201" i="1"/>
  <c r="C205" i="1"/>
  <c r="K205" i="1"/>
  <c r="S205" i="1"/>
  <c r="AH205" i="1"/>
  <c r="AQ206" i="1"/>
  <c r="BH206" i="1"/>
  <c r="W205" i="1"/>
  <c r="AC202" i="1"/>
  <c r="AI202" i="1"/>
  <c r="AM202" i="1"/>
  <c r="BA202" i="1"/>
  <c r="BE202" i="1"/>
  <c r="E203" i="1"/>
  <c r="M203" i="1"/>
  <c r="Q203" i="1"/>
  <c r="U203" i="1"/>
  <c r="AJ205" i="1"/>
  <c r="AP205" i="1"/>
  <c r="AX205" i="1"/>
  <c r="BB205" i="1"/>
  <c r="BF205" i="1"/>
  <c r="R203" i="1"/>
  <c r="W203" i="1"/>
  <c r="I206" i="1"/>
  <c r="AO208" i="1"/>
  <c r="BI208" i="1"/>
  <c r="BI204" i="1"/>
  <c r="AP208" i="1"/>
  <c r="BB208" i="1"/>
  <c r="AC205" i="1"/>
  <c r="M199" i="1"/>
  <c r="Q199" i="1"/>
  <c r="U199" i="1"/>
  <c r="BD199" i="1"/>
  <c r="D200" i="1"/>
  <c r="K200" i="1"/>
  <c r="AJ200" i="1"/>
  <c r="AP200" i="1"/>
  <c r="BF200" i="1"/>
  <c r="F201" i="1"/>
  <c r="N201" i="1"/>
  <c r="AH201" i="1"/>
  <c r="AL201" i="1"/>
  <c r="AZ201" i="1"/>
  <c r="BD201" i="1"/>
  <c r="D202" i="1"/>
  <c r="AP202" i="1"/>
  <c r="AX202" i="1"/>
  <c r="AH203" i="1"/>
  <c r="AL203" i="1"/>
  <c r="AZ203" i="1"/>
  <c r="BD203" i="1"/>
  <c r="AY205" i="1"/>
  <c r="BH205" i="1"/>
  <c r="F206" i="1"/>
  <c r="J206" i="1"/>
  <c r="N206" i="1"/>
  <c r="R206" i="1"/>
  <c r="AM206" i="1"/>
  <c r="AW206" i="1"/>
  <c r="BA206" i="1"/>
  <c r="BE206" i="1"/>
  <c r="I207" i="1"/>
  <c r="U207" i="1"/>
  <c r="AL207" i="1"/>
  <c r="AR207" i="1"/>
  <c r="AZ207" i="1"/>
  <c r="W206" i="1"/>
  <c r="E207" i="1"/>
  <c r="M207" i="1"/>
  <c r="AU208" i="1"/>
  <c r="AC208" i="1"/>
  <c r="BD208" i="1"/>
  <c r="AX208" i="1"/>
  <c r="AH208" i="1"/>
  <c r="BA207" i="1"/>
  <c r="AN208" i="1"/>
  <c r="BJ207" i="1"/>
  <c r="BJ203" i="1"/>
  <c r="AS208" i="1"/>
  <c r="AW202" i="1"/>
  <c r="F203" i="1"/>
  <c r="N203" i="1"/>
  <c r="AY208" i="1"/>
  <c r="AH199" i="1"/>
  <c r="AL199" i="1"/>
  <c r="BA199" i="1"/>
  <c r="BE199" i="1"/>
  <c r="AG200" i="1"/>
  <c r="AK200" i="1"/>
  <c r="AQ200" i="1"/>
  <c r="BC200" i="1"/>
  <c r="AC201" i="1"/>
  <c r="AI201" i="1"/>
  <c r="AM201" i="1"/>
  <c r="AW201" i="1"/>
  <c r="BA201" i="1"/>
  <c r="BE201" i="1"/>
  <c r="AG202" i="1"/>
  <c r="AK202" i="1"/>
  <c r="AQ202" i="1"/>
  <c r="AY202" i="1"/>
  <c r="BC202" i="1"/>
  <c r="AC203" i="1"/>
  <c r="AI203" i="1"/>
  <c r="AM203" i="1"/>
  <c r="AW203" i="1"/>
  <c r="BA203" i="1"/>
  <c r="BE203" i="1"/>
  <c r="L204" i="1"/>
  <c r="AK204" i="1"/>
  <c r="AQ204" i="1"/>
  <c r="AY204" i="1"/>
  <c r="BC204" i="1"/>
  <c r="BH204" i="1"/>
  <c r="AL205" i="1"/>
  <c r="AR205" i="1"/>
  <c r="AZ205" i="1"/>
  <c r="BD205" i="1"/>
  <c r="K206" i="1"/>
  <c r="AJ206" i="1"/>
  <c r="AP206" i="1"/>
  <c r="AX206" i="1"/>
  <c r="BB206" i="1"/>
  <c r="BF206" i="1"/>
  <c r="AM207" i="1"/>
  <c r="AW207" i="1"/>
  <c r="BB207" i="1"/>
  <c r="BF207" i="1"/>
  <c r="BC208" i="1"/>
  <c r="AQ208" i="1"/>
  <c r="AV208" i="1"/>
  <c r="BI205" i="1"/>
  <c r="BI203" i="1"/>
  <c r="AT208" i="1"/>
  <c r="Y208" i="1"/>
  <c r="AE202" i="1"/>
  <c r="AD208" i="1"/>
  <c r="N199" i="1"/>
  <c r="R199" i="1"/>
  <c r="W199" i="1"/>
  <c r="E200" i="1"/>
  <c r="M200" i="1"/>
  <c r="Q200" i="1"/>
  <c r="U200" i="1"/>
  <c r="C201" i="1"/>
  <c r="O201" i="1"/>
  <c r="S201" i="1"/>
  <c r="E202" i="1"/>
  <c r="M202" i="1"/>
  <c r="Q202" i="1"/>
  <c r="U202" i="1"/>
  <c r="C203" i="1"/>
  <c r="G203" i="1"/>
  <c r="O203" i="1"/>
  <c r="S203" i="1"/>
  <c r="D204" i="1"/>
  <c r="H204" i="1"/>
  <c r="P204" i="1"/>
  <c r="T204" i="1"/>
  <c r="Z204" i="1"/>
  <c r="Y205" i="1"/>
  <c r="C206" i="1"/>
  <c r="G206" i="1"/>
  <c r="O206" i="1"/>
  <c r="S206" i="1"/>
  <c r="Y206" i="1"/>
  <c r="AE206" i="1"/>
  <c r="F207" i="1"/>
  <c r="J207" i="1"/>
  <c r="R207" i="1"/>
  <c r="W207" i="1"/>
  <c r="Z208" i="1"/>
  <c r="R208" i="1"/>
  <c r="J208" i="1"/>
  <c r="F208" i="1"/>
  <c r="V208" i="1"/>
  <c r="X208" i="1"/>
  <c r="K202" i="1"/>
  <c r="G199" i="1"/>
  <c r="O199" i="1"/>
  <c r="S199" i="1"/>
  <c r="F200" i="1"/>
  <c r="N200" i="1"/>
  <c r="R200" i="1"/>
  <c r="W200" i="1"/>
  <c r="D201" i="1"/>
  <c r="P201" i="1"/>
  <c r="T201" i="1"/>
  <c r="AE201" i="1"/>
  <c r="F202" i="1"/>
  <c r="N202" i="1"/>
  <c r="R202" i="1"/>
  <c r="W202" i="1"/>
  <c r="D203" i="1"/>
  <c r="K203" i="1"/>
  <c r="P203" i="1"/>
  <c r="T203" i="1"/>
  <c r="AE203" i="1"/>
  <c r="E204" i="1"/>
  <c r="I204" i="1"/>
  <c r="M204" i="1"/>
  <c r="Q204" i="1"/>
  <c r="U204" i="1"/>
  <c r="AA204" i="1"/>
  <c r="Z205" i="1"/>
  <c r="D206" i="1"/>
  <c r="H206" i="1"/>
  <c r="P206" i="1"/>
  <c r="T206" i="1"/>
  <c r="Z206" i="1"/>
  <c r="G207" i="1"/>
  <c r="S207" i="1"/>
  <c r="Y207" i="1"/>
  <c r="AE207" i="1"/>
  <c r="C207" i="1"/>
  <c r="U208" i="1"/>
  <c r="M208" i="1"/>
  <c r="I208" i="1"/>
  <c r="C208" i="1"/>
</calcChain>
</file>

<file path=xl/comments1.xml><?xml version="1.0" encoding="utf-8"?>
<comments xmlns="http://schemas.openxmlformats.org/spreadsheetml/2006/main">
  <authors>
    <author>Daniel Hansen</author>
    <author>Andreas Bocian Høybye</author>
    <author>Inie Nør Madsen</author>
    <author>Peter Rasmussen</author>
    <author>Malene Strømberg Rasmussen</author>
  </authors>
  <commentList>
    <comment ref="R12" authorId="0" shapeId="0">
      <text>
        <r>
          <rPr>
            <sz val="8"/>
            <color indexed="81"/>
            <rFont val="Tahoma"/>
            <family val="2"/>
          </rPr>
          <t xml:space="preserve">N/A
</t>
        </r>
      </text>
    </comment>
    <comment ref="BG28" authorId="1" shapeId="0">
      <text>
        <r>
          <rPr>
            <b/>
            <sz val="9"/>
            <color indexed="81"/>
            <rFont val="Tahoma"/>
            <charset val="1"/>
          </rPr>
          <t>Andreas Bocian Høybye:</t>
        </r>
        <r>
          <rPr>
            <sz val="9"/>
            <color indexed="81"/>
            <rFont val="Tahoma"/>
            <charset val="1"/>
          </rPr>
          <t xml:space="preserve">
Data er uden henvisning til indberetningsarket da data blot er indskrevet efter sen eftersendelse fra DTU</t>
        </r>
      </text>
    </comment>
    <comment ref="BH28" authorId="1" shapeId="0">
      <text>
        <r>
          <rPr>
            <b/>
            <sz val="9"/>
            <color indexed="81"/>
            <rFont val="Tahoma"/>
            <charset val="1"/>
          </rPr>
          <t>Andreas Bocian Høybye:</t>
        </r>
        <r>
          <rPr>
            <sz val="9"/>
            <color indexed="81"/>
            <rFont val="Tahoma"/>
            <charset val="1"/>
          </rPr>
          <t xml:space="preserve">
Samme som i BG28. Der var 513 forskningsaftaler for 21A+21b og derfor er tallet divideret med 2
</t>
        </r>
      </text>
    </comment>
    <comment ref="BI28" authorId="1" shapeId="0">
      <text>
        <r>
          <rPr>
            <b/>
            <sz val="9"/>
            <color indexed="81"/>
            <rFont val="Tahoma"/>
            <charset val="1"/>
          </rPr>
          <t>Andreas Bocian Høybye:</t>
        </r>
        <r>
          <rPr>
            <sz val="9"/>
            <color indexed="81"/>
            <rFont val="Tahoma"/>
            <charset val="1"/>
          </rPr>
          <t xml:space="preserve">
Samme som i BH28
</t>
        </r>
      </text>
    </comment>
    <comment ref="BJ28" authorId="1" shapeId="0">
      <text>
        <r>
          <rPr>
            <b/>
            <sz val="9"/>
            <color indexed="81"/>
            <rFont val="Tahoma"/>
            <charset val="1"/>
          </rPr>
          <t>Andreas Bocian Høybye:</t>
        </r>
        <r>
          <rPr>
            <sz val="9"/>
            <color indexed="81"/>
            <rFont val="Tahoma"/>
            <charset val="1"/>
          </rPr>
          <t xml:space="preserve">
Samme som i BG28
</t>
        </r>
      </text>
    </comment>
    <comment ref="D34" authorId="0" shapeId="0">
      <text>
        <r>
          <rPr>
            <sz val="8"/>
            <color indexed="81"/>
            <rFont val="Tahoma"/>
            <family val="2"/>
          </rPr>
          <t xml:space="preserve">N/A
</t>
        </r>
      </text>
    </comment>
    <comment ref="E34" authorId="0" shapeId="0">
      <text>
        <r>
          <rPr>
            <sz val="8"/>
            <color indexed="81"/>
            <rFont val="Tahoma"/>
            <family val="2"/>
          </rPr>
          <t>N/A</t>
        </r>
      </text>
    </comment>
    <comment ref="F34" authorId="0" shapeId="0">
      <text>
        <r>
          <rPr>
            <sz val="8"/>
            <color indexed="81"/>
            <rFont val="Tahoma"/>
            <family val="2"/>
          </rPr>
          <t>N/A</t>
        </r>
      </text>
    </comment>
    <comment ref="G34" authorId="0" shapeId="0">
      <text>
        <r>
          <rPr>
            <sz val="8"/>
            <color indexed="81"/>
            <rFont val="Tahoma"/>
            <family val="2"/>
          </rPr>
          <t>N/A</t>
        </r>
      </text>
    </comment>
    <comment ref="H34" authorId="0" shapeId="0">
      <text>
        <r>
          <rPr>
            <sz val="8"/>
            <color indexed="81"/>
            <rFont val="Tahoma"/>
            <family val="2"/>
          </rPr>
          <t>N/A</t>
        </r>
      </text>
    </comment>
    <comment ref="I34" authorId="0" shapeId="0">
      <text>
        <r>
          <rPr>
            <sz val="8"/>
            <color indexed="81"/>
            <rFont val="Tahoma"/>
            <family val="2"/>
          </rPr>
          <t>N/A</t>
        </r>
      </text>
    </comment>
    <comment ref="J34" authorId="0" shapeId="0">
      <text>
        <r>
          <rPr>
            <sz val="8"/>
            <color indexed="81"/>
            <rFont val="Tahoma"/>
            <family val="2"/>
          </rPr>
          <t>N/A</t>
        </r>
      </text>
    </comment>
    <comment ref="O34" authorId="0" shapeId="0">
      <text>
        <r>
          <rPr>
            <sz val="8"/>
            <color indexed="81"/>
            <rFont val="Tahoma"/>
            <family val="2"/>
          </rPr>
          <t>N/A</t>
        </r>
      </text>
    </comment>
    <comment ref="P34" authorId="0" shapeId="0">
      <text>
        <r>
          <rPr>
            <sz val="8"/>
            <color indexed="81"/>
            <rFont val="Tahoma"/>
            <family val="2"/>
          </rPr>
          <t>N/A</t>
        </r>
      </text>
    </comment>
    <comment ref="Q34" authorId="0" shapeId="0">
      <text>
        <r>
          <rPr>
            <sz val="8"/>
            <color indexed="81"/>
            <rFont val="Tahoma"/>
            <family val="2"/>
          </rPr>
          <t>N/A</t>
        </r>
      </text>
    </comment>
    <comment ref="AJ34" authorId="0" shapeId="0">
      <text>
        <r>
          <rPr>
            <sz val="8"/>
            <color indexed="81"/>
            <rFont val="Tahoma"/>
            <family val="2"/>
          </rPr>
          <t>N/A</t>
        </r>
      </text>
    </comment>
    <comment ref="F35" authorId="2" shapeId="0">
      <text>
        <r>
          <rPr>
            <sz val="9"/>
            <color indexed="81"/>
            <rFont val="Tahoma"/>
            <family val="2"/>
          </rPr>
          <t xml:space="preserve">Patentansøgning for den ene overtagne opfindelse er indgivet i 2014.
</t>
        </r>
      </text>
    </comment>
    <comment ref="AG72" authorId="1" shapeId="0">
      <text>
        <r>
          <rPr>
            <b/>
            <sz val="9"/>
            <color indexed="81"/>
            <rFont val="Tahoma"/>
            <family val="2"/>
          </rPr>
          <t>Andreas Bocian Høybye:</t>
        </r>
        <r>
          <rPr>
            <sz val="9"/>
            <color indexed="81"/>
            <rFont val="Tahoma"/>
            <family val="2"/>
          </rPr>
          <t xml:space="preserve">
Opmærksom på, at Innocell er dobbeltregistreret i 2016 og 2017 hvorfor den er fjernet fra data her
</t>
        </r>
      </text>
    </comment>
    <comment ref="AI72" authorId="1" shapeId="0">
      <text>
        <r>
          <rPr>
            <b/>
            <sz val="9"/>
            <color indexed="81"/>
            <rFont val="Tahoma"/>
            <family val="2"/>
          </rPr>
          <t>Andreas Bocian Høybye:</t>
        </r>
        <r>
          <rPr>
            <sz val="9"/>
            <color indexed="81"/>
            <rFont val="Tahoma"/>
            <family val="2"/>
          </rPr>
          <t xml:space="preserve">
Samme som i celle 
AG72
</t>
        </r>
      </text>
    </comment>
    <comment ref="N78" authorId="3" shapeId="0">
      <text>
        <r>
          <rPr>
            <sz val="9"/>
            <color indexed="81"/>
            <rFont val="Tahoma"/>
            <family val="2"/>
          </rPr>
          <t>Stigning i juridisk årsværk er udelukkede et udtryk for at aktiviteten omkring udarbejdelse af aftaler i indikator 18-20 nu er inkluderet.</t>
        </r>
      </text>
    </comment>
    <comment ref="F79" authorId="2" shapeId="0">
      <text>
        <r>
          <rPr>
            <sz val="9"/>
            <color indexed="81"/>
            <rFont val="Tahoma"/>
            <family val="2"/>
          </rPr>
          <t xml:space="preserve">Hertil kommer 21 prioritetsskabende patentansøgninger hvor virksomheder har forestået indlevering 
</t>
        </r>
      </text>
    </comment>
    <comment ref="N79" authorId="2" shapeId="0">
      <text>
        <r>
          <rPr>
            <sz val="9"/>
            <color indexed="81"/>
            <rFont val="Tahoma"/>
            <family val="2"/>
          </rPr>
          <t xml:space="preserve">Heri indgår overvejende juridiske årsværk relateret til udarbejdelse af forskningsaftaler med offentlig og private organisationer
</t>
        </r>
      </text>
    </comment>
    <comment ref="AG79" authorId="0" shapeId="0">
      <text>
        <r>
          <rPr>
            <sz val="9"/>
            <color indexed="81"/>
            <rFont val="Tahoma"/>
            <family val="2"/>
          </rPr>
          <t>Heraf 1 med Aarhus Universitet</t>
        </r>
      </text>
    </comment>
    <comment ref="AG89" authorId="0" shapeId="0">
      <text>
        <r>
          <rPr>
            <sz val="9"/>
            <color indexed="81"/>
            <rFont val="Tahoma"/>
            <family val="2"/>
          </rPr>
          <t>Heraf 1 med Region Midtjylland</t>
        </r>
      </text>
    </comment>
    <comment ref="AG90" authorId="0" shapeId="0">
      <text>
        <r>
          <rPr>
            <sz val="9"/>
            <color indexed="81"/>
            <rFont val="Tahoma"/>
            <family val="2"/>
          </rPr>
          <t>Heraf 1 med Region Midtjylland og 1 med Aalborg Universitet</t>
        </r>
      </text>
    </comment>
    <comment ref="AG91" authorId="2" shapeId="0">
      <text>
        <r>
          <rPr>
            <sz val="9"/>
            <color indexed="81"/>
            <rFont val="Tahoma"/>
            <family val="2"/>
          </rPr>
          <t>Pulmopharma har en optionsaftale med AU</t>
        </r>
      </text>
    </comment>
    <comment ref="R114" authorId="4" shapeId="0">
      <text>
        <r>
          <rPr>
            <b/>
            <sz val="9"/>
            <color indexed="81"/>
            <rFont val="Tahoma"/>
            <family val="2"/>
          </rPr>
          <t>Malene Strømberg Rasmussen:</t>
        </r>
        <r>
          <rPr>
            <sz val="9"/>
            <color indexed="81"/>
            <rFont val="Tahoma"/>
            <family val="2"/>
          </rPr>
          <t xml:space="preserve">
Rettet fra 110.000 til 89.159 efter aftale med Marianne Simonsen, jf. mail d. 22/4-14</t>
        </r>
      </text>
    </comment>
    <comment ref="BG118" authorId="1" shapeId="0">
      <text>
        <r>
          <rPr>
            <b/>
            <sz val="9"/>
            <color indexed="81"/>
            <rFont val="Tahoma"/>
            <charset val="1"/>
          </rPr>
          <t>Andreas Bocian Høybye:</t>
        </r>
        <r>
          <rPr>
            <sz val="9"/>
            <color indexed="81"/>
            <rFont val="Tahoma"/>
            <charset val="1"/>
          </rPr>
          <t xml:space="preserve">
Obs på at dette ikke er med henvisning til excel-ark med indberetninger. Data indskrevet direkte i ark efter eftersendelse fra GEUS</t>
        </r>
      </text>
    </comment>
    <comment ref="M137" authorId="2" shapeId="0">
      <text>
        <r>
          <rPr>
            <sz val="9"/>
            <color indexed="81"/>
            <rFont val="Tahoma"/>
            <family val="2"/>
          </rPr>
          <t>Antal årsværk har været markant reduceret i 2012 grundet en række barsler</t>
        </r>
      </text>
    </comment>
    <comment ref="AK137" authorId="2" shapeId="0">
      <text>
        <r>
          <rPr>
            <sz val="9"/>
            <color indexed="81"/>
            <rFont val="Tahoma"/>
            <family val="2"/>
          </rPr>
          <t>Fra probiotika</t>
        </r>
      </text>
    </comment>
    <comment ref="AG148" authorId="0" shapeId="0">
      <text>
        <r>
          <rPr>
            <sz val="9"/>
            <color indexed="81"/>
            <rFont val="Tahoma"/>
            <family val="2"/>
          </rPr>
          <t>Heraf 1 med Aarhus Universitet</t>
        </r>
      </text>
    </comment>
    <comment ref="AG149" authorId="0" shapeId="0">
      <text>
        <r>
          <rPr>
            <sz val="9"/>
            <color indexed="81"/>
            <rFont val="Tahoma"/>
            <family val="2"/>
          </rPr>
          <t>Heraf 1 med Aarhus Universitet</t>
        </r>
      </text>
    </comment>
    <comment ref="AG204" authorId="0" shapeId="0">
      <text>
        <r>
          <rPr>
            <sz val="9"/>
            <color indexed="81"/>
            <rFont val="Tahoma"/>
            <family val="2"/>
          </rPr>
          <t>Heraf ekskluderende dobbelttælling af RM/AU samarbejdet</t>
        </r>
      </text>
    </comment>
    <comment ref="AG205" authorId="0" shapeId="0">
      <text>
        <r>
          <rPr>
            <sz val="9"/>
            <color indexed="81"/>
            <rFont val="Tahoma"/>
            <family val="2"/>
          </rPr>
          <t>Heraf ekskluderende dobbelttælling af AU/RM samt AU/AAU samarbejdet</t>
        </r>
      </text>
    </comment>
  </commentList>
</comments>
</file>

<file path=xl/comments2.xml><?xml version="1.0" encoding="utf-8"?>
<comments xmlns="http://schemas.openxmlformats.org/spreadsheetml/2006/main">
  <authors>
    <author>Daniel Hansen</author>
  </authors>
  <commentList>
    <comment ref="H142" authorId="0" shapeId="0">
      <text>
        <r>
          <rPr>
            <sz val="9"/>
            <color indexed="81"/>
            <rFont val="Tahoma"/>
            <family val="2"/>
          </rPr>
          <t>Heraf 1 med Region Midtjylland</t>
        </r>
      </text>
    </comment>
    <comment ref="H235" authorId="0" shapeId="0">
      <text>
        <r>
          <rPr>
            <sz val="9"/>
            <color indexed="81"/>
            <rFont val="Tahoma"/>
            <family val="2"/>
          </rPr>
          <t>Heraf 1 med Aarhus Universitet</t>
        </r>
      </text>
    </comment>
    <comment ref="H321" authorId="0" shapeId="0">
      <text>
        <r>
          <rPr>
            <sz val="9"/>
            <color indexed="81"/>
            <rFont val="Tahoma"/>
            <family val="2"/>
          </rPr>
          <t>Heraf ekskluderende dobbelttælling af RM/AU samarbejdet</t>
        </r>
      </text>
    </comment>
    <comment ref="H322" authorId="0" shapeId="0">
      <text>
        <r>
          <rPr>
            <sz val="9"/>
            <color indexed="81"/>
            <rFont val="Tahoma"/>
            <family val="2"/>
          </rPr>
          <t>Heraf ekskluderende dobbelttælling af AU/RM samt AU/AAU samarbejdet</t>
        </r>
      </text>
    </comment>
  </commentList>
</comments>
</file>

<file path=xl/sharedStrings.xml><?xml version="1.0" encoding="utf-8"?>
<sst xmlns="http://schemas.openxmlformats.org/spreadsheetml/2006/main" count="884" uniqueCount="143">
  <si>
    <t>Institutionens navn</t>
  </si>
  <si>
    <t>År</t>
  </si>
  <si>
    <t>4. Hvor mange patenter er der udstedt i alt til institutionen?</t>
  </si>
  <si>
    <t>I alt</t>
  </si>
  <si>
    <t>Universiteter (8)</t>
  </si>
  <si>
    <t>CBS</t>
  </si>
  <si>
    <t>.</t>
  </si>
  <si>
    <t>Danmarks Tekniske Universitet</t>
  </si>
  <si>
    <t>IT-Universitetet</t>
  </si>
  <si>
    <t>Københavns Universitet</t>
  </si>
  <si>
    <t>Roskilde Universitet</t>
  </si>
  <si>
    <t>Syddansk Universitet</t>
  </si>
  <si>
    <t>Aalborg Universitet</t>
  </si>
  <si>
    <t>Aarhus Universitet</t>
  </si>
  <si>
    <t>Universiteter i alt</t>
  </si>
  <si>
    <t>Sektorforskningsinstitutioner (2)</t>
  </si>
  <si>
    <t>GEUS</t>
  </si>
  <si>
    <t>Sektorforskningsinstitutioner i alt</t>
  </si>
  <si>
    <t>Sygehusforvaltninger (4)</t>
  </si>
  <si>
    <t>Region Hovedstaden (Tectra)</t>
  </si>
  <si>
    <t>Region Midtjylland</t>
  </si>
  <si>
    <t>Region Nordjylland (Aalborg Sygehus)</t>
  </si>
  <si>
    <t>Region Syddanmark (Odense Univ.hospital)</t>
  </si>
  <si>
    <t>Sygehusforvaltninger i alt</t>
  </si>
  <si>
    <t>Totalt (14 institutioner)</t>
  </si>
  <si>
    <t xml:space="preserve">1. Samlet antal anmeldte opfindelser fra institutionens forskere </t>
  </si>
  <si>
    <t xml:space="preserve">1A. Hvor mange af de anmeldte opfindelser er fællesopfindelser, hvor den samme opfindelse samtidig er anmeldt til en eller flere andre institutioner omfattet af forskerpatentloven? </t>
  </si>
  <si>
    <t xml:space="preserve">2. Hvor mange opfindelser har institutionen overtaget rettighederne til? </t>
  </si>
  <si>
    <t>3. For hvor mange opfindelser har institutionen indgivet en prioritetsskabende patentansøgning?</t>
  </si>
  <si>
    <t>3 A. Heraf antallet af prioritetsskabende patentansøgninger (angivet under 3) indgivet sammen med en anden dansk institution omfattet af forskerpatentloven?</t>
  </si>
  <si>
    <t>6. Antal årsværk beskæftiget med teknologioverførsel</t>
  </si>
  <si>
    <t>7. Hvilken primær uddannelsesmæssig baggrund har medarbejderne i institutionens teknologioverførselsenhed (angives i årsværk)?</t>
  </si>
  <si>
    <t>7D. Andet i alt (Herunder HK)</t>
  </si>
  <si>
    <t xml:space="preserve">9. Antal licensaftaler indgået </t>
  </si>
  <si>
    <t>9A. Patentrettigheder</t>
  </si>
  <si>
    <t>9B. Softwarerettigheder</t>
  </si>
  <si>
    <t>9C. Brugsmodelrettigheder</t>
  </si>
  <si>
    <t>3 B.* Heraf antallet af prioritetsskabende patentansøgninger (angivet under 3) indgivet sammen med danske virksomheder?</t>
  </si>
  <si>
    <t>3 C.* Heraf antallet af prioritetsskabende patentansøgninger (angivet under 3) indgivet sammen med et eller flere udenlandske universiteter eller en eller flere udenlandske forskningsinstitutioner?*</t>
  </si>
  <si>
    <t>3 D.* Heraf antallet af prioritetsskabende patentansøgninger (angivet under 3) indgivet sammen med en eller flere udenlandske virksomheder?</t>
  </si>
  <si>
    <t>5.* For hvor mange opfindelser har institutionen indgivet ansøgning om brugsmodelrettigheder?</t>
  </si>
  <si>
    <t>Indberettede 
opfindelser</t>
  </si>
  <si>
    <t>Patentan-
søgninger</t>
  </si>
  <si>
    <t>Udstedte patenter</t>
  </si>
  <si>
    <t>Licens-, salgs- og optionsaftaler (inkl. software)</t>
  </si>
  <si>
    <t>Samlet licensporte-
følje (eksl. software)</t>
  </si>
  <si>
    <t>Spinoutvirk-
somheder etableret</t>
  </si>
  <si>
    <t>Personale til teknologiover-
førsel (fuldtid årsværk)</t>
  </si>
  <si>
    <t>Udgifter til rettigheds-
beskyttelse mv. (i 1.000 kr.)</t>
  </si>
  <si>
    <t>Indtægter fra kommerciali-
sering 
(i 1.000 kr.)</t>
  </si>
  <si>
    <r>
      <t>Danmarks Tekniske Universitet</t>
    </r>
    <r>
      <rPr>
        <vertAlign val="superscript"/>
        <sz val="8"/>
        <rFont val="Arial"/>
        <family val="2"/>
      </rPr>
      <t>1</t>
    </r>
  </si>
  <si>
    <r>
      <t>Københavns Universitet</t>
    </r>
    <r>
      <rPr>
        <vertAlign val="superscript"/>
        <sz val="8"/>
        <rFont val="Arial"/>
        <family val="2"/>
      </rPr>
      <t>2</t>
    </r>
  </si>
  <si>
    <r>
      <t>Aalborg Universitet</t>
    </r>
    <r>
      <rPr>
        <vertAlign val="superscript"/>
        <sz val="8"/>
        <rFont val="Arial"/>
        <family val="2"/>
      </rPr>
      <t>3</t>
    </r>
  </si>
  <si>
    <r>
      <t>Aarhus Universitet</t>
    </r>
    <r>
      <rPr>
        <vertAlign val="superscript"/>
        <sz val="8"/>
        <rFont val="Arial"/>
        <family val="2"/>
      </rPr>
      <t>4</t>
    </r>
  </si>
  <si>
    <r>
      <t>Region Hovedstaden (Tectra)</t>
    </r>
    <r>
      <rPr>
        <vertAlign val="superscript"/>
        <sz val="8"/>
        <rFont val="Arial"/>
        <family val="2"/>
      </rPr>
      <t>5</t>
    </r>
  </si>
  <si>
    <r>
      <t>Region Midtjylland</t>
    </r>
    <r>
      <rPr>
        <vertAlign val="superscript"/>
        <sz val="8"/>
        <rFont val="Arial"/>
        <family val="2"/>
      </rPr>
      <t>6</t>
    </r>
  </si>
  <si>
    <r>
      <t>Region Nordjylland (Aalborg Sygehus)</t>
    </r>
    <r>
      <rPr>
        <vertAlign val="superscript"/>
        <sz val="8"/>
        <rFont val="Arial"/>
        <family val="2"/>
      </rPr>
      <t>7</t>
    </r>
  </si>
  <si>
    <r>
      <t>Region Syddanmark (Odense Univ.hospital)</t>
    </r>
    <r>
      <rPr>
        <vertAlign val="superscript"/>
        <sz val="8"/>
        <rFont val="Arial"/>
        <family val="2"/>
      </rPr>
      <t>8</t>
    </r>
  </si>
  <si>
    <t>Note: Alle data fra før 2007 er omregnet til nye institutioner pr. 1. 1. 2007</t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</si>
  <si>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Danmarks Tekniske Universitet omfatter Danmarks Fiskeriundersøgelser, Danmarks Fødevareforskning, Danmarks Rumcenter og Forskningscenter RISØ</t>
    </r>
  </si>
  <si>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Københavns Universitet omfatter Danmarks Farmaceutiske Universitet og Den Kgl. Veterinær- og Landbihøjskole</t>
    </r>
  </si>
  <si>
    <r>
      <rPr>
        <vertAlign val="superscript"/>
        <sz val="8"/>
        <rFont val="Arial"/>
        <family val="2"/>
      </rPr>
      <t>3</t>
    </r>
    <r>
      <rPr>
        <sz val="8"/>
        <rFont val="Arial"/>
        <family val="2"/>
      </rPr>
      <t xml:space="preserve"> Aalborg Universitet omfatter Statens Byggeforskningsinstitut</t>
    </r>
  </si>
  <si>
    <r>
      <rPr>
        <vertAlign val="superscript"/>
        <sz val="8"/>
        <rFont val="Arial"/>
        <family val="2"/>
      </rPr>
      <t>4</t>
    </r>
    <r>
      <rPr>
        <sz val="8"/>
        <rFont val="Arial"/>
        <family val="2"/>
      </rPr>
      <t xml:space="preserve"> Aarhus Universitet omfatter Danmarks JordbrugsForskning og Danmarks Miljøundersøgelser</t>
    </r>
  </si>
  <si>
    <r>
      <rPr>
        <vertAlign val="superscript"/>
        <sz val="8"/>
        <rFont val="Arial"/>
        <family val="2"/>
      </rPr>
      <t>5</t>
    </r>
    <r>
      <rPr>
        <sz val="8"/>
        <rFont val="Arial"/>
        <family val="2"/>
      </rPr>
      <t xml:space="preserve"> Region Hovedstaden omfatter Københavns Amt og Hovedstadens Sygehusfællesskab</t>
    </r>
  </si>
  <si>
    <r>
      <rPr>
        <vertAlign val="superscript"/>
        <sz val="8"/>
        <rFont val="Arial"/>
        <family val="2"/>
      </rPr>
      <t>6</t>
    </r>
    <r>
      <rPr>
        <sz val="8"/>
        <rFont val="Arial"/>
        <family val="2"/>
      </rPr>
      <t xml:space="preserve"> Region Midtjylland omfatter Århus Amt</t>
    </r>
  </si>
  <si>
    <r>
      <rPr>
        <vertAlign val="superscript"/>
        <sz val="8"/>
        <rFont val="Arial"/>
        <family val="2"/>
      </rPr>
      <t>7</t>
    </r>
    <r>
      <rPr>
        <sz val="8"/>
        <rFont val="Arial"/>
        <family val="2"/>
      </rPr>
      <t xml:space="preserve"> Region Nordjylland omfatter Aalborg Sygehus</t>
    </r>
  </si>
  <si>
    <r>
      <rPr>
        <vertAlign val="superscript"/>
        <sz val="8"/>
        <rFont val="Arial"/>
        <family val="2"/>
      </rPr>
      <t xml:space="preserve">8 </t>
    </r>
    <r>
      <rPr>
        <sz val="8"/>
        <rFont val="Arial"/>
        <family val="2"/>
      </rPr>
      <t>Region Syddanmark omfatter Odense Universitetshospital</t>
    </r>
  </si>
  <si>
    <t>Note: Fra 2011-2012 forefinder en definitionsændring for spinouts og personale til teknologioverførsel, hvorfor tallene ikke er helt sammenlignelige med forrige år</t>
  </si>
  <si>
    <t>8. Hvad har institutionens driftsudgifter til teknologioverførsel været (excl. løn) (1.000 kr.)?</t>
  </si>
  <si>
    <t>Forsknings-
aftaler m virksomheder</t>
  </si>
  <si>
    <t>Region Sjælland</t>
  </si>
  <si>
    <t>Danmarks Tekniske Universitet*</t>
  </si>
  <si>
    <t>Sygehusforvaltninger (5)</t>
  </si>
  <si>
    <t>Totalt (15 institutioner)</t>
  </si>
  <si>
    <t>7A. Juridisk baggrundi alt</t>
  </si>
  <si>
    <t xml:space="preserve">7B.* Forretningsudvikling med økonomisk tilgang i alt </t>
  </si>
  <si>
    <t>7C.* Forretningsudvikling med Teknisk/Naturvidenskabelig/Sundhedsvidenskabelig baggrund i alt</t>
  </si>
  <si>
    <t>10.* Antal licensaftaler med § 4-selskab</t>
  </si>
  <si>
    <t>11. Samlet antal salgsaftaler</t>
  </si>
  <si>
    <t>11A.* Patentrettigheder</t>
  </si>
  <si>
    <t>11B.* Softwarerettigheder</t>
  </si>
  <si>
    <t>11C.* Brugsmodelrettigheder</t>
  </si>
  <si>
    <t>9D.*  Ikke rettighedsbeskyttet IP</t>
  </si>
  <si>
    <t>11D. Ikke rettighedsbeskyttet IP</t>
  </si>
  <si>
    <t>Antal salgsaftaler i alt (11A - 11D)</t>
  </si>
  <si>
    <t>Antal licensaftaler i alt (9A - 9D)</t>
  </si>
  <si>
    <t>12. Antal salgsaftaler med § 4-selskab</t>
  </si>
  <si>
    <t xml:space="preserve">13. Antal optionsaftaler indgået </t>
  </si>
  <si>
    <t>14. Antal optionsaftaler med § 4-selskab</t>
  </si>
  <si>
    <t>15. Samlet antal spinouts etableret på baggrund af aftaler</t>
  </si>
  <si>
    <t>15A. Hvor mange virksomheder er der stiftet på baggrund af aftaler med institutionen  efter forskerpatentlovens § 14, stk. 1.</t>
  </si>
  <si>
    <t>15B. Hvor mange virksomheder er der stiftet på baggrund af aftaler med institutionen  efter forskerpatentlovens § 12, stk. 2?</t>
  </si>
  <si>
    <t>Antal spinouts i alt (15A-15B)</t>
  </si>
  <si>
    <t>16. I hvor mange tilfælde har institutionen erhvervet ejerandele som betaling for immaterielle rettigheder?</t>
  </si>
  <si>
    <t>17. Institutionens bruttoindtægter fra kommercialisering (1000 kr.)</t>
  </si>
  <si>
    <t>17A. Fra licensaftaler (patentrettigheder)</t>
  </si>
  <si>
    <t>17B. Fra licensaftaler (softwarerettigheder)</t>
  </si>
  <si>
    <t>17C. Fra licensaftaler (brugsmodelrettigheder)</t>
  </si>
  <si>
    <t xml:space="preserve">17D.* Fra licensaftaler (ikke-rettighedsbeskyttet IP) </t>
  </si>
  <si>
    <t>17E.* Fra licensaftaler med §4 selskaber</t>
  </si>
  <si>
    <t>17F. Fra salgsaftaler (patentrettigheder)</t>
  </si>
  <si>
    <t>17G. Fra salgsaftaler (softwarerettigheder)</t>
  </si>
  <si>
    <t>17H. Fra salgsaftaler (brugsmodelrettigheder)</t>
  </si>
  <si>
    <t>17M. Fra opfindervederlag jf. § 12, stk. 2 i forskerpatentloven</t>
  </si>
  <si>
    <t>17N. Realiseret ved salg af ejerandele i spinout(s) mv.</t>
  </si>
  <si>
    <t>17O. Afkast fra ejerandele i spinout(s) mv. (udbytte af ejerandele)</t>
  </si>
  <si>
    <t>17P. Afkast fra ejerandele i § 4 selskaber efter lov om teknologioverførsel ved offentlige forskningsinstitutioner (udbytte af ejerandele)</t>
  </si>
  <si>
    <t>17Q. Refusion af afholdte udgifter til rettighedsbeskyttelse</t>
  </si>
  <si>
    <t>Indtægter fra kommercialisering i alt 17A - 17Q</t>
  </si>
  <si>
    <t>17I.* Fra salgsaftaler (ikke-rettighedsbeskyttet IP)</t>
  </si>
  <si>
    <t>17J.* Fra salgsaftaler med §4 selskaber</t>
  </si>
  <si>
    <t>17K.* Fra optionsaftaler</t>
  </si>
  <si>
    <t>17L.* Fra optionsaftaler med §4 selskaber</t>
  </si>
  <si>
    <t>18. Samlet patentportefølje</t>
  </si>
  <si>
    <t>19. Samlet antal gældende options-, licens- og salgsaftaler vedr. immaterielle rettigheder ultimo (samlet aktuel patentportefølje)</t>
  </si>
  <si>
    <t>19A. Heraf aftaler listet i indikator 19, som har genereret indtægter til institutionen i året.</t>
  </si>
  <si>
    <t>21. Antal forskningsaftaler indgået i året</t>
  </si>
  <si>
    <t>20. Samlede antal virksomheder, hvor institutionen ultimo  havde en ejerandel eller aktieoption efter L347, § 12, stk. 2</t>
  </si>
  <si>
    <t xml:space="preserve">21A.* Heraf forskningsaftaler indgået med private virksomheder </t>
  </si>
  <si>
    <t xml:space="preserve">21C.* Heraf forskningsaftaler med offentlige myndigheder mv. </t>
  </si>
  <si>
    <t>* 7C. Ændrede i 2016 navn fra "7C. Teknisk/Naturvidenskabelig i alt"</t>
  </si>
  <si>
    <t>*9D. Tilføjet til spørgeskemaet i 2016</t>
  </si>
  <si>
    <t>*10. Tilføjet til spørgeskemaet i 2016</t>
  </si>
  <si>
    <t>*11D. Tilføjet til spørgeskemaet i 2016</t>
  </si>
  <si>
    <t>*12. Tilføjet til spørgeskemaet i 2016</t>
  </si>
  <si>
    <t>*14. Tilføjet til spørgeskemaet i 2016</t>
  </si>
  <si>
    <t>* 17D.-17E. Tilføjet til spørgeskemaet i 2016</t>
  </si>
  <si>
    <t>* 17I.-17L. Tilføjet til spørgeskemaet i 2016</t>
  </si>
  <si>
    <t>* 19. Ændrede i 2016 navn fra "Samlet antal gældende optionlicens- og salgsaftaler vedr. patenter/patentansøgninger ultimo (samlet aktuel patentportefølje)"</t>
  </si>
  <si>
    <t>*19A. Ændrede i 2016 navn fra "Heraf licens- og salgsaftaler, som har genereret indtægter til institutionen i året"</t>
  </si>
  <si>
    <t>*21. Ændrede i 2016 navn fra "Antal forskningsaftaler med private virksomheder indgået i året"</t>
  </si>
  <si>
    <t>*21A Tilføjet til spørgeskema i 2016</t>
  </si>
  <si>
    <t>*21B. Ændrede i 2016 navn fra "Antal forskningsaftaler med offentlige forskningsråd, fonde, programmer mv. med inddragelse af virksomheder samt antal forskningsaftaler med private virksomheder med offentlig medfinansiering indgået i året"</t>
  </si>
  <si>
    <t>*21C. Ændrede i 2016 navn fra "Antal forskningsaftaler med offentlige myndigheder m.v. indgået i året."</t>
  </si>
  <si>
    <t>21B*. Heraf forskningsaftaler med nationale/internationale offentlige forskningsråd, nationale/internationale offentlige og private fonde, nationale/internationale offentlige programmer mv. med inddragelse af virksomheder samt forskningsaftaler med private virksomheder med ekstern offentlig medfinansiering</t>
  </si>
  <si>
    <t>Institutionsdata 2000-2015</t>
  </si>
  <si>
    <t>* 7B. Ændrede i 2016 navn fra "Økonomisk i alt (forretningsorienteret tilgang)"</t>
  </si>
  <si>
    <t>Hjælpemidler</t>
  </si>
  <si>
    <t>Til V-opslag fra "samlede indberetninger"</t>
  </si>
  <si>
    <t>Til V-opslag fra "rådata 2007-2017" til institutionsdata</t>
  </si>
  <si>
    <t>x</t>
  </si>
  <si>
    <t>W, AC og AE</t>
  </si>
  <si>
    <t>N, O, P, 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</si>
</sst>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 * #,##0.00_ ;_ * \-#,##0.00_ ;_ * &quot;-&quot;??_ ;_ @_ "/>
    <numFmt numFmtId="164" formatCode="_ * #,##0_ ;_ * \-#,##0_ ;_ * &quot;-&quot;??_ ;_ @_ "/>
    <numFmt numFmtId="165" formatCode="#,##0.0"/>
    <numFmt numFmtId="166" formatCode="0.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sz val="9"/>
      <color indexed="81"/>
      <name val="Tahoma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i/>
      <sz val="8"/>
      <color theme="1"/>
      <name val="Arial"/>
      <family val="2"/>
    </font>
    <font>
      <b/>
      <i/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i/>
      <sz val="8"/>
      <name val="Arial"/>
      <family val="2"/>
    </font>
    <font>
      <b/>
      <sz val="9"/>
      <color indexed="81"/>
      <name val="Tahoma"/>
      <family val="2"/>
    </font>
    <font>
      <b/>
      <i/>
      <sz val="8"/>
      <name val="Arial"/>
      <family val="2"/>
    </font>
    <font>
      <sz val="11"/>
      <color rgb="FF9C0006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7CE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14" fillId="3" borderId="0" applyNumberFormat="0" applyBorder="0" applyAlignment="0" applyProtection="0"/>
  </cellStyleXfs>
  <cellXfs count="167">
    <xf numFmtId="0" fontId="0" fillId="0" borderId="0" xfId="0"/>
    <xf numFmtId="0" fontId="4" fillId="0" borderId="0" xfId="1" applyFont="1" applyBorder="1" applyAlignment="1">
      <alignment wrapText="1"/>
    </xf>
    <xf numFmtId="0" fontId="8" fillId="0" borderId="0" xfId="0" applyFont="1"/>
    <xf numFmtId="0" fontId="9" fillId="0" borderId="0" xfId="0" applyFont="1"/>
    <xf numFmtId="0" fontId="9" fillId="0" borderId="1" xfId="0" applyFont="1" applyBorder="1"/>
    <xf numFmtId="0" fontId="8" fillId="0" borderId="0" xfId="0" applyFont="1" applyFill="1" applyBorder="1" applyAlignment="1">
      <alignment vertical="top" wrapText="1" readingOrder="1"/>
    </xf>
    <xf numFmtId="0" fontId="9" fillId="0" borderId="0" xfId="0" applyFont="1" applyFill="1" applyBorder="1" applyAlignment="1">
      <alignment horizontal="left"/>
    </xf>
    <xf numFmtId="0" fontId="11" fillId="0" borderId="0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9" fillId="0" borderId="0" xfId="0" applyFont="1" applyBorder="1"/>
    <xf numFmtId="0" fontId="4" fillId="0" borderId="0" xfId="1" applyFont="1" applyFill="1" applyBorder="1" applyAlignment="1">
      <alignment horizontal="left" vertical="top"/>
    </xf>
    <xf numFmtId="1" fontId="9" fillId="0" borderId="0" xfId="0" applyNumberFormat="1" applyFont="1" applyBorder="1"/>
    <xf numFmtId="0" fontId="4" fillId="0" borderId="0" xfId="0" applyFont="1"/>
    <xf numFmtId="0" fontId="5" fillId="0" borderId="0" xfId="1" applyFont="1" applyBorder="1" applyAlignment="1">
      <alignment wrapText="1"/>
    </xf>
    <xf numFmtId="0" fontId="8" fillId="0" borderId="1" xfId="0" applyFont="1" applyBorder="1"/>
    <xf numFmtId="0" fontId="8" fillId="0" borderId="0" xfId="0" applyFont="1" applyFill="1" applyBorder="1" applyAlignment="1">
      <alignment horizontal="right" vertical="top" wrapText="1" readingOrder="1"/>
    </xf>
    <xf numFmtId="0" fontId="8" fillId="0" borderId="0" xfId="0" applyFont="1" applyFill="1" applyBorder="1" applyAlignment="1">
      <alignment horizontal="right" readingOrder="1"/>
    </xf>
    <xf numFmtId="0" fontId="5" fillId="0" borderId="0" xfId="1" applyFont="1" applyFill="1" applyBorder="1" applyAlignment="1">
      <alignment horizontal="right" vertical="top" readingOrder="1"/>
    </xf>
    <xf numFmtId="0" fontId="8" fillId="0" borderId="0" xfId="0" applyFont="1" applyBorder="1" applyAlignment="1">
      <alignment horizontal="right" readingOrder="1"/>
    </xf>
    <xf numFmtId="0" fontId="8" fillId="0" borderId="0" xfId="0" applyFont="1" applyAlignment="1">
      <alignment horizontal="right" readingOrder="1"/>
    </xf>
    <xf numFmtId="0" fontId="13" fillId="0" borderId="0" xfId="0" applyFont="1" applyBorder="1" applyAlignment="1">
      <alignment horizontal="right" readingOrder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3" fontId="9" fillId="0" borderId="0" xfId="0" applyNumberFormat="1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center" vertical="center" wrapText="1"/>
    </xf>
    <xf numFmtId="3" fontId="9" fillId="0" borderId="0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" fontId="8" fillId="0" borderId="0" xfId="0" applyNumberFormat="1" applyFont="1" applyBorder="1"/>
    <xf numFmtId="0" fontId="8" fillId="0" borderId="0" xfId="0" applyFont="1" applyBorder="1"/>
    <xf numFmtId="0" fontId="5" fillId="2" borderId="0" xfId="1" applyFont="1" applyFill="1" applyBorder="1" applyAlignment="1">
      <alignment horizontal="right" vertical="top" readingOrder="1"/>
    </xf>
    <xf numFmtId="0" fontId="8" fillId="2" borderId="0" xfId="0" applyFont="1" applyFill="1" applyBorder="1" applyAlignment="1">
      <alignment horizontal="right" vertical="top" wrapText="1" readingOrder="1"/>
    </xf>
    <xf numFmtId="0" fontId="8" fillId="2" borderId="0" xfId="0" applyFont="1" applyFill="1" applyBorder="1" applyAlignment="1">
      <alignment horizontal="center" vertical="center"/>
    </xf>
    <xf numFmtId="3" fontId="8" fillId="2" borderId="0" xfId="0" applyNumberFormat="1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right" readingOrder="1"/>
    </xf>
    <xf numFmtId="0" fontId="8" fillId="2" borderId="0" xfId="0" applyFont="1" applyFill="1" applyBorder="1" applyAlignment="1">
      <alignment horizontal="left"/>
    </xf>
    <xf numFmtId="0" fontId="5" fillId="2" borderId="0" xfId="1" applyFont="1" applyFill="1" applyBorder="1" applyAlignment="1">
      <alignment horizontal="left" vertical="top"/>
    </xf>
    <xf numFmtId="0" fontId="4" fillId="0" borderId="0" xfId="0" applyFont="1" applyBorder="1" applyAlignment="1">
      <alignment horizontal="center" vertical="center"/>
    </xf>
    <xf numFmtId="0" fontId="5" fillId="0" borderId="0" xfId="1" applyFont="1" applyFill="1" applyBorder="1" applyAlignment="1">
      <alignment wrapText="1"/>
    </xf>
    <xf numFmtId="0" fontId="5" fillId="0" borderId="0" xfId="1" applyFont="1" applyFill="1" applyAlignment="1">
      <alignment wrapText="1"/>
    </xf>
    <xf numFmtId="0" fontId="4" fillId="0" borderId="0" xfId="1" applyFont="1" applyFill="1" applyAlignment="1"/>
    <xf numFmtId="0" fontId="4" fillId="0" borderId="0" xfId="1" applyFont="1" applyFill="1"/>
    <xf numFmtId="3" fontId="4" fillId="0" borderId="0" xfId="1" applyNumberFormat="1" applyFont="1" applyFill="1"/>
    <xf numFmtId="3" fontId="4" fillId="0" borderId="0" xfId="2" applyNumberFormat="1" applyFont="1" applyFill="1"/>
    <xf numFmtId="0" fontId="4" fillId="0" borderId="0" xfId="1" applyFont="1" applyFill="1" applyBorder="1" applyAlignment="1">
      <alignment wrapText="1"/>
    </xf>
    <xf numFmtId="0" fontId="6" fillId="0" borderId="0" xfId="1" applyFont="1" applyFill="1" applyBorder="1" applyAlignment="1">
      <alignment wrapText="1"/>
    </xf>
    <xf numFmtId="0" fontId="6" fillId="0" borderId="0" xfId="1" applyFont="1" applyFill="1" applyAlignment="1">
      <alignment wrapText="1"/>
    </xf>
    <xf numFmtId="0" fontId="4" fillId="0" borderId="0" xfId="1" applyFont="1" applyFill="1" applyBorder="1" applyAlignment="1"/>
    <xf numFmtId="0" fontId="7" fillId="0" borderId="0" xfId="1" applyFont="1" applyFill="1" applyAlignment="1">
      <alignment wrapText="1"/>
    </xf>
    <xf numFmtId="0" fontId="4" fillId="0" borderId="0" xfId="1" applyFont="1" applyFill="1" applyAlignment="1">
      <alignment vertical="top" wrapText="1"/>
    </xf>
    <xf numFmtId="0" fontId="4" fillId="0" borderId="0" xfId="1" applyFont="1" applyFill="1" applyAlignment="1">
      <alignment wrapText="1"/>
    </xf>
    <xf numFmtId="0" fontId="4" fillId="0" borderId="0" xfId="1" applyFont="1" applyFill="1" applyAlignment="1">
      <alignment horizontal="center" vertical="top" wrapText="1"/>
    </xf>
    <xf numFmtId="3" fontId="4" fillId="0" borderId="0" xfId="1" applyNumberFormat="1" applyFont="1" applyFill="1" applyAlignment="1">
      <alignment horizontal="center"/>
    </xf>
    <xf numFmtId="3" fontId="4" fillId="0" borderId="0" xfId="1" applyNumberFormat="1" applyFont="1" applyFill="1" applyAlignment="1"/>
    <xf numFmtId="0" fontId="4" fillId="0" borderId="0" xfId="1" applyFont="1" applyFill="1" applyAlignment="1">
      <alignment vertical="top"/>
    </xf>
    <xf numFmtId="0" fontId="4" fillId="0" borderId="1" xfId="1" applyFont="1" applyFill="1" applyBorder="1" applyAlignment="1">
      <alignment wrapText="1"/>
    </xf>
    <xf numFmtId="1" fontId="4" fillId="0" borderId="0" xfId="1" applyNumberFormat="1" applyFont="1" applyFill="1" applyBorder="1" applyAlignment="1">
      <alignment wrapText="1"/>
    </xf>
    <xf numFmtId="0" fontId="4" fillId="0" borderId="0" xfId="0" applyFont="1" applyFill="1" applyBorder="1" applyAlignment="1">
      <alignment vertical="top"/>
    </xf>
    <xf numFmtId="164" fontId="4" fillId="0" borderId="0" xfId="2" applyNumberFormat="1" applyFont="1" applyFill="1" applyBorder="1" applyAlignment="1">
      <alignment vertical="top"/>
    </xf>
    <xf numFmtId="0" fontId="4" fillId="0" borderId="0" xfId="0" applyFont="1" applyFill="1" applyBorder="1" applyAlignment="1">
      <alignment vertical="top" wrapText="1"/>
    </xf>
    <xf numFmtId="0" fontId="9" fillId="0" borderId="0" xfId="0" applyFont="1" applyFill="1" applyBorder="1" applyAlignment="1">
      <alignment vertical="top"/>
    </xf>
    <xf numFmtId="0" fontId="4" fillId="0" borderId="0" xfId="0" applyFont="1" applyFill="1" applyBorder="1"/>
    <xf numFmtId="0" fontId="4" fillId="0" borderId="0" xfId="1" applyFont="1" applyFill="1" applyBorder="1"/>
    <xf numFmtId="3" fontId="4" fillId="0" borderId="0" xfId="1" applyNumberFormat="1" applyFont="1" applyFill="1" applyAlignment="1">
      <alignment wrapText="1"/>
    </xf>
    <xf numFmtId="3" fontId="4" fillId="0" borderId="0" xfId="1" applyNumberFormat="1" applyFont="1" applyFill="1" applyBorder="1" applyAlignment="1">
      <alignment wrapText="1"/>
    </xf>
    <xf numFmtId="0" fontId="4" fillId="0" borderId="0" xfId="1" applyFont="1" applyFill="1" applyAlignment="1">
      <alignment wrapText="1"/>
    </xf>
    <xf numFmtId="0" fontId="4" fillId="0" borderId="0" xfId="0" applyFont="1" applyFill="1" applyBorder="1" applyAlignment="1">
      <alignment horizontal="right"/>
    </xf>
    <xf numFmtId="0" fontId="9" fillId="0" borderId="0" xfId="0" applyFont="1" applyFill="1" applyBorder="1" applyAlignment="1">
      <alignment horizontal="right"/>
    </xf>
    <xf numFmtId="0" fontId="15" fillId="0" borderId="0" xfId="0" applyFont="1" applyFill="1" applyBorder="1" applyAlignment="1"/>
    <xf numFmtId="0" fontId="16" fillId="0" borderId="0" xfId="0" applyFont="1" applyFill="1" applyBorder="1" applyAlignment="1"/>
    <xf numFmtId="1" fontId="15" fillId="0" borderId="0" xfId="0" applyNumberFormat="1" applyFont="1" applyFill="1" applyBorder="1" applyAlignment="1"/>
    <xf numFmtId="0" fontId="15" fillId="0" borderId="0" xfId="0" applyFont="1" applyFill="1" applyBorder="1" applyAlignment="1">
      <alignment horizontal="right" wrapText="1"/>
    </xf>
    <xf numFmtId="1" fontId="15" fillId="0" borderId="0" xfId="0" applyNumberFormat="1" applyFont="1" applyFill="1" applyBorder="1" applyAlignment="1">
      <alignment horizontal="right" wrapText="1"/>
    </xf>
    <xf numFmtId="0" fontId="16" fillId="0" borderId="0" xfId="0" applyFont="1" applyFill="1" applyBorder="1" applyAlignment="1">
      <alignment horizontal="right" wrapText="1"/>
    </xf>
    <xf numFmtId="0" fontId="15" fillId="0" borderId="0" xfId="0" applyFont="1" applyFill="1" applyBorder="1" applyAlignment="1">
      <alignment wrapText="1"/>
    </xf>
    <xf numFmtId="1" fontId="15" fillId="0" borderId="0" xfId="0" applyNumberFormat="1" applyFont="1" applyFill="1" applyBorder="1" applyAlignment="1">
      <alignment wrapText="1"/>
    </xf>
    <xf numFmtId="0" fontId="16" fillId="0" borderId="0" xfId="0" applyFont="1" applyFill="1" applyBorder="1" applyAlignment="1">
      <alignment wrapText="1"/>
    </xf>
    <xf numFmtId="0" fontId="4" fillId="0" borderId="0" xfId="0" applyFont="1" applyFill="1" applyBorder="1" applyAlignment="1"/>
    <xf numFmtId="43" fontId="4" fillId="0" borderId="0" xfId="2" applyFont="1" applyFill="1" applyBorder="1" applyAlignment="1"/>
    <xf numFmtId="0" fontId="4" fillId="0" borderId="0" xfId="0" applyFont="1" applyFill="1" applyBorder="1" applyAlignment="1">
      <alignment wrapText="1"/>
    </xf>
    <xf numFmtId="0" fontId="9" fillId="0" borderId="0" xfId="0" applyFont="1" applyFill="1" applyBorder="1" applyAlignment="1">
      <alignment wrapText="1"/>
    </xf>
    <xf numFmtId="0" fontId="15" fillId="0" borderId="0" xfId="0" applyFont="1" applyFill="1" applyBorder="1" applyAlignment="1">
      <alignment horizontal="right"/>
    </xf>
    <xf numFmtId="0" fontId="16" fillId="0" borderId="0" xfId="0" applyFont="1" applyFill="1" applyBorder="1" applyAlignment="1">
      <alignment horizontal="right"/>
    </xf>
    <xf numFmtId="0" fontId="4" fillId="0" borderId="0" xfId="1" applyFont="1" applyFill="1" applyAlignment="1">
      <alignment wrapText="1"/>
    </xf>
    <xf numFmtId="0" fontId="4" fillId="0" borderId="0" xfId="1" applyFont="1" applyFill="1" applyAlignment="1">
      <alignment wrapText="1"/>
    </xf>
    <xf numFmtId="165" fontId="4" fillId="0" borderId="0" xfId="2" applyNumberFormat="1" applyFont="1" applyFill="1"/>
    <xf numFmtId="0" fontId="17" fillId="0" borderId="0" xfId="0" applyFont="1"/>
    <xf numFmtId="0" fontId="4" fillId="0" borderId="0" xfId="1" applyFont="1" applyFill="1" applyBorder="1" applyAlignment="1">
      <alignment horizontal="left"/>
    </xf>
    <xf numFmtId="0" fontId="9" fillId="0" borderId="0" xfId="0" applyFont="1" applyBorder="1" applyAlignment="1">
      <alignment horizontal="left"/>
    </xf>
    <xf numFmtId="0" fontId="4" fillId="0" borderId="0" xfId="0" applyFont="1" applyBorder="1"/>
    <xf numFmtId="0" fontId="0" fillId="4" borderId="0" xfId="0" applyFill="1"/>
    <xf numFmtId="3" fontId="4" fillId="0" borderId="0" xfId="1" applyNumberFormat="1" applyFont="1" applyBorder="1" applyAlignment="1">
      <alignment wrapText="1"/>
    </xf>
    <xf numFmtId="3" fontId="9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left"/>
    </xf>
    <xf numFmtId="0" fontId="4" fillId="0" borderId="0" xfId="1" applyFont="1" applyFill="1" applyBorder="1" applyAlignment="1">
      <alignment horizontal="left" vertical="top"/>
    </xf>
    <xf numFmtId="0" fontId="8" fillId="0" borderId="0" xfId="0" applyFont="1" applyFill="1" applyBorder="1" applyAlignment="1">
      <alignment horizontal="right" vertical="top" wrapText="1" readingOrder="1"/>
    </xf>
    <xf numFmtId="0" fontId="8" fillId="0" borderId="0" xfId="0" applyFont="1" applyFill="1" applyBorder="1" applyAlignment="1">
      <alignment horizontal="right" readingOrder="1"/>
    </xf>
    <xf numFmtId="0" fontId="5" fillId="0" borderId="0" xfId="1" applyFont="1" applyFill="1" applyBorder="1" applyAlignment="1">
      <alignment horizontal="right" vertical="top" readingOrder="1"/>
    </xf>
    <xf numFmtId="0" fontId="9" fillId="0" borderId="0" xfId="0" applyFont="1" applyBorder="1" applyAlignment="1">
      <alignment horizontal="center" vertical="center"/>
    </xf>
    <xf numFmtId="3" fontId="9" fillId="0" borderId="0" xfId="0" applyNumberFormat="1" applyFont="1" applyBorder="1" applyAlignment="1">
      <alignment horizontal="center" vertical="center"/>
    </xf>
    <xf numFmtId="0" fontId="5" fillId="2" borderId="0" xfId="1" applyFont="1" applyFill="1" applyBorder="1" applyAlignment="1">
      <alignment horizontal="right" vertical="top" readingOrder="1"/>
    </xf>
    <xf numFmtId="0" fontId="8" fillId="2" borderId="0" xfId="0" applyFont="1" applyFill="1" applyBorder="1" applyAlignment="1">
      <alignment horizontal="right" vertical="top" wrapText="1" readingOrder="1"/>
    </xf>
    <xf numFmtId="0" fontId="8" fillId="2" borderId="0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right" readingOrder="1"/>
    </xf>
    <xf numFmtId="0" fontId="8" fillId="2" borderId="0" xfId="0" applyFont="1" applyFill="1" applyBorder="1" applyAlignment="1">
      <alignment horizontal="left"/>
    </xf>
    <xf numFmtId="0" fontId="5" fillId="0" borderId="0" xfId="1" applyFont="1" applyFill="1" applyBorder="1" applyAlignment="1">
      <alignment wrapText="1"/>
    </xf>
    <xf numFmtId="3" fontId="4" fillId="0" borderId="0" xfId="1" applyNumberFormat="1" applyFont="1" applyFill="1"/>
    <xf numFmtId="0" fontId="4" fillId="0" borderId="0" xfId="1" applyFont="1" applyFill="1" applyBorder="1" applyAlignment="1"/>
    <xf numFmtId="0" fontId="9" fillId="0" borderId="0" xfId="0" applyFont="1" applyFill="1" applyBorder="1" applyAlignment="1">
      <alignment horizontal="center" vertical="center"/>
    </xf>
    <xf numFmtId="3" fontId="9" fillId="0" borderId="1" xfId="2" applyNumberFormat="1" applyFont="1" applyFill="1" applyBorder="1" applyAlignment="1">
      <alignment horizontal="center"/>
    </xf>
    <xf numFmtId="3" fontId="9" fillId="0" borderId="0" xfId="2" applyNumberFormat="1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9" fillId="0" borderId="0" xfId="2" applyNumberFormat="1" applyFont="1" applyFill="1" applyBorder="1" applyAlignment="1">
      <alignment horizontal="center"/>
    </xf>
    <xf numFmtId="0" fontId="9" fillId="0" borderId="0" xfId="0" applyFont="1" applyFill="1" applyBorder="1"/>
    <xf numFmtId="0" fontId="9" fillId="0" borderId="1" xfId="1" applyFont="1" applyFill="1" applyBorder="1" applyAlignment="1">
      <alignment horizontal="left" vertical="top"/>
    </xf>
    <xf numFmtId="0" fontId="8" fillId="0" borderId="1" xfId="1" applyFont="1" applyFill="1" applyBorder="1" applyAlignment="1">
      <alignment horizontal="right" vertical="top" readingOrder="1"/>
    </xf>
    <xf numFmtId="0" fontId="9" fillId="0" borderId="0" xfId="0" applyFont="1" applyFill="1" applyAlignment="1">
      <alignment horizontal="center" vertical="center"/>
    </xf>
    <xf numFmtId="0" fontId="9" fillId="0" borderId="0" xfId="0" applyFont="1" applyFill="1"/>
    <xf numFmtId="3" fontId="9" fillId="0" borderId="0" xfId="0" applyNumberFormat="1" applyFont="1" applyFill="1" applyAlignment="1">
      <alignment horizontal="center" vertical="center"/>
    </xf>
    <xf numFmtId="0" fontId="9" fillId="0" borderId="1" xfId="0" applyFont="1" applyFill="1" applyBorder="1" applyAlignment="1">
      <alignment horizontal="left"/>
    </xf>
    <xf numFmtId="0" fontId="5" fillId="0" borderId="1" xfId="1" applyFont="1" applyFill="1" applyBorder="1" applyAlignment="1">
      <alignment horizontal="right" vertical="top" readingOrder="1"/>
    </xf>
    <xf numFmtId="0" fontId="9" fillId="0" borderId="1" xfId="0" applyFont="1" applyFill="1" applyBorder="1" applyAlignment="1">
      <alignment horizontal="center" vertical="center"/>
    </xf>
    <xf numFmtId="3" fontId="9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left" vertical="top"/>
    </xf>
    <xf numFmtId="0" fontId="4" fillId="0" borderId="1" xfId="0" applyFont="1" applyBorder="1" applyAlignment="1">
      <alignment horizontal="center" vertical="center"/>
    </xf>
    <xf numFmtId="0" fontId="5" fillId="2" borderId="1" xfId="1" applyFont="1" applyFill="1" applyBorder="1" applyAlignment="1">
      <alignment horizontal="left" vertical="top"/>
    </xf>
    <xf numFmtId="0" fontId="5" fillId="2" borderId="1" xfId="1" applyFont="1" applyFill="1" applyBorder="1" applyAlignment="1">
      <alignment horizontal="right" vertical="top" readingOrder="1"/>
    </xf>
    <xf numFmtId="0" fontId="8" fillId="2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left"/>
    </xf>
    <xf numFmtId="0" fontId="4" fillId="0" borderId="1" xfId="1" applyFont="1" applyFill="1" applyBorder="1" applyAlignment="1"/>
    <xf numFmtId="0" fontId="5" fillId="0" borderId="1" xfId="1" applyFont="1" applyFill="1" applyBorder="1" applyAlignment="1">
      <alignment wrapText="1"/>
    </xf>
    <xf numFmtId="0" fontId="8" fillId="2" borderId="1" xfId="0" applyFont="1" applyFill="1" applyBorder="1" applyAlignment="1">
      <alignment horizontal="right" readingOrder="1"/>
    </xf>
    <xf numFmtId="3" fontId="4" fillId="0" borderId="0" xfId="0" applyNumberFormat="1" applyFont="1" applyFill="1" applyBorder="1" applyAlignment="1">
      <alignment horizontal="center" vertical="center"/>
    </xf>
    <xf numFmtId="3" fontId="4" fillId="0" borderId="1" xfId="0" applyNumberFormat="1" applyFont="1" applyFill="1" applyBorder="1" applyAlignment="1">
      <alignment horizontal="center" vertical="center"/>
    </xf>
    <xf numFmtId="3" fontId="4" fillId="0" borderId="0" xfId="2" applyNumberFormat="1" applyFont="1" applyFill="1" applyBorder="1" applyAlignment="1"/>
    <xf numFmtId="3" fontId="4" fillId="0" borderId="0" xfId="2" applyNumberFormat="1" applyFont="1" applyFill="1" applyBorder="1" applyAlignment="1">
      <alignment wrapText="1"/>
    </xf>
    <xf numFmtId="3" fontId="15" fillId="0" borderId="0" xfId="0" applyNumberFormat="1" applyFont="1" applyFill="1"/>
    <xf numFmtId="3" fontId="15" fillId="0" borderId="0" xfId="0" applyNumberFormat="1" applyFont="1" applyFill="1" applyBorder="1" applyAlignment="1">
      <alignment horizontal="right"/>
    </xf>
    <xf numFmtId="3" fontId="16" fillId="0" borderId="0" xfId="3" applyNumberFormat="1" applyFont="1" applyFill="1"/>
    <xf numFmtId="3" fontId="15" fillId="0" borderId="0" xfId="0" applyNumberFormat="1" applyFont="1" applyFill="1" applyBorder="1" applyAlignment="1"/>
    <xf numFmtId="3" fontId="15" fillId="0" borderId="0" xfId="0" applyNumberFormat="1" applyFont="1" applyFill="1" applyBorder="1" applyAlignment="1">
      <alignment wrapText="1"/>
    </xf>
    <xf numFmtId="3" fontId="15" fillId="0" borderId="0" xfId="0" applyNumberFormat="1" applyFont="1" applyFill="1" applyBorder="1" applyAlignment="1">
      <alignment horizontal="right" wrapText="1"/>
    </xf>
    <xf numFmtId="3" fontId="4" fillId="0" borderId="0" xfId="0" applyNumberFormat="1" applyFont="1" applyFill="1" applyBorder="1" applyAlignment="1">
      <alignment horizontal="right"/>
    </xf>
    <xf numFmtId="3" fontId="15" fillId="0" borderId="0" xfId="2" applyNumberFormat="1" applyFont="1" applyFill="1" applyBorder="1" applyAlignment="1">
      <alignment horizontal="right"/>
    </xf>
    <xf numFmtId="3" fontId="4" fillId="0" borderId="0" xfId="1" applyNumberFormat="1" applyFont="1" applyFill="1" applyBorder="1" applyAlignment="1">
      <alignment horizontal="center" vertical="center"/>
    </xf>
    <xf numFmtId="3" fontId="4" fillId="0" borderId="0" xfId="1" applyNumberFormat="1" applyFont="1" applyBorder="1" applyAlignment="1">
      <alignment horizontal="center" vertical="center"/>
    </xf>
    <xf numFmtId="3" fontId="8" fillId="2" borderId="1" xfId="0" applyNumberFormat="1" applyFont="1" applyFill="1" applyBorder="1" applyAlignment="1">
      <alignment horizontal="center" vertical="center"/>
    </xf>
    <xf numFmtId="3" fontId="9" fillId="0" borderId="1" xfId="0" applyNumberFormat="1" applyFont="1" applyBorder="1" applyAlignment="1">
      <alignment horizontal="center" vertical="center"/>
    </xf>
    <xf numFmtId="166" fontId="9" fillId="0" borderId="0" xfId="0" applyNumberFormat="1" applyFont="1" applyBorder="1" applyAlignment="1">
      <alignment horizontal="center" vertical="center"/>
    </xf>
    <xf numFmtId="166" fontId="9" fillId="0" borderId="0" xfId="2" applyNumberFormat="1" applyFont="1" applyFill="1" applyBorder="1" applyAlignment="1">
      <alignment horizontal="center"/>
    </xf>
    <xf numFmtId="166" fontId="9" fillId="0" borderId="1" xfId="2" applyNumberFormat="1" applyFont="1" applyFill="1" applyBorder="1" applyAlignment="1">
      <alignment horizontal="center"/>
    </xf>
    <xf numFmtId="166" fontId="9" fillId="0" borderId="0" xfId="0" applyNumberFormat="1" applyFont="1" applyFill="1" applyAlignment="1">
      <alignment horizontal="center" vertical="center"/>
    </xf>
    <xf numFmtId="166" fontId="9" fillId="0" borderId="0" xfId="0" applyNumberFormat="1" applyFont="1" applyFill="1" applyBorder="1" applyAlignment="1">
      <alignment horizontal="center" vertical="center"/>
    </xf>
    <xf numFmtId="166" fontId="9" fillId="0" borderId="1" xfId="0" applyNumberFormat="1" applyFont="1" applyFill="1" applyBorder="1" applyAlignment="1">
      <alignment horizontal="center" vertical="center"/>
    </xf>
    <xf numFmtId="166" fontId="4" fillId="0" borderId="0" xfId="0" applyNumberFormat="1" applyFont="1" applyFill="1" applyBorder="1" applyAlignment="1">
      <alignment horizontal="center" vertical="center"/>
    </xf>
    <xf numFmtId="166" fontId="4" fillId="0" borderId="0" xfId="0" applyNumberFormat="1" applyFont="1" applyBorder="1" applyAlignment="1">
      <alignment horizontal="center" vertical="center"/>
    </xf>
    <xf numFmtId="166" fontId="8" fillId="2" borderId="0" xfId="0" applyNumberFormat="1" applyFont="1" applyFill="1" applyBorder="1" applyAlignment="1">
      <alignment horizontal="center" vertical="center"/>
    </xf>
    <xf numFmtId="166" fontId="8" fillId="2" borderId="1" xfId="0" applyNumberFormat="1" applyFont="1" applyFill="1" applyBorder="1" applyAlignment="1">
      <alignment horizontal="center" vertical="center"/>
    </xf>
    <xf numFmtId="3" fontId="4" fillId="0" borderId="0" xfId="0" applyNumberFormat="1" applyFont="1" applyBorder="1" applyAlignment="1">
      <alignment horizontal="center" vertical="center"/>
    </xf>
    <xf numFmtId="166" fontId="9" fillId="0" borderId="0" xfId="0" applyNumberFormat="1" applyFont="1"/>
    <xf numFmtId="0" fontId="4" fillId="0" borderId="0" xfId="1" applyFont="1" applyFill="1" applyAlignment="1">
      <alignment horizontal="center" vertical="top" wrapText="1"/>
    </xf>
    <xf numFmtId="0" fontId="4" fillId="0" borderId="0" xfId="1" applyFont="1" applyFill="1" applyAlignment="1">
      <alignment vertical="top" wrapText="1"/>
    </xf>
    <xf numFmtId="0" fontId="4" fillId="0" borderId="0" xfId="1" applyFont="1" applyFill="1" applyAlignment="1">
      <alignment wrapText="1"/>
    </xf>
  </cellXfs>
  <cellStyles count="4">
    <cellStyle name="Komma" xfId="2" builtinId="3"/>
    <cellStyle name="Normal" xfId="0" builtinId="0"/>
    <cellStyle name="Normal 2" xfId="1"/>
    <cellStyle name="Ugyldig" xfId="3" builtinId="27"/>
  </cellStyles>
  <dxfs count="0"/>
  <tableStyles count="0" defaultTableStyle="TableStyleMedium2" defaultPivotStyle="PivotStyleLight16"/>
  <colors>
    <mruColors>
      <color rgb="FFBFBF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FU-ASK/Publ%20-%20Kommercialiseringsstatistik/Viden%20til%20V&#230;kst%202018/Modtaget%20data/Samlede%20indberetninger%20forel&#248;big%20d.%2020.%20marts%20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mlede indberetninger 2017"/>
      <sheetName val="berening af summer til innotech"/>
      <sheetName val="Ark1"/>
    </sheetNames>
    <sheetDataSet>
      <sheetData sheetId="0">
        <row r="9">
          <cell r="B9">
            <v>71</v>
          </cell>
          <cell r="C9">
            <v>77</v>
          </cell>
          <cell r="D9">
            <v>4</v>
          </cell>
          <cell r="E9">
            <v>33</v>
          </cell>
          <cell r="F9">
            <v>124</v>
          </cell>
          <cell r="G9">
            <v>54</v>
          </cell>
          <cell r="H9">
            <v>0</v>
          </cell>
          <cell r="I9">
            <v>0</v>
          </cell>
          <cell r="J9">
            <v>10</v>
          </cell>
          <cell r="K9">
            <v>20</v>
          </cell>
          <cell r="L9">
            <v>11</v>
          </cell>
          <cell r="M9">
            <v>2</v>
          </cell>
          <cell r="N9">
            <v>14</v>
          </cell>
          <cell r="O9">
            <v>1</v>
          </cell>
        </row>
        <row r="10">
          <cell r="B10">
            <v>8</v>
          </cell>
          <cell r="C10">
            <v>6</v>
          </cell>
          <cell r="D10">
            <v>0</v>
          </cell>
          <cell r="E10">
            <v>2</v>
          </cell>
          <cell r="F10">
            <v>3</v>
          </cell>
          <cell r="G10">
            <v>12</v>
          </cell>
          <cell r="H10">
            <v>0</v>
          </cell>
          <cell r="I10">
            <v>0</v>
          </cell>
          <cell r="J10">
            <v>4</v>
          </cell>
          <cell r="K10">
            <v>7</v>
          </cell>
          <cell r="L10">
            <v>8</v>
          </cell>
          <cell r="M10">
            <v>2</v>
          </cell>
          <cell r="N10">
            <v>2</v>
          </cell>
          <cell r="O10">
            <v>0</v>
          </cell>
        </row>
        <row r="11">
          <cell r="B11">
            <v>54</v>
          </cell>
          <cell r="C11">
            <v>36</v>
          </cell>
          <cell r="D11">
            <v>1</v>
          </cell>
          <cell r="E11">
            <v>22</v>
          </cell>
          <cell r="F11">
            <v>85</v>
          </cell>
          <cell r="G11">
            <v>29</v>
          </cell>
          <cell r="H11">
            <v>0</v>
          </cell>
          <cell r="I11">
            <v>0</v>
          </cell>
          <cell r="J11">
            <v>3</v>
          </cell>
          <cell r="K11">
            <v>13</v>
          </cell>
          <cell r="L11">
            <v>5</v>
          </cell>
          <cell r="M11">
            <v>1</v>
          </cell>
          <cell r="N11">
            <v>7</v>
          </cell>
          <cell r="O11">
            <v>0</v>
          </cell>
        </row>
        <row r="12">
          <cell r="B12">
            <v>16</v>
          </cell>
          <cell r="C12">
            <v>28</v>
          </cell>
          <cell r="D12">
            <v>0</v>
          </cell>
          <cell r="E12">
            <v>13</v>
          </cell>
          <cell r="F12">
            <v>47</v>
          </cell>
          <cell r="G12">
            <v>19</v>
          </cell>
          <cell r="H12">
            <v>0</v>
          </cell>
          <cell r="I12">
            <v>0</v>
          </cell>
          <cell r="J12">
            <v>3</v>
          </cell>
          <cell r="K12">
            <v>12</v>
          </cell>
          <cell r="L12">
            <v>4</v>
          </cell>
          <cell r="M12">
            <v>2</v>
          </cell>
          <cell r="N12">
            <v>3</v>
          </cell>
          <cell r="O12">
            <v>0</v>
          </cell>
        </row>
        <row r="13">
          <cell r="B13">
            <v>1</v>
          </cell>
          <cell r="C13">
            <v>3</v>
          </cell>
          <cell r="D13">
            <v>0</v>
          </cell>
          <cell r="E13">
            <v>2</v>
          </cell>
          <cell r="F13">
            <v>2</v>
          </cell>
          <cell r="G13">
            <v>4</v>
          </cell>
          <cell r="H13"/>
          <cell r="I13">
            <v>0</v>
          </cell>
          <cell r="J13">
            <v>1</v>
          </cell>
          <cell r="K13">
            <v>6</v>
          </cell>
          <cell r="L13">
            <v>4</v>
          </cell>
          <cell r="M13">
            <v>2</v>
          </cell>
          <cell r="N13">
            <v>2</v>
          </cell>
          <cell r="O13">
            <v>0</v>
          </cell>
        </row>
        <row r="14">
          <cell r="B14">
            <v>1</v>
          </cell>
          <cell r="C14">
            <v>3</v>
          </cell>
          <cell r="D14">
            <v>0</v>
          </cell>
          <cell r="E14">
            <v>0</v>
          </cell>
          <cell r="F14">
            <v>9</v>
          </cell>
          <cell r="G14">
            <v>0</v>
          </cell>
          <cell r="H14"/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1</v>
          </cell>
          <cell r="N14">
            <v>0</v>
          </cell>
          <cell r="O14">
            <v>1</v>
          </cell>
        </row>
        <row r="15">
          <cell r="B15">
            <v>2</v>
          </cell>
          <cell r="C15">
            <v>4</v>
          </cell>
          <cell r="D15">
            <v>0</v>
          </cell>
          <cell r="E15">
            <v>1</v>
          </cell>
          <cell r="F15">
            <v>7</v>
          </cell>
          <cell r="G15">
            <v>4</v>
          </cell>
          <cell r="H15"/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</row>
        <row r="16">
          <cell r="B16">
            <v>0</v>
          </cell>
          <cell r="C16">
            <v>1</v>
          </cell>
          <cell r="D16">
            <v>0</v>
          </cell>
          <cell r="E16">
            <v>0</v>
          </cell>
          <cell r="F16">
            <v>3</v>
          </cell>
          <cell r="G16">
            <v>0</v>
          </cell>
          <cell r="H16"/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</row>
        <row r="17">
          <cell r="B17">
            <v>3</v>
          </cell>
          <cell r="C17">
            <v>5</v>
          </cell>
          <cell r="D17">
            <v>0</v>
          </cell>
          <cell r="E17">
            <v>2</v>
          </cell>
          <cell r="F17">
            <v>28</v>
          </cell>
          <cell r="G17">
            <v>2</v>
          </cell>
          <cell r="H17">
            <v>0</v>
          </cell>
          <cell r="I17">
            <v>0</v>
          </cell>
          <cell r="J17">
            <v>2</v>
          </cell>
          <cell r="K17">
            <v>2</v>
          </cell>
          <cell r="L17">
            <v>1</v>
          </cell>
          <cell r="M17">
            <v>1</v>
          </cell>
          <cell r="N17">
            <v>0</v>
          </cell>
          <cell r="O17">
            <v>1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</row>
        <row r="19">
          <cell r="B19"/>
          <cell r="C19"/>
          <cell r="D19"/>
          <cell r="E19"/>
          <cell r="F19"/>
          <cell r="G19"/>
          <cell r="H19"/>
          <cell r="I19"/>
          <cell r="J19"/>
          <cell r="K19"/>
          <cell r="L19"/>
          <cell r="M19"/>
          <cell r="N19"/>
          <cell r="O19"/>
        </row>
        <row r="20">
          <cell r="B20"/>
          <cell r="C20"/>
          <cell r="D20"/>
          <cell r="E20"/>
          <cell r="F20"/>
          <cell r="G20"/>
          <cell r="H20"/>
          <cell r="I20"/>
          <cell r="J20"/>
          <cell r="K20"/>
          <cell r="L20"/>
          <cell r="M20"/>
          <cell r="N20"/>
          <cell r="O20"/>
        </row>
        <row r="21">
          <cell r="B21">
            <v>11.4</v>
          </cell>
          <cell r="C21">
            <v>15</v>
          </cell>
          <cell r="D21">
            <v>3</v>
          </cell>
          <cell r="E21">
            <v>12.5</v>
          </cell>
          <cell r="F21">
            <v>20</v>
          </cell>
          <cell r="G21">
            <v>22.5</v>
          </cell>
          <cell r="H21">
            <v>1</v>
          </cell>
          <cell r="I21">
            <v>1</v>
          </cell>
          <cell r="J21">
            <v>3</v>
          </cell>
          <cell r="K21">
            <v>11</v>
          </cell>
          <cell r="L21">
            <v>0.5</v>
          </cell>
          <cell r="M21">
            <v>0.05</v>
          </cell>
          <cell r="N21">
            <v>0</v>
          </cell>
          <cell r="O21">
            <v>0.2</v>
          </cell>
        </row>
        <row r="22">
          <cell r="B22"/>
          <cell r="C22"/>
          <cell r="D22">
            <v>3</v>
          </cell>
          <cell r="E22"/>
          <cell r="F22"/>
          <cell r="G22"/>
          <cell r="H22"/>
          <cell r="I22">
            <v>0</v>
          </cell>
          <cell r="J22">
            <v>0</v>
          </cell>
          <cell r="K22"/>
          <cell r="L22"/>
          <cell r="M22"/>
          <cell r="N22"/>
          <cell r="O22"/>
        </row>
        <row r="23">
          <cell r="B23">
            <v>6.5</v>
          </cell>
          <cell r="C23">
            <v>7</v>
          </cell>
          <cell r="D23">
            <v>1</v>
          </cell>
          <cell r="E23">
            <v>5</v>
          </cell>
          <cell r="F23">
            <v>4</v>
          </cell>
          <cell r="G23">
            <v>15.5</v>
          </cell>
          <cell r="H23">
            <v>1</v>
          </cell>
          <cell r="I23">
            <v>0.5</v>
          </cell>
          <cell r="J23">
            <v>2</v>
          </cell>
          <cell r="K23">
            <v>9</v>
          </cell>
          <cell r="L23"/>
          <cell r="M23">
            <v>0</v>
          </cell>
          <cell r="N23">
            <v>0</v>
          </cell>
          <cell r="O23">
            <v>0.2</v>
          </cell>
        </row>
        <row r="24">
          <cell r="B24">
            <v>2.1</v>
          </cell>
          <cell r="C24">
            <v>0</v>
          </cell>
          <cell r="D24">
            <v>0</v>
          </cell>
          <cell r="E24">
            <v>0</v>
          </cell>
          <cell r="F24">
            <v>4</v>
          </cell>
          <cell r="G24">
            <v>1</v>
          </cell>
          <cell r="H24">
            <v>0</v>
          </cell>
          <cell r="I24">
            <v>0.5</v>
          </cell>
          <cell r="J24">
            <v>0</v>
          </cell>
          <cell r="K24">
            <v>0</v>
          </cell>
          <cell r="L24"/>
          <cell r="M24">
            <v>0</v>
          </cell>
          <cell r="N24">
            <v>0</v>
          </cell>
          <cell r="O24"/>
        </row>
        <row r="25">
          <cell r="B25">
            <v>1</v>
          </cell>
          <cell r="C25">
            <v>6</v>
          </cell>
          <cell r="D25">
            <v>1</v>
          </cell>
          <cell r="E25">
            <v>7</v>
          </cell>
          <cell r="F25">
            <v>9</v>
          </cell>
          <cell r="G25">
            <v>3</v>
          </cell>
          <cell r="H25">
            <v>0</v>
          </cell>
          <cell r="I25">
            <v>0</v>
          </cell>
          <cell r="J25">
            <v>1</v>
          </cell>
          <cell r="K25">
            <v>2</v>
          </cell>
          <cell r="L25">
            <v>0.25</v>
          </cell>
          <cell r="M25">
            <v>0.05</v>
          </cell>
          <cell r="N25">
            <v>0</v>
          </cell>
          <cell r="O25"/>
        </row>
        <row r="26">
          <cell r="B26">
            <v>1.8</v>
          </cell>
          <cell r="C26">
            <v>2</v>
          </cell>
          <cell r="D26">
            <v>1</v>
          </cell>
          <cell r="E26">
            <v>0.5</v>
          </cell>
          <cell r="F26">
            <v>3</v>
          </cell>
          <cell r="G26">
            <v>3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0.25</v>
          </cell>
          <cell r="M26">
            <v>0</v>
          </cell>
          <cell r="N26">
            <v>0</v>
          </cell>
          <cell r="O26"/>
        </row>
        <row r="27">
          <cell r="B27">
            <v>1744132.49</v>
          </cell>
          <cell r="C27">
            <v>6600000</v>
          </cell>
          <cell r="D27">
            <v>471621.5</v>
          </cell>
          <cell r="E27">
            <v>1690410.44</v>
          </cell>
          <cell r="F27">
            <v>19949683</v>
          </cell>
          <cell r="G27">
            <v>5509098</v>
          </cell>
          <cell r="H27">
            <v>444970</v>
          </cell>
          <cell r="I27">
            <v>0</v>
          </cell>
          <cell r="J27">
            <v>733680</v>
          </cell>
          <cell r="K27">
            <v>1544274</v>
          </cell>
          <cell r="L27">
            <v>152541</v>
          </cell>
          <cell r="M27">
            <v>50000</v>
          </cell>
          <cell r="N27">
            <v>456702.16</v>
          </cell>
          <cell r="O27">
            <v>95106</v>
          </cell>
        </row>
        <row r="28">
          <cell r="B28"/>
          <cell r="C28"/>
          <cell r="D28"/>
          <cell r="E28"/>
          <cell r="F28"/>
          <cell r="G28"/>
          <cell r="H28"/>
          <cell r="I28">
            <v>0</v>
          </cell>
          <cell r="J28">
            <v>0</v>
          </cell>
          <cell r="K28"/>
          <cell r="L28"/>
          <cell r="M28"/>
          <cell r="N28"/>
          <cell r="O28"/>
        </row>
        <row r="29">
          <cell r="B29"/>
          <cell r="C29"/>
          <cell r="D29"/>
          <cell r="E29"/>
          <cell r="F29"/>
          <cell r="G29"/>
          <cell r="H29"/>
          <cell r="I29"/>
          <cell r="J29"/>
          <cell r="K29"/>
          <cell r="L29"/>
          <cell r="M29"/>
          <cell r="N29"/>
          <cell r="O29"/>
        </row>
        <row r="30">
          <cell r="B30"/>
          <cell r="C30"/>
          <cell r="D30"/>
          <cell r="E30"/>
          <cell r="F30"/>
          <cell r="G30"/>
          <cell r="H30"/>
          <cell r="I30"/>
          <cell r="J30"/>
          <cell r="K30"/>
          <cell r="L30"/>
          <cell r="M30">
            <v>5</v>
          </cell>
          <cell r="N30"/>
          <cell r="O30"/>
        </row>
        <row r="31">
          <cell r="B31">
            <v>1</v>
          </cell>
          <cell r="C31">
            <v>27</v>
          </cell>
          <cell r="D31">
            <v>0</v>
          </cell>
          <cell r="E31">
            <v>1</v>
          </cell>
          <cell r="F31">
            <v>23</v>
          </cell>
          <cell r="G31">
            <v>4</v>
          </cell>
          <cell r="H31"/>
          <cell r="I31">
            <v>0</v>
          </cell>
          <cell r="J31">
            <v>0</v>
          </cell>
          <cell r="K31">
            <v>3</v>
          </cell>
          <cell r="L31">
            <v>1</v>
          </cell>
          <cell r="M31">
            <v>1</v>
          </cell>
          <cell r="N31">
            <v>0</v>
          </cell>
          <cell r="O31">
            <v>0</v>
          </cell>
        </row>
        <row r="32">
          <cell r="B32">
            <v>4</v>
          </cell>
          <cell r="C32">
            <v>0</v>
          </cell>
          <cell r="D32">
            <v>0</v>
          </cell>
          <cell r="E32">
            <v>1</v>
          </cell>
          <cell r="F32">
            <v>0</v>
          </cell>
          <cell r="G32">
            <v>1</v>
          </cell>
          <cell r="H32"/>
          <cell r="I32">
            <v>0</v>
          </cell>
          <cell r="J32">
            <v>0</v>
          </cell>
          <cell r="K32">
            <v>0</v>
          </cell>
          <cell r="L32">
            <v>1</v>
          </cell>
          <cell r="M32">
            <v>0</v>
          </cell>
          <cell r="N32">
            <v>0</v>
          </cell>
          <cell r="O32">
            <v>0</v>
          </cell>
        </row>
        <row r="33">
          <cell r="B33">
            <v>0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/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</row>
        <row r="34">
          <cell r="B34">
            <v>0</v>
          </cell>
          <cell r="C34">
            <v>2</v>
          </cell>
          <cell r="D34">
            <v>0</v>
          </cell>
          <cell r="E34">
            <v>0</v>
          </cell>
          <cell r="F34">
            <v>0</v>
          </cell>
          <cell r="G34">
            <v>1</v>
          </cell>
          <cell r="H34"/>
          <cell r="I34">
            <v>0</v>
          </cell>
          <cell r="J34">
            <v>1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</row>
        <row r="35">
          <cell r="B35">
            <v>5</v>
          </cell>
          <cell r="C35">
            <v>29</v>
          </cell>
          <cell r="D35">
            <v>0</v>
          </cell>
          <cell r="E35">
            <v>2</v>
          </cell>
          <cell r="F35">
            <v>23</v>
          </cell>
          <cell r="G35">
            <v>5</v>
          </cell>
          <cell r="H35">
            <v>0</v>
          </cell>
          <cell r="I35">
            <v>0</v>
          </cell>
          <cell r="J35">
            <v>1</v>
          </cell>
          <cell r="K35">
            <v>3</v>
          </cell>
          <cell r="L35">
            <v>2</v>
          </cell>
          <cell r="M35">
            <v>1</v>
          </cell>
          <cell r="N35">
            <v>0</v>
          </cell>
          <cell r="O35">
            <v>0</v>
          </cell>
        </row>
        <row r="36">
          <cell r="B36">
            <v>0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</row>
        <row r="37">
          <cell r="B37"/>
          <cell r="C37"/>
          <cell r="D37"/>
          <cell r="E37"/>
          <cell r="F37"/>
          <cell r="G37"/>
          <cell r="H37"/>
          <cell r="I37"/>
          <cell r="J37"/>
          <cell r="K37"/>
          <cell r="L37"/>
          <cell r="M37">
            <v>1</v>
          </cell>
          <cell r="N37"/>
          <cell r="O37"/>
        </row>
        <row r="38">
          <cell r="B38">
            <v>2</v>
          </cell>
          <cell r="C38">
            <v>1</v>
          </cell>
          <cell r="D38">
            <v>0</v>
          </cell>
          <cell r="E38">
            <v>1</v>
          </cell>
          <cell r="F38">
            <v>8</v>
          </cell>
          <cell r="G38">
            <v>1</v>
          </cell>
          <cell r="H38"/>
          <cell r="I38">
            <v>0</v>
          </cell>
          <cell r="J38">
            <v>1</v>
          </cell>
          <cell r="K38">
            <v>7</v>
          </cell>
          <cell r="L38">
            <v>0</v>
          </cell>
          <cell r="M38">
            <v>1</v>
          </cell>
          <cell r="N38">
            <v>0</v>
          </cell>
          <cell r="O38">
            <v>0</v>
          </cell>
        </row>
        <row r="39"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/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</row>
        <row r="40">
          <cell r="B40">
            <v>0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/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</row>
        <row r="41">
          <cell r="B41">
            <v>33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/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</row>
        <row r="42">
          <cell r="B42">
            <v>35</v>
          </cell>
          <cell r="C42">
            <v>1</v>
          </cell>
          <cell r="D42">
            <v>0</v>
          </cell>
          <cell r="E42">
            <v>1</v>
          </cell>
          <cell r="F42">
            <v>8</v>
          </cell>
          <cell r="G42">
            <v>1</v>
          </cell>
          <cell r="H42">
            <v>0</v>
          </cell>
          <cell r="I42">
            <v>0</v>
          </cell>
          <cell r="J42">
            <v>1</v>
          </cell>
          <cell r="K42">
            <v>7</v>
          </cell>
          <cell r="L42">
            <v>0</v>
          </cell>
          <cell r="M42">
            <v>1</v>
          </cell>
          <cell r="N42">
            <v>0</v>
          </cell>
          <cell r="O42">
            <v>0</v>
          </cell>
        </row>
        <row r="43">
          <cell r="B43">
            <v>0</v>
          </cell>
          <cell r="C43">
            <v>0</v>
          </cell>
          <cell r="D43">
            <v>1</v>
          </cell>
          <cell r="E43">
            <v>2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</row>
        <row r="44">
          <cell r="B44">
            <v>0</v>
          </cell>
          <cell r="C44">
            <v>3</v>
          </cell>
          <cell r="D44">
            <v>0</v>
          </cell>
          <cell r="E44">
            <v>0</v>
          </cell>
          <cell r="F44">
            <v>3</v>
          </cell>
          <cell r="G44">
            <v>2</v>
          </cell>
          <cell r="H44">
            <v>0</v>
          </cell>
          <cell r="I44">
            <v>0</v>
          </cell>
          <cell r="J44">
            <v>0</v>
          </cell>
          <cell r="K44">
            <v>5</v>
          </cell>
          <cell r="L44">
            <v>1</v>
          </cell>
          <cell r="M44">
            <v>0</v>
          </cell>
          <cell r="N44">
            <v>0</v>
          </cell>
          <cell r="O44">
            <v>0</v>
          </cell>
        </row>
        <row r="45"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</row>
        <row r="46">
          <cell r="B46">
            <v>1</v>
          </cell>
          <cell r="C46">
            <v>4</v>
          </cell>
          <cell r="D46">
            <v>0</v>
          </cell>
          <cell r="E46">
            <v>2</v>
          </cell>
          <cell r="F46">
            <v>4</v>
          </cell>
          <cell r="G46">
            <v>2</v>
          </cell>
          <cell r="H46">
            <v>0</v>
          </cell>
          <cell r="I46">
            <v>0</v>
          </cell>
          <cell r="J46">
            <v>0</v>
          </cell>
          <cell r="K46">
            <v>4</v>
          </cell>
          <cell r="L46">
            <v>1</v>
          </cell>
          <cell r="M46">
            <v>0</v>
          </cell>
          <cell r="N46">
            <v>0</v>
          </cell>
          <cell r="O46">
            <v>0</v>
          </cell>
        </row>
        <row r="47">
          <cell r="B47">
            <v>1</v>
          </cell>
          <cell r="C47">
            <v>0</v>
          </cell>
          <cell r="D47">
            <v>0</v>
          </cell>
          <cell r="E47">
            <v>2</v>
          </cell>
          <cell r="F47">
            <v>4</v>
          </cell>
          <cell r="G47">
            <v>2</v>
          </cell>
          <cell r="H47"/>
          <cell r="I47">
            <v>0</v>
          </cell>
          <cell r="J47">
            <v>0</v>
          </cell>
          <cell r="K47">
            <v>4</v>
          </cell>
          <cell r="L47">
            <v>1</v>
          </cell>
          <cell r="M47">
            <v>0</v>
          </cell>
          <cell r="N47">
            <v>0</v>
          </cell>
          <cell r="O47">
            <v>0</v>
          </cell>
        </row>
        <row r="48">
          <cell r="B48">
            <v>0</v>
          </cell>
          <cell r="C48">
            <v>4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/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</row>
        <row r="49">
          <cell r="B49" t="str">
            <v>Axo Wearable Technology AB  VAT. No. SE559108-1996</v>
          </cell>
          <cell r="C49" t="str">
            <v>Antag Therapeutics ApS cvr: 38402056, Glycodisplay ApS cvr:38218603, Adaptvac Aps cvr: 38732730, ADCendo ApS cvr: 38780093</v>
          </cell>
          <cell r="D49">
            <v>0</v>
          </cell>
          <cell r="E49" t="str">
            <v>Aircleaner ApS 38368699, Enabled Robotics ApS 38252690, Innocell ApS 38284797</v>
          </cell>
          <cell r="F49" t="str">
            <v>Senserna IVS, 37855316;
Global Lighting Standard IVS, 38184679; 
Spectro Inlets ApS,38208039;
 Nordic Firefly IVS,38470299</v>
          </cell>
          <cell r="G49" t="str">
            <v>Draupnir Bio ApS, CVR: 38546880: Journl A/S, CVR: 38522795</v>
          </cell>
          <cell r="H49"/>
          <cell r="I49">
            <v>0</v>
          </cell>
          <cell r="J49">
            <v>0</v>
          </cell>
          <cell r="K49" t="str">
            <v>Pacini Medico ApS (38664271), ADCendo ApS (38780093), GeelTech ApS (38690523), FluoGuide IVS (38453726)</v>
          </cell>
          <cell r="L49" t="str">
            <v>Journl A/S, CVR: 38522795</v>
          </cell>
          <cell r="M49">
            <v>0</v>
          </cell>
          <cell r="N49"/>
          <cell r="O49">
            <v>0</v>
          </cell>
        </row>
        <row r="50">
          <cell r="B50">
            <v>0</v>
          </cell>
          <cell r="C50"/>
          <cell r="D50">
            <v>0</v>
          </cell>
          <cell r="E50">
            <v>0</v>
          </cell>
          <cell r="F50">
            <v>0</v>
          </cell>
          <cell r="G50"/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/>
          <cell r="M50">
            <v>0</v>
          </cell>
          <cell r="N50">
            <v>0</v>
          </cell>
          <cell r="O50">
            <v>0</v>
          </cell>
        </row>
        <row r="51">
          <cell r="B51">
            <v>4510903.9499999993</v>
          </cell>
          <cell r="C51">
            <v>20217825</v>
          </cell>
          <cell r="D51">
            <v>0</v>
          </cell>
          <cell r="E51">
            <v>1338320.77</v>
          </cell>
          <cell r="F51">
            <v>15205274</v>
          </cell>
          <cell r="G51">
            <v>3380244.2</v>
          </cell>
          <cell r="H51">
            <v>20000</v>
          </cell>
          <cell r="I51">
            <v>0</v>
          </cell>
          <cell r="J51">
            <v>0</v>
          </cell>
          <cell r="K51">
            <v>2739696</v>
          </cell>
          <cell r="L51">
            <v>192170</v>
          </cell>
          <cell r="M51">
            <v>0</v>
          </cell>
          <cell r="N51">
            <v>75196.39</v>
          </cell>
          <cell r="O51">
            <v>0</v>
          </cell>
        </row>
        <row r="52">
          <cell r="B52">
            <v>196475.87</v>
          </cell>
          <cell r="C52">
            <v>15709065</v>
          </cell>
          <cell r="D52">
            <v>0</v>
          </cell>
          <cell r="E52">
            <v>122994.26</v>
          </cell>
          <cell r="F52">
            <v>2284392</v>
          </cell>
          <cell r="G52">
            <v>678592.04</v>
          </cell>
          <cell r="H52"/>
          <cell r="I52">
            <v>0</v>
          </cell>
          <cell r="J52">
            <v>0</v>
          </cell>
          <cell r="K52">
            <v>1052397</v>
          </cell>
          <cell r="L52"/>
          <cell r="M52"/>
          <cell r="N52">
            <v>74500</v>
          </cell>
          <cell r="O52">
            <v>0</v>
          </cell>
        </row>
        <row r="53">
          <cell r="B53">
            <v>2254181.6</v>
          </cell>
          <cell r="C53"/>
          <cell r="D53">
            <v>0</v>
          </cell>
          <cell r="E53">
            <v>13637.38</v>
          </cell>
          <cell r="F53">
            <v>9498384</v>
          </cell>
          <cell r="G53">
            <v>20000</v>
          </cell>
          <cell r="H53"/>
          <cell r="I53">
            <v>0</v>
          </cell>
          <cell r="J53">
            <v>0</v>
          </cell>
          <cell r="K53">
            <v>0</v>
          </cell>
          <cell r="L53"/>
          <cell r="M53"/>
          <cell r="N53">
            <v>0</v>
          </cell>
          <cell r="O53">
            <v>0</v>
          </cell>
        </row>
        <row r="54">
          <cell r="B54">
            <v>0</v>
          </cell>
          <cell r="C54">
            <v>477330</v>
          </cell>
          <cell r="D54">
            <v>0</v>
          </cell>
          <cell r="E54">
            <v>7802.22</v>
          </cell>
          <cell r="F54">
            <v>19504</v>
          </cell>
          <cell r="G54"/>
          <cell r="H54"/>
          <cell r="I54">
            <v>0</v>
          </cell>
          <cell r="J54">
            <v>0</v>
          </cell>
          <cell r="K54">
            <v>0</v>
          </cell>
          <cell r="L54"/>
          <cell r="M54"/>
          <cell r="N54">
            <v>0</v>
          </cell>
          <cell r="O54">
            <v>0</v>
          </cell>
        </row>
        <row r="55">
          <cell r="B55">
            <v>0</v>
          </cell>
          <cell r="C55">
            <v>242374</v>
          </cell>
          <cell r="D55">
            <v>0</v>
          </cell>
          <cell r="E55">
            <v>593.55999999999995</v>
          </cell>
          <cell r="F55">
            <v>0</v>
          </cell>
          <cell r="G55">
            <v>14868.2</v>
          </cell>
          <cell r="H55"/>
          <cell r="I55">
            <v>0</v>
          </cell>
          <cell r="J55">
            <v>0</v>
          </cell>
          <cell r="K55">
            <v>0</v>
          </cell>
          <cell r="L55"/>
          <cell r="M55"/>
          <cell r="N55">
            <v>696.39</v>
          </cell>
          <cell r="O55">
            <v>0</v>
          </cell>
        </row>
        <row r="56"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/>
          <cell r="G56"/>
          <cell r="H56"/>
          <cell r="I56">
            <v>0</v>
          </cell>
          <cell r="J56">
            <v>0</v>
          </cell>
          <cell r="K56">
            <v>0</v>
          </cell>
          <cell r="L56"/>
          <cell r="M56"/>
          <cell r="N56">
            <v>0</v>
          </cell>
          <cell r="O56">
            <v>0</v>
          </cell>
        </row>
        <row r="57">
          <cell r="B57">
            <v>148794</v>
          </cell>
          <cell r="C57"/>
          <cell r="D57">
            <v>0</v>
          </cell>
          <cell r="E57">
            <v>654354.21</v>
          </cell>
          <cell r="F57">
            <v>1143440</v>
          </cell>
          <cell r="G57">
            <v>332530.25</v>
          </cell>
          <cell r="H57"/>
          <cell r="I57">
            <v>0</v>
          </cell>
          <cell r="J57">
            <v>300000</v>
          </cell>
          <cell r="K57">
            <v>1687299</v>
          </cell>
          <cell r="L57"/>
          <cell r="M57"/>
          <cell r="N57">
            <v>0</v>
          </cell>
          <cell r="O57">
            <v>0</v>
          </cell>
        </row>
        <row r="58">
          <cell r="B58">
            <v>0</v>
          </cell>
          <cell r="C58"/>
          <cell r="D58">
            <v>0</v>
          </cell>
          <cell r="E58">
            <v>0</v>
          </cell>
          <cell r="F58">
            <v>0</v>
          </cell>
          <cell r="G58"/>
          <cell r="H58"/>
          <cell r="I58">
            <v>0</v>
          </cell>
          <cell r="J58">
            <v>0</v>
          </cell>
          <cell r="K58">
            <v>0</v>
          </cell>
          <cell r="L58"/>
          <cell r="M58"/>
          <cell r="N58">
            <v>0</v>
          </cell>
          <cell r="O58">
            <v>0</v>
          </cell>
        </row>
        <row r="59"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/>
          <cell r="H59"/>
          <cell r="I59">
            <v>0</v>
          </cell>
          <cell r="J59">
            <v>0</v>
          </cell>
          <cell r="K59">
            <v>0</v>
          </cell>
          <cell r="L59"/>
          <cell r="M59"/>
          <cell r="N59">
            <v>0</v>
          </cell>
          <cell r="O59">
            <v>0</v>
          </cell>
        </row>
        <row r="60">
          <cell r="B60">
            <v>1849765.21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52391.21</v>
          </cell>
          <cell r="H60">
            <v>20000</v>
          </cell>
          <cell r="I60">
            <v>0</v>
          </cell>
          <cell r="J60">
            <v>0</v>
          </cell>
          <cell r="K60">
            <v>0</v>
          </cell>
          <cell r="L60"/>
          <cell r="M60"/>
          <cell r="N60">
            <v>0</v>
          </cell>
          <cell r="O60">
            <v>0</v>
          </cell>
        </row>
        <row r="61"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/>
          <cell r="H61"/>
          <cell r="I61">
            <v>0</v>
          </cell>
          <cell r="J61">
            <v>0</v>
          </cell>
          <cell r="K61">
            <v>0</v>
          </cell>
          <cell r="L61"/>
          <cell r="M61"/>
          <cell r="N61">
            <v>0</v>
          </cell>
          <cell r="O61">
            <v>0</v>
          </cell>
        </row>
        <row r="62">
          <cell r="B62">
            <v>0</v>
          </cell>
          <cell r="C62"/>
          <cell r="D62">
            <v>0</v>
          </cell>
          <cell r="E62">
            <v>0</v>
          </cell>
          <cell r="F62">
            <v>233175</v>
          </cell>
          <cell r="G62"/>
          <cell r="H62"/>
          <cell r="I62">
            <v>0</v>
          </cell>
          <cell r="J62">
            <v>0</v>
          </cell>
          <cell r="K62">
            <v>0</v>
          </cell>
          <cell r="L62"/>
          <cell r="M62"/>
          <cell r="N62">
            <v>0</v>
          </cell>
          <cell r="O62">
            <v>0</v>
          </cell>
        </row>
        <row r="63"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/>
          <cell r="H63"/>
          <cell r="I63">
            <v>0</v>
          </cell>
          <cell r="J63">
            <v>0</v>
          </cell>
          <cell r="K63">
            <v>0</v>
          </cell>
          <cell r="L63"/>
          <cell r="M63"/>
          <cell r="N63">
            <v>0</v>
          </cell>
          <cell r="O63">
            <v>0</v>
          </cell>
        </row>
        <row r="64"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4009.5</v>
          </cell>
          <cell r="H64"/>
          <cell r="I64">
            <v>0</v>
          </cell>
          <cell r="J64">
            <v>0</v>
          </cell>
          <cell r="K64">
            <v>0</v>
          </cell>
          <cell r="L64">
            <v>4010</v>
          </cell>
          <cell r="M64"/>
          <cell r="N64">
            <v>0</v>
          </cell>
          <cell r="O64">
            <v>0</v>
          </cell>
        </row>
        <row r="65">
          <cell r="B65">
            <v>0</v>
          </cell>
          <cell r="C65">
            <v>0</v>
          </cell>
          <cell r="D65">
            <v>0</v>
          </cell>
          <cell r="E65">
            <v>266135.14</v>
          </cell>
          <cell r="F65">
            <v>1202825</v>
          </cell>
          <cell r="G65"/>
          <cell r="H65"/>
          <cell r="I65">
            <v>0</v>
          </cell>
          <cell r="J65">
            <v>0</v>
          </cell>
          <cell r="K65">
            <v>0</v>
          </cell>
          <cell r="L65"/>
          <cell r="M65"/>
          <cell r="N65">
            <v>0</v>
          </cell>
          <cell r="O65">
            <v>0</v>
          </cell>
        </row>
        <row r="66"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188160</v>
          </cell>
          <cell r="H66"/>
          <cell r="I66">
            <v>0</v>
          </cell>
          <cell r="J66">
            <v>0</v>
          </cell>
          <cell r="K66">
            <v>0</v>
          </cell>
          <cell r="L66">
            <v>188160</v>
          </cell>
          <cell r="M66"/>
          <cell r="N66">
            <v>0</v>
          </cell>
          <cell r="O66">
            <v>0</v>
          </cell>
        </row>
        <row r="67"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/>
          <cell r="H67"/>
          <cell r="I67">
            <v>0</v>
          </cell>
          <cell r="J67">
            <v>0</v>
          </cell>
          <cell r="K67">
            <v>0</v>
          </cell>
          <cell r="L67"/>
          <cell r="M67"/>
          <cell r="N67">
            <v>0</v>
          </cell>
          <cell r="O67">
            <v>0</v>
          </cell>
        </row>
        <row r="68">
          <cell r="B68">
            <v>61687.27</v>
          </cell>
          <cell r="C68">
            <v>3789056</v>
          </cell>
          <cell r="D68">
            <v>0</v>
          </cell>
          <cell r="E68">
            <v>272804</v>
          </cell>
          <cell r="F68">
            <v>823554</v>
          </cell>
          <cell r="G68">
            <v>2089693</v>
          </cell>
          <cell r="H68"/>
          <cell r="I68">
            <v>0</v>
          </cell>
          <cell r="J68">
            <v>42281</v>
          </cell>
          <cell r="K68">
            <v>0</v>
          </cell>
          <cell r="L68"/>
          <cell r="M68"/>
          <cell r="N68">
            <v>0</v>
          </cell>
          <cell r="O68">
            <v>0</v>
          </cell>
        </row>
        <row r="69">
          <cell r="B69"/>
          <cell r="C69"/>
          <cell r="D69"/>
          <cell r="E69"/>
          <cell r="F69"/>
          <cell r="G69"/>
          <cell r="H69"/>
          <cell r="I69">
            <v>0</v>
          </cell>
          <cell r="J69">
            <v>0</v>
          </cell>
          <cell r="K69"/>
          <cell r="L69"/>
          <cell r="M69"/>
          <cell r="N69"/>
          <cell r="O69"/>
        </row>
        <row r="70">
          <cell r="B70"/>
          <cell r="C70"/>
          <cell r="D70"/>
          <cell r="E70"/>
          <cell r="F70"/>
          <cell r="G70"/>
          <cell r="H70"/>
          <cell r="I70"/>
          <cell r="J70"/>
          <cell r="K70"/>
          <cell r="L70"/>
          <cell r="M70"/>
          <cell r="N70"/>
          <cell r="O70"/>
        </row>
        <row r="71">
          <cell r="B71">
            <v>14</v>
          </cell>
          <cell r="C71">
            <v>39</v>
          </cell>
          <cell r="D71">
            <v>0</v>
          </cell>
          <cell r="E71">
            <v>8</v>
          </cell>
          <cell r="F71">
            <v>85</v>
          </cell>
          <cell r="G71">
            <v>32</v>
          </cell>
          <cell r="H71">
            <v>1</v>
          </cell>
          <cell r="I71">
            <v>0</v>
          </cell>
          <cell r="J71">
            <v>16</v>
          </cell>
          <cell r="K71">
            <v>9</v>
          </cell>
          <cell r="L71">
            <v>4</v>
          </cell>
          <cell r="M71">
            <v>5</v>
          </cell>
          <cell r="N71">
            <v>0</v>
          </cell>
          <cell r="O71">
            <v>1</v>
          </cell>
        </row>
        <row r="72">
          <cell r="B72">
            <v>62</v>
          </cell>
          <cell r="C72">
            <v>157</v>
          </cell>
          <cell r="D72">
            <v>12</v>
          </cell>
          <cell r="E72">
            <v>35</v>
          </cell>
          <cell r="F72">
            <v>140</v>
          </cell>
          <cell r="G72">
            <v>75</v>
          </cell>
          <cell r="H72">
            <v>1</v>
          </cell>
          <cell r="I72">
            <v>0</v>
          </cell>
          <cell r="J72">
            <v>4</v>
          </cell>
          <cell r="K72">
            <v>52</v>
          </cell>
          <cell r="L72">
            <v>16</v>
          </cell>
          <cell r="M72">
            <v>1</v>
          </cell>
          <cell r="N72">
            <v>4</v>
          </cell>
          <cell r="O72">
            <v>1</v>
          </cell>
        </row>
        <row r="73">
          <cell r="B73">
            <v>9</v>
          </cell>
          <cell r="C73">
            <v>64</v>
          </cell>
          <cell r="D73">
            <v>0</v>
          </cell>
          <cell r="E73">
            <v>15</v>
          </cell>
          <cell r="F73">
            <v>77</v>
          </cell>
          <cell r="G73">
            <v>44</v>
          </cell>
          <cell r="H73">
            <v>1</v>
          </cell>
          <cell r="I73">
            <v>0</v>
          </cell>
          <cell r="J73">
            <v>0</v>
          </cell>
          <cell r="K73">
            <v>12</v>
          </cell>
          <cell r="L73">
            <v>8</v>
          </cell>
          <cell r="M73">
            <v>0</v>
          </cell>
          <cell r="N73">
            <v>2</v>
          </cell>
          <cell r="O73">
            <v>0</v>
          </cell>
        </row>
        <row r="74">
          <cell r="B74">
            <v>14</v>
          </cell>
          <cell r="C74">
            <v>2</v>
          </cell>
          <cell r="D74">
            <v>0</v>
          </cell>
          <cell r="E74">
            <v>0</v>
          </cell>
          <cell r="F74">
            <v>14</v>
          </cell>
          <cell r="G74">
            <v>6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1</v>
          </cell>
          <cell r="M74">
            <v>0</v>
          </cell>
          <cell r="N74">
            <v>0</v>
          </cell>
          <cell r="O74">
            <v>0</v>
          </cell>
        </row>
        <row r="75">
          <cell r="B75">
            <v>531</v>
          </cell>
          <cell r="C75">
            <v>381</v>
          </cell>
          <cell r="D75">
            <v>32</v>
          </cell>
          <cell r="E75">
            <v>288</v>
          </cell>
          <cell r="F75">
            <v>654</v>
          </cell>
          <cell r="G75">
            <v>547</v>
          </cell>
          <cell r="H75">
            <v>77</v>
          </cell>
          <cell r="I75">
            <v>67</v>
          </cell>
          <cell r="J75">
            <v>138</v>
          </cell>
          <cell r="K75">
            <v>735</v>
          </cell>
          <cell r="L75">
            <v>292</v>
          </cell>
          <cell r="M75">
            <v>0</v>
          </cell>
          <cell r="N75">
            <v>280</v>
          </cell>
          <cell r="O75" t="str">
            <v>Eftersendes</v>
          </cell>
        </row>
        <row r="76">
          <cell r="B76">
            <v>263</v>
          </cell>
          <cell r="C76">
            <v>210</v>
          </cell>
          <cell r="D76">
            <v>11</v>
          </cell>
          <cell r="E76">
            <v>128</v>
          </cell>
          <cell r="F76">
            <v>412</v>
          </cell>
          <cell r="G76">
            <v>409</v>
          </cell>
          <cell r="H76">
            <v>23</v>
          </cell>
          <cell r="I76">
            <v>58</v>
          </cell>
          <cell r="J76">
            <v>95</v>
          </cell>
          <cell r="K76">
            <v>590</v>
          </cell>
          <cell r="L76">
            <v>275</v>
          </cell>
          <cell r="M76">
            <v>0</v>
          </cell>
          <cell r="N76">
            <v>224</v>
          </cell>
          <cell r="O76" t="str">
            <v>Eftersendes</v>
          </cell>
        </row>
        <row r="77">
          <cell r="B77"/>
          <cell r="C77">
            <v>94</v>
          </cell>
          <cell r="D77">
            <v>20</v>
          </cell>
          <cell r="E77"/>
          <cell r="F77"/>
          <cell r="G77">
            <v>81</v>
          </cell>
          <cell r="H77">
            <v>35</v>
          </cell>
          <cell r="I77">
            <v>0</v>
          </cell>
          <cell r="J77">
            <v>0</v>
          </cell>
          <cell r="K77"/>
          <cell r="L77">
            <v>5</v>
          </cell>
          <cell r="M77">
            <v>0</v>
          </cell>
          <cell r="N77"/>
          <cell r="O77" t="str">
            <v>Eftersendes</v>
          </cell>
        </row>
        <row r="78">
          <cell r="B78">
            <v>268</v>
          </cell>
          <cell r="C78">
            <v>77</v>
          </cell>
          <cell r="D78">
            <v>1</v>
          </cell>
          <cell r="E78">
            <v>160</v>
          </cell>
          <cell r="F78">
            <v>120</v>
          </cell>
          <cell r="G78">
            <v>57</v>
          </cell>
          <cell r="H78">
            <v>19</v>
          </cell>
          <cell r="I78">
            <v>9</v>
          </cell>
          <cell r="J78">
            <v>43</v>
          </cell>
          <cell r="K78">
            <v>17</v>
          </cell>
          <cell r="L78">
            <v>12</v>
          </cell>
          <cell r="M78">
            <v>0</v>
          </cell>
          <cell r="N78">
            <v>56</v>
          </cell>
          <cell r="O78" t="str">
            <v>Eftersendes</v>
          </cell>
        </row>
        <row r="79">
          <cell r="I79"/>
        </row>
        <row r="80">
          <cell r="I80"/>
        </row>
        <row r="81">
          <cell r="I81"/>
        </row>
        <row r="82">
          <cell r="I82"/>
        </row>
        <row r="83">
          <cell r="I83"/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V228"/>
  <sheetViews>
    <sheetView tabSelected="1" zoomScale="80" zoomScaleNormal="80" workbookViewId="0">
      <pane xSplit="2" ySplit="5" topLeftCell="C189" activePane="bottomRight" state="frozen"/>
      <selection pane="topRight" activeCell="C1" sqref="C1"/>
      <selection pane="bottomLeft" activeCell="A6" sqref="A6"/>
      <selection pane="bottomRight" activeCell="I206" sqref="I206"/>
    </sheetView>
  </sheetViews>
  <sheetFormatPr defaultRowHeight="11.25" x14ac:dyDescent="0.2"/>
  <cols>
    <col min="1" max="1" width="31.5703125" style="51" bestFit="1" customWidth="1"/>
    <col min="2" max="2" width="6.42578125" style="51" bestFit="1" customWidth="1"/>
    <col min="3" max="4" width="12.28515625" style="51" bestFit="1" customWidth="1"/>
    <col min="5" max="8" width="9.85546875" style="51" bestFit="1" customWidth="1"/>
    <col min="9" max="11" width="9.7109375" style="51" bestFit="1" customWidth="1"/>
    <col min="12" max="12" width="9.7109375" style="42" bestFit="1" customWidth="1"/>
    <col min="13" max="13" width="9.85546875" style="51" bestFit="1" customWidth="1"/>
    <col min="14" max="14" width="11.7109375" style="51" bestFit="1" customWidth="1"/>
    <col min="15" max="15" width="9.85546875" style="51" bestFit="1" customWidth="1"/>
    <col min="16" max="16" width="9.140625" style="51" customWidth="1"/>
    <col min="17" max="17" width="9.85546875" style="51" bestFit="1" customWidth="1"/>
    <col min="18" max="18" width="14.7109375" style="51" bestFit="1" customWidth="1"/>
    <col min="19" max="20" width="9.85546875" style="51" bestFit="1" customWidth="1"/>
    <col min="21" max="21" width="9.5703125" style="51" bestFit="1" customWidth="1"/>
    <col min="22" max="22" width="9.5703125" style="51" customWidth="1"/>
    <col min="23" max="23" width="9.5703125" style="51" bestFit="1" customWidth="1"/>
    <col min="24" max="24" width="9.5703125" style="51" customWidth="1"/>
    <col min="25" max="25" width="9.28515625" style="51" bestFit="1" customWidth="1"/>
    <col min="26" max="27" width="9.85546875" style="51" bestFit="1" customWidth="1"/>
    <col min="28" max="28" width="9.85546875" style="51" customWidth="1"/>
    <col min="29" max="29" width="9.85546875" style="51" bestFit="1" customWidth="1"/>
    <col min="30" max="30" width="9.85546875" style="51" customWidth="1"/>
    <col min="31" max="31" width="9.85546875" style="51" bestFit="1" customWidth="1"/>
    <col min="32" max="32" width="9.85546875" style="51" customWidth="1"/>
    <col min="33" max="33" width="11.7109375" style="51" customWidth="1"/>
    <col min="34" max="34" width="10.42578125" style="51" bestFit="1" customWidth="1"/>
    <col min="35" max="37" width="9.7109375" style="51" bestFit="1" customWidth="1"/>
    <col min="38" max="38" width="11.7109375" style="51" customWidth="1"/>
    <col min="39" max="39" width="9.7109375" style="51" bestFit="1" customWidth="1"/>
    <col min="40" max="41" width="9.7109375" style="51" customWidth="1"/>
    <col min="42" max="42" width="14.85546875" style="51" customWidth="1"/>
    <col min="43" max="44" width="9.7109375" style="51" bestFit="1" customWidth="1"/>
    <col min="45" max="48" width="9.7109375" style="51" customWidth="1"/>
    <col min="49" max="49" width="9.7109375" style="51" bestFit="1" customWidth="1"/>
    <col min="50" max="50" width="12.42578125" style="51" bestFit="1" customWidth="1"/>
    <col min="51" max="51" width="12.7109375" style="51" customWidth="1"/>
    <col min="52" max="52" width="9.85546875" style="51" bestFit="1" customWidth="1"/>
    <col min="53" max="53" width="15.42578125" style="51" customWidth="1"/>
    <col min="54" max="54" width="22.5703125" style="51" bestFit="1" customWidth="1"/>
    <col min="55" max="55" width="9.85546875" style="51" bestFit="1" customWidth="1"/>
    <col min="56" max="57" width="9.7109375" style="51" bestFit="1" customWidth="1"/>
    <col min="58" max="60" width="9.140625" style="51"/>
    <col min="61" max="61" width="17.85546875" style="51" customWidth="1"/>
    <col min="62" max="63" width="9.140625" style="51"/>
    <col min="64" max="64" width="8.5703125" style="51" customWidth="1"/>
    <col min="65" max="70" width="9.140625" style="51"/>
    <col min="71" max="71" width="22.140625" style="51" customWidth="1"/>
    <col min="72" max="72" width="23.140625" style="51" customWidth="1"/>
    <col min="73" max="267" width="9.140625" style="51"/>
    <col min="268" max="268" width="31.5703125" style="51" bestFit="1" customWidth="1"/>
    <col min="269" max="269" width="6.42578125" style="51" bestFit="1" customWidth="1"/>
    <col min="270" max="270" width="12.28515625" style="51" bestFit="1" customWidth="1"/>
    <col min="271" max="275" width="9.85546875" style="51" bestFit="1" customWidth="1"/>
    <col min="276" max="279" width="9.7109375" style="51" bestFit="1" customWidth="1"/>
    <col min="280" max="282" width="9.85546875" style="51" bestFit="1" customWidth="1"/>
    <col min="283" max="283" width="9.140625" style="51" customWidth="1"/>
    <col min="284" max="287" width="9.85546875" style="51" bestFit="1" customWidth="1"/>
    <col min="288" max="289" width="9.5703125" style="51" bestFit="1" customWidth="1"/>
    <col min="290" max="290" width="9.28515625" style="51" bestFit="1" customWidth="1"/>
    <col min="291" max="294" width="9.85546875" style="51" bestFit="1" customWidth="1"/>
    <col min="295" max="295" width="11.7109375" style="51" customWidth="1"/>
    <col min="296" max="296" width="10.42578125" style="51" bestFit="1" customWidth="1"/>
    <col min="297" max="305" width="9.7109375" style="51" bestFit="1" customWidth="1"/>
    <col min="306" max="306" width="12.42578125" style="51" bestFit="1" customWidth="1"/>
    <col min="307" max="307" width="12.7109375" style="51" customWidth="1"/>
    <col min="308" max="308" width="9.85546875" style="51" bestFit="1" customWidth="1"/>
    <col min="309" max="309" width="9.7109375" style="51" bestFit="1" customWidth="1"/>
    <col min="310" max="311" width="9.85546875" style="51" bestFit="1" customWidth="1"/>
    <col min="312" max="313" width="9.7109375" style="51" bestFit="1" customWidth="1"/>
    <col min="314" max="523" width="9.140625" style="51"/>
    <col min="524" max="524" width="31.5703125" style="51" bestFit="1" customWidth="1"/>
    <col min="525" max="525" width="6.42578125" style="51" bestFit="1" customWidth="1"/>
    <col min="526" max="526" width="12.28515625" style="51" bestFit="1" customWidth="1"/>
    <col min="527" max="531" width="9.85546875" style="51" bestFit="1" customWidth="1"/>
    <col min="532" max="535" width="9.7109375" style="51" bestFit="1" customWidth="1"/>
    <col min="536" max="538" width="9.85546875" style="51" bestFit="1" customWidth="1"/>
    <col min="539" max="539" width="9.140625" style="51" customWidth="1"/>
    <col min="540" max="543" width="9.85546875" style="51" bestFit="1" customWidth="1"/>
    <col min="544" max="545" width="9.5703125" style="51" bestFit="1" customWidth="1"/>
    <col min="546" max="546" width="9.28515625" style="51" bestFit="1" customWidth="1"/>
    <col min="547" max="550" width="9.85546875" style="51" bestFit="1" customWidth="1"/>
    <col min="551" max="551" width="11.7109375" style="51" customWidth="1"/>
    <col min="552" max="552" width="10.42578125" style="51" bestFit="1" customWidth="1"/>
    <col min="553" max="561" width="9.7109375" style="51" bestFit="1" customWidth="1"/>
    <col min="562" max="562" width="12.42578125" style="51" bestFit="1" customWidth="1"/>
    <col min="563" max="563" width="12.7109375" style="51" customWidth="1"/>
    <col min="564" max="564" width="9.85546875" style="51" bestFit="1" customWidth="1"/>
    <col min="565" max="565" width="9.7109375" style="51" bestFit="1" customWidth="1"/>
    <col min="566" max="567" width="9.85546875" style="51" bestFit="1" customWidth="1"/>
    <col min="568" max="569" width="9.7109375" style="51" bestFit="1" customWidth="1"/>
    <col min="570" max="779" width="9.140625" style="51"/>
    <col min="780" max="780" width="31.5703125" style="51" bestFit="1" customWidth="1"/>
    <col min="781" max="781" width="6.42578125" style="51" bestFit="1" customWidth="1"/>
    <col min="782" max="782" width="12.28515625" style="51" bestFit="1" customWidth="1"/>
    <col min="783" max="787" width="9.85546875" style="51" bestFit="1" customWidth="1"/>
    <col min="788" max="791" width="9.7109375" style="51" bestFit="1" customWidth="1"/>
    <col min="792" max="794" width="9.85546875" style="51" bestFit="1" customWidth="1"/>
    <col min="795" max="795" width="9.140625" style="51" customWidth="1"/>
    <col min="796" max="799" width="9.85546875" style="51" bestFit="1" customWidth="1"/>
    <col min="800" max="801" width="9.5703125" style="51" bestFit="1" customWidth="1"/>
    <col min="802" max="802" width="9.28515625" style="51" bestFit="1" customWidth="1"/>
    <col min="803" max="806" width="9.85546875" style="51" bestFit="1" customWidth="1"/>
    <col min="807" max="807" width="11.7109375" style="51" customWidth="1"/>
    <col min="808" max="808" width="10.42578125" style="51" bestFit="1" customWidth="1"/>
    <col min="809" max="817" width="9.7109375" style="51" bestFit="1" customWidth="1"/>
    <col min="818" max="818" width="12.42578125" style="51" bestFit="1" customWidth="1"/>
    <col min="819" max="819" width="12.7109375" style="51" customWidth="1"/>
    <col min="820" max="820" width="9.85546875" style="51" bestFit="1" customWidth="1"/>
    <col min="821" max="821" width="9.7109375" style="51" bestFit="1" customWidth="1"/>
    <col min="822" max="823" width="9.85546875" style="51" bestFit="1" customWidth="1"/>
    <col min="824" max="825" width="9.7109375" style="51" bestFit="1" customWidth="1"/>
    <col min="826" max="1035" width="9.140625" style="51"/>
    <col min="1036" max="1036" width="31.5703125" style="51" bestFit="1" customWidth="1"/>
    <col min="1037" max="1037" width="6.42578125" style="51" bestFit="1" customWidth="1"/>
    <col min="1038" max="1038" width="12.28515625" style="51" bestFit="1" customWidth="1"/>
    <col min="1039" max="1043" width="9.85546875" style="51" bestFit="1" customWidth="1"/>
    <col min="1044" max="1047" width="9.7109375" style="51" bestFit="1" customWidth="1"/>
    <col min="1048" max="1050" width="9.85546875" style="51" bestFit="1" customWidth="1"/>
    <col min="1051" max="1051" width="9.140625" style="51" customWidth="1"/>
    <col min="1052" max="1055" width="9.85546875" style="51" bestFit="1" customWidth="1"/>
    <col min="1056" max="1057" width="9.5703125" style="51" bestFit="1" customWidth="1"/>
    <col min="1058" max="1058" width="9.28515625" style="51" bestFit="1" customWidth="1"/>
    <col min="1059" max="1062" width="9.85546875" style="51" bestFit="1" customWidth="1"/>
    <col min="1063" max="1063" width="11.7109375" style="51" customWidth="1"/>
    <col min="1064" max="1064" width="10.42578125" style="51" bestFit="1" customWidth="1"/>
    <col min="1065" max="1073" width="9.7109375" style="51" bestFit="1" customWidth="1"/>
    <col min="1074" max="1074" width="12.42578125" style="51" bestFit="1" customWidth="1"/>
    <col min="1075" max="1075" width="12.7109375" style="51" customWidth="1"/>
    <col min="1076" max="1076" width="9.85546875" style="51" bestFit="1" customWidth="1"/>
    <col min="1077" max="1077" width="9.7109375" style="51" bestFit="1" customWidth="1"/>
    <col min="1078" max="1079" width="9.85546875" style="51" bestFit="1" customWidth="1"/>
    <col min="1080" max="1081" width="9.7109375" style="51" bestFit="1" customWidth="1"/>
    <col min="1082" max="1291" width="9.140625" style="51"/>
    <col min="1292" max="1292" width="31.5703125" style="51" bestFit="1" customWidth="1"/>
    <col min="1293" max="1293" width="6.42578125" style="51" bestFit="1" customWidth="1"/>
    <col min="1294" max="1294" width="12.28515625" style="51" bestFit="1" customWidth="1"/>
    <col min="1295" max="1299" width="9.85546875" style="51" bestFit="1" customWidth="1"/>
    <col min="1300" max="1303" width="9.7109375" style="51" bestFit="1" customWidth="1"/>
    <col min="1304" max="1306" width="9.85546875" style="51" bestFit="1" customWidth="1"/>
    <col min="1307" max="1307" width="9.140625" style="51" customWidth="1"/>
    <col min="1308" max="1311" width="9.85546875" style="51" bestFit="1" customWidth="1"/>
    <col min="1312" max="1313" width="9.5703125" style="51" bestFit="1" customWidth="1"/>
    <col min="1314" max="1314" width="9.28515625" style="51" bestFit="1" customWidth="1"/>
    <col min="1315" max="1318" width="9.85546875" style="51" bestFit="1" customWidth="1"/>
    <col min="1319" max="1319" width="11.7109375" style="51" customWidth="1"/>
    <col min="1320" max="1320" width="10.42578125" style="51" bestFit="1" customWidth="1"/>
    <col min="1321" max="1329" width="9.7109375" style="51" bestFit="1" customWidth="1"/>
    <col min="1330" max="1330" width="12.42578125" style="51" bestFit="1" customWidth="1"/>
    <col min="1331" max="1331" width="12.7109375" style="51" customWidth="1"/>
    <col min="1332" max="1332" width="9.85546875" style="51" bestFit="1" customWidth="1"/>
    <col min="1333" max="1333" width="9.7109375" style="51" bestFit="1" customWidth="1"/>
    <col min="1334" max="1335" width="9.85546875" style="51" bestFit="1" customWidth="1"/>
    <col min="1336" max="1337" width="9.7109375" style="51" bestFit="1" customWidth="1"/>
    <col min="1338" max="1547" width="9.140625" style="51"/>
    <col min="1548" max="1548" width="31.5703125" style="51" bestFit="1" customWidth="1"/>
    <col min="1549" max="1549" width="6.42578125" style="51" bestFit="1" customWidth="1"/>
    <col min="1550" max="1550" width="12.28515625" style="51" bestFit="1" customWidth="1"/>
    <col min="1551" max="1555" width="9.85546875" style="51" bestFit="1" customWidth="1"/>
    <col min="1556" max="1559" width="9.7109375" style="51" bestFit="1" customWidth="1"/>
    <col min="1560" max="1562" width="9.85546875" style="51" bestFit="1" customWidth="1"/>
    <col min="1563" max="1563" width="9.140625" style="51" customWidth="1"/>
    <col min="1564" max="1567" width="9.85546875" style="51" bestFit="1" customWidth="1"/>
    <col min="1568" max="1569" width="9.5703125" style="51" bestFit="1" customWidth="1"/>
    <col min="1570" max="1570" width="9.28515625" style="51" bestFit="1" customWidth="1"/>
    <col min="1571" max="1574" width="9.85546875" style="51" bestFit="1" customWidth="1"/>
    <col min="1575" max="1575" width="11.7109375" style="51" customWidth="1"/>
    <col min="1576" max="1576" width="10.42578125" style="51" bestFit="1" customWidth="1"/>
    <col min="1577" max="1585" width="9.7109375" style="51" bestFit="1" customWidth="1"/>
    <col min="1586" max="1586" width="12.42578125" style="51" bestFit="1" customWidth="1"/>
    <col min="1587" max="1587" width="12.7109375" style="51" customWidth="1"/>
    <col min="1588" max="1588" width="9.85546875" style="51" bestFit="1" customWidth="1"/>
    <col min="1589" max="1589" width="9.7109375" style="51" bestFit="1" customWidth="1"/>
    <col min="1590" max="1591" width="9.85546875" style="51" bestFit="1" customWidth="1"/>
    <col min="1592" max="1593" width="9.7109375" style="51" bestFit="1" customWidth="1"/>
    <col min="1594" max="1803" width="9.140625" style="51"/>
    <col min="1804" max="1804" width="31.5703125" style="51" bestFit="1" customWidth="1"/>
    <col min="1805" max="1805" width="6.42578125" style="51" bestFit="1" customWidth="1"/>
    <col min="1806" max="1806" width="12.28515625" style="51" bestFit="1" customWidth="1"/>
    <col min="1807" max="1811" width="9.85546875" style="51" bestFit="1" customWidth="1"/>
    <col min="1812" max="1815" width="9.7109375" style="51" bestFit="1" customWidth="1"/>
    <col min="1816" max="1818" width="9.85546875" style="51" bestFit="1" customWidth="1"/>
    <col min="1819" max="1819" width="9.140625" style="51" customWidth="1"/>
    <col min="1820" max="1823" width="9.85546875" style="51" bestFit="1" customWidth="1"/>
    <col min="1824" max="1825" width="9.5703125" style="51" bestFit="1" customWidth="1"/>
    <col min="1826" max="1826" width="9.28515625" style="51" bestFit="1" customWidth="1"/>
    <col min="1827" max="1830" width="9.85546875" style="51" bestFit="1" customWidth="1"/>
    <col min="1831" max="1831" width="11.7109375" style="51" customWidth="1"/>
    <col min="1832" max="1832" width="10.42578125" style="51" bestFit="1" customWidth="1"/>
    <col min="1833" max="1841" width="9.7109375" style="51" bestFit="1" customWidth="1"/>
    <col min="1842" max="1842" width="12.42578125" style="51" bestFit="1" customWidth="1"/>
    <col min="1843" max="1843" width="12.7109375" style="51" customWidth="1"/>
    <col min="1844" max="1844" width="9.85546875" style="51" bestFit="1" customWidth="1"/>
    <col min="1845" max="1845" width="9.7109375" style="51" bestFit="1" customWidth="1"/>
    <col min="1846" max="1847" width="9.85546875" style="51" bestFit="1" customWidth="1"/>
    <col min="1848" max="1849" width="9.7109375" style="51" bestFit="1" customWidth="1"/>
    <col min="1850" max="2059" width="9.140625" style="51"/>
    <col min="2060" max="2060" width="31.5703125" style="51" bestFit="1" customWidth="1"/>
    <col min="2061" max="2061" width="6.42578125" style="51" bestFit="1" customWidth="1"/>
    <col min="2062" max="2062" width="12.28515625" style="51" bestFit="1" customWidth="1"/>
    <col min="2063" max="2067" width="9.85546875" style="51" bestFit="1" customWidth="1"/>
    <col min="2068" max="2071" width="9.7109375" style="51" bestFit="1" customWidth="1"/>
    <col min="2072" max="2074" width="9.85546875" style="51" bestFit="1" customWidth="1"/>
    <col min="2075" max="2075" width="9.140625" style="51" customWidth="1"/>
    <col min="2076" max="2079" width="9.85546875" style="51" bestFit="1" customWidth="1"/>
    <col min="2080" max="2081" width="9.5703125" style="51" bestFit="1" customWidth="1"/>
    <col min="2082" max="2082" width="9.28515625" style="51" bestFit="1" customWidth="1"/>
    <col min="2083" max="2086" width="9.85546875" style="51" bestFit="1" customWidth="1"/>
    <col min="2087" max="2087" width="11.7109375" style="51" customWidth="1"/>
    <col min="2088" max="2088" width="10.42578125" style="51" bestFit="1" customWidth="1"/>
    <col min="2089" max="2097" width="9.7109375" style="51" bestFit="1" customWidth="1"/>
    <col min="2098" max="2098" width="12.42578125" style="51" bestFit="1" customWidth="1"/>
    <col min="2099" max="2099" width="12.7109375" style="51" customWidth="1"/>
    <col min="2100" max="2100" width="9.85546875" style="51" bestFit="1" customWidth="1"/>
    <col min="2101" max="2101" width="9.7109375" style="51" bestFit="1" customWidth="1"/>
    <col min="2102" max="2103" width="9.85546875" style="51" bestFit="1" customWidth="1"/>
    <col min="2104" max="2105" width="9.7109375" style="51" bestFit="1" customWidth="1"/>
    <col min="2106" max="2315" width="9.140625" style="51"/>
    <col min="2316" max="2316" width="31.5703125" style="51" bestFit="1" customWidth="1"/>
    <col min="2317" max="2317" width="6.42578125" style="51" bestFit="1" customWidth="1"/>
    <col min="2318" max="2318" width="12.28515625" style="51" bestFit="1" customWidth="1"/>
    <col min="2319" max="2323" width="9.85546875" style="51" bestFit="1" customWidth="1"/>
    <col min="2324" max="2327" width="9.7109375" style="51" bestFit="1" customWidth="1"/>
    <col min="2328" max="2330" width="9.85546875" style="51" bestFit="1" customWidth="1"/>
    <col min="2331" max="2331" width="9.140625" style="51" customWidth="1"/>
    <col min="2332" max="2335" width="9.85546875" style="51" bestFit="1" customWidth="1"/>
    <col min="2336" max="2337" width="9.5703125" style="51" bestFit="1" customWidth="1"/>
    <col min="2338" max="2338" width="9.28515625" style="51" bestFit="1" customWidth="1"/>
    <col min="2339" max="2342" width="9.85546875" style="51" bestFit="1" customWidth="1"/>
    <col min="2343" max="2343" width="11.7109375" style="51" customWidth="1"/>
    <col min="2344" max="2344" width="10.42578125" style="51" bestFit="1" customWidth="1"/>
    <col min="2345" max="2353" width="9.7109375" style="51" bestFit="1" customWidth="1"/>
    <col min="2354" max="2354" width="12.42578125" style="51" bestFit="1" customWidth="1"/>
    <col min="2355" max="2355" width="12.7109375" style="51" customWidth="1"/>
    <col min="2356" max="2356" width="9.85546875" style="51" bestFit="1" customWidth="1"/>
    <col min="2357" max="2357" width="9.7109375" style="51" bestFit="1" customWidth="1"/>
    <col min="2358" max="2359" width="9.85546875" style="51" bestFit="1" customWidth="1"/>
    <col min="2360" max="2361" width="9.7109375" style="51" bestFit="1" customWidth="1"/>
    <col min="2362" max="2571" width="9.140625" style="51"/>
    <col min="2572" max="2572" width="31.5703125" style="51" bestFit="1" customWidth="1"/>
    <col min="2573" max="2573" width="6.42578125" style="51" bestFit="1" customWidth="1"/>
    <col min="2574" max="2574" width="12.28515625" style="51" bestFit="1" customWidth="1"/>
    <col min="2575" max="2579" width="9.85546875" style="51" bestFit="1" customWidth="1"/>
    <col min="2580" max="2583" width="9.7109375" style="51" bestFit="1" customWidth="1"/>
    <col min="2584" max="2586" width="9.85546875" style="51" bestFit="1" customWidth="1"/>
    <col min="2587" max="2587" width="9.140625" style="51" customWidth="1"/>
    <col min="2588" max="2591" width="9.85546875" style="51" bestFit="1" customWidth="1"/>
    <col min="2592" max="2593" width="9.5703125" style="51" bestFit="1" customWidth="1"/>
    <col min="2594" max="2594" width="9.28515625" style="51" bestFit="1" customWidth="1"/>
    <col min="2595" max="2598" width="9.85546875" style="51" bestFit="1" customWidth="1"/>
    <col min="2599" max="2599" width="11.7109375" style="51" customWidth="1"/>
    <col min="2600" max="2600" width="10.42578125" style="51" bestFit="1" customWidth="1"/>
    <col min="2601" max="2609" width="9.7109375" style="51" bestFit="1" customWidth="1"/>
    <col min="2610" max="2610" width="12.42578125" style="51" bestFit="1" customWidth="1"/>
    <col min="2611" max="2611" width="12.7109375" style="51" customWidth="1"/>
    <col min="2612" max="2612" width="9.85546875" style="51" bestFit="1" customWidth="1"/>
    <col min="2613" max="2613" width="9.7109375" style="51" bestFit="1" customWidth="1"/>
    <col min="2614" max="2615" width="9.85546875" style="51" bestFit="1" customWidth="1"/>
    <col min="2616" max="2617" width="9.7109375" style="51" bestFit="1" customWidth="1"/>
    <col min="2618" max="2827" width="9.140625" style="51"/>
    <col min="2828" max="2828" width="31.5703125" style="51" bestFit="1" customWidth="1"/>
    <col min="2829" max="2829" width="6.42578125" style="51" bestFit="1" customWidth="1"/>
    <col min="2830" max="2830" width="12.28515625" style="51" bestFit="1" customWidth="1"/>
    <col min="2831" max="2835" width="9.85546875" style="51" bestFit="1" customWidth="1"/>
    <col min="2836" max="2839" width="9.7109375" style="51" bestFit="1" customWidth="1"/>
    <col min="2840" max="2842" width="9.85546875" style="51" bestFit="1" customWidth="1"/>
    <col min="2843" max="2843" width="9.140625" style="51" customWidth="1"/>
    <col min="2844" max="2847" width="9.85546875" style="51" bestFit="1" customWidth="1"/>
    <col min="2848" max="2849" width="9.5703125" style="51" bestFit="1" customWidth="1"/>
    <col min="2850" max="2850" width="9.28515625" style="51" bestFit="1" customWidth="1"/>
    <col min="2851" max="2854" width="9.85546875" style="51" bestFit="1" customWidth="1"/>
    <col min="2855" max="2855" width="11.7109375" style="51" customWidth="1"/>
    <col min="2856" max="2856" width="10.42578125" style="51" bestFit="1" customWidth="1"/>
    <col min="2857" max="2865" width="9.7109375" style="51" bestFit="1" customWidth="1"/>
    <col min="2866" max="2866" width="12.42578125" style="51" bestFit="1" customWidth="1"/>
    <col min="2867" max="2867" width="12.7109375" style="51" customWidth="1"/>
    <col min="2868" max="2868" width="9.85546875" style="51" bestFit="1" customWidth="1"/>
    <col min="2869" max="2869" width="9.7109375" style="51" bestFit="1" customWidth="1"/>
    <col min="2870" max="2871" width="9.85546875" style="51" bestFit="1" customWidth="1"/>
    <col min="2872" max="2873" width="9.7109375" style="51" bestFit="1" customWidth="1"/>
    <col min="2874" max="3083" width="9.140625" style="51"/>
    <col min="3084" max="3084" width="31.5703125" style="51" bestFit="1" customWidth="1"/>
    <col min="3085" max="3085" width="6.42578125" style="51" bestFit="1" customWidth="1"/>
    <col min="3086" max="3086" width="12.28515625" style="51" bestFit="1" customWidth="1"/>
    <col min="3087" max="3091" width="9.85546875" style="51" bestFit="1" customWidth="1"/>
    <col min="3092" max="3095" width="9.7109375" style="51" bestFit="1" customWidth="1"/>
    <col min="3096" max="3098" width="9.85546875" style="51" bestFit="1" customWidth="1"/>
    <col min="3099" max="3099" width="9.140625" style="51" customWidth="1"/>
    <col min="3100" max="3103" width="9.85546875" style="51" bestFit="1" customWidth="1"/>
    <col min="3104" max="3105" width="9.5703125" style="51" bestFit="1" customWidth="1"/>
    <col min="3106" max="3106" width="9.28515625" style="51" bestFit="1" customWidth="1"/>
    <col min="3107" max="3110" width="9.85546875" style="51" bestFit="1" customWidth="1"/>
    <col min="3111" max="3111" width="11.7109375" style="51" customWidth="1"/>
    <col min="3112" max="3112" width="10.42578125" style="51" bestFit="1" customWidth="1"/>
    <col min="3113" max="3121" width="9.7109375" style="51" bestFit="1" customWidth="1"/>
    <col min="3122" max="3122" width="12.42578125" style="51" bestFit="1" customWidth="1"/>
    <col min="3123" max="3123" width="12.7109375" style="51" customWidth="1"/>
    <col min="3124" max="3124" width="9.85546875" style="51" bestFit="1" customWidth="1"/>
    <col min="3125" max="3125" width="9.7109375" style="51" bestFit="1" customWidth="1"/>
    <col min="3126" max="3127" width="9.85546875" style="51" bestFit="1" customWidth="1"/>
    <col min="3128" max="3129" width="9.7109375" style="51" bestFit="1" customWidth="1"/>
    <col min="3130" max="3339" width="9.140625" style="51"/>
    <col min="3340" max="3340" width="31.5703125" style="51" bestFit="1" customWidth="1"/>
    <col min="3341" max="3341" width="6.42578125" style="51" bestFit="1" customWidth="1"/>
    <col min="3342" max="3342" width="12.28515625" style="51" bestFit="1" customWidth="1"/>
    <col min="3343" max="3347" width="9.85546875" style="51" bestFit="1" customWidth="1"/>
    <col min="3348" max="3351" width="9.7109375" style="51" bestFit="1" customWidth="1"/>
    <col min="3352" max="3354" width="9.85546875" style="51" bestFit="1" customWidth="1"/>
    <col min="3355" max="3355" width="9.140625" style="51" customWidth="1"/>
    <col min="3356" max="3359" width="9.85546875" style="51" bestFit="1" customWidth="1"/>
    <col min="3360" max="3361" width="9.5703125" style="51" bestFit="1" customWidth="1"/>
    <col min="3362" max="3362" width="9.28515625" style="51" bestFit="1" customWidth="1"/>
    <col min="3363" max="3366" width="9.85546875" style="51" bestFit="1" customWidth="1"/>
    <col min="3367" max="3367" width="11.7109375" style="51" customWidth="1"/>
    <col min="3368" max="3368" width="10.42578125" style="51" bestFit="1" customWidth="1"/>
    <col min="3369" max="3377" width="9.7109375" style="51" bestFit="1" customWidth="1"/>
    <col min="3378" max="3378" width="12.42578125" style="51" bestFit="1" customWidth="1"/>
    <col min="3379" max="3379" width="12.7109375" style="51" customWidth="1"/>
    <col min="3380" max="3380" width="9.85546875" style="51" bestFit="1" customWidth="1"/>
    <col min="3381" max="3381" width="9.7109375" style="51" bestFit="1" customWidth="1"/>
    <col min="3382" max="3383" width="9.85546875" style="51" bestFit="1" customWidth="1"/>
    <col min="3384" max="3385" width="9.7109375" style="51" bestFit="1" customWidth="1"/>
    <col min="3386" max="3595" width="9.140625" style="51"/>
    <col min="3596" max="3596" width="31.5703125" style="51" bestFit="1" customWidth="1"/>
    <col min="3597" max="3597" width="6.42578125" style="51" bestFit="1" customWidth="1"/>
    <col min="3598" max="3598" width="12.28515625" style="51" bestFit="1" customWidth="1"/>
    <col min="3599" max="3603" width="9.85546875" style="51" bestFit="1" customWidth="1"/>
    <col min="3604" max="3607" width="9.7109375" style="51" bestFit="1" customWidth="1"/>
    <col min="3608" max="3610" width="9.85546875" style="51" bestFit="1" customWidth="1"/>
    <col min="3611" max="3611" width="9.140625" style="51" customWidth="1"/>
    <col min="3612" max="3615" width="9.85546875" style="51" bestFit="1" customWidth="1"/>
    <col min="3616" max="3617" width="9.5703125" style="51" bestFit="1" customWidth="1"/>
    <col min="3618" max="3618" width="9.28515625" style="51" bestFit="1" customWidth="1"/>
    <col min="3619" max="3622" width="9.85546875" style="51" bestFit="1" customWidth="1"/>
    <col min="3623" max="3623" width="11.7109375" style="51" customWidth="1"/>
    <col min="3624" max="3624" width="10.42578125" style="51" bestFit="1" customWidth="1"/>
    <col min="3625" max="3633" width="9.7109375" style="51" bestFit="1" customWidth="1"/>
    <col min="3634" max="3634" width="12.42578125" style="51" bestFit="1" customWidth="1"/>
    <col min="3635" max="3635" width="12.7109375" style="51" customWidth="1"/>
    <col min="3636" max="3636" width="9.85546875" style="51" bestFit="1" customWidth="1"/>
    <col min="3637" max="3637" width="9.7109375" style="51" bestFit="1" customWidth="1"/>
    <col min="3638" max="3639" width="9.85546875" style="51" bestFit="1" customWidth="1"/>
    <col min="3640" max="3641" width="9.7109375" style="51" bestFit="1" customWidth="1"/>
    <col min="3642" max="3851" width="9.140625" style="51"/>
    <col min="3852" max="3852" width="31.5703125" style="51" bestFit="1" customWidth="1"/>
    <col min="3853" max="3853" width="6.42578125" style="51" bestFit="1" customWidth="1"/>
    <col min="3854" max="3854" width="12.28515625" style="51" bestFit="1" customWidth="1"/>
    <col min="3855" max="3859" width="9.85546875" style="51" bestFit="1" customWidth="1"/>
    <col min="3860" max="3863" width="9.7109375" style="51" bestFit="1" customWidth="1"/>
    <col min="3864" max="3866" width="9.85546875" style="51" bestFit="1" customWidth="1"/>
    <col min="3867" max="3867" width="9.140625" style="51" customWidth="1"/>
    <col min="3868" max="3871" width="9.85546875" style="51" bestFit="1" customWidth="1"/>
    <col min="3872" max="3873" width="9.5703125" style="51" bestFit="1" customWidth="1"/>
    <col min="3874" max="3874" width="9.28515625" style="51" bestFit="1" customWidth="1"/>
    <col min="3875" max="3878" width="9.85546875" style="51" bestFit="1" customWidth="1"/>
    <col min="3879" max="3879" width="11.7109375" style="51" customWidth="1"/>
    <col min="3880" max="3880" width="10.42578125" style="51" bestFit="1" customWidth="1"/>
    <col min="3881" max="3889" width="9.7109375" style="51" bestFit="1" customWidth="1"/>
    <col min="3890" max="3890" width="12.42578125" style="51" bestFit="1" customWidth="1"/>
    <col min="3891" max="3891" width="12.7109375" style="51" customWidth="1"/>
    <col min="3892" max="3892" width="9.85546875" style="51" bestFit="1" customWidth="1"/>
    <col min="3893" max="3893" width="9.7109375" style="51" bestFit="1" customWidth="1"/>
    <col min="3894" max="3895" width="9.85546875" style="51" bestFit="1" customWidth="1"/>
    <col min="3896" max="3897" width="9.7109375" style="51" bestFit="1" customWidth="1"/>
    <col min="3898" max="4107" width="9.140625" style="51"/>
    <col min="4108" max="4108" width="31.5703125" style="51" bestFit="1" customWidth="1"/>
    <col min="4109" max="4109" width="6.42578125" style="51" bestFit="1" customWidth="1"/>
    <col min="4110" max="4110" width="12.28515625" style="51" bestFit="1" customWidth="1"/>
    <col min="4111" max="4115" width="9.85546875" style="51" bestFit="1" customWidth="1"/>
    <col min="4116" max="4119" width="9.7109375" style="51" bestFit="1" customWidth="1"/>
    <col min="4120" max="4122" width="9.85546875" style="51" bestFit="1" customWidth="1"/>
    <col min="4123" max="4123" width="9.140625" style="51" customWidth="1"/>
    <col min="4124" max="4127" width="9.85546875" style="51" bestFit="1" customWidth="1"/>
    <col min="4128" max="4129" width="9.5703125" style="51" bestFit="1" customWidth="1"/>
    <col min="4130" max="4130" width="9.28515625" style="51" bestFit="1" customWidth="1"/>
    <col min="4131" max="4134" width="9.85546875" style="51" bestFit="1" customWidth="1"/>
    <col min="4135" max="4135" width="11.7109375" style="51" customWidth="1"/>
    <col min="4136" max="4136" width="10.42578125" style="51" bestFit="1" customWidth="1"/>
    <col min="4137" max="4145" width="9.7109375" style="51" bestFit="1" customWidth="1"/>
    <col min="4146" max="4146" width="12.42578125" style="51" bestFit="1" customWidth="1"/>
    <col min="4147" max="4147" width="12.7109375" style="51" customWidth="1"/>
    <col min="4148" max="4148" width="9.85546875" style="51" bestFit="1" customWidth="1"/>
    <col min="4149" max="4149" width="9.7109375" style="51" bestFit="1" customWidth="1"/>
    <col min="4150" max="4151" width="9.85546875" style="51" bestFit="1" customWidth="1"/>
    <col min="4152" max="4153" width="9.7109375" style="51" bestFit="1" customWidth="1"/>
    <col min="4154" max="4363" width="9.140625" style="51"/>
    <col min="4364" max="4364" width="31.5703125" style="51" bestFit="1" customWidth="1"/>
    <col min="4365" max="4365" width="6.42578125" style="51" bestFit="1" customWidth="1"/>
    <col min="4366" max="4366" width="12.28515625" style="51" bestFit="1" customWidth="1"/>
    <col min="4367" max="4371" width="9.85546875" style="51" bestFit="1" customWidth="1"/>
    <col min="4372" max="4375" width="9.7109375" style="51" bestFit="1" customWidth="1"/>
    <col min="4376" max="4378" width="9.85546875" style="51" bestFit="1" customWidth="1"/>
    <col min="4379" max="4379" width="9.140625" style="51" customWidth="1"/>
    <col min="4380" max="4383" width="9.85546875" style="51" bestFit="1" customWidth="1"/>
    <col min="4384" max="4385" width="9.5703125" style="51" bestFit="1" customWidth="1"/>
    <col min="4386" max="4386" width="9.28515625" style="51" bestFit="1" customWidth="1"/>
    <col min="4387" max="4390" width="9.85546875" style="51" bestFit="1" customWidth="1"/>
    <col min="4391" max="4391" width="11.7109375" style="51" customWidth="1"/>
    <col min="4392" max="4392" width="10.42578125" style="51" bestFit="1" customWidth="1"/>
    <col min="4393" max="4401" width="9.7109375" style="51" bestFit="1" customWidth="1"/>
    <col min="4402" max="4402" width="12.42578125" style="51" bestFit="1" customWidth="1"/>
    <col min="4403" max="4403" width="12.7109375" style="51" customWidth="1"/>
    <col min="4404" max="4404" width="9.85546875" style="51" bestFit="1" customWidth="1"/>
    <col min="4405" max="4405" width="9.7109375" style="51" bestFit="1" customWidth="1"/>
    <col min="4406" max="4407" width="9.85546875" style="51" bestFit="1" customWidth="1"/>
    <col min="4408" max="4409" width="9.7109375" style="51" bestFit="1" customWidth="1"/>
    <col min="4410" max="4619" width="9.140625" style="51"/>
    <col min="4620" max="4620" width="31.5703125" style="51" bestFit="1" customWidth="1"/>
    <col min="4621" max="4621" width="6.42578125" style="51" bestFit="1" customWidth="1"/>
    <col min="4622" max="4622" width="12.28515625" style="51" bestFit="1" customWidth="1"/>
    <col min="4623" max="4627" width="9.85546875" style="51" bestFit="1" customWidth="1"/>
    <col min="4628" max="4631" width="9.7109375" style="51" bestFit="1" customWidth="1"/>
    <col min="4632" max="4634" width="9.85546875" style="51" bestFit="1" customWidth="1"/>
    <col min="4635" max="4635" width="9.140625" style="51" customWidth="1"/>
    <col min="4636" max="4639" width="9.85546875" style="51" bestFit="1" customWidth="1"/>
    <col min="4640" max="4641" width="9.5703125" style="51" bestFit="1" customWidth="1"/>
    <col min="4642" max="4642" width="9.28515625" style="51" bestFit="1" customWidth="1"/>
    <col min="4643" max="4646" width="9.85546875" style="51" bestFit="1" customWidth="1"/>
    <col min="4647" max="4647" width="11.7109375" style="51" customWidth="1"/>
    <col min="4648" max="4648" width="10.42578125" style="51" bestFit="1" customWidth="1"/>
    <col min="4649" max="4657" width="9.7109375" style="51" bestFit="1" customWidth="1"/>
    <col min="4658" max="4658" width="12.42578125" style="51" bestFit="1" customWidth="1"/>
    <col min="4659" max="4659" width="12.7109375" style="51" customWidth="1"/>
    <col min="4660" max="4660" width="9.85546875" style="51" bestFit="1" customWidth="1"/>
    <col min="4661" max="4661" width="9.7109375" style="51" bestFit="1" customWidth="1"/>
    <col min="4662" max="4663" width="9.85546875" style="51" bestFit="1" customWidth="1"/>
    <col min="4664" max="4665" width="9.7109375" style="51" bestFit="1" customWidth="1"/>
    <col min="4666" max="4875" width="9.140625" style="51"/>
    <col min="4876" max="4876" width="31.5703125" style="51" bestFit="1" customWidth="1"/>
    <col min="4877" max="4877" width="6.42578125" style="51" bestFit="1" customWidth="1"/>
    <col min="4878" max="4878" width="12.28515625" style="51" bestFit="1" customWidth="1"/>
    <col min="4879" max="4883" width="9.85546875" style="51" bestFit="1" customWidth="1"/>
    <col min="4884" max="4887" width="9.7109375" style="51" bestFit="1" customWidth="1"/>
    <col min="4888" max="4890" width="9.85546875" style="51" bestFit="1" customWidth="1"/>
    <col min="4891" max="4891" width="9.140625" style="51" customWidth="1"/>
    <col min="4892" max="4895" width="9.85546875" style="51" bestFit="1" customWidth="1"/>
    <col min="4896" max="4897" width="9.5703125" style="51" bestFit="1" customWidth="1"/>
    <col min="4898" max="4898" width="9.28515625" style="51" bestFit="1" customWidth="1"/>
    <col min="4899" max="4902" width="9.85546875" style="51" bestFit="1" customWidth="1"/>
    <col min="4903" max="4903" width="11.7109375" style="51" customWidth="1"/>
    <col min="4904" max="4904" width="10.42578125" style="51" bestFit="1" customWidth="1"/>
    <col min="4905" max="4913" width="9.7109375" style="51" bestFit="1" customWidth="1"/>
    <col min="4914" max="4914" width="12.42578125" style="51" bestFit="1" customWidth="1"/>
    <col min="4915" max="4915" width="12.7109375" style="51" customWidth="1"/>
    <col min="4916" max="4916" width="9.85546875" style="51" bestFit="1" customWidth="1"/>
    <col min="4917" max="4917" width="9.7109375" style="51" bestFit="1" customWidth="1"/>
    <col min="4918" max="4919" width="9.85546875" style="51" bestFit="1" customWidth="1"/>
    <col min="4920" max="4921" width="9.7109375" style="51" bestFit="1" customWidth="1"/>
    <col min="4922" max="5131" width="9.140625" style="51"/>
    <col min="5132" max="5132" width="31.5703125" style="51" bestFit="1" customWidth="1"/>
    <col min="5133" max="5133" width="6.42578125" style="51" bestFit="1" customWidth="1"/>
    <col min="5134" max="5134" width="12.28515625" style="51" bestFit="1" customWidth="1"/>
    <col min="5135" max="5139" width="9.85546875" style="51" bestFit="1" customWidth="1"/>
    <col min="5140" max="5143" width="9.7109375" style="51" bestFit="1" customWidth="1"/>
    <col min="5144" max="5146" width="9.85546875" style="51" bestFit="1" customWidth="1"/>
    <col min="5147" max="5147" width="9.140625" style="51" customWidth="1"/>
    <col min="5148" max="5151" width="9.85546875" style="51" bestFit="1" customWidth="1"/>
    <col min="5152" max="5153" width="9.5703125" style="51" bestFit="1" customWidth="1"/>
    <col min="5154" max="5154" width="9.28515625" style="51" bestFit="1" customWidth="1"/>
    <col min="5155" max="5158" width="9.85546875" style="51" bestFit="1" customWidth="1"/>
    <col min="5159" max="5159" width="11.7109375" style="51" customWidth="1"/>
    <col min="5160" max="5160" width="10.42578125" style="51" bestFit="1" customWidth="1"/>
    <col min="5161" max="5169" width="9.7109375" style="51" bestFit="1" customWidth="1"/>
    <col min="5170" max="5170" width="12.42578125" style="51" bestFit="1" customWidth="1"/>
    <col min="5171" max="5171" width="12.7109375" style="51" customWidth="1"/>
    <col min="5172" max="5172" width="9.85546875" style="51" bestFit="1" customWidth="1"/>
    <col min="5173" max="5173" width="9.7109375" style="51" bestFit="1" customWidth="1"/>
    <col min="5174" max="5175" width="9.85546875" style="51" bestFit="1" customWidth="1"/>
    <col min="5176" max="5177" width="9.7109375" style="51" bestFit="1" customWidth="1"/>
    <col min="5178" max="5387" width="9.140625" style="51"/>
    <col min="5388" max="5388" width="31.5703125" style="51" bestFit="1" customWidth="1"/>
    <col min="5389" max="5389" width="6.42578125" style="51" bestFit="1" customWidth="1"/>
    <col min="5390" max="5390" width="12.28515625" style="51" bestFit="1" customWidth="1"/>
    <col min="5391" max="5395" width="9.85546875" style="51" bestFit="1" customWidth="1"/>
    <col min="5396" max="5399" width="9.7109375" style="51" bestFit="1" customWidth="1"/>
    <col min="5400" max="5402" width="9.85546875" style="51" bestFit="1" customWidth="1"/>
    <col min="5403" max="5403" width="9.140625" style="51" customWidth="1"/>
    <col min="5404" max="5407" width="9.85546875" style="51" bestFit="1" customWidth="1"/>
    <col min="5408" max="5409" width="9.5703125" style="51" bestFit="1" customWidth="1"/>
    <col min="5410" max="5410" width="9.28515625" style="51" bestFit="1" customWidth="1"/>
    <col min="5411" max="5414" width="9.85546875" style="51" bestFit="1" customWidth="1"/>
    <col min="5415" max="5415" width="11.7109375" style="51" customWidth="1"/>
    <col min="5416" max="5416" width="10.42578125" style="51" bestFit="1" customWidth="1"/>
    <col min="5417" max="5425" width="9.7109375" style="51" bestFit="1" customWidth="1"/>
    <col min="5426" max="5426" width="12.42578125" style="51" bestFit="1" customWidth="1"/>
    <col min="5427" max="5427" width="12.7109375" style="51" customWidth="1"/>
    <col min="5428" max="5428" width="9.85546875" style="51" bestFit="1" customWidth="1"/>
    <col min="5429" max="5429" width="9.7109375" style="51" bestFit="1" customWidth="1"/>
    <col min="5430" max="5431" width="9.85546875" style="51" bestFit="1" customWidth="1"/>
    <col min="5432" max="5433" width="9.7109375" style="51" bestFit="1" customWidth="1"/>
    <col min="5434" max="5643" width="9.140625" style="51"/>
    <col min="5644" max="5644" width="31.5703125" style="51" bestFit="1" customWidth="1"/>
    <col min="5645" max="5645" width="6.42578125" style="51" bestFit="1" customWidth="1"/>
    <col min="5646" max="5646" width="12.28515625" style="51" bestFit="1" customWidth="1"/>
    <col min="5647" max="5651" width="9.85546875" style="51" bestFit="1" customWidth="1"/>
    <col min="5652" max="5655" width="9.7109375" style="51" bestFit="1" customWidth="1"/>
    <col min="5656" max="5658" width="9.85546875" style="51" bestFit="1" customWidth="1"/>
    <col min="5659" max="5659" width="9.140625" style="51" customWidth="1"/>
    <col min="5660" max="5663" width="9.85546875" style="51" bestFit="1" customWidth="1"/>
    <col min="5664" max="5665" width="9.5703125" style="51" bestFit="1" customWidth="1"/>
    <col min="5666" max="5666" width="9.28515625" style="51" bestFit="1" customWidth="1"/>
    <col min="5667" max="5670" width="9.85546875" style="51" bestFit="1" customWidth="1"/>
    <col min="5671" max="5671" width="11.7109375" style="51" customWidth="1"/>
    <col min="5672" max="5672" width="10.42578125" style="51" bestFit="1" customWidth="1"/>
    <col min="5673" max="5681" width="9.7109375" style="51" bestFit="1" customWidth="1"/>
    <col min="5682" max="5682" width="12.42578125" style="51" bestFit="1" customWidth="1"/>
    <col min="5683" max="5683" width="12.7109375" style="51" customWidth="1"/>
    <col min="5684" max="5684" width="9.85546875" style="51" bestFit="1" customWidth="1"/>
    <col min="5685" max="5685" width="9.7109375" style="51" bestFit="1" customWidth="1"/>
    <col min="5686" max="5687" width="9.85546875" style="51" bestFit="1" customWidth="1"/>
    <col min="5688" max="5689" width="9.7109375" style="51" bestFit="1" customWidth="1"/>
    <col min="5690" max="5899" width="9.140625" style="51"/>
    <col min="5900" max="5900" width="31.5703125" style="51" bestFit="1" customWidth="1"/>
    <col min="5901" max="5901" width="6.42578125" style="51" bestFit="1" customWidth="1"/>
    <col min="5902" max="5902" width="12.28515625" style="51" bestFit="1" customWidth="1"/>
    <col min="5903" max="5907" width="9.85546875" style="51" bestFit="1" customWidth="1"/>
    <col min="5908" max="5911" width="9.7109375" style="51" bestFit="1" customWidth="1"/>
    <col min="5912" max="5914" width="9.85546875" style="51" bestFit="1" customWidth="1"/>
    <col min="5915" max="5915" width="9.140625" style="51" customWidth="1"/>
    <col min="5916" max="5919" width="9.85546875" style="51" bestFit="1" customWidth="1"/>
    <col min="5920" max="5921" width="9.5703125" style="51" bestFit="1" customWidth="1"/>
    <col min="5922" max="5922" width="9.28515625" style="51" bestFit="1" customWidth="1"/>
    <col min="5923" max="5926" width="9.85546875" style="51" bestFit="1" customWidth="1"/>
    <col min="5927" max="5927" width="11.7109375" style="51" customWidth="1"/>
    <col min="5928" max="5928" width="10.42578125" style="51" bestFit="1" customWidth="1"/>
    <col min="5929" max="5937" width="9.7109375" style="51" bestFit="1" customWidth="1"/>
    <col min="5938" max="5938" width="12.42578125" style="51" bestFit="1" customWidth="1"/>
    <col min="5939" max="5939" width="12.7109375" style="51" customWidth="1"/>
    <col min="5940" max="5940" width="9.85546875" style="51" bestFit="1" customWidth="1"/>
    <col min="5941" max="5941" width="9.7109375" style="51" bestFit="1" customWidth="1"/>
    <col min="5942" max="5943" width="9.85546875" style="51" bestFit="1" customWidth="1"/>
    <col min="5944" max="5945" width="9.7109375" style="51" bestFit="1" customWidth="1"/>
    <col min="5946" max="6155" width="9.140625" style="51"/>
    <col min="6156" max="6156" width="31.5703125" style="51" bestFit="1" customWidth="1"/>
    <col min="6157" max="6157" width="6.42578125" style="51" bestFit="1" customWidth="1"/>
    <col min="6158" max="6158" width="12.28515625" style="51" bestFit="1" customWidth="1"/>
    <col min="6159" max="6163" width="9.85546875" style="51" bestFit="1" customWidth="1"/>
    <col min="6164" max="6167" width="9.7109375" style="51" bestFit="1" customWidth="1"/>
    <col min="6168" max="6170" width="9.85546875" style="51" bestFit="1" customWidth="1"/>
    <col min="6171" max="6171" width="9.140625" style="51" customWidth="1"/>
    <col min="6172" max="6175" width="9.85546875" style="51" bestFit="1" customWidth="1"/>
    <col min="6176" max="6177" width="9.5703125" style="51" bestFit="1" customWidth="1"/>
    <col min="6178" max="6178" width="9.28515625" style="51" bestFit="1" customWidth="1"/>
    <col min="6179" max="6182" width="9.85546875" style="51" bestFit="1" customWidth="1"/>
    <col min="6183" max="6183" width="11.7109375" style="51" customWidth="1"/>
    <col min="6184" max="6184" width="10.42578125" style="51" bestFit="1" customWidth="1"/>
    <col min="6185" max="6193" width="9.7109375" style="51" bestFit="1" customWidth="1"/>
    <col min="6194" max="6194" width="12.42578125" style="51" bestFit="1" customWidth="1"/>
    <col min="6195" max="6195" width="12.7109375" style="51" customWidth="1"/>
    <col min="6196" max="6196" width="9.85546875" style="51" bestFit="1" customWidth="1"/>
    <col min="6197" max="6197" width="9.7109375" style="51" bestFit="1" customWidth="1"/>
    <col min="6198" max="6199" width="9.85546875" style="51" bestFit="1" customWidth="1"/>
    <col min="6200" max="6201" width="9.7109375" style="51" bestFit="1" customWidth="1"/>
    <col min="6202" max="6411" width="9.140625" style="51"/>
    <col min="6412" max="6412" width="31.5703125" style="51" bestFit="1" customWidth="1"/>
    <col min="6413" max="6413" width="6.42578125" style="51" bestFit="1" customWidth="1"/>
    <col min="6414" max="6414" width="12.28515625" style="51" bestFit="1" customWidth="1"/>
    <col min="6415" max="6419" width="9.85546875" style="51" bestFit="1" customWidth="1"/>
    <col min="6420" max="6423" width="9.7109375" style="51" bestFit="1" customWidth="1"/>
    <col min="6424" max="6426" width="9.85546875" style="51" bestFit="1" customWidth="1"/>
    <col min="6427" max="6427" width="9.140625" style="51" customWidth="1"/>
    <col min="6428" max="6431" width="9.85546875" style="51" bestFit="1" customWidth="1"/>
    <col min="6432" max="6433" width="9.5703125" style="51" bestFit="1" customWidth="1"/>
    <col min="6434" max="6434" width="9.28515625" style="51" bestFit="1" customWidth="1"/>
    <col min="6435" max="6438" width="9.85546875" style="51" bestFit="1" customWidth="1"/>
    <col min="6439" max="6439" width="11.7109375" style="51" customWidth="1"/>
    <col min="6440" max="6440" width="10.42578125" style="51" bestFit="1" customWidth="1"/>
    <col min="6441" max="6449" width="9.7109375" style="51" bestFit="1" customWidth="1"/>
    <col min="6450" max="6450" width="12.42578125" style="51" bestFit="1" customWidth="1"/>
    <col min="6451" max="6451" width="12.7109375" style="51" customWidth="1"/>
    <col min="6452" max="6452" width="9.85546875" style="51" bestFit="1" customWidth="1"/>
    <col min="6453" max="6453" width="9.7109375" style="51" bestFit="1" customWidth="1"/>
    <col min="6454" max="6455" width="9.85546875" style="51" bestFit="1" customWidth="1"/>
    <col min="6456" max="6457" width="9.7109375" style="51" bestFit="1" customWidth="1"/>
    <col min="6458" max="6667" width="9.140625" style="51"/>
    <col min="6668" max="6668" width="31.5703125" style="51" bestFit="1" customWidth="1"/>
    <col min="6669" max="6669" width="6.42578125" style="51" bestFit="1" customWidth="1"/>
    <col min="6670" max="6670" width="12.28515625" style="51" bestFit="1" customWidth="1"/>
    <col min="6671" max="6675" width="9.85546875" style="51" bestFit="1" customWidth="1"/>
    <col min="6676" max="6679" width="9.7109375" style="51" bestFit="1" customWidth="1"/>
    <col min="6680" max="6682" width="9.85546875" style="51" bestFit="1" customWidth="1"/>
    <col min="6683" max="6683" width="9.140625" style="51" customWidth="1"/>
    <col min="6684" max="6687" width="9.85546875" style="51" bestFit="1" customWidth="1"/>
    <col min="6688" max="6689" width="9.5703125" style="51" bestFit="1" customWidth="1"/>
    <col min="6690" max="6690" width="9.28515625" style="51" bestFit="1" customWidth="1"/>
    <col min="6691" max="6694" width="9.85546875" style="51" bestFit="1" customWidth="1"/>
    <col min="6695" max="6695" width="11.7109375" style="51" customWidth="1"/>
    <col min="6696" max="6696" width="10.42578125" style="51" bestFit="1" customWidth="1"/>
    <col min="6697" max="6705" width="9.7109375" style="51" bestFit="1" customWidth="1"/>
    <col min="6706" max="6706" width="12.42578125" style="51" bestFit="1" customWidth="1"/>
    <col min="6707" max="6707" width="12.7109375" style="51" customWidth="1"/>
    <col min="6708" max="6708" width="9.85546875" style="51" bestFit="1" customWidth="1"/>
    <col min="6709" max="6709" width="9.7109375" style="51" bestFit="1" customWidth="1"/>
    <col min="6710" max="6711" width="9.85546875" style="51" bestFit="1" customWidth="1"/>
    <col min="6712" max="6713" width="9.7109375" style="51" bestFit="1" customWidth="1"/>
    <col min="6714" max="6923" width="9.140625" style="51"/>
    <col min="6924" max="6924" width="31.5703125" style="51" bestFit="1" customWidth="1"/>
    <col min="6925" max="6925" width="6.42578125" style="51" bestFit="1" customWidth="1"/>
    <col min="6926" max="6926" width="12.28515625" style="51" bestFit="1" customWidth="1"/>
    <col min="6927" max="6931" width="9.85546875" style="51" bestFit="1" customWidth="1"/>
    <col min="6932" max="6935" width="9.7109375" style="51" bestFit="1" customWidth="1"/>
    <col min="6936" max="6938" width="9.85546875" style="51" bestFit="1" customWidth="1"/>
    <col min="6939" max="6939" width="9.140625" style="51" customWidth="1"/>
    <col min="6940" max="6943" width="9.85546875" style="51" bestFit="1" customWidth="1"/>
    <col min="6944" max="6945" width="9.5703125" style="51" bestFit="1" customWidth="1"/>
    <col min="6946" max="6946" width="9.28515625" style="51" bestFit="1" customWidth="1"/>
    <col min="6947" max="6950" width="9.85546875" style="51" bestFit="1" customWidth="1"/>
    <col min="6951" max="6951" width="11.7109375" style="51" customWidth="1"/>
    <col min="6952" max="6952" width="10.42578125" style="51" bestFit="1" customWidth="1"/>
    <col min="6953" max="6961" width="9.7109375" style="51" bestFit="1" customWidth="1"/>
    <col min="6962" max="6962" width="12.42578125" style="51" bestFit="1" customWidth="1"/>
    <col min="6963" max="6963" width="12.7109375" style="51" customWidth="1"/>
    <col min="6964" max="6964" width="9.85546875" style="51" bestFit="1" customWidth="1"/>
    <col min="6965" max="6965" width="9.7109375" style="51" bestFit="1" customWidth="1"/>
    <col min="6966" max="6967" width="9.85546875" style="51" bestFit="1" customWidth="1"/>
    <col min="6968" max="6969" width="9.7109375" style="51" bestFit="1" customWidth="1"/>
    <col min="6970" max="7179" width="9.140625" style="51"/>
    <col min="7180" max="7180" width="31.5703125" style="51" bestFit="1" customWidth="1"/>
    <col min="7181" max="7181" width="6.42578125" style="51" bestFit="1" customWidth="1"/>
    <col min="7182" max="7182" width="12.28515625" style="51" bestFit="1" customWidth="1"/>
    <col min="7183" max="7187" width="9.85546875" style="51" bestFit="1" customWidth="1"/>
    <col min="7188" max="7191" width="9.7109375" style="51" bestFit="1" customWidth="1"/>
    <col min="7192" max="7194" width="9.85546875" style="51" bestFit="1" customWidth="1"/>
    <col min="7195" max="7195" width="9.140625" style="51" customWidth="1"/>
    <col min="7196" max="7199" width="9.85546875" style="51" bestFit="1" customWidth="1"/>
    <col min="7200" max="7201" width="9.5703125" style="51" bestFit="1" customWidth="1"/>
    <col min="7202" max="7202" width="9.28515625" style="51" bestFit="1" customWidth="1"/>
    <col min="7203" max="7206" width="9.85546875" style="51" bestFit="1" customWidth="1"/>
    <col min="7207" max="7207" width="11.7109375" style="51" customWidth="1"/>
    <col min="7208" max="7208" width="10.42578125" style="51" bestFit="1" customWidth="1"/>
    <col min="7209" max="7217" width="9.7109375" style="51" bestFit="1" customWidth="1"/>
    <col min="7218" max="7218" width="12.42578125" style="51" bestFit="1" customWidth="1"/>
    <col min="7219" max="7219" width="12.7109375" style="51" customWidth="1"/>
    <col min="7220" max="7220" width="9.85546875" style="51" bestFit="1" customWidth="1"/>
    <col min="7221" max="7221" width="9.7109375" style="51" bestFit="1" customWidth="1"/>
    <col min="7222" max="7223" width="9.85546875" style="51" bestFit="1" customWidth="1"/>
    <col min="7224" max="7225" width="9.7109375" style="51" bestFit="1" customWidth="1"/>
    <col min="7226" max="7435" width="9.140625" style="51"/>
    <col min="7436" max="7436" width="31.5703125" style="51" bestFit="1" customWidth="1"/>
    <col min="7437" max="7437" width="6.42578125" style="51" bestFit="1" customWidth="1"/>
    <col min="7438" max="7438" width="12.28515625" style="51" bestFit="1" customWidth="1"/>
    <col min="7439" max="7443" width="9.85546875" style="51" bestFit="1" customWidth="1"/>
    <col min="7444" max="7447" width="9.7109375" style="51" bestFit="1" customWidth="1"/>
    <col min="7448" max="7450" width="9.85546875" style="51" bestFit="1" customWidth="1"/>
    <col min="7451" max="7451" width="9.140625" style="51" customWidth="1"/>
    <col min="7452" max="7455" width="9.85546875" style="51" bestFit="1" customWidth="1"/>
    <col min="7456" max="7457" width="9.5703125" style="51" bestFit="1" customWidth="1"/>
    <col min="7458" max="7458" width="9.28515625" style="51" bestFit="1" customWidth="1"/>
    <col min="7459" max="7462" width="9.85546875" style="51" bestFit="1" customWidth="1"/>
    <col min="7463" max="7463" width="11.7109375" style="51" customWidth="1"/>
    <col min="7464" max="7464" width="10.42578125" style="51" bestFit="1" customWidth="1"/>
    <col min="7465" max="7473" width="9.7109375" style="51" bestFit="1" customWidth="1"/>
    <col min="7474" max="7474" width="12.42578125" style="51" bestFit="1" customWidth="1"/>
    <col min="7475" max="7475" width="12.7109375" style="51" customWidth="1"/>
    <col min="7476" max="7476" width="9.85546875" style="51" bestFit="1" customWidth="1"/>
    <col min="7477" max="7477" width="9.7109375" style="51" bestFit="1" customWidth="1"/>
    <col min="7478" max="7479" width="9.85546875" style="51" bestFit="1" customWidth="1"/>
    <col min="7480" max="7481" width="9.7109375" style="51" bestFit="1" customWidth="1"/>
    <col min="7482" max="7691" width="9.140625" style="51"/>
    <col min="7692" max="7692" width="31.5703125" style="51" bestFit="1" customWidth="1"/>
    <col min="7693" max="7693" width="6.42578125" style="51" bestFit="1" customWidth="1"/>
    <col min="7694" max="7694" width="12.28515625" style="51" bestFit="1" customWidth="1"/>
    <col min="7695" max="7699" width="9.85546875" style="51" bestFit="1" customWidth="1"/>
    <col min="7700" max="7703" width="9.7109375" style="51" bestFit="1" customWidth="1"/>
    <col min="7704" max="7706" width="9.85546875" style="51" bestFit="1" customWidth="1"/>
    <col min="7707" max="7707" width="9.140625" style="51" customWidth="1"/>
    <col min="7708" max="7711" width="9.85546875" style="51" bestFit="1" customWidth="1"/>
    <col min="7712" max="7713" width="9.5703125" style="51" bestFit="1" customWidth="1"/>
    <col min="7714" max="7714" width="9.28515625" style="51" bestFit="1" customWidth="1"/>
    <col min="7715" max="7718" width="9.85546875" style="51" bestFit="1" customWidth="1"/>
    <col min="7719" max="7719" width="11.7109375" style="51" customWidth="1"/>
    <col min="7720" max="7720" width="10.42578125" style="51" bestFit="1" customWidth="1"/>
    <col min="7721" max="7729" width="9.7109375" style="51" bestFit="1" customWidth="1"/>
    <col min="7730" max="7730" width="12.42578125" style="51" bestFit="1" customWidth="1"/>
    <col min="7731" max="7731" width="12.7109375" style="51" customWidth="1"/>
    <col min="7732" max="7732" width="9.85546875" style="51" bestFit="1" customWidth="1"/>
    <col min="7733" max="7733" width="9.7109375" style="51" bestFit="1" customWidth="1"/>
    <col min="7734" max="7735" width="9.85546875" style="51" bestFit="1" customWidth="1"/>
    <col min="7736" max="7737" width="9.7109375" style="51" bestFit="1" customWidth="1"/>
    <col min="7738" max="7947" width="9.140625" style="51"/>
    <col min="7948" max="7948" width="31.5703125" style="51" bestFit="1" customWidth="1"/>
    <col min="7949" max="7949" width="6.42578125" style="51" bestFit="1" customWidth="1"/>
    <col min="7950" max="7950" width="12.28515625" style="51" bestFit="1" customWidth="1"/>
    <col min="7951" max="7955" width="9.85546875" style="51" bestFit="1" customWidth="1"/>
    <col min="7956" max="7959" width="9.7109375" style="51" bestFit="1" customWidth="1"/>
    <col min="7960" max="7962" width="9.85546875" style="51" bestFit="1" customWidth="1"/>
    <col min="7963" max="7963" width="9.140625" style="51" customWidth="1"/>
    <col min="7964" max="7967" width="9.85546875" style="51" bestFit="1" customWidth="1"/>
    <col min="7968" max="7969" width="9.5703125" style="51" bestFit="1" customWidth="1"/>
    <col min="7970" max="7970" width="9.28515625" style="51" bestFit="1" customWidth="1"/>
    <col min="7971" max="7974" width="9.85546875" style="51" bestFit="1" customWidth="1"/>
    <col min="7975" max="7975" width="11.7109375" style="51" customWidth="1"/>
    <col min="7976" max="7976" width="10.42578125" style="51" bestFit="1" customWidth="1"/>
    <col min="7977" max="7985" width="9.7109375" style="51" bestFit="1" customWidth="1"/>
    <col min="7986" max="7986" width="12.42578125" style="51" bestFit="1" customWidth="1"/>
    <col min="7987" max="7987" width="12.7109375" style="51" customWidth="1"/>
    <col min="7988" max="7988" width="9.85546875" style="51" bestFit="1" customWidth="1"/>
    <col min="7989" max="7989" width="9.7109375" style="51" bestFit="1" customWidth="1"/>
    <col min="7990" max="7991" width="9.85546875" style="51" bestFit="1" customWidth="1"/>
    <col min="7992" max="7993" width="9.7109375" style="51" bestFit="1" customWidth="1"/>
    <col min="7994" max="8203" width="9.140625" style="51"/>
    <col min="8204" max="8204" width="31.5703125" style="51" bestFit="1" customWidth="1"/>
    <col min="8205" max="8205" width="6.42578125" style="51" bestFit="1" customWidth="1"/>
    <col min="8206" max="8206" width="12.28515625" style="51" bestFit="1" customWidth="1"/>
    <col min="8207" max="8211" width="9.85546875" style="51" bestFit="1" customWidth="1"/>
    <col min="8212" max="8215" width="9.7109375" style="51" bestFit="1" customWidth="1"/>
    <col min="8216" max="8218" width="9.85546875" style="51" bestFit="1" customWidth="1"/>
    <col min="8219" max="8219" width="9.140625" style="51" customWidth="1"/>
    <col min="8220" max="8223" width="9.85546875" style="51" bestFit="1" customWidth="1"/>
    <col min="8224" max="8225" width="9.5703125" style="51" bestFit="1" customWidth="1"/>
    <col min="8226" max="8226" width="9.28515625" style="51" bestFit="1" customWidth="1"/>
    <col min="8227" max="8230" width="9.85546875" style="51" bestFit="1" customWidth="1"/>
    <col min="8231" max="8231" width="11.7109375" style="51" customWidth="1"/>
    <col min="8232" max="8232" width="10.42578125" style="51" bestFit="1" customWidth="1"/>
    <col min="8233" max="8241" width="9.7109375" style="51" bestFit="1" customWidth="1"/>
    <col min="8242" max="8242" width="12.42578125" style="51" bestFit="1" customWidth="1"/>
    <col min="8243" max="8243" width="12.7109375" style="51" customWidth="1"/>
    <col min="8244" max="8244" width="9.85546875" style="51" bestFit="1" customWidth="1"/>
    <col min="8245" max="8245" width="9.7109375" style="51" bestFit="1" customWidth="1"/>
    <col min="8246" max="8247" width="9.85546875" style="51" bestFit="1" customWidth="1"/>
    <col min="8248" max="8249" width="9.7109375" style="51" bestFit="1" customWidth="1"/>
    <col min="8250" max="8459" width="9.140625" style="51"/>
    <col min="8460" max="8460" width="31.5703125" style="51" bestFit="1" customWidth="1"/>
    <col min="8461" max="8461" width="6.42578125" style="51" bestFit="1" customWidth="1"/>
    <col min="8462" max="8462" width="12.28515625" style="51" bestFit="1" customWidth="1"/>
    <col min="8463" max="8467" width="9.85546875" style="51" bestFit="1" customWidth="1"/>
    <col min="8468" max="8471" width="9.7109375" style="51" bestFit="1" customWidth="1"/>
    <col min="8472" max="8474" width="9.85546875" style="51" bestFit="1" customWidth="1"/>
    <col min="8475" max="8475" width="9.140625" style="51" customWidth="1"/>
    <col min="8476" max="8479" width="9.85546875" style="51" bestFit="1" customWidth="1"/>
    <col min="8480" max="8481" width="9.5703125" style="51" bestFit="1" customWidth="1"/>
    <col min="8482" max="8482" width="9.28515625" style="51" bestFit="1" customWidth="1"/>
    <col min="8483" max="8486" width="9.85546875" style="51" bestFit="1" customWidth="1"/>
    <col min="8487" max="8487" width="11.7109375" style="51" customWidth="1"/>
    <col min="8488" max="8488" width="10.42578125" style="51" bestFit="1" customWidth="1"/>
    <col min="8489" max="8497" width="9.7109375" style="51" bestFit="1" customWidth="1"/>
    <col min="8498" max="8498" width="12.42578125" style="51" bestFit="1" customWidth="1"/>
    <col min="8499" max="8499" width="12.7109375" style="51" customWidth="1"/>
    <col min="8500" max="8500" width="9.85546875" style="51" bestFit="1" customWidth="1"/>
    <col min="8501" max="8501" width="9.7109375" style="51" bestFit="1" customWidth="1"/>
    <col min="8502" max="8503" width="9.85546875" style="51" bestFit="1" customWidth="1"/>
    <col min="8504" max="8505" width="9.7109375" style="51" bestFit="1" customWidth="1"/>
    <col min="8506" max="8715" width="9.140625" style="51"/>
    <col min="8716" max="8716" width="31.5703125" style="51" bestFit="1" customWidth="1"/>
    <col min="8717" max="8717" width="6.42578125" style="51" bestFit="1" customWidth="1"/>
    <col min="8718" max="8718" width="12.28515625" style="51" bestFit="1" customWidth="1"/>
    <col min="8719" max="8723" width="9.85546875" style="51" bestFit="1" customWidth="1"/>
    <col min="8724" max="8727" width="9.7109375" style="51" bestFit="1" customWidth="1"/>
    <col min="8728" max="8730" width="9.85546875" style="51" bestFit="1" customWidth="1"/>
    <col min="8731" max="8731" width="9.140625" style="51" customWidth="1"/>
    <col min="8732" max="8735" width="9.85546875" style="51" bestFit="1" customWidth="1"/>
    <col min="8736" max="8737" width="9.5703125" style="51" bestFit="1" customWidth="1"/>
    <col min="8738" max="8738" width="9.28515625" style="51" bestFit="1" customWidth="1"/>
    <col min="8739" max="8742" width="9.85546875" style="51" bestFit="1" customWidth="1"/>
    <col min="8743" max="8743" width="11.7109375" style="51" customWidth="1"/>
    <col min="8744" max="8744" width="10.42578125" style="51" bestFit="1" customWidth="1"/>
    <col min="8745" max="8753" width="9.7109375" style="51" bestFit="1" customWidth="1"/>
    <col min="8754" max="8754" width="12.42578125" style="51" bestFit="1" customWidth="1"/>
    <col min="8755" max="8755" width="12.7109375" style="51" customWidth="1"/>
    <col min="8756" max="8756" width="9.85546875" style="51" bestFit="1" customWidth="1"/>
    <col min="8757" max="8757" width="9.7109375" style="51" bestFit="1" customWidth="1"/>
    <col min="8758" max="8759" width="9.85546875" style="51" bestFit="1" customWidth="1"/>
    <col min="8760" max="8761" width="9.7109375" style="51" bestFit="1" customWidth="1"/>
    <col min="8762" max="8971" width="9.140625" style="51"/>
    <col min="8972" max="8972" width="31.5703125" style="51" bestFit="1" customWidth="1"/>
    <col min="8973" max="8973" width="6.42578125" style="51" bestFit="1" customWidth="1"/>
    <col min="8974" max="8974" width="12.28515625" style="51" bestFit="1" customWidth="1"/>
    <col min="8975" max="8979" width="9.85546875" style="51" bestFit="1" customWidth="1"/>
    <col min="8980" max="8983" width="9.7109375" style="51" bestFit="1" customWidth="1"/>
    <col min="8984" max="8986" width="9.85546875" style="51" bestFit="1" customWidth="1"/>
    <col min="8987" max="8987" width="9.140625" style="51" customWidth="1"/>
    <col min="8988" max="8991" width="9.85546875" style="51" bestFit="1" customWidth="1"/>
    <col min="8992" max="8993" width="9.5703125" style="51" bestFit="1" customWidth="1"/>
    <col min="8994" max="8994" width="9.28515625" style="51" bestFit="1" customWidth="1"/>
    <col min="8995" max="8998" width="9.85546875" style="51" bestFit="1" customWidth="1"/>
    <col min="8999" max="8999" width="11.7109375" style="51" customWidth="1"/>
    <col min="9000" max="9000" width="10.42578125" style="51" bestFit="1" customWidth="1"/>
    <col min="9001" max="9009" width="9.7109375" style="51" bestFit="1" customWidth="1"/>
    <col min="9010" max="9010" width="12.42578125" style="51" bestFit="1" customWidth="1"/>
    <col min="9011" max="9011" width="12.7109375" style="51" customWidth="1"/>
    <col min="9012" max="9012" width="9.85546875" style="51" bestFit="1" customWidth="1"/>
    <col min="9013" max="9013" width="9.7109375" style="51" bestFit="1" customWidth="1"/>
    <col min="9014" max="9015" width="9.85546875" style="51" bestFit="1" customWidth="1"/>
    <col min="9016" max="9017" width="9.7109375" style="51" bestFit="1" customWidth="1"/>
    <col min="9018" max="9227" width="9.140625" style="51"/>
    <col min="9228" max="9228" width="31.5703125" style="51" bestFit="1" customWidth="1"/>
    <col min="9229" max="9229" width="6.42578125" style="51" bestFit="1" customWidth="1"/>
    <col min="9230" max="9230" width="12.28515625" style="51" bestFit="1" customWidth="1"/>
    <col min="9231" max="9235" width="9.85546875" style="51" bestFit="1" customWidth="1"/>
    <col min="9236" max="9239" width="9.7109375" style="51" bestFit="1" customWidth="1"/>
    <col min="9240" max="9242" width="9.85546875" style="51" bestFit="1" customWidth="1"/>
    <col min="9243" max="9243" width="9.140625" style="51" customWidth="1"/>
    <col min="9244" max="9247" width="9.85546875" style="51" bestFit="1" customWidth="1"/>
    <col min="9248" max="9249" width="9.5703125" style="51" bestFit="1" customWidth="1"/>
    <col min="9250" max="9250" width="9.28515625" style="51" bestFit="1" customWidth="1"/>
    <col min="9251" max="9254" width="9.85546875" style="51" bestFit="1" customWidth="1"/>
    <col min="9255" max="9255" width="11.7109375" style="51" customWidth="1"/>
    <col min="9256" max="9256" width="10.42578125" style="51" bestFit="1" customWidth="1"/>
    <col min="9257" max="9265" width="9.7109375" style="51" bestFit="1" customWidth="1"/>
    <col min="9266" max="9266" width="12.42578125" style="51" bestFit="1" customWidth="1"/>
    <col min="9267" max="9267" width="12.7109375" style="51" customWidth="1"/>
    <col min="9268" max="9268" width="9.85546875" style="51" bestFit="1" customWidth="1"/>
    <col min="9269" max="9269" width="9.7109375" style="51" bestFit="1" customWidth="1"/>
    <col min="9270" max="9271" width="9.85546875" style="51" bestFit="1" customWidth="1"/>
    <col min="9272" max="9273" width="9.7109375" style="51" bestFit="1" customWidth="1"/>
    <col min="9274" max="9483" width="9.140625" style="51"/>
    <col min="9484" max="9484" width="31.5703125" style="51" bestFit="1" customWidth="1"/>
    <col min="9485" max="9485" width="6.42578125" style="51" bestFit="1" customWidth="1"/>
    <col min="9486" max="9486" width="12.28515625" style="51" bestFit="1" customWidth="1"/>
    <col min="9487" max="9491" width="9.85546875" style="51" bestFit="1" customWidth="1"/>
    <col min="9492" max="9495" width="9.7109375" style="51" bestFit="1" customWidth="1"/>
    <col min="9496" max="9498" width="9.85546875" style="51" bestFit="1" customWidth="1"/>
    <col min="9499" max="9499" width="9.140625" style="51" customWidth="1"/>
    <col min="9500" max="9503" width="9.85546875" style="51" bestFit="1" customWidth="1"/>
    <col min="9504" max="9505" width="9.5703125" style="51" bestFit="1" customWidth="1"/>
    <col min="9506" max="9506" width="9.28515625" style="51" bestFit="1" customWidth="1"/>
    <col min="9507" max="9510" width="9.85546875" style="51" bestFit="1" customWidth="1"/>
    <col min="9511" max="9511" width="11.7109375" style="51" customWidth="1"/>
    <col min="9512" max="9512" width="10.42578125" style="51" bestFit="1" customWidth="1"/>
    <col min="9513" max="9521" width="9.7109375" style="51" bestFit="1" customWidth="1"/>
    <col min="9522" max="9522" width="12.42578125" style="51" bestFit="1" customWidth="1"/>
    <col min="9523" max="9523" width="12.7109375" style="51" customWidth="1"/>
    <col min="9524" max="9524" width="9.85546875" style="51" bestFit="1" customWidth="1"/>
    <col min="9525" max="9525" width="9.7109375" style="51" bestFit="1" customWidth="1"/>
    <col min="9526" max="9527" width="9.85546875" style="51" bestFit="1" customWidth="1"/>
    <col min="9528" max="9529" width="9.7109375" style="51" bestFit="1" customWidth="1"/>
    <col min="9530" max="9739" width="9.140625" style="51"/>
    <col min="9740" max="9740" width="31.5703125" style="51" bestFit="1" customWidth="1"/>
    <col min="9741" max="9741" width="6.42578125" style="51" bestFit="1" customWidth="1"/>
    <col min="9742" max="9742" width="12.28515625" style="51" bestFit="1" customWidth="1"/>
    <col min="9743" max="9747" width="9.85546875" style="51" bestFit="1" customWidth="1"/>
    <col min="9748" max="9751" width="9.7109375" style="51" bestFit="1" customWidth="1"/>
    <col min="9752" max="9754" width="9.85546875" style="51" bestFit="1" customWidth="1"/>
    <col min="9755" max="9755" width="9.140625" style="51" customWidth="1"/>
    <col min="9756" max="9759" width="9.85546875" style="51" bestFit="1" customWidth="1"/>
    <col min="9760" max="9761" width="9.5703125" style="51" bestFit="1" customWidth="1"/>
    <col min="9762" max="9762" width="9.28515625" style="51" bestFit="1" customWidth="1"/>
    <col min="9763" max="9766" width="9.85546875" style="51" bestFit="1" customWidth="1"/>
    <col min="9767" max="9767" width="11.7109375" style="51" customWidth="1"/>
    <col min="9768" max="9768" width="10.42578125" style="51" bestFit="1" customWidth="1"/>
    <col min="9769" max="9777" width="9.7109375" style="51" bestFit="1" customWidth="1"/>
    <col min="9778" max="9778" width="12.42578125" style="51" bestFit="1" customWidth="1"/>
    <col min="9779" max="9779" width="12.7109375" style="51" customWidth="1"/>
    <col min="9780" max="9780" width="9.85546875" style="51" bestFit="1" customWidth="1"/>
    <col min="9781" max="9781" width="9.7109375" style="51" bestFit="1" customWidth="1"/>
    <col min="9782" max="9783" width="9.85546875" style="51" bestFit="1" customWidth="1"/>
    <col min="9784" max="9785" width="9.7109375" style="51" bestFit="1" customWidth="1"/>
    <col min="9786" max="9995" width="9.140625" style="51"/>
    <col min="9996" max="9996" width="31.5703125" style="51" bestFit="1" customWidth="1"/>
    <col min="9997" max="9997" width="6.42578125" style="51" bestFit="1" customWidth="1"/>
    <col min="9998" max="9998" width="12.28515625" style="51" bestFit="1" customWidth="1"/>
    <col min="9999" max="10003" width="9.85546875" style="51" bestFit="1" customWidth="1"/>
    <col min="10004" max="10007" width="9.7109375" style="51" bestFit="1" customWidth="1"/>
    <col min="10008" max="10010" width="9.85546875" style="51" bestFit="1" customWidth="1"/>
    <col min="10011" max="10011" width="9.140625" style="51" customWidth="1"/>
    <col min="10012" max="10015" width="9.85546875" style="51" bestFit="1" customWidth="1"/>
    <col min="10016" max="10017" width="9.5703125" style="51" bestFit="1" customWidth="1"/>
    <col min="10018" max="10018" width="9.28515625" style="51" bestFit="1" customWidth="1"/>
    <col min="10019" max="10022" width="9.85546875" style="51" bestFit="1" customWidth="1"/>
    <col min="10023" max="10023" width="11.7109375" style="51" customWidth="1"/>
    <col min="10024" max="10024" width="10.42578125" style="51" bestFit="1" customWidth="1"/>
    <col min="10025" max="10033" width="9.7109375" style="51" bestFit="1" customWidth="1"/>
    <col min="10034" max="10034" width="12.42578125" style="51" bestFit="1" customWidth="1"/>
    <col min="10035" max="10035" width="12.7109375" style="51" customWidth="1"/>
    <col min="10036" max="10036" width="9.85546875" style="51" bestFit="1" customWidth="1"/>
    <col min="10037" max="10037" width="9.7109375" style="51" bestFit="1" customWidth="1"/>
    <col min="10038" max="10039" width="9.85546875" style="51" bestFit="1" customWidth="1"/>
    <col min="10040" max="10041" width="9.7109375" style="51" bestFit="1" customWidth="1"/>
    <col min="10042" max="10251" width="9.140625" style="51"/>
    <col min="10252" max="10252" width="31.5703125" style="51" bestFit="1" customWidth="1"/>
    <col min="10253" max="10253" width="6.42578125" style="51" bestFit="1" customWidth="1"/>
    <col min="10254" max="10254" width="12.28515625" style="51" bestFit="1" customWidth="1"/>
    <col min="10255" max="10259" width="9.85546875" style="51" bestFit="1" customWidth="1"/>
    <col min="10260" max="10263" width="9.7109375" style="51" bestFit="1" customWidth="1"/>
    <col min="10264" max="10266" width="9.85546875" style="51" bestFit="1" customWidth="1"/>
    <col min="10267" max="10267" width="9.140625" style="51" customWidth="1"/>
    <col min="10268" max="10271" width="9.85546875" style="51" bestFit="1" customWidth="1"/>
    <col min="10272" max="10273" width="9.5703125" style="51" bestFit="1" customWidth="1"/>
    <col min="10274" max="10274" width="9.28515625" style="51" bestFit="1" customWidth="1"/>
    <col min="10275" max="10278" width="9.85546875" style="51" bestFit="1" customWidth="1"/>
    <col min="10279" max="10279" width="11.7109375" style="51" customWidth="1"/>
    <col min="10280" max="10280" width="10.42578125" style="51" bestFit="1" customWidth="1"/>
    <col min="10281" max="10289" width="9.7109375" style="51" bestFit="1" customWidth="1"/>
    <col min="10290" max="10290" width="12.42578125" style="51" bestFit="1" customWidth="1"/>
    <col min="10291" max="10291" width="12.7109375" style="51" customWidth="1"/>
    <col min="10292" max="10292" width="9.85546875" style="51" bestFit="1" customWidth="1"/>
    <col min="10293" max="10293" width="9.7109375" style="51" bestFit="1" customWidth="1"/>
    <col min="10294" max="10295" width="9.85546875" style="51" bestFit="1" customWidth="1"/>
    <col min="10296" max="10297" width="9.7109375" style="51" bestFit="1" customWidth="1"/>
    <col min="10298" max="10507" width="9.140625" style="51"/>
    <col min="10508" max="10508" width="31.5703125" style="51" bestFit="1" customWidth="1"/>
    <col min="10509" max="10509" width="6.42578125" style="51" bestFit="1" customWidth="1"/>
    <col min="10510" max="10510" width="12.28515625" style="51" bestFit="1" customWidth="1"/>
    <col min="10511" max="10515" width="9.85546875" style="51" bestFit="1" customWidth="1"/>
    <col min="10516" max="10519" width="9.7109375" style="51" bestFit="1" customWidth="1"/>
    <col min="10520" max="10522" width="9.85546875" style="51" bestFit="1" customWidth="1"/>
    <col min="10523" max="10523" width="9.140625" style="51" customWidth="1"/>
    <col min="10524" max="10527" width="9.85546875" style="51" bestFit="1" customWidth="1"/>
    <col min="10528" max="10529" width="9.5703125" style="51" bestFit="1" customWidth="1"/>
    <col min="10530" max="10530" width="9.28515625" style="51" bestFit="1" customWidth="1"/>
    <col min="10531" max="10534" width="9.85546875" style="51" bestFit="1" customWidth="1"/>
    <col min="10535" max="10535" width="11.7109375" style="51" customWidth="1"/>
    <col min="10536" max="10536" width="10.42578125" style="51" bestFit="1" customWidth="1"/>
    <col min="10537" max="10545" width="9.7109375" style="51" bestFit="1" customWidth="1"/>
    <col min="10546" max="10546" width="12.42578125" style="51" bestFit="1" customWidth="1"/>
    <col min="10547" max="10547" width="12.7109375" style="51" customWidth="1"/>
    <col min="10548" max="10548" width="9.85546875" style="51" bestFit="1" customWidth="1"/>
    <col min="10549" max="10549" width="9.7109375" style="51" bestFit="1" customWidth="1"/>
    <col min="10550" max="10551" width="9.85546875" style="51" bestFit="1" customWidth="1"/>
    <col min="10552" max="10553" width="9.7109375" style="51" bestFit="1" customWidth="1"/>
    <col min="10554" max="10763" width="9.140625" style="51"/>
    <col min="10764" max="10764" width="31.5703125" style="51" bestFit="1" customWidth="1"/>
    <col min="10765" max="10765" width="6.42578125" style="51" bestFit="1" customWidth="1"/>
    <col min="10766" max="10766" width="12.28515625" style="51" bestFit="1" customWidth="1"/>
    <col min="10767" max="10771" width="9.85546875" style="51" bestFit="1" customWidth="1"/>
    <col min="10772" max="10775" width="9.7109375" style="51" bestFit="1" customWidth="1"/>
    <col min="10776" max="10778" width="9.85546875" style="51" bestFit="1" customWidth="1"/>
    <col min="10779" max="10779" width="9.140625" style="51" customWidth="1"/>
    <col min="10780" max="10783" width="9.85546875" style="51" bestFit="1" customWidth="1"/>
    <col min="10784" max="10785" width="9.5703125" style="51" bestFit="1" customWidth="1"/>
    <col min="10786" max="10786" width="9.28515625" style="51" bestFit="1" customWidth="1"/>
    <col min="10787" max="10790" width="9.85546875" style="51" bestFit="1" customWidth="1"/>
    <col min="10791" max="10791" width="11.7109375" style="51" customWidth="1"/>
    <col min="10792" max="10792" width="10.42578125" style="51" bestFit="1" customWidth="1"/>
    <col min="10793" max="10801" width="9.7109375" style="51" bestFit="1" customWidth="1"/>
    <col min="10802" max="10802" width="12.42578125" style="51" bestFit="1" customWidth="1"/>
    <col min="10803" max="10803" width="12.7109375" style="51" customWidth="1"/>
    <col min="10804" max="10804" width="9.85546875" style="51" bestFit="1" customWidth="1"/>
    <col min="10805" max="10805" width="9.7109375" style="51" bestFit="1" customWidth="1"/>
    <col min="10806" max="10807" width="9.85546875" style="51" bestFit="1" customWidth="1"/>
    <col min="10808" max="10809" width="9.7109375" style="51" bestFit="1" customWidth="1"/>
    <col min="10810" max="11019" width="9.140625" style="51"/>
    <col min="11020" max="11020" width="31.5703125" style="51" bestFit="1" customWidth="1"/>
    <col min="11021" max="11021" width="6.42578125" style="51" bestFit="1" customWidth="1"/>
    <col min="11022" max="11022" width="12.28515625" style="51" bestFit="1" customWidth="1"/>
    <col min="11023" max="11027" width="9.85546875" style="51" bestFit="1" customWidth="1"/>
    <col min="11028" max="11031" width="9.7109375" style="51" bestFit="1" customWidth="1"/>
    <col min="11032" max="11034" width="9.85546875" style="51" bestFit="1" customWidth="1"/>
    <col min="11035" max="11035" width="9.140625" style="51" customWidth="1"/>
    <col min="11036" max="11039" width="9.85546875" style="51" bestFit="1" customWidth="1"/>
    <col min="11040" max="11041" width="9.5703125" style="51" bestFit="1" customWidth="1"/>
    <col min="11042" max="11042" width="9.28515625" style="51" bestFit="1" customWidth="1"/>
    <col min="11043" max="11046" width="9.85546875" style="51" bestFit="1" customWidth="1"/>
    <col min="11047" max="11047" width="11.7109375" style="51" customWidth="1"/>
    <col min="11048" max="11048" width="10.42578125" style="51" bestFit="1" customWidth="1"/>
    <col min="11049" max="11057" width="9.7109375" style="51" bestFit="1" customWidth="1"/>
    <col min="11058" max="11058" width="12.42578125" style="51" bestFit="1" customWidth="1"/>
    <col min="11059" max="11059" width="12.7109375" style="51" customWidth="1"/>
    <col min="11060" max="11060" width="9.85546875" style="51" bestFit="1" customWidth="1"/>
    <col min="11061" max="11061" width="9.7109375" style="51" bestFit="1" customWidth="1"/>
    <col min="11062" max="11063" width="9.85546875" style="51" bestFit="1" customWidth="1"/>
    <col min="11064" max="11065" width="9.7109375" style="51" bestFit="1" customWidth="1"/>
    <col min="11066" max="11275" width="9.140625" style="51"/>
    <col min="11276" max="11276" width="31.5703125" style="51" bestFit="1" customWidth="1"/>
    <col min="11277" max="11277" width="6.42578125" style="51" bestFit="1" customWidth="1"/>
    <col min="11278" max="11278" width="12.28515625" style="51" bestFit="1" customWidth="1"/>
    <col min="11279" max="11283" width="9.85546875" style="51" bestFit="1" customWidth="1"/>
    <col min="11284" max="11287" width="9.7109375" style="51" bestFit="1" customWidth="1"/>
    <col min="11288" max="11290" width="9.85546875" style="51" bestFit="1" customWidth="1"/>
    <col min="11291" max="11291" width="9.140625" style="51" customWidth="1"/>
    <col min="11292" max="11295" width="9.85546875" style="51" bestFit="1" customWidth="1"/>
    <col min="11296" max="11297" width="9.5703125" style="51" bestFit="1" customWidth="1"/>
    <col min="11298" max="11298" width="9.28515625" style="51" bestFit="1" customWidth="1"/>
    <col min="11299" max="11302" width="9.85546875" style="51" bestFit="1" customWidth="1"/>
    <col min="11303" max="11303" width="11.7109375" style="51" customWidth="1"/>
    <col min="11304" max="11304" width="10.42578125" style="51" bestFit="1" customWidth="1"/>
    <col min="11305" max="11313" width="9.7109375" style="51" bestFit="1" customWidth="1"/>
    <col min="11314" max="11314" width="12.42578125" style="51" bestFit="1" customWidth="1"/>
    <col min="11315" max="11315" width="12.7109375" style="51" customWidth="1"/>
    <col min="11316" max="11316" width="9.85546875" style="51" bestFit="1" customWidth="1"/>
    <col min="11317" max="11317" width="9.7109375" style="51" bestFit="1" customWidth="1"/>
    <col min="11318" max="11319" width="9.85546875" style="51" bestFit="1" customWidth="1"/>
    <col min="11320" max="11321" width="9.7109375" style="51" bestFit="1" customWidth="1"/>
    <col min="11322" max="11531" width="9.140625" style="51"/>
    <col min="11532" max="11532" width="31.5703125" style="51" bestFit="1" customWidth="1"/>
    <col min="11533" max="11533" width="6.42578125" style="51" bestFit="1" customWidth="1"/>
    <col min="11534" max="11534" width="12.28515625" style="51" bestFit="1" customWidth="1"/>
    <col min="11535" max="11539" width="9.85546875" style="51" bestFit="1" customWidth="1"/>
    <col min="11540" max="11543" width="9.7109375" style="51" bestFit="1" customWidth="1"/>
    <col min="11544" max="11546" width="9.85546875" style="51" bestFit="1" customWidth="1"/>
    <col min="11547" max="11547" width="9.140625" style="51" customWidth="1"/>
    <col min="11548" max="11551" width="9.85546875" style="51" bestFit="1" customWidth="1"/>
    <col min="11552" max="11553" width="9.5703125" style="51" bestFit="1" customWidth="1"/>
    <col min="11554" max="11554" width="9.28515625" style="51" bestFit="1" customWidth="1"/>
    <col min="11555" max="11558" width="9.85546875" style="51" bestFit="1" customWidth="1"/>
    <col min="11559" max="11559" width="11.7109375" style="51" customWidth="1"/>
    <col min="11560" max="11560" width="10.42578125" style="51" bestFit="1" customWidth="1"/>
    <col min="11561" max="11569" width="9.7109375" style="51" bestFit="1" customWidth="1"/>
    <col min="11570" max="11570" width="12.42578125" style="51" bestFit="1" customWidth="1"/>
    <col min="11571" max="11571" width="12.7109375" style="51" customWidth="1"/>
    <col min="11572" max="11572" width="9.85546875" style="51" bestFit="1" customWidth="1"/>
    <col min="11573" max="11573" width="9.7109375" style="51" bestFit="1" customWidth="1"/>
    <col min="11574" max="11575" width="9.85546875" style="51" bestFit="1" customWidth="1"/>
    <col min="11576" max="11577" width="9.7109375" style="51" bestFit="1" customWidth="1"/>
    <col min="11578" max="11787" width="9.140625" style="51"/>
    <col min="11788" max="11788" width="31.5703125" style="51" bestFit="1" customWidth="1"/>
    <col min="11789" max="11789" width="6.42578125" style="51" bestFit="1" customWidth="1"/>
    <col min="11790" max="11790" width="12.28515625" style="51" bestFit="1" customWidth="1"/>
    <col min="11791" max="11795" width="9.85546875" style="51" bestFit="1" customWidth="1"/>
    <col min="11796" max="11799" width="9.7109375" style="51" bestFit="1" customWidth="1"/>
    <col min="11800" max="11802" width="9.85546875" style="51" bestFit="1" customWidth="1"/>
    <col min="11803" max="11803" width="9.140625" style="51" customWidth="1"/>
    <col min="11804" max="11807" width="9.85546875" style="51" bestFit="1" customWidth="1"/>
    <col min="11808" max="11809" width="9.5703125" style="51" bestFit="1" customWidth="1"/>
    <col min="11810" max="11810" width="9.28515625" style="51" bestFit="1" customWidth="1"/>
    <col min="11811" max="11814" width="9.85546875" style="51" bestFit="1" customWidth="1"/>
    <col min="11815" max="11815" width="11.7109375" style="51" customWidth="1"/>
    <col min="11816" max="11816" width="10.42578125" style="51" bestFit="1" customWidth="1"/>
    <col min="11817" max="11825" width="9.7109375" style="51" bestFit="1" customWidth="1"/>
    <col min="11826" max="11826" width="12.42578125" style="51" bestFit="1" customWidth="1"/>
    <col min="11827" max="11827" width="12.7109375" style="51" customWidth="1"/>
    <col min="11828" max="11828" width="9.85546875" style="51" bestFit="1" customWidth="1"/>
    <col min="11829" max="11829" width="9.7109375" style="51" bestFit="1" customWidth="1"/>
    <col min="11830" max="11831" width="9.85546875" style="51" bestFit="1" customWidth="1"/>
    <col min="11832" max="11833" width="9.7109375" style="51" bestFit="1" customWidth="1"/>
    <col min="11834" max="12043" width="9.140625" style="51"/>
    <col min="12044" max="12044" width="31.5703125" style="51" bestFit="1" customWidth="1"/>
    <col min="12045" max="12045" width="6.42578125" style="51" bestFit="1" customWidth="1"/>
    <col min="12046" max="12046" width="12.28515625" style="51" bestFit="1" customWidth="1"/>
    <col min="12047" max="12051" width="9.85546875" style="51" bestFit="1" customWidth="1"/>
    <col min="12052" max="12055" width="9.7109375" style="51" bestFit="1" customWidth="1"/>
    <col min="12056" max="12058" width="9.85546875" style="51" bestFit="1" customWidth="1"/>
    <col min="12059" max="12059" width="9.140625" style="51" customWidth="1"/>
    <col min="12060" max="12063" width="9.85546875" style="51" bestFit="1" customWidth="1"/>
    <col min="12064" max="12065" width="9.5703125" style="51" bestFit="1" customWidth="1"/>
    <col min="12066" max="12066" width="9.28515625" style="51" bestFit="1" customWidth="1"/>
    <col min="12067" max="12070" width="9.85546875" style="51" bestFit="1" customWidth="1"/>
    <col min="12071" max="12071" width="11.7109375" style="51" customWidth="1"/>
    <col min="12072" max="12072" width="10.42578125" style="51" bestFit="1" customWidth="1"/>
    <col min="12073" max="12081" width="9.7109375" style="51" bestFit="1" customWidth="1"/>
    <col min="12082" max="12082" width="12.42578125" style="51" bestFit="1" customWidth="1"/>
    <col min="12083" max="12083" width="12.7109375" style="51" customWidth="1"/>
    <col min="12084" max="12084" width="9.85546875" style="51" bestFit="1" customWidth="1"/>
    <col min="12085" max="12085" width="9.7109375" style="51" bestFit="1" customWidth="1"/>
    <col min="12086" max="12087" width="9.85546875" style="51" bestFit="1" customWidth="1"/>
    <col min="12088" max="12089" width="9.7109375" style="51" bestFit="1" customWidth="1"/>
    <col min="12090" max="12299" width="9.140625" style="51"/>
    <col min="12300" max="12300" width="31.5703125" style="51" bestFit="1" customWidth="1"/>
    <col min="12301" max="12301" width="6.42578125" style="51" bestFit="1" customWidth="1"/>
    <col min="12302" max="12302" width="12.28515625" style="51" bestFit="1" customWidth="1"/>
    <col min="12303" max="12307" width="9.85546875" style="51" bestFit="1" customWidth="1"/>
    <col min="12308" max="12311" width="9.7109375" style="51" bestFit="1" customWidth="1"/>
    <col min="12312" max="12314" width="9.85546875" style="51" bestFit="1" customWidth="1"/>
    <col min="12315" max="12315" width="9.140625" style="51" customWidth="1"/>
    <col min="12316" max="12319" width="9.85546875" style="51" bestFit="1" customWidth="1"/>
    <col min="12320" max="12321" width="9.5703125" style="51" bestFit="1" customWidth="1"/>
    <col min="12322" max="12322" width="9.28515625" style="51" bestFit="1" customWidth="1"/>
    <col min="12323" max="12326" width="9.85546875" style="51" bestFit="1" customWidth="1"/>
    <col min="12327" max="12327" width="11.7109375" style="51" customWidth="1"/>
    <col min="12328" max="12328" width="10.42578125" style="51" bestFit="1" customWidth="1"/>
    <col min="12329" max="12337" width="9.7109375" style="51" bestFit="1" customWidth="1"/>
    <col min="12338" max="12338" width="12.42578125" style="51" bestFit="1" customWidth="1"/>
    <col min="12339" max="12339" width="12.7109375" style="51" customWidth="1"/>
    <col min="12340" max="12340" width="9.85546875" style="51" bestFit="1" customWidth="1"/>
    <col min="12341" max="12341" width="9.7109375" style="51" bestFit="1" customWidth="1"/>
    <col min="12342" max="12343" width="9.85546875" style="51" bestFit="1" customWidth="1"/>
    <col min="12344" max="12345" width="9.7109375" style="51" bestFit="1" customWidth="1"/>
    <col min="12346" max="12555" width="9.140625" style="51"/>
    <col min="12556" max="12556" width="31.5703125" style="51" bestFit="1" customWidth="1"/>
    <col min="12557" max="12557" width="6.42578125" style="51" bestFit="1" customWidth="1"/>
    <col min="12558" max="12558" width="12.28515625" style="51" bestFit="1" customWidth="1"/>
    <col min="12559" max="12563" width="9.85546875" style="51" bestFit="1" customWidth="1"/>
    <col min="12564" max="12567" width="9.7109375" style="51" bestFit="1" customWidth="1"/>
    <col min="12568" max="12570" width="9.85546875" style="51" bestFit="1" customWidth="1"/>
    <col min="12571" max="12571" width="9.140625" style="51" customWidth="1"/>
    <col min="12572" max="12575" width="9.85546875" style="51" bestFit="1" customWidth="1"/>
    <col min="12576" max="12577" width="9.5703125" style="51" bestFit="1" customWidth="1"/>
    <col min="12578" max="12578" width="9.28515625" style="51" bestFit="1" customWidth="1"/>
    <col min="12579" max="12582" width="9.85546875" style="51" bestFit="1" customWidth="1"/>
    <col min="12583" max="12583" width="11.7109375" style="51" customWidth="1"/>
    <col min="12584" max="12584" width="10.42578125" style="51" bestFit="1" customWidth="1"/>
    <col min="12585" max="12593" width="9.7109375" style="51" bestFit="1" customWidth="1"/>
    <col min="12594" max="12594" width="12.42578125" style="51" bestFit="1" customWidth="1"/>
    <col min="12595" max="12595" width="12.7109375" style="51" customWidth="1"/>
    <col min="12596" max="12596" width="9.85546875" style="51" bestFit="1" customWidth="1"/>
    <col min="12597" max="12597" width="9.7109375" style="51" bestFit="1" customWidth="1"/>
    <col min="12598" max="12599" width="9.85546875" style="51" bestFit="1" customWidth="1"/>
    <col min="12600" max="12601" width="9.7109375" style="51" bestFit="1" customWidth="1"/>
    <col min="12602" max="12811" width="9.140625" style="51"/>
    <col min="12812" max="12812" width="31.5703125" style="51" bestFit="1" customWidth="1"/>
    <col min="12813" max="12813" width="6.42578125" style="51" bestFit="1" customWidth="1"/>
    <col min="12814" max="12814" width="12.28515625" style="51" bestFit="1" customWidth="1"/>
    <col min="12815" max="12819" width="9.85546875" style="51" bestFit="1" customWidth="1"/>
    <col min="12820" max="12823" width="9.7109375" style="51" bestFit="1" customWidth="1"/>
    <col min="12824" max="12826" width="9.85546875" style="51" bestFit="1" customWidth="1"/>
    <col min="12827" max="12827" width="9.140625" style="51" customWidth="1"/>
    <col min="12828" max="12831" width="9.85546875" style="51" bestFit="1" customWidth="1"/>
    <col min="12832" max="12833" width="9.5703125" style="51" bestFit="1" customWidth="1"/>
    <col min="12834" max="12834" width="9.28515625" style="51" bestFit="1" customWidth="1"/>
    <col min="12835" max="12838" width="9.85546875" style="51" bestFit="1" customWidth="1"/>
    <col min="12839" max="12839" width="11.7109375" style="51" customWidth="1"/>
    <col min="12840" max="12840" width="10.42578125" style="51" bestFit="1" customWidth="1"/>
    <col min="12841" max="12849" width="9.7109375" style="51" bestFit="1" customWidth="1"/>
    <col min="12850" max="12850" width="12.42578125" style="51" bestFit="1" customWidth="1"/>
    <col min="12851" max="12851" width="12.7109375" style="51" customWidth="1"/>
    <col min="12852" max="12852" width="9.85546875" style="51" bestFit="1" customWidth="1"/>
    <col min="12853" max="12853" width="9.7109375" style="51" bestFit="1" customWidth="1"/>
    <col min="12854" max="12855" width="9.85546875" style="51" bestFit="1" customWidth="1"/>
    <col min="12856" max="12857" width="9.7109375" style="51" bestFit="1" customWidth="1"/>
    <col min="12858" max="13067" width="9.140625" style="51"/>
    <col min="13068" max="13068" width="31.5703125" style="51" bestFit="1" customWidth="1"/>
    <col min="13069" max="13069" width="6.42578125" style="51" bestFit="1" customWidth="1"/>
    <col min="13070" max="13070" width="12.28515625" style="51" bestFit="1" customWidth="1"/>
    <col min="13071" max="13075" width="9.85546875" style="51" bestFit="1" customWidth="1"/>
    <col min="13076" max="13079" width="9.7109375" style="51" bestFit="1" customWidth="1"/>
    <col min="13080" max="13082" width="9.85546875" style="51" bestFit="1" customWidth="1"/>
    <col min="13083" max="13083" width="9.140625" style="51" customWidth="1"/>
    <col min="13084" max="13087" width="9.85546875" style="51" bestFit="1" customWidth="1"/>
    <col min="13088" max="13089" width="9.5703125" style="51" bestFit="1" customWidth="1"/>
    <col min="13090" max="13090" width="9.28515625" style="51" bestFit="1" customWidth="1"/>
    <col min="13091" max="13094" width="9.85546875" style="51" bestFit="1" customWidth="1"/>
    <col min="13095" max="13095" width="11.7109375" style="51" customWidth="1"/>
    <col min="13096" max="13096" width="10.42578125" style="51" bestFit="1" customWidth="1"/>
    <col min="13097" max="13105" width="9.7109375" style="51" bestFit="1" customWidth="1"/>
    <col min="13106" max="13106" width="12.42578125" style="51" bestFit="1" customWidth="1"/>
    <col min="13107" max="13107" width="12.7109375" style="51" customWidth="1"/>
    <col min="13108" max="13108" width="9.85546875" style="51" bestFit="1" customWidth="1"/>
    <col min="13109" max="13109" width="9.7109375" style="51" bestFit="1" customWidth="1"/>
    <col min="13110" max="13111" width="9.85546875" style="51" bestFit="1" customWidth="1"/>
    <col min="13112" max="13113" width="9.7109375" style="51" bestFit="1" customWidth="1"/>
    <col min="13114" max="13323" width="9.140625" style="51"/>
    <col min="13324" max="13324" width="31.5703125" style="51" bestFit="1" customWidth="1"/>
    <col min="13325" max="13325" width="6.42578125" style="51" bestFit="1" customWidth="1"/>
    <col min="13326" max="13326" width="12.28515625" style="51" bestFit="1" customWidth="1"/>
    <col min="13327" max="13331" width="9.85546875" style="51" bestFit="1" customWidth="1"/>
    <col min="13332" max="13335" width="9.7109375" style="51" bestFit="1" customWidth="1"/>
    <col min="13336" max="13338" width="9.85546875" style="51" bestFit="1" customWidth="1"/>
    <col min="13339" max="13339" width="9.140625" style="51" customWidth="1"/>
    <col min="13340" max="13343" width="9.85546875" style="51" bestFit="1" customWidth="1"/>
    <col min="13344" max="13345" width="9.5703125" style="51" bestFit="1" customWidth="1"/>
    <col min="13346" max="13346" width="9.28515625" style="51" bestFit="1" customWidth="1"/>
    <col min="13347" max="13350" width="9.85546875" style="51" bestFit="1" customWidth="1"/>
    <col min="13351" max="13351" width="11.7109375" style="51" customWidth="1"/>
    <col min="13352" max="13352" width="10.42578125" style="51" bestFit="1" customWidth="1"/>
    <col min="13353" max="13361" width="9.7109375" style="51" bestFit="1" customWidth="1"/>
    <col min="13362" max="13362" width="12.42578125" style="51" bestFit="1" customWidth="1"/>
    <col min="13363" max="13363" width="12.7109375" style="51" customWidth="1"/>
    <col min="13364" max="13364" width="9.85546875" style="51" bestFit="1" customWidth="1"/>
    <col min="13365" max="13365" width="9.7109375" style="51" bestFit="1" customWidth="1"/>
    <col min="13366" max="13367" width="9.85546875" style="51" bestFit="1" customWidth="1"/>
    <col min="13368" max="13369" width="9.7109375" style="51" bestFit="1" customWidth="1"/>
    <col min="13370" max="13579" width="9.140625" style="51"/>
    <col min="13580" max="13580" width="31.5703125" style="51" bestFit="1" customWidth="1"/>
    <col min="13581" max="13581" width="6.42578125" style="51" bestFit="1" customWidth="1"/>
    <col min="13582" max="13582" width="12.28515625" style="51" bestFit="1" customWidth="1"/>
    <col min="13583" max="13587" width="9.85546875" style="51" bestFit="1" customWidth="1"/>
    <col min="13588" max="13591" width="9.7109375" style="51" bestFit="1" customWidth="1"/>
    <col min="13592" max="13594" width="9.85546875" style="51" bestFit="1" customWidth="1"/>
    <col min="13595" max="13595" width="9.140625" style="51" customWidth="1"/>
    <col min="13596" max="13599" width="9.85546875" style="51" bestFit="1" customWidth="1"/>
    <col min="13600" max="13601" width="9.5703125" style="51" bestFit="1" customWidth="1"/>
    <col min="13602" max="13602" width="9.28515625" style="51" bestFit="1" customWidth="1"/>
    <col min="13603" max="13606" width="9.85546875" style="51" bestFit="1" customWidth="1"/>
    <col min="13607" max="13607" width="11.7109375" style="51" customWidth="1"/>
    <col min="13608" max="13608" width="10.42578125" style="51" bestFit="1" customWidth="1"/>
    <col min="13609" max="13617" width="9.7109375" style="51" bestFit="1" customWidth="1"/>
    <col min="13618" max="13618" width="12.42578125" style="51" bestFit="1" customWidth="1"/>
    <col min="13619" max="13619" width="12.7109375" style="51" customWidth="1"/>
    <col min="13620" max="13620" width="9.85546875" style="51" bestFit="1" customWidth="1"/>
    <col min="13621" max="13621" width="9.7109375" style="51" bestFit="1" customWidth="1"/>
    <col min="13622" max="13623" width="9.85546875" style="51" bestFit="1" customWidth="1"/>
    <col min="13624" max="13625" width="9.7109375" style="51" bestFit="1" customWidth="1"/>
    <col min="13626" max="13835" width="9.140625" style="51"/>
    <col min="13836" max="13836" width="31.5703125" style="51" bestFit="1" customWidth="1"/>
    <col min="13837" max="13837" width="6.42578125" style="51" bestFit="1" customWidth="1"/>
    <col min="13838" max="13838" width="12.28515625" style="51" bestFit="1" customWidth="1"/>
    <col min="13839" max="13843" width="9.85546875" style="51" bestFit="1" customWidth="1"/>
    <col min="13844" max="13847" width="9.7109375" style="51" bestFit="1" customWidth="1"/>
    <col min="13848" max="13850" width="9.85546875" style="51" bestFit="1" customWidth="1"/>
    <col min="13851" max="13851" width="9.140625" style="51" customWidth="1"/>
    <col min="13852" max="13855" width="9.85546875" style="51" bestFit="1" customWidth="1"/>
    <col min="13856" max="13857" width="9.5703125" style="51" bestFit="1" customWidth="1"/>
    <col min="13858" max="13858" width="9.28515625" style="51" bestFit="1" customWidth="1"/>
    <col min="13859" max="13862" width="9.85546875" style="51" bestFit="1" customWidth="1"/>
    <col min="13863" max="13863" width="11.7109375" style="51" customWidth="1"/>
    <col min="13864" max="13864" width="10.42578125" style="51" bestFit="1" customWidth="1"/>
    <col min="13865" max="13873" width="9.7109375" style="51" bestFit="1" customWidth="1"/>
    <col min="13874" max="13874" width="12.42578125" style="51" bestFit="1" customWidth="1"/>
    <col min="13875" max="13875" width="12.7109375" style="51" customWidth="1"/>
    <col min="13876" max="13876" width="9.85546875" style="51" bestFit="1" customWidth="1"/>
    <col min="13877" max="13877" width="9.7109375" style="51" bestFit="1" customWidth="1"/>
    <col min="13878" max="13879" width="9.85546875" style="51" bestFit="1" customWidth="1"/>
    <col min="13880" max="13881" width="9.7109375" style="51" bestFit="1" customWidth="1"/>
    <col min="13882" max="14091" width="9.140625" style="51"/>
    <col min="14092" max="14092" width="31.5703125" style="51" bestFit="1" customWidth="1"/>
    <col min="14093" max="14093" width="6.42578125" style="51" bestFit="1" customWidth="1"/>
    <col min="14094" max="14094" width="12.28515625" style="51" bestFit="1" customWidth="1"/>
    <col min="14095" max="14099" width="9.85546875" style="51" bestFit="1" customWidth="1"/>
    <col min="14100" max="14103" width="9.7109375" style="51" bestFit="1" customWidth="1"/>
    <col min="14104" max="14106" width="9.85546875" style="51" bestFit="1" customWidth="1"/>
    <col min="14107" max="14107" width="9.140625" style="51" customWidth="1"/>
    <col min="14108" max="14111" width="9.85546875" style="51" bestFit="1" customWidth="1"/>
    <col min="14112" max="14113" width="9.5703125" style="51" bestFit="1" customWidth="1"/>
    <col min="14114" max="14114" width="9.28515625" style="51" bestFit="1" customWidth="1"/>
    <col min="14115" max="14118" width="9.85546875" style="51" bestFit="1" customWidth="1"/>
    <col min="14119" max="14119" width="11.7109375" style="51" customWidth="1"/>
    <col min="14120" max="14120" width="10.42578125" style="51" bestFit="1" customWidth="1"/>
    <col min="14121" max="14129" width="9.7109375" style="51" bestFit="1" customWidth="1"/>
    <col min="14130" max="14130" width="12.42578125" style="51" bestFit="1" customWidth="1"/>
    <col min="14131" max="14131" width="12.7109375" style="51" customWidth="1"/>
    <col min="14132" max="14132" width="9.85546875" style="51" bestFit="1" customWidth="1"/>
    <col min="14133" max="14133" width="9.7109375" style="51" bestFit="1" customWidth="1"/>
    <col min="14134" max="14135" width="9.85546875" style="51" bestFit="1" customWidth="1"/>
    <col min="14136" max="14137" width="9.7109375" style="51" bestFit="1" customWidth="1"/>
    <col min="14138" max="14347" width="9.140625" style="51"/>
    <col min="14348" max="14348" width="31.5703125" style="51" bestFit="1" customWidth="1"/>
    <col min="14349" max="14349" width="6.42578125" style="51" bestFit="1" customWidth="1"/>
    <col min="14350" max="14350" width="12.28515625" style="51" bestFit="1" customWidth="1"/>
    <col min="14351" max="14355" width="9.85546875" style="51" bestFit="1" customWidth="1"/>
    <col min="14356" max="14359" width="9.7109375" style="51" bestFit="1" customWidth="1"/>
    <col min="14360" max="14362" width="9.85546875" style="51" bestFit="1" customWidth="1"/>
    <col min="14363" max="14363" width="9.140625" style="51" customWidth="1"/>
    <col min="14364" max="14367" width="9.85546875" style="51" bestFit="1" customWidth="1"/>
    <col min="14368" max="14369" width="9.5703125" style="51" bestFit="1" customWidth="1"/>
    <col min="14370" max="14370" width="9.28515625" style="51" bestFit="1" customWidth="1"/>
    <col min="14371" max="14374" width="9.85546875" style="51" bestFit="1" customWidth="1"/>
    <col min="14375" max="14375" width="11.7109375" style="51" customWidth="1"/>
    <col min="14376" max="14376" width="10.42578125" style="51" bestFit="1" customWidth="1"/>
    <col min="14377" max="14385" width="9.7109375" style="51" bestFit="1" customWidth="1"/>
    <col min="14386" max="14386" width="12.42578125" style="51" bestFit="1" customWidth="1"/>
    <col min="14387" max="14387" width="12.7109375" style="51" customWidth="1"/>
    <col min="14388" max="14388" width="9.85546875" style="51" bestFit="1" customWidth="1"/>
    <col min="14389" max="14389" width="9.7109375" style="51" bestFit="1" customWidth="1"/>
    <col min="14390" max="14391" width="9.85546875" style="51" bestFit="1" customWidth="1"/>
    <col min="14392" max="14393" width="9.7109375" style="51" bestFit="1" customWidth="1"/>
    <col min="14394" max="14603" width="9.140625" style="51"/>
    <col min="14604" max="14604" width="31.5703125" style="51" bestFit="1" customWidth="1"/>
    <col min="14605" max="14605" width="6.42578125" style="51" bestFit="1" customWidth="1"/>
    <col min="14606" max="14606" width="12.28515625" style="51" bestFit="1" customWidth="1"/>
    <col min="14607" max="14611" width="9.85546875" style="51" bestFit="1" customWidth="1"/>
    <col min="14612" max="14615" width="9.7109375" style="51" bestFit="1" customWidth="1"/>
    <col min="14616" max="14618" width="9.85546875" style="51" bestFit="1" customWidth="1"/>
    <col min="14619" max="14619" width="9.140625" style="51" customWidth="1"/>
    <col min="14620" max="14623" width="9.85546875" style="51" bestFit="1" customWidth="1"/>
    <col min="14624" max="14625" width="9.5703125" style="51" bestFit="1" customWidth="1"/>
    <col min="14626" max="14626" width="9.28515625" style="51" bestFit="1" customWidth="1"/>
    <col min="14627" max="14630" width="9.85546875" style="51" bestFit="1" customWidth="1"/>
    <col min="14631" max="14631" width="11.7109375" style="51" customWidth="1"/>
    <col min="14632" max="14632" width="10.42578125" style="51" bestFit="1" customWidth="1"/>
    <col min="14633" max="14641" width="9.7109375" style="51" bestFit="1" customWidth="1"/>
    <col min="14642" max="14642" width="12.42578125" style="51" bestFit="1" customWidth="1"/>
    <col min="14643" max="14643" width="12.7109375" style="51" customWidth="1"/>
    <col min="14644" max="14644" width="9.85546875" style="51" bestFit="1" customWidth="1"/>
    <col min="14645" max="14645" width="9.7109375" style="51" bestFit="1" customWidth="1"/>
    <col min="14646" max="14647" width="9.85546875" style="51" bestFit="1" customWidth="1"/>
    <col min="14648" max="14649" width="9.7109375" style="51" bestFit="1" customWidth="1"/>
    <col min="14650" max="14859" width="9.140625" style="51"/>
    <col min="14860" max="14860" width="31.5703125" style="51" bestFit="1" customWidth="1"/>
    <col min="14861" max="14861" width="6.42578125" style="51" bestFit="1" customWidth="1"/>
    <col min="14862" max="14862" width="12.28515625" style="51" bestFit="1" customWidth="1"/>
    <col min="14863" max="14867" width="9.85546875" style="51" bestFit="1" customWidth="1"/>
    <col min="14868" max="14871" width="9.7109375" style="51" bestFit="1" customWidth="1"/>
    <col min="14872" max="14874" width="9.85546875" style="51" bestFit="1" customWidth="1"/>
    <col min="14875" max="14875" width="9.140625" style="51" customWidth="1"/>
    <col min="14876" max="14879" width="9.85546875" style="51" bestFit="1" customWidth="1"/>
    <col min="14880" max="14881" width="9.5703125" style="51" bestFit="1" customWidth="1"/>
    <col min="14882" max="14882" width="9.28515625" style="51" bestFit="1" customWidth="1"/>
    <col min="14883" max="14886" width="9.85546875" style="51" bestFit="1" customWidth="1"/>
    <col min="14887" max="14887" width="11.7109375" style="51" customWidth="1"/>
    <col min="14888" max="14888" width="10.42578125" style="51" bestFit="1" customWidth="1"/>
    <col min="14889" max="14897" width="9.7109375" style="51" bestFit="1" customWidth="1"/>
    <col min="14898" max="14898" width="12.42578125" style="51" bestFit="1" customWidth="1"/>
    <col min="14899" max="14899" width="12.7109375" style="51" customWidth="1"/>
    <col min="14900" max="14900" width="9.85546875" style="51" bestFit="1" customWidth="1"/>
    <col min="14901" max="14901" width="9.7109375" style="51" bestFit="1" customWidth="1"/>
    <col min="14902" max="14903" width="9.85546875" style="51" bestFit="1" customWidth="1"/>
    <col min="14904" max="14905" width="9.7109375" style="51" bestFit="1" customWidth="1"/>
    <col min="14906" max="15115" width="9.140625" style="51"/>
    <col min="15116" max="15116" width="31.5703125" style="51" bestFit="1" customWidth="1"/>
    <col min="15117" max="15117" width="6.42578125" style="51" bestFit="1" customWidth="1"/>
    <col min="15118" max="15118" width="12.28515625" style="51" bestFit="1" customWidth="1"/>
    <col min="15119" max="15123" width="9.85546875" style="51" bestFit="1" customWidth="1"/>
    <col min="15124" max="15127" width="9.7109375" style="51" bestFit="1" customWidth="1"/>
    <col min="15128" max="15130" width="9.85546875" style="51" bestFit="1" customWidth="1"/>
    <col min="15131" max="15131" width="9.140625" style="51" customWidth="1"/>
    <col min="15132" max="15135" width="9.85546875" style="51" bestFit="1" customWidth="1"/>
    <col min="15136" max="15137" width="9.5703125" style="51" bestFit="1" customWidth="1"/>
    <col min="15138" max="15138" width="9.28515625" style="51" bestFit="1" customWidth="1"/>
    <col min="15139" max="15142" width="9.85546875" style="51" bestFit="1" customWidth="1"/>
    <col min="15143" max="15143" width="11.7109375" style="51" customWidth="1"/>
    <col min="15144" max="15144" width="10.42578125" style="51" bestFit="1" customWidth="1"/>
    <col min="15145" max="15153" width="9.7109375" style="51" bestFit="1" customWidth="1"/>
    <col min="15154" max="15154" width="12.42578125" style="51" bestFit="1" customWidth="1"/>
    <col min="15155" max="15155" width="12.7109375" style="51" customWidth="1"/>
    <col min="15156" max="15156" width="9.85546875" style="51" bestFit="1" customWidth="1"/>
    <col min="15157" max="15157" width="9.7109375" style="51" bestFit="1" customWidth="1"/>
    <col min="15158" max="15159" width="9.85546875" style="51" bestFit="1" customWidth="1"/>
    <col min="15160" max="15161" width="9.7109375" style="51" bestFit="1" customWidth="1"/>
    <col min="15162" max="15371" width="9.140625" style="51"/>
    <col min="15372" max="15372" width="31.5703125" style="51" bestFit="1" customWidth="1"/>
    <col min="15373" max="15373" width="6.42578125" style="51" bestFit="1" customWidth="1"/>
    <col min="15374" max="15374" width="12.28515625" style="51" bestFit="1" customWidth="1"/>
    <col min="15375" max="15379" width="9.85546875" style="51" bestFit="1" customWidth="1"/>
    <col min="15380" max="15383" width="9.7109375" style="51" bestFit="1" customWidth="1"/>
    <col min="15384" max="15386" width="9.85546875" style="51" bestFit="1" customWidth="1"/>
    <col min="15387" max="15387" width="9.140625" style="51" customWidth="1"/>
    <col min="15388" max="15391" width="9.85546875" style="51" bestFit="1" customWidth="1"/>
    <col min="15392" max="15393" width="9.5703125" style="51" bestFit="1" customWidth="1"/>
    <col min="15394" max="15394" width="9.28515625" style="51" bestFit="1" customWidth="1"/>
    <col min="15395" max="15398" width="9.85546875" style="51" bestFit="1" customWidth="1"/>
    <col min="15399" max="15399" width="11.7109375" style="51" customWidth="1"/>
    <col min="15400" max="15400" width="10.42578125" style="51" bestFit="1" customWidth="1"/>
    <col min="15401" max="15409" width="9.7109375" style="51" bestFit="1" customWidth="1"/>
    <col min="15410" max="15410" width="12.42578125" style="51" bestFit="1" customWidth="1"/>
    <col min="15411" max="15411" width="12.7109375" style="51" customWidth="1"/>
    <col min="15412" max="15412" width="9.85546875" style="51" bestFit="1" customWidth="1"/>
    <col min="15413" max="15413" width="9.7109375" style="51" bestFit="1" customWidth="1"/>
    <col min="15414" max="15415" width="9.85546875" style="51" bestFit="1" customWidth="1"/>
    <col min="15416" max="15417" width="9.7109375" style="51" bestFit="1" customWidth="1"/>
    <col min="15418" max="15627" width="9.140625" style="51"/>
    <col min="15628" max="15628" width="31.5703125" style="51" bestFit="1" customWidth="1"/>
    <col min="15629" max="15629" width="6.42578125" style="51" bestFit="1" customWidth="1"/>
    <col min="15630" max="15630" width="12.28515625" style="51" bestFit="1" customWidth="1"/>
    <col min="15631" max="15635" width="9.85546875" style="51" bestFit="1" customWidth="1"/>
    <col min="15636" max="15639" width="9.7109375" style="51" bestFit="1" customWidth="1"/>
    <col min="15640" max="15642" width="9.85546875" style="51" bestFit="1" customWidth="1"/>
    <col min="15643" max="15643" width="9.140625" style="51" customWidth="1"/>
    <col min="15644" max="15647" width="9.85546875" style="51" bestFit="1" customWidth="1"/>
    <col min="15648" max="15649" width="9.5703125" style="51" bestFit="1" customWidth="1"/>
    <col min="15650" max="15650" width="9.28515625" style="51" bestFit="1" customWidth="1"/>
    <col min="15651" max="15654" width="9.85546875" style="51" bestFit="1" customWidth="1"/>
    <col min="15655" max="15655" width="11.7109375" style="51" customWidth="1"/>
    <col min="15656" max="15656" width="10.42578125" style="51" bestFit="1" customWidth="1"/>
    <col min="15657" max="15665" width="9.7109375" style="51" bestFit="1" customWidth="1"/>
    <col min="15666" max="15666" width="12.42578125" style="51" bestFit="1" customWidth="1"/>
    <col min="15667" max="15667" width="12.7109375" style="51" customWidth="1"/>
    <col min="15668" max="15668" width="9.85546875" style="51" bestFit="1" customWidth="1"/>
    <col min="15669" max="15669" width="9.7109375" style="51" bestFit="1" customWidth="1"/>
    <col min="15670" max="15671" width="9.85546875" style="51" bestFit="1" customWidth="1"/>
    <col min="15672" max="15673" width="9.7109375" style="51" bestFit="1" customWidth="1"/>
    <col min="15674" max="15883" width="9.140625" style="51"/>
    <col min="15884" max="15884" width="31.5703125" style="51" bestFit="1" customWidth="1"/>
    <col min="15885" max="15885" width="6.42578125" style="51" bestFit="1" customWidth="1"/>
    <col min="15886" max="15886" width="12.28515625" style="51" bestFit="1" customWidth="1"/>
    <col min="15887" max="15891" width="9.85546875" style="51" bestFit="1" customWidth="1"/>
    <col min="15892" max="15895" width="9.7109375" style="51" bestFit="1" customWidth="1"/>
    <col min="15896" max="15898" width="9.85546875" style="51" bestFit="1" customWidth="1"/>
    <col min="15899" max="15899" width="9.140625" style="51" customWidth="1"/>
    <col min="15900" max="15903" width="9.85546875" style="51" bestFit="1" customWidth="1"/>
    <col min="15904" max="15905" width="9.5703125" style="51" bestFit="1" customWidth="1"/>
    <col min="15906" max="15906" width="9.28515625" style="51" bestFit="1" customWidth="1"/>
    <col min="15907" max="15910" width="9.85546875" style="51" bestFit="1" customWidth="1"/>
    <col min="15911" max="15911" width="11.7109375" style="51" customWidth="1"/>
    <col min="15912" max="15912" width="10.42578125" style="51" bestFit="1" customWidth="1"/>
    <col min="15913" max="15921" width="9.7109375" style="51" bestFit="1" customWidth="1"/>
    <col min="15922" max="15922" width="12.42578125" style="51" bestFit="1" customWidth="1"/>
    <col min="15923" max="15923" width="12.7109375" style="51" customWidth="1"/>
    <col min="15924" max="15924" width="9.85546875" style="51" bestFit="1" customWidth="1"/>
    <col min="15925" max="15925" width="9.7109375" style="51" bestFit="1" customWidth="1"/>
    <col min="15926" max="15927" width="9.85546875" style="51" bestFit="1" customWidth="1"/>
    <col min="15928" max="15929" width="9.7109375" style="51" bestFit="1" customWidth="1"/>
    <col min="15930" max="16139" width="9.140625" style="51"/>
    <col min="16140" max="16140" width="31.5703125" style="51" bestFit="1" customWidth="1"/>
    <col min="16141" max="16141" width="6.42578125" style="51" bestFit="1" customWidth="1"/>
    <col min="16142" max="16142" width="12.28515625" style="51" bestFit="1" customWidth="1"/>
    <col min="16143" max="16147" width="9.85546875" style="51" bestFit="1" customWidth="1"/>
    <col min="16148" max="16151" width="9.7109375" style="51" bestFit="1" customWidth="1"/>
    <col min="16152" max="16154" width="9.85546875" style="51" bestFit="1" customWidth="1"/>
    <col min="16155" max="16155" width="9.140625" style="51" customWidth="1"/>
    <col min="16156" max="16159" width="9.85546875" style="51" bestFit="1" customWidth="1"/>
    <col min="16160" max="16161" width="9.5703125" style="51" bestFit="1" customWidth="1"/>
    <col min="16162" max="16162" width="9.28515625" style="51" bestFit="1" customWidth="1"/>
    <col min="16163" max="16166" width="9.85546875" style="51" bestFit="1" customWidth="1"/>
    <col min="16167" max="16167" width="11.7109375" style="51" customWidth="1"/>
    <col min="16168" max="16168" width="10.42578125" style="51" bestFit="1" customWidth="1"/>
    <col min="16169" max="16177" width="9.7109375" style="51" bestFit="1" customWidth="1"/>
    <col min="16178" max="16178" width="12.42578125" style="51" bestFit="1" customWidth="1"/>
    <col min="16179" max="16179" width="12.7109375" style="51" customWidth="1"/>
    <col min="16180" max="16180" width="9.85546875" style="51" bestFit="1" customWidth="1"/>
    <col min="16181" max="16181" width="9.7109375" style="51" bestFit="1" customWidth="1"/>
    <col min="16182" max="16183" width="9.85546875" style="51" bestFit="1" customWidth="1"/>
    <col min="16184" max="16185" width="9.7109375" style="51" bestFit="1" customWidth="1"/>
    <col min="16186" max="16382" width="9.140625" style="51"/>
    <col min="16383" max="16384" width="9.140625" style="51" customWidth="1"/>
  </cols>
  <sheetData>
    <row r="1" spans="1:100" s="50" customFormat="1" ht="52.5" customHeight="1" x14ac:dyDescent="0.25">
      <c r="A1" s="166" t="s">
        <v>0</v>
      </c>
      <c r="B1" s="166" t="s">
        <v>1</v>
      </c>
      <c r="C1" s="165" t="s">
        <v>25</v>
      </c>
      <c r="D1" s="165" t="s">
        <v>26</v>
      </c>
      <c r="E1" s="165" t="s">
        <v>27</v>
      </c>
      <c r="F1" s="165" t="s">
        <v>28</v>
      </c>
      <c r="G1" s="165"/>
      <c r="H1" s="165"/>
      <c r="I1" s="165"/>
      <c r="J1" s="165"/>
      <c r="K1" s="165" t="s">
        <v>2</v>
      </c>
      <c r="L1" s="165" t="s">
        <v>40</v>
      </c>
      <c r="M1" s="164" t="s">
        <v>30</v>
      </c>
      <c r="N1" s="164" t="s">
        <v>31</v>
      </c>
      <c r="O1" s="164"/>
      <c r="P1" s="164"/>
      <c r="Q1" s="164"/>
      <c r="R1" s="164" t="s">
        <v>68</v>
      </c>
      <c r="S1" s="164" t="s">
        <v>33</v>
      </c>
      <c r="T1" s="164"/>
      <c r="U1" s="164"/>
      <c r="V1" s="164"/>
      <c r="W1" s="164"/>
      <c r="X1" s="164" t="s">
        <v>77</v>
      </c>
      <c r="Y1" s="164" t="s">
        <v>78</v>
      </c>
      <c r="Z1" s="164"/>
      <c r="AA1" s="164"/>
      <c r="AB1" s="164"/>
      <c r="AC1" s="164"/>
      <c r="AD1" s="164" t="s">
        <v>86</v>
      </c>
      <c r="AE1" s="164" t="s">
        <v>87</v>
      </c>
      <c r="AF1" s="164" t="s">
        <v>88</v>
      </c>
      <c r="AG1" s="164" t="s">
        <v>89</v>
      </c>
      <c r="AH1" s="164"/>
      <c r="AI1" s="164"/>
      <c r="AJ1" s="164" t="s">
        <v>93</v>
      </c>
      <c r="AK1" s="164" t="s">
        <v>94</v>
      </c>
      <c r="AL1" s="164"/>
      <c r="AM1" s="164"/>
      <c r="AN1" s="164"/>
      <c r="AO1" s="164"/>
      <c r="AP1" s="164"/>
      <c r="AQ1" s="164"/>
      <c r="AR1" s="164"/>
      <c r="AS1" s="164"/>
      <c r="AT1" s="164"/>
      <c r="AU1" s="164"/>
      <c r="AV1" s="164"/>
      <c r="AW1" s="164"/>
      <c r="AX1" s="164"/>
      <c r="AY1" s="164"/>
      <c r="AZ1" s="164"/>
      <c r="BA1" s="164"/>
      <c r="BB1" s="164"/>
      <c r="BC1" s="164" t="s">
        <v>113</v>
      </c>
      <c r="BD1" s="164" t="s">
        <v>114</v>
      </c>
      <c r="BE1" s="164"/>
      <c r="BF1" s="164" t="s">
        <v>117</v>
      </c>
      <c r="BG1" s="164" t="s">
        <v>116</v>
      </c>
      <c r="BH1" s="164"/>
      <c r="BI1" s="164"/>
      <c r="BJ1" s="164"/>
      <c r="BK1" s="55"/>
    </row>
    <row r="2" spans="1:100" s="50" customFormat="1" ht="52.5" customHeight="1" x14ac:dyDescent="0.25">
      <c r="A2" s="166"/>
      <c r="B2" s="166"/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4"/>
      <c r="N2" s="164"/>
      <c r="O2" s="164"/>
      <c r="P2" s="164"/>
      <c r="Q2" s="164"/>
      <c r="R2" s="164"/>
      <c r="S2" s="164"/>
      <c r="T2" s="164"/>
      <c r="U2" s="164"/>
      <c r="V2" s="164"/>
      <c r="W2" s="164"/>
      <c r="X2" s="164"/>
      <c r="Y2" s="164"/>
      <c r="Z2" s="164"/>
      <c r="AA2" s="164"/>
      <c r="AB2" s="164"/>
      <c r="AC2" s="164"/>
      <c r="AD2" s="164"/>
      <c r="AE2" s="164"/>
      <c r="AF2" s="164"/>
      <c r="AG2" s="164"/>
      <c r="AH2" s="164"/>
      <c r="AI2" s="164"/>
      <c r="AJ2" s="164"/>
      <c r="AK2" s="164"/>
      <c r="AL2" s="164"/>
      <c r="AM2" s="164"/>
      <c r="AN2" s="164"/>
      <c r="AO2" s="164"/>
      <c r="AP2" s="164"/>
      <c r="AQ2" s="164"/>
      <c r="AR2" s="164"/>
      <c r="AS2" s="164"/>
      <c r="AT2" s="164"/>
      <c r="AU2" s="164"/>
      <c r="AV2" s="164"/>
      <c r="AW2" s="164"/>
      <c r="AX2" s="164"/>
      <c r="AY2" s="164"/>
      <c r="AZ2" s="164"/>
      <c r="BA2" s="164"/>
      <c r="BB2" s="164"/>
      <c r="BC2" s="164"/>
      <c r="BD2" s="164"/>
      <c r="BE2" s="164"/>
      <c r="BF2" s="164"/>
      <c r="BG2" s="164"/>
      <c r="BH2" s="164"/>
      <c r="BI2" s="164"/>
      <c r="BJ2" s="164"/>
      <c r="BK2" s="55"/>
    </row>
    <row r="3" spans="1:100" s="50" customFormat="1" ht="52.5" customHeight="1" x14ac:dyDescent="0.25">
      <c r="A3" s="166"/>
      <c r="B3" s="166"/>
      <c r="C3" s="165"/>
      <c r="D3" s="165"/>
      <c r="E3" s="165"/>
      <c r="F3" s="165"/>
      <c r="G3" s="165"/>
      <c r="H3" s="165"/>
      <c r="I3" s="165"/>
      <c r="J3" s="165"/>
      <c r="K3" s="165"/>
      <c r="L3" s="165"/>
      <c r="M3" s="164"/>
      <c r="N3" s="164"/>
      <c r="O3" s="164"/>
      <c r="P3" s="164"/>
      <c r="Q3" s="164"/>
      <c r="R3" s="164"/>
      <c r="S3" s="164"/>
      <c r="T3" s="164"/>
      <c r="U3" s="164"/>
      <c r="V3" s="164"/>
      <c r="W3" s="164"/>
      <c r="X3" s="164"/>
      <c r="Y3" s="164"/>
      <c r="Z3" s="164"/>
      <c r="AA3" s="164"/>
      <c r="AB3" s="164"/>
      <c r="AC3" s="164"/>
      <c r="AD3" s="164"/>
      <c r="AE3" s="164"/>
      <c r="AF3" s="164"/>
      <c r="AG3" s="164"/>
      <c r="AH3" s="164"/>
      <c r="AI3" s="164"/>
      <c r="AJ3" s="164"/>
      <c r="AK3" s="164"/>
      <c r="AL3" s="164"/>
      <c r="AM3" s="164"/>
      <c r="AN3" s="164"/>
      <c r="AO3" s="164"/>
      <c r="AP3" s="164"/>
      <c r="AQ3" s="164"/>
      <c r="AR3" s="164"/>
      <c r="AS3" s="164"/>
      <c r="AT3" s="164"/>
      <c r="AU3" s="164"/>
      <c r="AV3" s="164"/>
      <c r="AW3" s="164"/>
      <c r="AX3" s="164"/>
      <c r="AY3" s="164"/>
      <c r="AZ3" s="164"/>
      <c r="BA3" s="164"/>
      <c r="BB3" s="164"/>
      <c r="BC3" s="164"/>
      <c r="BD3" s="164"/>
      <c r="BE3" s="164"/>
      <c r="BF3" s="164"/>
      <c r="BG3" s="164"/>
      <c r="BH3" s="164"/>
      <c r="BI3" s="164"/>
      <c r="BJ3" s="164"/>
      <c r="BK3" s="55"/>
    </row>
    <row r="4" spans="1:100" s="50" customFormat="1" ht="33.75" customHeight="1" x14ac:dyDescent="0.25">
      <c r="A4" s="166"/>
      <c r="B4" s="166"/>
      <c r="C4" s="165"/>
      <c r="D4" s="165"/>
      <c r="E4" s="165"/>
      <c r="F4" s="165" t="s">
        <v>3</v>
      </c>
      <c r="G4" s="165" t="s">
        <v>29</v>
      </c>
      <c r="H4" s="165" t="s">
        <v>37</v>
      </c>
      <c r="I4" s="165" t="s">
        <v>38</v>
      </c>
      <c r="J4" s="165" t="s">
        <v>39</v>
      </c>
      <c r="K4" s="165"/>
      <c r="L4" s="165"/>
      <c r="M4" s="164"/>
      <c r="N4" s="164" t="s">
        <v>74</v>
      </c>
      <c r="O4" s="164" t="s">
        <v>75</v>
      </c>
      <c r="P4" s="164" t="s">
        <v>76</v>
      </c>
      <c r="Q4" s="164" t="s">
        <v>32</v>
      </c>
      <c r="R4" s="164"/>
      <c r="S4" s="164" t="s">
        <v>34</v>
      </c>
      <c r="T4" s="164" t="s">
        <v>35</v>
      </c>
      <c r="U4" s="164" t="s">
        <v>36</v>
      </c>
      <c r="V4" s="52" t="s">
        <v>82</v>
      </c>
      <c r="W4" s="164" t="s">
        <v>85</v>
      </c>
      <c r="X4" s="164"/>
      <c r="Y4" s="164" t="s">
        <v>79</v>
      </c>
      <c r="Z4" s="164" t="s">
        <v>80</v>
      </c>
      <c r="AA4" s="164" t="s">
        <v>81</v>
      </c>
      <c r="AB4" s="52" t="s">
        <v>83</v>
      </c>
      <c r="AC4" s="164" t="s">
        <v>84</v>
      </c>
      <c r="AD4" s="164"/>
      <c r="AE4" s="164"/>
      <c r="AF4" s="164"/>
      <c r="AG4" s="164" t="s">
        <v>90</v>
      </c>
      <c r="AH4" s="164" t="s">
        <v>91</v>
      </c>
      <c r="AI4" s="164" t="s">
        <v>92</v>
      </c>
      <c r="AJ4" s="164"/>
      <c r="AK4" s="164" t="s">
        <v>95</v>
      </c>
      <c r="AL4" s="164" t="s">
        <v>96</v>
      </c>
      <c r="AM4" s="164" t="s">
        <v>97</v>
      </c>
      <c r="AN4" s="164" t="s">
        <v>98</v>
      </c>
      <c r="AO4" s="164" t="s">
        <v>99</v>
      </c>
      <c r="AP4" s="164" t="s">
        <v>100</v>
      </c>
      <c r="AQ4" s="164" t="s">
        <v>101</v>
      </c>
      <c r="AR4" s="164" t="s">
        <v>102</v>
      </c>
      <c r="AS4" s="164" t="s">
        <v>109</v>
      </c>
      <c r="AT4" s="164" t="s">
        <v>110</v>
      </c>
      <c r="AU4" s="164" t="s">
        <v>111</v>
      </c>
      <c r="AV4" s="164" t="s">
        <v>112</v>
      </c>
      <c r="AW4" s="164" t="s">
        <v>103</v>
      </c>
      <c r="AX4" s="164" t="s">
        <v>104</v>
      </c>
      <c r="AY4" s="164" t="s">
        <v>105</v>
      </c>
      <c r="AZ4" s="164" t="s">
        <v>106</v>
      </c>
      <c r="BA4" s="164" t="s">
        <v>107</v>
      </c>
      <c r="BB4" s="164" t="s">
        <v>108</v>
      </c>
      <c r="BC4" s="164"/>
      <c r="BD4" s="164" t="s">
        <v>3</v>
      </c>
      <c r="BE4" s="164" t="s">
        <v>115</v>
      </c>
      <c r="BF4" s="164"/>
      <c r="BG4" s="164" t="s">
        <v>3</v>
      </c>
      <c r="BH4" s="164" t="s">
        <v>118</v>
      </c>
      <c r="BI4" s="164" t="s">
        <v>134</v>
      </c>
      <c r="BJ4" s="164" t="s">
        <v>119</v>
      </c>
    </row>
    <row r="5" spans="1:100" s="50" customFormat="1" ht="33.75" customHeight="1" x14ac:dyDescent="0.25">
      <c r="A5" s="166"/>
      <c r="B5" s="166"/>
      <c r="C5" s="165"/>
      <c r="D5" s="165"/>
      <c r="E5" s="165"/>
      <c r="F5" s="165"/>
      <c r="G5" s="165"/>
      <c r="H5" s="165"/>
      <c r="I5" s="165"/>
      <c r="J5" s="165"/>
      <c r="K5" s="165"/>
      <c r="L5" s="165"/>
      <c r="M5" s="164"/>
      <c r="N5" s="164"/>
      <c r="O5" s="164"/>
      <c r="P5" s="164"/>
      <c r="Q5" s="164"/>
      <c r="R5" s="164"/>
      <c r="S5" s="164"/>
      <c r="T5" s="164"/>
      <c r="U5" s="164"/>
      <c r="V5" s="52"/>
      <c r="W5" s="164"/>
      <c r="X5" s="164"/>
      <c r="Y5" s="164"/>
      <c r="Z5" s="164"/>
      <c r="AA5" s="164"/>
      <c r="AB5" s="52"/>
      <c r="AC5" s="164"/>
      <c r="AD5" s="164"/>
      <c r="AE5" s="164"/>
      <c r="AF5" s="164"/>
      <c r="AG5" s="164"/>
      <c r="AH5" s="164"/>
      <c r="AI5" s="164"/>
      <c r="AJ5" s="164"/>
      <c r="AK5" s="164"/>
      <c r="AL5" s="164"/>
      <c r="AM5" s="164"/>
      <c r="AN5" s="164"/>
      <c r="AO5" s="164"/>
      <c r="AP5" s="164"/>
      <c r="AQ5" s="164"/>
      <c r="AR5" s="164"/>
      <c r="AS5" s="164"/>
      <c r="AT5" s="164"/>
      <c r="AU5" s="164"/>
      <c r="AV5" s="164"/>
      <c r="AW5" s="164"/>
      <c r="AX5" s="164"/>
      <c r="AY5" s="164"/>
      <c r="AZ5" s="164"/>
      <c r="BA5" s="164"/>
      <c r="BB5" s="164"/>
      <c r="BC5" s="164"/>
      <c r="BD5" s="164"/>
      <c r="BE5" s="164"/>
      <c r="BF5" s="164"/>
      <c r="BG5" s="164"/>
      <c r="BH5" s="164"/>
      <c r="BI5" s="164"/>
      <c r="BJ5" s="164"/>
    </row>
    <row r="6" spans="1:100" ht="11.25" customHeight="1" x14ac:dyDescent="0.2">
      <c r="A6" s="40" t="s">
        <v>4</v>
      </c>
      <c r="C6" s="42"/>
      <c r="D6" s="42"/>
      <c r="E6" s="42"/>
      <c r="F6" s="42"/>
      <c r="G6" s="42"/>
      <c r="H6" s="42"/>
      <c r="I6" s="42"/>
      <c r="J6" s="42"/>
      <c r="K6" s="42"/>
      <c r="M6" s="42"/>
      <c r="N6" s="42"/>
      <c r="O6" s="42"/>
      <c r="P6" s="42"/>
      <c r="Q6" s="42"/>
      <c r="R6" s="107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42"/>
      <c r="AE6" s="42"/>
      <c r="AF6" s="42"/>
      <c r="AG6" s="42"/>
      <c r="AH6" s="42"/>
      <c r="AI6" s="42"/>
      <c r="AJ6" s="42"/>
      <c r="AK6" s="107"/>
      <c r="AL6" s="107"/>
      <c r="AM6" s="107"/>
      <c r="AN6" s="107"/>
      <c r="AO6" s="107"/>
      <c r="AP6" s="107"/>
      <c r="AQ6" s="107"/>
      <c r="AR6" s="107"/>
      <c r="AS6" s="107"/>
      <c r="AT6" s="107"/>
      <c r="AU6" s="107"/>
      <c r="AV6" s="107"/>
      <c r="AW6" s="107"/>
      <c r="AX6" s="107"/>
      <c r="AY6" s="107"/>
      <c r="AZ6" s="107"/>
      <c r="BA6" s="107"/>
      <c r="BB6" s="107"/>
      <c r="BC6" s="42"/>
      <c r="BD6" s="42"/>
      <c r="BE6" s="42"/>
      <c r="BF6" s="42"/>
      <c r="BG6" s="42"/>
      <c r="BH6" s="42"/>
      <c r="BI6" s="42"/>
      <c r="BJ6" s="42"/>
    </row>
    <row r="7" spans="1:100" s="66" customFormat="1" ht="11.25" customHeight="1" x14ac:dyDescent="0.2">
      <c r="A7" s="66" t="s">
        <v>5</v>
      </c>
      <c r="B7" s="66">
        <v>2007</v>
      </c>
      <c r="C7" s="43" t="s">
        <v>6</v>
      </c>
      <c r="D7" s="43" t="s">
        <v>6</v>
      </c>
      <c r="E7" s="43" t="s">
        <v>6</v>
      </c>
      <c r="F7" s="43" t="s">
        <v>6</v>
      </c>
      <c r="G7" s="43" t="s">
        <v>6</v>
      </c>
      <c r="H7" s="43"/>
      <c r="I7" s="43"/>
      <c r="J7" s="43"/>
      <c r="K7" s="43" t="s">
        <v>6</v>
      </c>
      <c r="L7" s="43"/>
      <c r="M7" s="43" t="s">
        <v>6</v>
      </c>
      <c r="N7" s="43" t="s">
        <v>6</v>
      </c>
      <c r="O7" s="43" t="s">
        <v>6</v>
      </c>
      <c r="P7" s="43" t="s">
        <v>6</v>
      </c>
      <c r="Q7" s="43" t="s">
        <v>6</v>
      </c>
      <c r="R7" s="107" t="s">
        <v>6</v>
      </c>
      <c r="S7" s="43" t="s">
        <v>6</v>
      </c>
      <c r="T7" s="43" t="s">
        <v>6</v>
      </c>
      <c r="U7" s="43" t="s">
        <v>6</v>
      </c>
      <c r="V7" s="43"/>
      <c r="W7" s="43" t="s">
        <v>6</v>
      </c>
      <c r="X7" s="43"/>
      <c r="Y7" s="43"/>
      <c r="Z7" s="43"/>
      <c r="AA7" s="43"/>
      <c r="AB7" s="43"/>
      <c r="AC7" s="43" t="s">
        <v>6</v>
      </c>
      <c r="AD7" s="43"/>
      <c r="AE7" s="43" t="s">
        <v>6</v>
      </c>
      <c r="AF7" s="43"/>
      <c r="AG7" s="43" t="s">
        <v>6</v>
      </c>
      <c r="AH7" s="43" t="s">
        <v>6</v>
      </c>
      <c r="AI7" s="43" t="s">
        <v>6</v>
      </c>
      <c r="AJ7" s="43" t="s">
        <v>6</v>
      </c>
      <c r="AK7" s="107" t="s">
        <v>6</v>
      </c>
      <c r="AL7" s="107" t="s">
        <v>6</v>
      </c>
      <c r="AM7" s="107" t="s">
        <v>6</v>
      </c>
      <c r="AN7" s="107"/>
      <c r="AO7" s="107"/>
      <c r="AP7" s="107" t="s">
        <v>6</v>
      </c>
      <c r="AQ7" s="107" t="s">
        <v>6</v>
      </c>
      <c r="AR7" s="107" t="s">
        <v>6</v>
      </c>
      <c r="AS7" s="107"/>
      <c r="AT7" s="107"/>
      <c r="AU7" s="107"/>
      <c r="AV7" s="107"/>
      <c r="AW7" s="107" t="s">
        <v>6</v>
      </c>
      <c r="AX7" s="107" t="s">
        <v>6</v>
      </c>
      <c r="AY7" s="107" t="s">
        <v>6</v>
      </c>
      <c r="AZ7" s="107" t="s">
        <v>6</v>
      </c>
      <c r="BA7" s="107">
        <v>3</v>
      </c>
      <c r="BB7" s="107" t="s">
        <v>6</v>
      </c>
      <c r="BC7" s="43" t="s">
        <v>6</v>
      </c>
      <c r="BD7" s="43" t="s">
        <v>6</v>
      </c>
      <c r="BE7" s="43" t="s">
        <v>6</v>
      </c>
      <c r="BF7" s="43" t="s">
        <v>6</v>
      </c>
      <c r="BG7" s="43" t="s">
        <v>6</v>
      </c>
      <c r="BH7" s="43"/>
      <c r="BI7" s="43"/>
      <c r="BJ7" s="43"/>
    </row>
    <row r="8" spans="1:100" s="66" customFormat="1" ht="11.25" customHeight="1" x14ac:dyDescent="0.2">
      <c r="A8" s="66" t="s">
        <v>5</v>
      </c>
      <c r="B8" s="66">
        <v>2008</v>
      </c>
      <c r="C8" s="43" t="s">
        <v>6</v>
      </c>
      <c r="D8" s="43" t="s">
        <v>6</v>
      </c>
      <c r="E8" s="43" t="s">
        <v>6</v>
      </c>
      <c r="F8" s="43" t="s">
        <v>6</v>
      </c>
      <c r="G8" s="43" t="s">
        <v>6</v>
      </c>
      <c r="H8" s="43"/>
      <c r="I8" s="43"/>
      <c r="J8" s="43"/>
      <c r="K8" s="43" t="s">
        <v>6</v>
      </c>
      <c r="L8" s="43"/>
      <c r="M8" s="43" t="s">
        <v>6</v>
      </c>
      <c r="N8" s="43" t="s">
        <v>6</v>
      </c>
      <c r="O8" s="43" t="s">
        <v>6</v>
      </c>
      <c r="P8" s="43" t="s">
        <v>6</v>
      </c>
      <c r="Q8" s="43" t="s">
        <v>6</v>
      </c>
      <c r="R8" s="107" t="s">
        <v>6</v>
      </c>
      <c r="S8" s="43" t="s">
        <v>6</v>
      </c>
      <c r="T8" s="43" t="s">
        <v>6</v>
      </c>
      <c r="U8" s="43" t="s">
        <v>6</v>
      </c>
      <c r="V8" s="43"/>
      <c r="W8" s="43" t="s">
        <v>6</v>
      </c>
      <c r="X8" s="43"/>
      <c r="Y8" s="43"/>
      <c r="Z8" s="43"/>
      <c r="AA8" s="43"/>
      <c r="AB8" s="43"/>
      <c r="AC8" s="43" t="s">
        <v>6</v>
      </c>
      <c r="AD8" s="43"/>
      <c r="AE8" s="43" t="s">
        <v>6</v>
      </c>
      <c r="AF8" s="43"/>
      <c r="AG8" s="43" t="s">
        <v>6</v>
      </c>
      <c r="AH8" s="43" t="s">
        <v>6</v>
      </c>
      <c r="AI8" s="43" t="s">
        <v>6</v>
      </c>
      <c r="AJ8" s="43" t="s">
        <v>6</v>
      </c>
      <c r="AK8" s="107" t="s">
        <v>6</v>
      </c>
      <c r="AL8" s="107" t="s">
        <v>6</v>
      </c>
      <c r="AM8" s="107" t="s">
        <v>6</v>
      </c>
      <c r="AN8" s="107"/>
      <c r="AO8" s="107"/>
      <c r="AP8" s="107" t="s">
        <v>6</v>
      </c>
      <c r="AQ8" s="107" t="s">
        <v>6</v>
      </c>
      <c r="AR8" s="107" t="s">
        <v>6</v>
      </c>
      <c r="AS8" s="107"/>
      <c r="AT8" s="107"/>
      <c r="AU8" s="107"/>
      <c r="AV8" s="107"/>
      <c r="AW8" s="107" t="s">
        <v>6</v>
      </c>
      <c r="AX8" s="107" t="s">
        <v>6</v>
      </c>
      <c r="AY8" s="107" t="s">
        <v>6</v>
      </c>
      <c r="AZ8" s="107" t="s">
        <v>6</v>
      </c>
      <c r="BA8" s="107" t="s">
        <v>6</v>
      </c>
      <c r="BB8" s="107" t="s">
        <v>6</v>
      </c>
      <c r="BC8" s="43" t="s">
        <v>6</v>
      </c>
      <c r="BD8" s="43" t="s">
        <v>6</v>
      </c>
      <c r="BE8" s="43" t="s">
        <v>6</v>
      </c>
      <c r="BF8" s="43" t="s">
        <v>6</v>
      </c>
      <c r="BG8" s="43" t="s">
        <v>6</v>
      </c>
      <c r="BH8" s="43"/>
      <c r="BI8" s="43"/>
      <c r="BJ8" s="43"/>
    </row>
    <row r="9" spans="1:100" s="66" customFormat="1" x14ac:dyDescent="0.2">
      <c r="A9" s="66" t="s">
        <v>5</v>
      </c>
      <c r="B9" s="66">
        <v>2009</v>
      </c>
      <c r="C9" s="43" t="s">
        <v>6</v>
      </c>
      <c r="D9" s="43" t="s">
        <v>6</v>
      </c>
      <c r="E9" s="43" t="s">
        <v>6</v>
      </c>
      <c r="F9" s="43" t="s">
        <v>6</v>
      </c>
      <c r="G9" s="43" t="s">
        <v>6</v>
      </c>
      <c r="H9" s="43"/>
      <c r="I9" s="43"/>
      <c r="J9" s="43"/>
      <c r="K9" s="43" t="s">
        <v>6</v>
      </c>
      <c r="L9" s="43"/>
      <c r="M9" s="43" t="s">
        <v>6</v>
      </c>
      <c r="N9" s="43" t="s">
        <v>6</v>
      </c>
      <c r="O9" s="43" t="s">
        <v>6</v>
      </c>
      <c r="P9" s="43" t="s">
        <v>6</v>
      </c>
      <c r="Q9" s="43" t="s">
        <v>6</v>
      </c>
      <c r="R9" s="107" t="s">
        <v>6</v>
      </c>
      <c r="S9" s="43" t="s">
        <v>6</v>
      </c>
      <c r="T9" s="43" t="s">
        <v>6</v>
      </c>
      <c r="U9" s="43" t="s">
        <v>6</v>
      </c>
      <c r="V9" s="43"/>
      <c r="W9" s="43" t="s">
        <v>6</v>
      </c>
      <c r="X9" s="43"/>
      <c r="Y9" s="43"/>
      <c r="Z9" s="43"/>
      <c r="AA9" s="43"/>
      <c r="AB9" s="43"/>
      <c r="AC9" s="43" t="s">
        <v>6</v>
      </c>
      <c r="AD9" s="43"/>
      <c r="AE9" s="43" t="s">
        <v>6</v>
      </c>
      <c r="AF9" s="43"/>
      <c r="AG9" s="43" t="s">
        <v>6</v>
      </c>
      <c r="AH9" s="43" t="s">
        <v>6</v>
      </c>
      <c r="AI9" s="43" t="s">
        <v>6</v>
      </c>
      <c r="AJ9" s="43" t="s">
        <v>6</v>
      </c>
      <c r="AK9" s="107" t="s">
        <v>6</v>
      </c>
      <c r="AL9" s="107" t="s">
        <v>6</v>
      </c>
      <c r="AM9" s="107" t="s">
        <v>6</v>
      </c>
      <c r="AN9" s="107"/>
      <c r="AO9" s="107"/>
      <c r="AP9" s="107" t="s">
        <v>6</v>
      </c>
      <c r="AQ9" s="107" t="s">
        <v>6</v>
      </c>
      <c r="AR9" s="107" t="s">
        <v>6</v>
      </c>
      <c r="AS9" s="107"/>
      <c r="AT9" s="107"/>
      <c r="AU9" s="107"/>
      <c r="AV9" s="107"/>
      <c r="AW9" s="107" t="s">
        <v>6</v>
      </c>
      <c r="AX9" s="107" t="s">
        <v>6</v>
      </c>
      <c r="AY9" s="107" t="s">
        <v>6</v>
      </c>
      <c r="AZ9" s="107" t="s">
        <v>6</v>
      </c>
      <c r="BA9" s="107" t="s">
        <v>6</v>
      </c>
      <c r="BB9" s="107" t="s">
        <v>6</v>
      </c>
      <c r="BC9" s="43" t="s">
        <v>6</v>
      </c>
      <c r="BD9" s="43" t="s">
        <v>6</v>
      </c>
      <c r="BE9" s="43" t="s">
        <v>6</v>
      </c>
      <c r="BF9" s="43" t="s">
        <v>6</v>
      </c>
      <c r="BG9" s="43" t="s">
        <v>6</v>
      </c>
      <c r="BH9" s="43"/>
      <c r="BI9" s="43"/>
      <c r="BJ9" s="43"/>
    </row>
    <row r="10" spans="1:100" s="66" customFormat="1" ht="12.75" customHeight="1" x14ac:dyDescent="0.2">
      <c r="A10" s="66" t="s">
        <v>5</v>
      </c>
      <c r="B10" s="66">
        <v>2010</v>
      </c>
      <c r="C10" s="43">
        <v>0</v>
      </c>
      <c r="D10" s="43">
        <v>0</v>
      </c>
      <c r="E10" s="43">
        <v>0</v>
      </c>
      <c r="F10" s="43">
        <v>0</v>
      </c>
      <c r="G10" s="43">
        <v>0</v>
      </c>
      <c r="H10" s="43"/>
      <c r="I10" s="43"/>
      <c r="J10" s="43"/>
      <c r="K10" s="43">
        <v>0</v>
      </c>
      <c r="L10" s="43"/>
      <c r="M10" s="43">
        <v>0</v>
      </c>
      <c r="N10" s="44"/>
      <c r="O10" s="44"/>
      <c r="P10" s="44"/>
      <c r="Q10" s="44"/>
      <c r="R10" s="44">
        <v>0</v>
      </c>
      <c r="S10" s="43">
        <v>0</v>
      </c>
      <c r="T10" s="43">
        <v>0</v>
      </c>
      <c r="U10" s="43">
        <v>0</v>
      </c>
      <c r="V10" s="43"/>
      <c r="W10" s="43">
        <v>0</v>
      </c>
      <c r="X10" s="43"/>
      <c r="Y10" s="43"/>
      <c r="Z10" s="43"/>
      <c r="AA10" s="43"/>
      <c r="AB10" s="43"/>
      <c r="AC10" s="43">
        <v>0</v>
      </c>
      <c r="AD10" s="43"/>
      <c r="AE10" s="43">
        <v>0</v>
      </c>
      <c r="AF10" s="43"/>
      <c r="AG10" s="43">
        <v>0</v>
      </c>
      <c r="AH10" s="43">
        <v>0</v>
      </c>
      <c r="AI10" s="43">
        <v>0</v>
      </c>
      <c r="AJ10" s="43">
        <v>0</v>
      </c>
      <c r="AK10" s="107"/>
      <c r="AL10" s="107"/>
      <c r="AM10" s="107"/>
      <c r="AN10" s="107"/>
      <c r="AO10" s="107"/>
      <c r="AP10" s="107"/>
      <c r="AQ10" s="107"/>
      <c r="AR10" s="107"/>
      <c r="AS10" s="107"/>
      <c r="AT10" s="107"/>
      <c r="AU10" s="107"/>
      <c r="AV10" s="107"/>
      <c r="AW10" s="107"/>
      <c r="AX10" s="107"/>
      <c r="AY10" s="107"/>
      <c r="AZ10" s="107"/>
      <c r="BA10" s="107"/>
      <c r="BB10" s="107">
        <v>0</v>
      </c>
      <c r="BC10" s="43">
        <v>0</v>
      </c>
      <c r="BD10" s="43">
        <v>0</v>
      </c>
      <c r="BE10" s="43">
        <v>0</v>
      </c>
      <c r="BF10" s="43">
        <v>0</v>
      </c>
      <c r="BH10" s="53">
        <v>10</v>
      </c>
      <c r="BI10" s="43">
        <v>25</v>
      </c>
      <c r="BJ10" s="43">
        <v>23</v>
      </c>
    </row>
    <row r="11" spans="1:100" s="66" customFormat="1" x14ac:dyDescent="0.2">
      <c r="A11" s="66" t="s">
        <v>5</v>
      </c>
      <c r="B11" s="66">
        <v>2011</v>
      </c>
      <c r="C11" s="43">
        <v>0</v>
      </c>
      <c r="D11" s="43">
        <v>0</v>
      </c>
      <c r="E11" s="43">
        <v>0</v>
      </c>
      <c r="F11" s="43">
        <v>0</v>
      </c>
      <c r="G11" s="43">
        <v>0</v>
      </c>
      <c r="H11" s="43"/>
      <c r="I11" s="43"/>
      <c r="J11" s="43"/>
      <c r="K11" s="43">
        <v>0</v>
      </c>
      <c r="L11" s="43"/>
      <c r="M11" s="43">
        <v>0</v>
      </c>
      <c r="N11" s="44"/>
      <c r="O11" s="44"/>
      <c r="P11" s="44"/>
      <c r="Q11" s="44"/>
      <c r="R11" s="44">
        <v>0</v>
      </c>
      <c r="S11" s="43">
        <v>0</v>
      </c>
      <c r="T11" s="43">
        <v>0</v>
      </c>
      <c r="U11" s="43">
        <v>0</v>
      </c>
      <c r="V11" s="43"/>
      <c r="W11" s="43">
        <v>0</v>
      </c>
      <c r="X11" s="43"/>
      <c r="Y11" s="43"/>
      <c r="Z11" s="43"/>
      <c r="AA11" s="43"/>
      <c r="AB11" s="43"/>
      <c r="AC11" s="43">
        <v>0</v>
      </c>
      <c r="AD11" s="43"/>
      <c r="AE11" s="43">
        <v>0</v>
      </c>
      <c r="AF11" s="43"/>
      <c r="AG11" s="43">
        <v>0</v>
      </c>
      <c r="AH11" s="43">
        <v>0</v>
      </c>
      <c r="AI11" s="43">
        <v>0</v>
      </c>
      <c r="AJ11" s="43"/>
      <c r="AK11" s="107">
        <v>0</v>
      </c>
      <c r="AL11" s="107">
        <v>0</v>
      </c>
      <c r="AM11" s="107">
        <v>0</v>
      </c>
      <c r="AN11" s="107"/>
      <c r="AO11" s="107"/>
      <c r="AP11" s="107">
        <v>0</v>
      </c>
      <c r="AQ11" s="107">
        <v>0</v>
      </c>
      <c r="AR11" s="107">
        <v>0</v>
      </c>
      <c r="AS11" s="107"/>
      <c r="AT11" s="107"/>
      <c r="AU11" s="107"/>
      <c r="AV11" s="107"/>
      <c r="AW11" s="107">
        <v>0</v>
      </c>
      <c r="AX11" s="107">
        <v>0</v>
      </c>
      <c r="AY11" s="107">
        <v>0</v>
      </c>
      <c r="AZ11" s="107">
        <v>0</v>
      </c>
      <c r="BA11" s="107">
        <v>0</v>
      </c>
      <c r="BB11" s="107">
        <v>0</v>
      </c>
      <c r="BC11" s="43">
        <v>0</v>
      </c>
      <c r="BD11" s="43">
        <v>0</v>
      </c>
      <c r="BE11" s="43"/>
      <c r="BF11" s="43">
        <v>0</v>
      </c>
      <c r="BH11" s="54">
        <v>30</v>
      </c>
      <c r="BI11" s="43">
        <v>16</v>
      </c>
      <c r="BJ11" s="43">
        <v>16</v>
      </c>
    </row>
    <row r="12" spans="1:100" s="45" customFormat="1" x14ac:dyDescent="0.2">
      <c r="A12" s="45" t="s">
        <v>5</v>
      </c>
      <c r="B12" s="45">
        <v>2012</v>
      </c>
      <c r="C12" s="43">
        <v>0</v>
      </c>
      <c r="D12" s="43">
        <v>0</v>
      </c>
      <c r="E12" s="43">
        <v>0</v>
      </c>
      <c r="F12" s="43">
        <v>0</v>
      </c>
      <c r="G12" s="43">
        <v>0</v>
      </c>
      <c r="H12" s="43">
        <v>0</v>
      </c>
      <c r="I12" s="43">
        <v>0</v>
      </c>
      <c r="J12" s="43">
        <v>0</v>
      </c>
      <c r="K12" s="43">
        <v>0</v>
      </c>
      <c r="L12" s="43">
        <v>0</v>
      </c>
      <c r="M12" s="43">
        <v>0.5</v>
      </c>
      <c r="N12" s="44">
        <v>0.4</v>
      </c>
      <c r="O12" s="44">
        <v>0.1</v>
      </c>
      <c r="P12" s="44">
        <v>0</v>
      </c>
      <c r="Q12" s="44">
        <v>0</v>
      </c>
      <c r="R12" s="44">
        <v>0</v>
      </c>
      <c r="S12" s="43">
        <v>0</v>
      </c>
      <c r="T12" s="43">
        <v>0</v>
      </c>
      <c r="U12" s="43">
        <v>0</v>
      </c>
      <c r="V12" s="43"/>
      <c r="W12" s="43">
        <v>0</v>
      </c>
      <c r="X12" s="43"/>
      <c r="Y12" s="43">
        <v>0</v>
      </c>
      <c r="Z12" s="43">
        <v>0</v>
      </c>
      <c r="AA12" s="43">
        <v>0</v>
      </c>
      <c r="AB12" s="43"/>
      <c r="AC12" s="43">
        <v>0</v>
      </c>
      <c r="AD12" s="43"/>
      <c r="AE12" s="43">
        <v>0</v>
      </c>
      <c r="AF12" s="43"/>
      <c r="AG12" s="43">
        <v>0</v>
      </c>
      <c r="AH12" s="43">
        <v>0</v>
      </c>
      <c r="AI12" s="43">
        <v>0</v>
      </c>
      <c r="AJ12" s="43">
        <v>0</v>
      </c>
      <c r="AK12" s="107"/>
      <c r="AL12" s="107"/>
      <c r="AM12" s="107"/>
      <c r="AN12" s="107"/>
      <c r="AO12" s="107"/>
      <c r="AP12" s="107"/>
      <c r="AQ12" s="107"/>
      <c r="AR12" s="107"/>
      <c r="AS12" s="107"/>
      <c r="AT12" s="107"/>
      <c r="AU12" s="107"/>
      <c r="AV12" s="107"/>
      <c r="AW12" s="107"/>
      <c r="AX12" s="107"/>
      <c r="AY12" s="107"/>
      <c r="AZ12" s="107"/>
      <c r="BA12" s="107"/>
      <c r="BB12" s="107">
        <v>0</v>
      </c>
      <c r="BC12" s="43">
        <v>0</v>
      </c>
      <c r="BD12" s="43">
        <v>0</v>
      </c>
      <c r="BE12" s="43"/>
      <c r="BF12" s="43">
        <v>0</v>
      </c>
      <c r="BH12" s="54">
        <v>21</v>
      </c>
      <c r="BI12" s="43">
        <v>39</v>
      </c>
      <c r="BJ12" s="43">
        <v>34</v>
      </c>
    </row>
    <row r="13" spans="1:100" s="45" customFormat="1" x14ac:dyDescent="0.2">
      <c r="A13" s="45" t="s">
        <v>5</v>
      </c>
      <c r="B13" s="45">
        <v>2013</v>
      </c>
      <c r="C13" s="43">
        <v>0</v>
      </c>
      <c r="D13" s="43">
        <v>0</v>
      </c>
      <c r="E13" s="43">
        <v>0</v>
      </c>
      <c r="F13" s="43">
        <v>2</v>
      </c>
      <c r="G13" s="43">
        <v>2</v>
      </c>
      <c r="H13" s="43">
        <v>0</v>
      </c>
      <c r="I13" s="43">
        <v>0</v>
      </c>
      <c r="J13" s="43">
        <v>0</v>
      </c>
      <c r="K13" s="43">
        <v>0</v>
      </c>
      <c r="L13" s="43">
        <v>0</v>
      </c>
      <c r="M13" s="43">
        <v>0.5</v>
      </c>
      <c r="N13" s="44">
        <v>0.4</v>
      </c>
      <c r="O13" s="44">
        <v>0.1</v>
      </c>
      <c r="P13" s="44">
        <v>0</v>
      </c>
      <c r="Q13" s="44">
        <v>0</v>
      </c>
      <c r="R13" s="44">
        <v>363.447</v>
      </c>
      <c r="S13" s="43">
        <v>0</v>
      </c>
      <c r="T13" s="43">
        <v>0</v>
      </c>
      <c r="U13" s="43">
        <v>0</v>
      </c>
      <c r="V13" s="43"/>
      <c r="W13" s="43">
        <v>0</v>
      </c>
      <c r="X13" s="43"/>
      <c r="Y13" s="43">
        <v>0</v>
      </c>
      <c r="Z13" s="43">
        <v>0</v>
      </c>
      <c r="AA13" s="43">
        <v>0</v>
      </c>
      <c r="AB13" s="43"/>
      <c r="AC13" s="43">
        <v>0</v>
      </c>
      <c r="AD13" s="43"/>
      <c r="AE13" s="43">
        <v>0</v>
      </c>
      <c r="AF13" s="43"/>
      <c r="AG13" s="43">
        <v>0</v>
      </c>
      <c r="AH13" s="43">
        <v>0</v>
      </c>
      <c r="AI13" s="43">
        <v>0</v>
      </c>
      <c r="AJ13" s="43">
        <v>0</v>
      </c>
      <c r="AK13" s="107">
        <v>0</v>
      </c>
      <c r="AL13" s="107">
        <v>0</v>
      </c>
      <c r="AM13" s="107">
        <v>0</v>
      </c>
      <c r="AN13" s="107"/>
      <c r="AO13" s="107"/>
      <c r="AP13" s="107">
        <v>0</v>
      </c>
      <c r="AQ13" s="107">
        <v>0</v>
      </c>
      <c r="AR13" s="107">
        <v>0</v>
      </c>
      <c r="AS13" s="107"/>
      <c r="AT13" s="107"/>
      <c r="AU13" s="107"/>
      <c r="AV13" s="107"/>
      <c r="AW13" s="107">
        <v>0</v>
      </c>
      <c r="AX13" s="107">
        <v>0</v>
      </c>
      <c r="AY13" s="107">
        <v>0</v>
      </c>
      <c r="AZ13" s="107">
        <v>0</v>
      </c>
      <c r="BA13" s="107">
        <v>0</v>
      </c>
      <c r="BB13" s="107">
        <v>0</v>
      </c>
      <c r="BC13" s="43">
        <v>0</v>
      </c>
      <c r="BD13" s="43">
        <v>0</v>
      </c>
      <c r="BE13" s="43">
        <v>0</v>
      </c>
      <c r="BF13" s="43">
        <v>0</v>
      </c>
      <c r="BH13" s="54">
        <v>24</v>
      </c>
      <c r="BI13" s="43">
        <v>20</v>
      </c>
      <c r="BJ13" s="43">
        <v>33</v>
      </c>
    </row>
    <row r="14" spans="1:100" s="56" customFormat="1" x14ac:dyDescent="0.2">
      <c r="A14" s="45" t="s">
        <v>5</v>
      </c>
      <c r="B14" s="66">
        <v>2014</v>
      </c>
      <c r="C14" s="43">
        <v>0</v>
      </c>
      <c r="D14" s="43">
        <v>0</v>
      </c>
      <c r="E14" s="43">
        <v>0</v>
      </c>
      <c r="F14" s="43">
        <v>0</v>
      </c>
      <c r="G14" s="43">
        <v>0</v>
      </c>
      <c r="H14" s="43">
        <v>0</v>
      </c>
      <c r="I14" s="43">
        <v>0</v>
      </c>
      <c r="J14" s="43">
        <v>0</v>
      </c>
      <c r="K14" s="43">
        <v>0</v>
      </c>
      <c r="L14" s="43">
        <v>0</v>
      </c>
      <c r="M14" s="43">
        <v>1</v>
      </c>
      <c r="N14" s="44">
        <v>0.5</v>
      </c>
      <c r="O14" s="44">
        <v>0.4</v>
      </c>
      <c r="P14" s="44">
        <v>0.1</v>
      </c>
      <c r="Q14" s="44"/>
      <c r="R14" s="44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>
        <v>0</v>
      </c>
      <c r="AF14" s="43"/>
      <c r="AG14" s="43"/>
      <c r="AH14" s="43"/>
      <c r="AI14" s="43"/>
      <c r="AJ14" s="43">
        <v>0</v>
      </c>
      <c r="AK14" s="107"/>
      <c r="AL14" s="107"/>
      <c r="AM14" s="107"/>
      <c r="AN14" s="107"/>
      <c r="AO14" s="107"/>
      <c r="AP14" s="107"/>
      <c r="AQ14" s="107"/>
      <c r="AR14" s="107"/>
      <c r="AS14" s="107"/>
      <c r="AT14" s="107"/>
      <c r="AU14" s="107"/>
      <c r="AV14" s="107"/>
      <c r="AW14" s="107"/>
      <c r="AX14" s="107"/>
      <c r="AY14" s="107"/>
      <c r="AZ14" s="107"/>
      <c r="BA14" s="107"/>
      <c r="BB14" s="107">
        <v>0</v>
      </c>
      <c r="BC14" s="43"/>
      <c r="BD14" s="43"/>
      <c r="BE14" s="43"/>
      <c r="BF14" s="43">
        <v>0</v>
      </c>
      <c r="BG14" s="45"/>
      <c r="BH14" s="54">
        <v>29</v>
      </c>
      <c r="BI14" s="43">
        <v>28</v>
      </c>
      <c r="BJ14" s="43">
        <v>31</v>
      </c>
      <c r="BK14" s="59"/>
      <c r="BL14" s="58"/>
      <c r="BM14" s="58"/>
      <c r="BN14" s="58"/>
      <c r="BO14" s="58"/>
      <c r="BP14" s="58"/>
      <c r="BQ14" s="58"/>
      <c r="BR14" s="58"/>
      <c r="BS14" s="58"/>
      <c r="BT14" s="58"/>
      <c r="BU14" s="58"/>
      <c r="BV14" s="58"/>
      <c r="BW14" s="58"/>
      <c r="BX14" s="58"/>
      <c r="BY14" s="58"/>
      <c r="BZ14" s="58"/>
      <c r="CA14" s="60"/>
      <c r="CB14" s="58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61"/>
      <c r="CQ14" s="61"/>
      <c r="CR14" s="61"/>
      <c r="CS14" s="61"/>
      <c r="CT14" s="61"/>
      <c r="CU14" s="61"/>
      <c r="CV14" s="61"/>
    </row>
    <row r="15" spans="1:100" s="45" customFormat="1" x14ac:dyDescent="0.2">
      <c r="A15" s="45" t="s">
        <v>5</v>
      </c>
      <c r="B15" s="66">
        <v>2015</v>
      </c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>
        <v>1</v>
      </c>
      <c r="N15" s="44">
        <v>0.5</v>
      </c>
      <c r="O15" s="44">
        <v>0.4</v>
      </c>
      <c r="P15" s="44">
        <v>0.1</v>
      </c>
      <c r="Q15" s="44"/>
      <c r="R15" s="44"/>
      <c r="S15" s="43"/>
      <c r="T15" s="43"/>
      <c r="U15" s="43"/>
      <c r="V15" s="43"/>
      <c r="W15" s="43"/>
      <c r="X15" s="43"/>
      <c r="Y15" s="43"/>
      <c r="Z15" s="43"/>
      <c r="AA15" s="43"/>
      <c r="AB15" s="43"/>
      <c r="AC15" s="43"/>
      <c r="AD15" s="43"/>
      <c r="AE15" s="43"/>
      <c r="AF15" s="43"/>
      <c r="AG15" s="43"/>
      <c r="AH15" s="43"/>
      <c r="AI15" s="43"/>
      <c r="AJ15" s="43"/>
      <c r="AK15" s="107"/>
      <c r="AL15" s="107"/>
      <c r="AM15" s="107"/>
      <c r="AN15" s="107"/>
      <c r="AO15" s="107"/>
      <c r="AP15" s="107"/>
      <c r="AQ15" s="107"/>
      <c r="AR15" s="107"/>
      <c r="AS15" s="107"/>
      <c r="AT15" s="107"/>
      <c r="AU15" s="107"/>
      <c r="AV15" s="107"/>
      <c r="AW15" s="107"/>
      <c r="AX15" s="107"/>
      <c r="AY15" s="107"/>
      <c r="AZ15" s="107"/>
      <c r="BA15" s="107"/>
      <c r="BB15" s="107"/>
      <c r="BC15" s="43"/>
      <c r="BD15" s="43"/>
      <c r="BE15" s="43"/>
      <c r="BF15" s="43"/>
      <c r="BH15" s="54">
        <v>42</v>
      </c>
      <c r="BI15" s="43">
        <v>41</v>
      </c>
      <c r="BJ15" s="43">
        <v>14</v>
      </c>
      <c r="BK15" s="59"/>
      <c r="BL15" s="58"/>
      <c r="BM15" s="58"/>
      <c r="BN15" s="58"/>
      <c r="BO15" s="58"/>
      <c r="BP15" s="58"/>
      <c r="BQ15" s="58"/>
      <c r="BR15" s="58"/>
      <c r="BS15" s="58"/>
      <c r="BT15" s="58"/>
      <c r="BU15" s="58"/>
      <c r="BV15" s="58"/>
      <c r="BW15" s="58"/>
      <c r="BX15" s="58"/>
      <c r="BY15" s="58"/>
      <c r="BZ15" s="58"/>
      <c r="CA15" s="60"/>
      <c r="CB15" s="58"/>
      <c r="CC15" s="59"/>
      <c r="CD15" s="59"/>
      <c r="CE15" s="59"/>
      <c r="CF15" s="59"/>
      <c r="CG15" s="59"/>
      <c r="CH15" s="59"/>
      <c r="CI15" s="59"/>
      <c r="CJ15" s="59"/>
      <c r="CK15" s="59"/>
      <c r="CL15" s="59"/>
      <c r="CM15" s="59"/>
      <c r="CN15" s="59"/>
      <c r="CO15" s="59"/>
      <c r="CP15" s="61"/>
      <c r="CQ15" s="61"/>
      <c r="CR15" s="61"/>
      <c r="CS15" s="61"/>
      <c r="CT15" s="61"/>
      <c r="CU15" s="61"/>
      <c r="CV15" s="61"/>
    </row>
    <row r="16" spans="1:100" s="45" customFormat="1" x14ac:dyDescent="0.2">
      <c r="A16" s="45" t="s">
        <v>5</v>
      </c>
      <c r="B16" s="66">
        <v>2016</v>
      </c>
      <c r="C16" s="43">
        <v>0</v>
      </c>
      <c r="D16" s="43">
        <v>0</v>
      </c>
      <c r="E16" s="43">
        <v>0</v>
      </c>
      <c r="F16" s="43">
        <v>0</v>
      </c>
      <c r="G16" s="43">
        <v>0</v>
      </c>
      <c r="H16" s="43">
        <v>0</v>
      </c>
      <c r="I16" s="43">
        <v>0</v>
      </c>
      <c r="J16" s="43">
        <v>0</v>
      </c>
      <c r="K16" s="43">
        <v>0</v>
      </c>
      <c r="L16" s="43">
        <v>0</v>
      </c>
      <c r="M16" s="43">
        <v>1</v>
      </c>
      <c r="N16" s="86">
        <v>0.5</v>
      </c>
      <c r="O16" s="86">
        <v>0.5</v>
      </c>
      <c r="P16" s="44">
        <v>0</v>
      </c>
      <c r="Q16" s="44">
        <v>0</v>
      </c>
      <c r="R16" s="44">
        <v>0</v>
      </c>
      <c r="S16" s="43">
        <v>0</v>
      </c>
      <c r="T16" s="43">
        <v>0</v>
      </c>
      <c r="U16" s="43">
        <v>0</v>
      </c>
      <c r="V16" s="43">
        <v>0</v>
      </c>
      <c r="W16" s="43">
        <v>0</v>
      </c>
      <c r="X16" s="78">
        <v>0</v>
      </c>
      <c r="Y16" s="78">
        <v>0</v>
      </c>
      <c r="Z16" s="78">
        <v>0</v>
      </c>
      <c r="AA16" s="78">
        <v>0</v>
      </c>
      <c r="AB16" s="78">
        <v>0</v>
      </c>
      <c r="AC16" s="78">
        <v>0</v>
      </c>
      <c r="AD16" s="78">
        <v>0</v>
      </c>
      <c r="AE16" s="78">
        <v>0</v>
      </c>
      <c r="AF16" s="43">
        <v>0</v>
      </c>
      <c r="AG16" s="43">
        <v>0</v>
      </c>
      <c r="AH16" s="43">
        <v>0</v>
      </c>
      <c r="AI16" s="43">
        <v>0</v>
      </c>
      <c r="AJ16" s="79"/>
      <c r="AK16" s="138"/>
      <c r="AL16" s="138"/>
      <c r="AM16" s="138"/>
      <c r="AN16" s="138"/>
      <c r="AO16" s="138"/>
      <c r="AP16" s="138"/>
      <c r="AQ16" s="138"/>
      <c r="AR16" s="138"/>
      <c r="AS16" s="138"/>
      <c r="AT16" s="138"/>
      <c r="AU16" s="138"/>
      <c r="AV16" s="138"/>
      <c r="AW16" s="138"/>
      <c r="AX16" s="138"/>
      <c r="AY16" s="138"/>
      <c r="AZ16" s="138"/>
      <c r="BA16" s="138"/>
      <c r="BB16" s="138"/>
      <c r="BC16" s="78">
        <v>0</v>
      </c>
      <c r="BD16" s="78">
        <v>0</v>
      </c>
      <c r="BE16" s="78">
        <v>0</v>
      </c>
      <c r="BF16" s="78">
        <v>0</v>
      </c>
      <c r="BG16" s="43">
        <v>85</v>
      </c>
      <c r="BH16" s="43">
        <v>61</v>
      </c>
      <c r="BI16" s="43">
        <v>10</v>
      </c>
      <c r="BJ16" s="43">
        <v>14</v>
      </c>
      <c r="BK16" s="59"/>
      <c r="BL16" s="58"/>
      <c r="BM16" s="58"/>
      <c r="BN16" s="58"/>
      <c r="BO16" s="58"/>
      <c r="BP16" s="58"/>
      <c r="BQ16" s="58"/>
      <c r="BR16" s="58"/>
      <c r="BS16" s="58"/>
      <c r="BT16" s="58"/>
      <c r="BU16" s="58"/>
      <c r="BV16" s="58"/>
      <c r="BW16" s="58"/>
      <c r="BX16" s="58"/>
      <c r="BY16" s="58"/>
      <c r="BZ16" s="58"/>
      <c r="CA16" s="60"/>
      <c r="CB16" s="58"/>
      <c r="CC16" s="59"/>
      <c r="CD16" s="59"/>
      <c r="CE16" s="59"/>
      <c r="CF16" s="59"/>
      <c r="CG16" s="59"/>
      <c r="CH16" s="59"/>
      <c r="CI16" s="59"/>
      <c r="CJ16" s="59"/>
      <c r="CK16" s="59"/>
      <c r="CL16" s="59"/>
      <c r="CM16" s="59"/>
      <c r="CN16" s="59"/>
      <c r="CO16" s="59"/>
      <c r="CP16" s="61"/>
      <c r="CQ16" s="61"/>
      <c r="CR16" s="61"/>
      <c r="CS16" s="61"/>
      <c r="CT16" s="61"/>
      <c r="CU16" s="61"/>
      <c r="CV16" s="61"/>
    </row>
    <row r="17" spans="1:100" s="45" customFormat="1" x14ac:dyDescent="0.2">
      <c r="A17" s="45" t="s">
        <v>5</v>
      </c>
      <c r="B17" s="84">
        <v>2017</v>
      </c>
      <c r="C17" s="43">
        <f>HLOOKUP('[1]Samlede indberetninger 2017'!$I$9,'[1]Samlede indberetninger 2017'!$I$9:$I$83,'MIS (Andreas)'!A3,0)</f>
        <v>0</v>
      </c>
      <c r="D17" s="43">
        <f>HLOOKUP('[1]Samlede indberetninger 2017'!$I$9,'[1]Samlede indberetninger 2017'!$I$9:$I$83,'MIS (Andreas)'!B3,0)</f>
        <v>0</v>
      </c>
      <c r="E17" s="43">
        <f>HLOOKUP('[1]Samlede indberetninger 2017'!$I$9,'[1]Samlede indberetninger 2017'!$I$9:$I$83,'MIS (Andreas)'!C3,0)</f>
        <v>0</v>
      </c>
      <c r="F17" s="43">
        <f>HLOOKUP('[1]Samlede indberetninger 2017'!$I$9,'[1]Samlede indberetninger 2017'!$I$9:$I$83,'MIS (Andreas)'!D3,0)</f>
        <v>0</v>
      </c>
      <c r="G17" s="43">
        <f>HLOOKUP('[1]Samlede indberetninger 2017'!$I$9,'[1]Samlede indberetninger 2017'!$I$9:$I$83,'MIS (Andreas)'!E3,0)</f>
        <v>0</v>
      </c>
      <c r="H17" s="43">
        <f>HLOOKUP('[1]Samlede indberetninger 2017'!$I$9,'[1]Samlede indberetninger 2017'!$I$9:$I$83,'MIS (Andreas)'!F3,0)</f>
        <v>0</v>
      </c>
      <c r="I17" s="43">
        <f>HLOOKUP('[1]Samlede indberetninger 2017'!$I$9,'[1]Samlede indberetninger 2017'!$I$9:$I$83,'MIS (Andreas)'!G3,0)</f>
        <v>0</v>
      </c>
      <c r="J17" s="43">
        <f>HLOOKUP('[1]Samlede indberetninger 2017'!$I$9,'[1]Samlede indberetninger 2017'!$I$9:$I$83,'MIS (Andreas)'!H3,0)</f>
        <v>0</v>
      </c>
      <c r="K17" s="43">
        <f>HLOOKUP('[1]Samlede indberetninger 2017'!$I$9,'[1]Samlede indberetninger 2017'!$I$9:$I$83,'MIS (Andreas)'!I3,0)</f>
        <v>0</v>
      </c>
      <c r="L17" s="43">
        <f>HLOOKUP('[1]Samlede indberetninger 2017'!$I$9,'[1]Samlede indberetninger 2017'!$I$9:$I$83,'MIS (Andreas)'!J3,0)</f>
        <v>0</v>
      </c>
      <c r="M17" s="43">
        <f>HLOOKUP('[1]Samlede indberetninger 2017'!$I$9,'[1]Samlede indberetninger 2017'!$I$9:$I$83,'MIS (Andreas)'!K3,0)</f>
        <v>1</v>
      </c>
      <c r="N17" s="43">
        <f>HLOOKUP('[1]Samlede indberetninger 2017'!$I$9,'[1]Samlede indberetninger 2017'!$I$9:$I$83,'MIS (Andreas)'!L3,0)</f>
        <v>0.5</v>
      </c>
      <c r="O17" s="43">
        <f>HLOOKUP('[1]Samlede indberetninger 2017'!$I$9,'[1]Samlede indberetninger 2017'!$I$9:$I$83,'MIS (Andreas)'!M3,0)</f>
        <v>0.5</v>
      </c>
      <c r="P17" s="43">
        <f>HLOOKUP('[1]Samlede indberetninger 2017'!$I$9,'[1]Samlede indberetninger 2017'!$I$9:$I$83,'MIS (Andreas)'!N3,0)</f>
        <v>0</v>
      </c>
      <c r="Q17" s="43">
        <f>HLOOKUP('[1]Samlede indberetninger 2017'!$I$9,'[1]Samlede indberetninger 2017'!$I$9:$I$83,'MIS (Andreas)'!O3,0)</f>
        <v>0</v>
      </c>
      <c r="R17" s="107">
        <f>HLOOKUP('[1]Samlede indberetninger 2017'!$I$9,'[1]Samlede indberetninger 2017'!$I$9:$I$83,'MIS (Andreas)'!P3,0)/1000</f>
        <v>0</v>
      </c>
      <c r="S17" s="43">
        <f>HLOOKUP('[1]Samlede indberetninger 2017'!$I$9,'[1]Samlede indberetninger 2017'!$I$9:$I$83,'MIS (Andreas)'!Q3,0)</f>
        <v>0</v>
      </c>
      <c r="T17" s="43">
        <f>HLOOKUP('[1]Samlede indberetninger 2017'!$I$9,'[1]Samlede indberetninger 2017'!$I$9:$I$83,'MIS (Andreas)'!R3,0)</f>
        <v>0</v>
      </c>
      <c r="U17" s="43">
        <f>HLOOKUP('[1]Samlede indberetninger 2017'!$I$9,'[1]Samlede indberetninger 2017'!$I$9:$I$83,'MIS (Andreas)'!S3,0)</f>
        <v>0</v>
      </c>
      <c r="V17" s="43">
        <f>HLOOKUP('[1]Samlede indberetninger 2017'!$I$9,'[1]Samlede indberetninger 2017'!$I$9:$I$83,'MIS (Andreas)'!T3,0)</f>
        <v>0</v>
      </c>
      <c r="W17" s="43">
        <f>HLOOKUP('[1]Samlede indberetninger 2017'!$I$9,'[1]Samlede indberetninger 2017'!$I$9:$I$83,'MIS (Andreas)'!U3,0)</f>
        <v>0</v>
      </c>
      <c r="X17" s="43">
        <f>HLOOKUP('[1]Samlede indberetninger 2017'!$I$9,'[1]Samlede indberetninger 2017'!$I$9:$I$83,'MIS (Andreas)'!V3,0)</f>
        <v>0</v>
      </c>
      <c r="Y17" s="43">
        <f>HLOOKUP('[1]Samlede indberetninger 2017'!$I$9,'[1]Samlede indberetninger 2017'!$I$9:$I$83,'MIS (Andreas)'!W3,0)</f>
        <v>0</v>
      </c>
      <c r="Z17" s="43">
        <f>HLOOKUP('[1]Samlede indberetninger 2017'!$I$9,'[1]Samlede indberetninger 2017'!$I$9:$I$83,'MIS (Andreas)'!X3,0)</f>
        <v>0</v>
      </c>
      <c r="AA17" s="43">
        <f>HLOOKUP('[1]Samlede indberetninger 2017'!$I$9,'[1]Samlede indberetninger 2017'!$I$9:$I$83,'MIS (Andreas)'!Y3,0)</f>
        <v>0</v>
      </c>
      <c r="AB17" s="43">
        <f>HLOOKUP('[1]Samlede indberetninger 2017'!$I$9,'[1]Samlede indberetninger 2017'!$I$9:$I$83,'MIS (Andreas)'!Z3,0)</f>
        <v>0</v>
      </c>
      <c r="AC17" s="43">
        <f>HLOOKUP('[1]Samlede indberetninger 2017'!$I$9,'[1]Samlede indberetninger 2017'!$I$9:$I$83,'MIS (Andreas)'!AA3,0)</f>
        <v>0</v>
      </c>
      <c r="AD17" s="43">
        <f>HLOOKUP('[1]Samlede indberetninger 2017'!$I$9,'[1]Samlede indberetninger 2017'!$I$9:$I$83,'MIS (Andreas)'!AB3,0)</f>
        <v>0</v>
      </c>
      <c r="AE17" s="43">
        <f>HLOOKUP('[1]Samlede indberetninger 2017'!$I$9,'[1]Samlede indberetninger 2017'!$I$9:$I$83,'MIS (Andreas)'!AC3,0)</f>
        <v>0</v>
      </c>
      <c r="AF17" s="43">
        <f>HLOOKUP('[1]Samlede indberetninger 2017'!$I$9,'[1]Samlede indberetninger 2017'!$I$9:$I$83,'MIS (Andreas)'!AD3,0)</f>
        <v>0</v>
      </c>
      <c r="AG17" s="43">
        <f>HLOOKUP('[1]Samlede indberetninger 2017'!$I$9,'[1]Samlede indberetninger 2017'!$I$9:$I$83,'MIS (Andreas)'!AE3,0)</f>
        <v>0</v>
      </c>
      <c r="AH17" s="43">
        <f>HLOOKUP('[1]Samlede indberetninger 2017'!$I$9,'[1]Samlede indberetninger 2017'!$I$9:$I$83,'MIS (Andreas)'!AF3,0)</f>
        <v>0</v>
      </c>
      <c r="AI17" s="43">
        <f>HLOOKUP('[1]Samlede indberetninger 2017'!$I$9,'[1]Samlede indberetninger 2017'!$I$9:$I$83,'MIS (Andreas)'!AG3,0)</f>
        <v>0</v>
      </c>
      <c r="AJ17" s="43">
        <f>HLOOKUP('[1]Samlede indberetninger 2017'!$I$9,'[1]Samlede indberetninger 2017'!$I$9:$I$83,'MIS (Andreas)'!AH3,0)</f>
        <v>0</v>
      </c>
      <c r="AK17" s="107">
        <f>HLOOKUP('[1]Samlede indberetninger 2017'!$I$9,'[1]Samlede indberetninger 2017'!$I$9:$I$83,'MIS (Andreas)'!AI3,0)</f>
        <v>0</v>
      </c>
      <c r="AL17" s="107">
        <f>HLOOKUP('[1]Samlede indberetninger 2017'!$I$9,'[1]Samlede indberetninger 2017'!$I$9:$I$83,'MIS (Andreas)'!AJ3,0)</f>
        <v>0</v>
      </c>
      <c r="AM17" s="107">
        <f>HLOOKUP('[1]Samlede indberetninger 2017'!$I$9,'[1]Samlede indberetninger 2017'!$I$9:$I$83,'MIS (Andreas)'!AK3,0)</f>
        <v>0</v>
      </c>
      <c r="AN17" s="107">
        <f>HLOOKUP('[1]Samlede indberetninger 2017'!$I$9,'[1]Samlede indberetninger 2017'!$I$9:$I$83,'MIS (Andreas)'!AL3,0)</f>
        <v>0</v>
      </c>
      <c r="AO17" s="107">
        <f>HLOOKUP('[1]Samlede indberetninger 2017'!$I$9,'[1]Samlede indberetninger 2017'!$I$9:$I$83,'MIS (Andreas)'!AM3,0)</f>
        <v>0</v>
      </c>
      <c r="AP17" s="107">
        <f>HLOOKUP('[1]Samlede indberetninger 2017'!$I$9,'[1]Samlede indberetninger 2017'!$I$9:$I$83,'MIS (Andreas)'!AN3,0)</f>
        <v>0</v>
      </c>
      <c r="AQ17" s="107">
        <f>HLOOKUP('[1]Samlede indberetninger 2017'!$I$9,'[1]Samlede indberetninger 2017'!$I$9:$I$83,'MIS (Andreas)'!AO3,0)</f>
        <v>0</v>
      </c>
      <c r="AR17" s="107">
        <f>HLOOKUP('[1]Samlede indberetninger 2017'!$I$9,'[1]Samlede indberetninger 2017'!$I$9:$I$83,'MIS (Andreas)'!AP3,0)</f>
        <v>0</v>
      </c>
      <c r="AS17" s="107">
        <f>HLOOKUP('[1]Samlede indberetninger 2017'!$I$9,'[1]Samlede indberetninger 2017'!$I$9:$I$83,'MIS (Andreas)'!AQ3,0)</f>
        <v>0</v>
      </c>
      <c r="AT17" s="107">
        <f>HLOOKUP('[1]Samlede indberetninger 2017'!$I$9,'[1]Samlede indberetninger 2017'!$I$9:$I$83,'MIS (Andreas)'!AR3,0)</f>
        <v>0</v>
      </c>
      <c r="AU17" s="107">
        <f>HLOOKUP('[1]Samlede indberetninger 2017'!$I$9,'[1]Samlede indberetninger 2017'!$I$9:$I$83,'MIS (Andreas)'!AS3,0)</f>
        <v>0</v>
      </c>
      <c r="AV17" s="107">
        <f>HLOOKUP('[1]Samlede indberetninger 2017'!$I$9,'[1]Samlede indberetninger 2017'!$I$9:$I$83,'MIS (Andreas)'!AT3,0)</f>
        <v>0</v>
      </c>
      <c r="AW17" s="107">
        <f>HLOOKUP('[1]Samlede indberetninger 2017'!$I$9,'[1]Samlede indberetninger 2017'!$I$9:$I$83,'MIS (Andreas)'!AU3,0)</f>
        <v>0</v>
      </c>
      <c r="AX17" s="107">
        <f>HLOOKUP('[1]Samlede indberetninger 2017'!$I$9,'[1]Samlede indberetninger 2017'!$I$9:$I$83,'MIS (Andreas)'!AV3,0)</f>
        <v>0</v>
      </c>
      <c r="AY17" s="107">
        <f>HLOOKUP('[1]Samlede indberetninger 2017'!$I$9,'[1]Samlede indberetninger 2017'!$I$9:$I$83,'MIS (Andreas)'!AW3,0)</f>
        <v>0</v>
      </c>
      <c r="AZ17" s="107">
        <f>HLOOKUP('[1]Samlede indberetninger 2017'!$I$9,'[1]Samlede indberetninger 2017'!$I$9:$I$83,'MIS (Andreas)'!AX3,0)</f>
        <v>0</v>
      </c>
      <c r="BA17" s="107">
        <f>HLOOKUP('[1]Samlede indberetninger 2017'!$I$9,'[1]Samlede indberetninger 2017'!$I$9:$I$83,'MIS (Andreas)'!AY3,0)</f>
        <v>0</v>
      </c>
      <c r="BB17" s="107">
        <f>HLOOKUP('[1]Samlede indberetninger 2017'!$I$9,'[1]Samlede indberetninger 2017'!$I$9:$I$83,'MIS (Andreas)'!AZ3,0)</f>
        <v>0</v>
      </c>
      <c r="BC17" s="43">
        <f>HLOOKUP('[1]Samlede indberetninger 2017'!$I$9,'[1]Samlede indberetninger 2017'!$I$9:$I$83,'MIS (Andreas)'!BA3,0)</f>
        <v>0</v>
      </c>
      <c r="BD17" s="43">
        <f>HLOOKUP('[1]Samlede indberetninger 2017'!$I$9,'[1]Samlede indberetninger 2017'!$I$9:$I$83,'MIS (Andreas)'!BB3,0)</f>
        <v>0</v>
      </c>
      <c r="BE17" s="43">
        <f>HLOOKUP('[1]Samlede indberetninger 2017'!$I$9,'[1]Samlede indberetninger 2017'!$I$9:$I$83,'MIS (Andreas)'!BC3,0)</f>
        <v>0</v>
      </c>
      <c r="BF17" s="43">
        <f>HLOOKUP('[1]Samlede indberetninger 2017'!$I$9,'[1]Samlede indberetninger 2017'!$I$9:$I$83,'MIS (Andreas)'!BD3,0)</f>
        <v>0</v>
      </c>
      <c r="BG17" s="43">
        <f>HLOOKUP('[1]Samlede indberetninger 2017'!$I$9,'[1]Samlede indberetninger 2017'!$I$9:$I$83,'MIS (Andreas)'!BE3,0)</f>
        <v>67</v>
      </c>
      <c r="BH17" s="43">
        <f>HLOOKUP('[1]Samlede indberetninger 2017'!$I$9,'[1]Samlede indberetninger 2017'!$I$9:$I$83,'MIS (Andreas)'!BF3,0)</f>
        <v>58</v>
      </c>
      <c r="BI17" s="43">
        <f>HLOOKUP('[1]Samlede indberetninger 2017'!$I$9,'[1]Samlede indberetninger 2017'!$I$9:$I$83,'MIS (Andreas)'!BG3,0)</f>
        <v>0</v>
      </c>
      <c r="BJ17" s="43">
        <f>HLOOKUP('[1]Samlede indberetninger 2017'!$I$9,'[1]Samlede indberetninger 2017'!$I$9:$I$83,'MIS (Andreas)'!BH3,0)</f>
        <v>9</v>
      </c>
      <c r="BK17" s="43"/>
      <c r="BL17" s="43"/>
      <c r="BM17" s="43"/>
      <c r="BN17" s="43"/>
      <c r="BO17" s="43"/>
      <c r="BP17" s="58"/>
      <c r="BQ17" s="58"/>
      <c r="BR17" s="58"/>
      <c r="BS17" s="58"/>
      <c r="BT17" s="58"/>
      <c r="BU17" s="58"/>
      <c r="BV17" s="58"/>
      <c r="BW17" s="58"/>
      <c r="BX17" s="58"/>
      <c r="BY17" s="58"/>
      <c r="BZ17" s="58"/>
      <c r="CA17" s="60"/>
      <c r="CB17" s="58"/>
      <c r="CC17" s="59"/>
      <c r="CD17" s="59"/>
      <c r="CE17" s="59"/>
      <c r="CF17" s="59"/>
      <c r="CG17" s="59"/>
      <c r="CH17" s="59"/>
      <c r="CI17" s="59"/>
      <c r="CJ17" s="59"/>
      <c r="CK17" s="59"/>
      <c r="CL17" s="59"/>
      <c r="CM17" s="59"/>
      <c r="CN17" s="59"/>
      <c r="CO17" s="59"/>
      <c r="CP17" s="61"/>
      <c r="CQ17" s="61"/>
      <c r="CR17" s="61"/>
      <c r="CS17" s="61"/>
      <c r="CT17" s="61"/>
      <c r="CU17" s="61"/>
      <c r="CV17" s="61"/>
    </row>
    <row r="18" spans="1:100" s="66" customFormat="1" x14ac:dyDescent="0.2">
      <c r="A18" s="66" t="s">
        <v>7</v>
      </c>
      <c r="B18" s="84">
        <v>2007</v>
      </c>
      <c r="C18" s="43">
        <v>77</v>
      </c>
      <c r="D18" s="43">
        <v>1</v>
      </c>
      <c r="E18" s="43">
        <v>59</v>
      </c>
      <c r="F18" s="43">
        <v>44</v>
      </c>
      <c r="G18" s="43">
        <v>0</v>
      </c>
      <c r="H18" s="43"/>
      <c r="I18" s="43"/>
      <c r="J18" s="43"/>
      <c r="K18" s="43">
        <v>6</v>
      </c>
      <c r="L18" s="43"/>
      <c r="M18" s="43">
        <v>13.4</v>
      </c>
      <c r="N18" s="44">
        <v>5</v>
      </c>
      <c r="O18" s="44">
        <v>3</v>
      </c>
      <c r="P18" s="44">
        <v>3</v>
      </c>
      <c r="Q18" s="44">
        <v>2.4</v>
      </c>
      <c r="R18" s="44">
        <v>11455</v>
      </c>
      <c r="S18" s="43">
        <v>0</v>
      </c>
      <c r="T18" s="43">
        <v>6</v>
      </c>
      <c r="U18" s="43">
        <v>0</v>
      </c>
      <c r="V18" s="43"/>
      <c r="W18" s="43">
        <v>6</v>
      </c>
      <c r="X18" s="43"/>
      <c r="Y18" s="43"/>
      <c r="Z18" s="43"/>
      <c r="AA18" s="43"/>
      <c r="AB18" s="43"/>
      <c r="AC18" s="43">
        <v>7</v>
      </c>
      <c r="AD18" s="43"/>
      <c r="AE18" s="43">
        <v>0</v>
      </c>
      <c r="AF18" s="43"/>
      <c r="AG18" s="43">
        <v>3</v>
      </c>
      <c r="AH18" s="43">
        <v>0</v>
      </c>
      <c r="AI18" s="43">
        <v>3</v>
      </c>
      <c r="AJ18" s="43">
        <v>0</v>
      </c>
      <c r="AK18" s="107">
        <v>2627</v>
      </c>
      <c r="AL18" s="107">
        <v>7610</v>
      </c>
      <c r="AM18" s="107">
        <v>0</v>
      </c>
      <c r="AN18" s="107"/>
      <c r="AO18" s="107"/>
      <c r="AP18" s="107">
        <v>401</v>
      </c>
      <c r="AQ18" s="107" t="s">
        <v>6</v>
      </c>
      <c r="AR18" s="107" t="s">
        <v>6</v>
      </c>
      <c r="AS18" s="107"/>
      <c r="AT18" s="107"/>
      <c r="AU18" s="107"/>
      <c r="AV18" s="107"/>
      <c r="AW18" s="107" t="s">
        <v>6</v>
      </c>
      <c r="AX18" s="107" t="s">
        <v>6</v>
      </c>
      <c r="AY18" s="107">
        <v>35</v>
      </c>
      <c r="AZ18" s="107" t="s">
        <v>6</v>
      </c>
      <c r="BA18" s="107">
        <v>163</v>
      </c>
      <c r="BB18" s="107">
        <v>10836</v>
      </c>
      <c r="BC18" s="43">
        <v>30</v>
      </c>
      <c r="BD18" s="43">
        <v>6</v>
      </c>
      <c r="BE18" s="43">
        <v>3</v>
      </c>
      <c r="BF18" s="43">
        <v>13</v>
      </c>
      <c r="BG18" s="43" t="s">
        <v>6</v>
      </c>
      <c r="BH18" s="43"/>
      <c r="BI18" s="43"/>
      <c r="BJ18" s="43"/>
      <c r="BK18" s="45"/>
      <c r="BL18" s="45"/>
      <c r="BM18" s="45"/>
      <c r="BN18" s="45"/>
      <c r="BO18" s="45"/>
      <c r="BP18" s="45"/>
      <c r="BQ18" s="45"/>
      <c r="BR18" s="45"/>
      <c r="BS18" s="45"/>
      <c r="BT18" s="45"/>
      <c r="BU18" s="45"/>
      <c r="BV18" s="45"/>
      <c r="BW18" s="45"/>
      <c r="BX18" s="45"/>
      <c r="BY18" s="45"/>
      <c r="BZ18" s="45"/>
      <c r="CA18" s="45"/>
      <c r="CB18" s="45"/>
      <c r="CC18" s="45"/>
      <c r="CD18" s="45"/>
      <c r="CE18" s="45"/>
      <c r="CF18" s="45"/>
      <c r="CG18" s="45"/>
      <c r="CH18" s="45"/>
      <c r="CI18" s="45"/>
      <c r="CJ18" s="45"/>
      <c r="CK18" s="45"/>
      <c r="CL18" s="45"/>
      <c r="CM18" s="45"/>
      <c r="CN18" s="45"/>
      <c r="CO18" s="45"/>
      <c r="CP18" s="45"/>
      <c r="CQ18" s="45"/>
      <c r="CR18" s="45"/>
      <c r="CS18" s="45"/>
      <c r="CT18" s="45"/>
      <c r="CU18" s="45"/>
      <c r="CV18" s="45"/>
    </row>
    <row r="19" spans="1:100" s="66" customFormat="1" x14ac:dyDescent="0.2">
      <c r="A19" s="66" t="s">
        <v>7</v>
      </c>
      <c r="B19" s="84">
        <v>2008</v>
      </c>
      <c r="C19" s="43">
        <v>67</v>
      </c>
      <c r="D19" s="43">
        <v>0</v>
      </c>
      <c r="E19" s="43">
        <v>49</v>
      </c>
      <c r="F19" s="43">
        <v>39</v>
      </c>
      <c r="G19" s="43">
        <v>0</v>
      </c>
      <c r="H19" s="43"/>
      <c r="I19" s="43"/>
      <c r="J19" s="43"/>
      <c r="K19" s="43">
        <v>6</v>
      </c>
      <c r="L19" s="43"/>
      <c r="M19" s="43">
        <v>13.5</v>
      </c>
      <c r="N19" s="44">
        <v>2</v>
      </c>
      <c r="O19" s="44">
        <v>5</v>
      </c>
      <c r="P19" s="44">
        <v>3</v>
      </c>
      <c r="Q19" s="44">
        <v>3.5</v>
      </c>
      <c r="R19" s="44">
        <v>11809</v>
      </c>
      <c r="S19" s="43">
        <v>0</v>
      </c>
      <c r="T19" s="43">
        <v>9</v>
      </c>
      <c r="U19" s="43">
        <v>0</v>
      </c>
      <c r="V19" s="43"/>
      <c r="W19" s="43">
        <v>9</v>
      </c>
      <c r="X19" s="43"/>
      <c r="Y19" s="43"/>
      <c r="Z19" s="43"/>
      <c r="AA19" s="43"/>
      <c r="AB19" s="43"/>
      <c r="AC19" s="43">
        <v>10</v>
      </c>
      <c r="AD19" s="43"/>
      <c r="AE19" s="43">
        <v>1</v>
      </c>
      <c r="AF19" s="43"/>
      <c r="AG19" s="43">
        <v>0</v>
      </c>
      <c r="AH19" s="43">
        <v>0</v>
      </c>
      <c r="AI19" s="43">
        <v>0</v>
      </c>
      <c r="AJ19" s="43">
        <v>0</v>
      </c>
      <c r="AK19" s="107">
        <v>2651</v>
      </c>
      <c r="AL19" s="107">
        <v>9567</v>
      </c>
      <c r="AM19" s="107">
        <v>0</v>
      </c>
      <c r="AN19" s="107"/>
      <c r="AO19" s="107"/>
      <c r="AP19" s="107">
        <v>3522</v>
      </c>
      <c r="AQ19" s="107">
        <v>0</v>
      </c>
      <c r="AR19" s="107" t="s">
        <v>6</v>
      </c>
      <c r="AS19" s="107"/>
      <c r="AT19" s="107"/>
      <c r="AU19" s="107"/>
      <c r="AV19" s="107"/>
      <c r="AW19" s="107" t="s">
        <v>6</v>
      </c>
      <c r="AX19" s="107">
        <v>5322</v>
      </c>
      <c r="AY19" s="107" t="s">
        <v>6</v>
      </c>
      <c r="AZ19" s="107" t="s">
        <v>6</v>
      </c>
      <c r="BA19" s="107">
        <v>0</v>
      </c>
      <c r="BB19" s="107">
        <v>21062</v>
      </c>
      <c r="BC19" s="43">
        <v>35</v>
      </c>
      <c r="BD19" s="43">
        <v>6</v>
      </c>
      <c r="BE19" s="43">
        <v>2</v>
      </c>
      <c r="BF19" s="43">
        <v>10</v>
      </c>
      <c r="BG19" s="43" t="s">
        <v>6</v>
      </c>
      <c r="BH19" s="43"/>
      <c r="BI19" s="43"/>
      <c r="BJ19" s="43"/>
      <c r="BK19" s="45"/>
    </row>
    <row r="20" spans="1:100" s="66" customFormat="1" x14ac:dyDescent="0.2">
      <c r="A20" s="66" t="s">
        <v>7</v>
      </c>
      <c r="B20" s="84">
        <v>2009</v>
      </c>
      <c r="C20" s="43">
        <v>73</v>
      </c>
      <c r="D20" s="43">
        <v>1</v>
      </c>
      <c r="E20" s="43">
        <v>60</v>
      </c>
      <c r="F20" s="43">
        <v>44</v>
      </c>
      <c r="G20" s="43">
        <v>1</v>
      </c>
      <c r="H20" s="43"/>
      <c r="I20" s="43"/>
      <c r="J20" s="43"/>
      <c r="K20" s="43">
        <v>12</v>
      </c>
      <c r="L20" s="43"/>
      <c r="M20" s="43">
        <v>14.5</v>
      </c>
      <c r="N20" s="44">
        <v>2</v>
      </c>
      <c r="O20" s="44">
        <v>5</v>
      </c>
      <c r="P20" s="44">
        <v>4</v>
      </c>
      <c r="Q20" s="44">
        <v>3.5</v>
      </c>
      <c r="R20" s="44">
        <v>14615</v>
      </c>
      <c r="S20" s="43">
        <v>2</v>
      </c>
      <c r="T20" s="43">
        <v>8</v>
      </c>
      <c r="U20" s="43">
        <v>0</v>
      </c>
      <c r="V20" s="43"/>
      <c r="W20" s="43">
        <v>10</v>
      </c>
      <c r="X20" s="43"/>
      <c r="Y20" s="43"/>
      <c r="Z20" s="43"/>
      <c r="AA20" s="43"/>
      <c r="AB20" s="43"/>
      <c r="AC20" s="43">
        <v>11</v>
      </c>
      <c r="AD20" s="43"/>
      <c r="AE20" s="43">
        <v>0</v>
      </c>
      <c r="AF20" s="43"/>
      <c r="AG20" s="43">
        <v>2</v>
      </c>
      <c r="AH20" s="43">
        <v>0</v>
      </c>
      <c r="AI20" s="43">
        <v>2</v>
      </c>
      <c r="AJ20" s="43">
        <v>2</v>
      </c>
      <c r="AK20" s="107">
        <v>735</v>
      </c>
      <c r="AL20" s="107">
        <v>9749</v>
      </c>
      <c r="AM20" s="107">
        <v>0</v>
      </c>
      <c r="AN20" s="107"/>
      <c r="AO20" s="107"/>
      <c r="AP20" s="107">
        <v>1485</v>
      </c>
      <c r="AQ20" s="107">
        <v>0</v>
      </c>
      <c r="AR20" s="107">
        <v>0</v>
      </c>
      <c r="AS20" s="107"/>
      <c r="AT20" s="107"/>
      <c r="AU20" s="107"/>
      <c r="AV20" s="107"/>
      <c r="AW20" s="107">
        <v>0</v>
      </c>
      <c r="AX20" s="107">
        <v>5322</v>
      </c>
      <c r="AY20" s="107">
        <v>0</v>
      </c>
      <c r="AZ20" s="107">
        <v>0</v>
      </c>
      <c r="BA20" s="107">
        <v>2274</v>
      </c>
      <c r="BB20" s="107">
        <v>14243</v>
      </c>
      <c r="BC20" s="43">
        <v>74</v>
      </c>
      <c r="BD20" s="43">
        <v>9</v>
      </c>
      <c r="BE20" s="43">
        <v>5</v>
      </c>
      <c r="BF20" s="43">
        <v>10</v>
      </c>
      <c r="BG20" s="43" t="s">
        <v>6</v>
      </c>
      <c r="BH20" s="43"/>
      <c r="BI20" s="43"/>
      <c r="BJ20" s="43"/>
      <c r="BK20" s="45"/>
    </row>
    <row r="21" spans="1:100" s="66" customFormat="1" x14ac:dyDescent="0.2">
      <c r="A21" s="66" t="s">
        <v>7</v>
      </c>
      <c r="B21" s="84">
        <v>2010</v>
      </c>
      <c r="C21" s="43">
        <v>87</v>
      </c>
      <c r="D21" s="43">
        <v>5</v>
      </c>
      <c r="E21" s="43">
        <v>61</v>
      </c>
      <c r="F21" s="43">
        <v>46</v>
      </c>
      <c r="G21" s="43">
        <v>3</v>
      </c>
      <c r="H21" s="43"/>
      <c r="I21" s="43"/>
      <c r="J21" s="43"/>
      <c r="K21" s="43">
        <v>6</v>
      </c>
      <c r="L21" s="43"/>
      <c r="M21" s="43">
        <v>15.5</v>
      </c>
      <c r="N21" s="44">
        <v>2</v>
      </c>
      <c r="O21" s="44">
        <v>6</v>
      </c>
      <c r="P21" s="44">
        <v>4</v>
      </c>
      <c r="Q21" s="44">
        <v>3.5</v>
      </c>
      <c r="R21" s="44">
        <v>14010</v>
      </c>
      <c r="S21" s="43">
        <v>2</v>
      </c>
      <c r="T21" s="43">
        <v>15</v>
      </c>
      <c r="U21" s="43">
        <v>0</v>
      </c>
      <c r="V21" s="43"/>
      <c r="W21" s="43">
        <v>17</v>
      </c>
      <c r="X21" s="43"/>
      <c r="Y21" s="43"/>
      <c r="Z21" s="43"/>
      <c r="AA21" s="43"/>
      <c r="AB21" s="43"/>
      <c r="AC21" s="43">
        <v>3</v>
      </c>
      <c r="AD21" s="43"/>
      <c r="AE21" s="43">
        <v>2</v>
      </c>
      <c r="AF21" s="43"/>
      <c r="AG21" s="43">
        <v>2</v>
      </c>
      <c r="AH21" s="43">
        <v>0</v>
      </c>
      <c r="AI21" s="43">
        <v>2</v>
      </c>
      <c r="AJ21" s="43">
        <v>3</v>
      </c>
      <c r="AK21" s="107">
        <v>3090</v>
      </c>
      <c r="AL21" s="107">
        <v>9677</v>
      </c>
      <c r="AM21" s="107">
        <v>0</v>
      </c>
      <c r="AN21" s="107"/>
      <c r="AO21" s="107"/>
      <c r="AP21" s="107">
        <v>495</v>
      </c>
      <c r="AQ21" s="107">
        <v>0</v>
      </c>
      <c r="AR21" s="107"/>
      <c r="AS21" s="107"/>
      <c r="AT21" s="107"/>
      <c r="AU21" s="107"/>
      <c r="AV21" s="107"/>
      <c r="AW21" s="107">
        <v>0</v>
      </c>
      <c r="AX21" s="107">
        <v>17625</v>
      </c>
      <c r="AY21" s="107">
        <v>0</v>
      </c>
      <c r="AZ21" s="107">
        <v>0</v>
      </c>
      <c r="BA21" s="107">
        <v>321</v>
      </c>
      <c r="BB21" s="107">
        <v>31208</v>
      </c>
      <c r="BC21" s="43">
        <v>77</v>
      </c>
      <c r="BD21" s="43">
        <v>10</v>
      </c>
      <c r="BE21" s="43">
        <v>7</v>
      </c>
      <c r="BF21" s="43">
        <v>13</v>
      </c>
      <c r="BH21" s="54">
        <v>277</v>
      </c>
      <c r="BI21" s="43">
        <v>525</v>
      </c>
      <c r="BJ21" s="43">
        <v>220</v>
      </c>
      <c r="BK21" s="45"/>
    </row>
    <row r="22" spans="1:100" s="66" customFormat="1" x14ac:dyDescent="0.2">
      <c r="A22" s="66" t="s">
        <v>7</v>
      </c>
      <c r="B22" s="84">
        <v>2011</v>
      </c>
      <c r="C22" s="43">
        <v>103</v>
      </c>
      <c r="D22" s="43">
        <v>2</v>
      </c>
      <c r="E22" s="43">
        <v>67</v>
      </c>
      <c r="F22" s="43">
        <v>60</v>
      </c>
      <c r="G22" s="43">
        <v>1</v>
      </c>
      <c r="H22" s="43"/>
      <c r="I22" s="43"/>
      <c r="J22" s="43"/>
      <c r="K22" s="43">
        <v>23</v>
      </c>
      <c r="L22" s="43"/>
      <c r="M22" s="43">
        <v>14.5</v>
      </c>
      <c r="N22" s="44">
        <v>2</v>
      </c>
      <c r="O22" s="44">
        <v>5</v>
      </c>
      <c r="P22" s="44">
        <v>5</v>
      </c>
      <c r="Q22" s="44">
        <v>2.5</v>
      </c>
      <c r="R22" s="44">
        <v>14063.464239999999</v>
      </c>
      <c r="S22" s="43">
        <v>6</v>
      </c>
      <c r="T22" s="43">
        <v>9</v>
      </c>
      <c r="U22" s="43">
        <v>0</v>
      </c>
      <c r="V22" s="43"/>
      <c r="W22" s="43">
        <v>15</v>
      </c>
      <c r="X22" s="43"/>
      <c r="Y22" s="43"/>
      <c r="Z22" s="43"/>
      <c r="AA22" s="43"/>
      <c r="AB22" s="43"/>
      <c r="AC22" s="43">
        <v>5</v>
      </c>
      <c r="AD22" s="43"/>
      <c r="AE22" s="43">
        <v>0</v>
      </c>
      <c r="AF22" s="43"/>
      <c r="AG22" s="43">
        <v>2</v>
      </c>
      <c r="AH22" s="43">
        <v>0</v>
      </c>
      <c r="AI22" s="43">
        <v>2</v>
      </c>
      <c r="AJ22" s="43">
        <v>3</v>
      </c>
      <c r="AK22" s="107">
        <v>587.48463000000004</v>
      </c>
      <c r="AL22" s="107">
        <v>10875.825000000001</v>
      </c>
      <c r="AM22" s="107">
        <v>0</v>
      </c>
      <c r="AN22" s="107"/>
      <c r="AO22" s="107"/>
      <c r="AP22" s="107">
        <v>504.16766999999999</v>
      </c>
      <c r="AQ22" s="107">
        <v>0</v>
      </c>
      <c r="AR22" s="107">
        <v>0</v>
      </c>
      <c r="AS22" s="107"/>
      <c r="AT22" s="107"/>
      <c r="AU22" s="107"/>
      <c r="AV22" s="107"/>
      <c r="AW22" s="107">
        <v>0</v>
      </c>
      <c r="AX22" s="107">
        <v>0</v>
      </c>
      <c r="AY22" s="107">
        <v>0</v>
      </c>
      <c r="AZ22" s="107">
        <v>0</v>
      </c>
      <c r="BA22" s="107">
        <v>187.47129999999999</v>
      </c>
      <c r="BB22" s="107">
        <v>12154.948600000002</v>
      </c>
      <c r="BC22" s="43">
        <v>54</v>
      </c>
      <c r="BD22" s="43">
        <v>12</v>
      </c>
      <c r="BE22" s="43">
        <v>3</v>
      </c>
      <c r="BF22" s="43">
        <v>15</v>
      </c>
      <c r="BH22" s="54">
        <v>299</v>
      </c>
      <c r="BI22" s="43">
        <v>533</v>
      </c>
      <c r="BJ22" s="43">
        <v>220</v>
      </c>
      <c r="BK22" s="45"/>
    </row>
    <row r="23" spans="1:100" s="45" customFormat="1" x14ac:dyDescent="0.2">
      <c r="A23" s="45" t="s">
        <v>7</v>
      </c>
      <c r="B23" s="45">
        <v>2012</v>
      </c>
      <c r="C23" s="43">
        <v>147</v>
      </c>
      <c r="D23" s="43">
        <v>5</v>
      </c>
      <c r="E23" s="43">
        <v>99</v>
      </c>
      <c r="F23" s="43">
        <v>68</v>
      </c>
      <c r="G23" s="43">
        <v>3</v>
      </c>
      <c r="H23" s="43">
        <v>5</v>
      </c>
      <c r="I23" s="43">
        <v>2</v>
      </c>
      <c r="J23" s="43">
        <v>2</v>
      </c>
      <c r="K23" s="43">
        <v>21</v>
      </c>
      <c r="L23" s="43">
        <v>1</v>
      </c>
      <c r="M23" s="43">
        <v>19</v>
      </c>
      <c r="N23" s="44">
        <v>5</v>
      </c>
      <c r="O23" s="44">
        <v>3</v>
      </c>
      <c r="P23" s="44">
        <v>8</v>
      </c>
      <c r="Q23" s="44">
        <v>3</v>
      </c>
      <c r="R23" s="44">
        <v>15924.176869999999</v>
      </c>
      <c r="S23" s="43">
        <v>5</v>
      </c>
      <c r="T23" s="43">
        <v>3</v>
      </c>
      <c r="U23" s="43">
        <v>0</v>
      </c>
      <c r="V23" s="43"/>
      <c r="W23" s="43">
        <v>8</v>
      </c>
      <c r="X23" s="43"/>
      <c r="Y23" s="43">
        <v>9</v>
      </c>
      <c r="Z23" s="43">
        <v>0</v>
      </c>
      <c r="AA23" s="43">
        <v>0</v>
      </c>
      <c r="AB23" s="43"/>
      <c r="AC23" s="43">
        <v>9</v>
      </c>
      <c r="AD23" s="43"/>
      <c r="AE23" s="43">
        <v>3</v>
      </c>
      <c r="AF23" s="43"/>
      <c r="AG23" s="43">
        <v>5</v>
      </c>
      <c r="AH23" s="43">
        <v>0</v>
      </c>
      <c r="AI23" s="43">
        <v>5</v>
      </c>
      <c r="AJ23" s="43">
        <v>0</v>
      </c>
      <c r="AK23" s="107">
        <v>625.56299999999999</v>
      </c>
      <c r="AL23" s="107">
        <v>9449.1130099999991</v>
      </c>
      <c r="AM23" s="107">
        <v>0</v>
      </c>
      <c r="AN23" s="107"/>
      <c r="AO23" s="107"/>
      <c r="AP23" s="107">
        <v>1179.5283300000001</v>
      </c>
      <c r="AQ23" s="107">
        <v>0</v>
      </c>
      <c r="AR23" s="107">
        <v>0</v>
      </c>
      <c r="AS23" s="107"/>
      <c r="AT23" s="107"/>
      <c r="AU23" s="107"/>
      <c r="AV23" s="107"/>
      <c r="AW23" s="107">
        <v>0</v>
      </c>
      <c r="AX23" s="107">
        <v>0</v>
      </c>
      <c r="AY23" s="107">
        <v>0</v>
      </c>
      <c r="AZ23" s="107">
        <v>0</v>
      </c>
      <c r="BA23" s="107">
        <v>188.565</v>
      </c>
      <c r="BB23" s="107">
        <v>11442.769340000001</v>
      </c>
      <c r="BC23" s="43">
        <v>42</v>
      </c>
      <c r="BD23" s="43">
        <v>21</v>
      </c>
      <c r="BE23" s="43">
        <v>15</v>
      </c>
      <c r="BF23" s="43">
        <v>16</v>
      </c>
      <c r="BH23" s="54">
        <v>357</v>
      </c>
      <c r="BI23" s="43">
        <v>414</v>
      </c>
      <c r="BJ23" s="43">
        <v>92</v>
      </c>
    </row>
    <row r="24" spans="1:100" s="45" customFormat="1" x14ac:dyDescent="0.2">
      <c r="A24" s="45" t="s">
        <v>7</v>
      </c>
      <c r="B24" s="45">
        <v>2013</v>
      </c>
      <c r="C24" s="43">
        <v>169</v>
      </c>
      <c r="D24" s="43">
        <v>13</v>
      </c>
      <c r="E24" s="43">
        <v>137</v>
      </c>
      <c r="F24" s="43">
        <v>114</v>
      </c>
      <c r="G24" s="43">
        <v>10</v>
      </c>
      <c r="H24" s="43">
        <v>9</v>
      </c>
      <c r="I24" s="43">
        <v>6</v>
      </c>
      <c r="J24" s="43">
        <v>3</v>
      </c>
      <c r="K24" s="43">
        <v>27</v>
      </c>
      <c r="L24" s="43">
        <v>0</v>
      </c>
      <c r="M24" s="43">
        <v>19</v>
      </c>
      <c r="N24" s="44">
        <v>5</v>
      </c>
      <c r="O24" s="44">
        <v>3</v>
      </c>
      <c r="P24" s="44">
        <v>8</v>
      </c>
      <c r="Q24" s="44">
        <v>3</v>
      </c>
      <c r="R24" s="44">
        <v>28947</v>
      </c>
      <c r="S24" s="43">
        <v>11</v>
      </c>
      <c r="T24" s="43">
        <v>1</v>
      </c>
      <c r="U24" s="43">
        <v>1</v>
      </c>
      <c r="V24" s="43"/>
      <c r="W24" s="43">
        <v>13</v>
      </c>
      <c r="X24" s="43"/>
      <c r="Y24" s="43">
        <v>5</v>
      </c>
      <c r="Z24" s="43">
        <v>0</v>
      </c>
      <c r="AA24" s="43">
        <v>0</v>
      </c>
      <c r="AB24" s="43"/>
      <c r="AC24" s="43">
        <v>5</v>
      </c>
      <c r="AD24" s="43"/>
      <c r="AE24" s="43">
        <v>1</v>
      </c>
      <c r="AF24" s="43"/>
      <c r="AG24" s="43">
        <v>6</v>
      </c>
      <c r="AH24" s="43">
        <v>0</v>
      </c>
      <c r="AI24" s="43">
        <v>6</v>
      </c>
      <c r="AJ24" s="43">
        <v>2</v>
      </c>
      <c r="AK24" s="107">
        <v>751</v>
      </c>
      <c r="AL24" s="107">
        <v>6737</v>
      </c>
      <c r="AM24" s="107">
        <v>0</v>
      </c>
      <c r="AN24" s="107"/>
      <c r="AO24" s="107"/>
      <c r="AP24" s="107">
        <v>1339</v>
      </c>
      <c r="AQ24" s="107">
        <v>0</v>
      </c>
      <c r="AR24" s="107">
        <v>0</v>
      </c>
      <c r="AS24" s="107"/>
      <c r="AT24" s="107"/>
      <c r="AU24" s="107"/>
      <c r="AV24" s="107"/>
      <c r="AW24" s="107">
        <v>0</v>
      </c>
      <c r="AX24" s="107">
        <v>0</v>
      </c>
      <c r="AY24" s="107">
        <v>0</v>
      </c>
      <c r="AZ24" s="107">
        <v>0</v>
      </c>
      <c r="BA24" s="107">
        <v>1491</v>
      </c>
      <c r="BB24" s="107">
        <v>10318</v>
      </c>
      <c r="BC24" s="43">
        <v>46</v>
      </c>
      <c r="BD24" s="43">
        <v>46</v>
      </c>
      <c r="BE24" s="43">
        <v>16</v>
      </c>
      <c r="BF24" s="43">
        <v>18</v>
      </c>
      <c r="BH24" s="54">
        <v>393</v>
      </c>
      <c r="BI24" s="43">
        <v>368</v>
      </c>
      <c r="BJ24" s="43">
        <v>113</v>
      </c>
      <c r="BK24" s="57"/>
    </row>
    <row r="25" spans="1:100" s="45" customFormat="1" x14ac:dyDescent="0.2">
      <c r="A25" s="45" t="s">
        <v>71</v>
      </c>
      <c r="B25" s="84">
        <v>2014</v>
      </c>
      <c r="C25" s="43">
        <v>152</v>
      </c>
      <c r="D25" s="43">
        <v>17</v>
      </c>
      <c r="E25" s="43">
        <v>108</v>
      </c>
      <c r="F25" s="43">
        <v>82</v>
      </c>
      <c r="G25" s="43">
        <v>5</v>
      </c>
      <c r="H25" s="43">
        <v>8</v>
      </c>
      <c r="I25" s="43">
        <v>2</v>
      </c>
      <c r="J25" s="43">
        <v>1</v>
      </c>
      <c r="K25" s="43">
        <v>27</v>
      </c>
      <c r="L25" s="43">
        <v>0</v>
      </c>
      <c r="M25" s="43">
        <v>19</v>
      </c>
      <c r="N25" s="44">
        <v>4</v>
      </c>
      <c r="O25" s="44">
        <v>3</v>
      </c>
      <c r="P25" s="44">
        <v>9</v>
      </c>
      <c r="Q25" s="44">
        <v>3</v>
      </c>
      <c r="R25" s="44">
        <v>27041.095000000001</v>
      </c>
      <c r="S25" s="43">
        <v>15</v>
      </c>
      <c r="T25" s="43">
        <v>0</v>
      </c>
      <c r="U25" s="43">
        <v>2</v>
      </c>
      <c r="V25" s="43"/>
      <c r="W25" s="43">
        <v>17</v>
      </c>
      <c r="X25" s="43"/>
      <c r="Y25" s="43">
        <v>2</v>
      </c>
      <c r="Z25" s="43">
        <v>0</v>
      </c>
      <c r="AA25" s="43">
        <v>0</v>
      </c>
      <c r="AB25" s="43"/>
      <c r="AC25" s="43">
        <v>2</v>
      </c>
      <c r="AD25" s="43"/>
      <c r="AE25" s="43">
        <v>2</v>
      </c>
      <c r="AF25" s="43"/>
      <c r="AG25" s="43">
        <v>11</v>
      </c>
      <c r="AH25" s="43">
        <v>0</v>
      </c>
      <c r="AI25" s="43">
        <v>11</v>
      </c>
      <c r="AJ25" s="43">
        <v>2</v>
      </c>
      <c r="AK25" s="107">
        <v>938</v>
      </c>
      <c r="AL25" s="107">
        <v>8374</v>
      </c>
      <c r="AM25" s="107">
        <v>147</v>
      </c>
      <c r="AN25" s="107"/>
      <c r="AO25" s="107"/>
      <c r="AP25" s="107">
        <v>718</v>
      </c>
      <c r="AQ25" s="107">
        <v>0</v>
      </c>
      <c r="AR25" s="107">
        <v>0</v>
      </c>
      <c r="AS25" s="107"/>
      <c r="AT25" s="107"/>
      <c r="AU25" s="107"/>
      <c r="AV25" s="107"/>
      <c r="AW25" s="107">
        <v>0</v>
      </c>
      <c r="AX25" s="107">
        <v>0</v>
      </c>
      <c r="AY25" s="107">
        <v>0</v>
      </c>
      <c r="AZ25" s="107">
        <v>0</v>
      </c>
      <c r="BA25" s="107">
        <v>1725</v>
      </c>
      <c r="BB25" s="107">
        <v>11902</v>
      </c>
      <c r="BC25" s="43">
        <v>44</v>
      </c>
      <c r="BD25" s="43">
        <v>64</v>
      </c>
      <c r="BE25" s="43">
        <v>16</v>
      </c>
      <c r="BF25" s="43">
        <v>16</v>
      </c>
      <c r="BH25" s="54">
        <v>634</v>
      </c>
      <c r="BI25" s="43">
        <v>215</v>
      </c>
      <c r="BJ25" s="43">
        <v>41</v>
      </c>
      <c r="BK25" s="57"/>
    </row>
    <row r="26" spans="1:100" s="45" customFormat="1" x14ac:dyDescent="0.2">
      <c r="A26" s="45" t="s">
        <v>71</v>
      </c>
      <c r="B26" s="84">
        <v>2015</v>
      </c>
      <c r="C26" s="43">
        <v>143</v>
      </c>
      <c r="D26" s="43">
        <v>9</v>
      </c>
      <c r="E26" s="43">
        <v>128</v>
      </c>
      <c r="F26" s="43">
        <v>70</v>
      </c>
      <c r="G26" s="43">
        <v>7</v>
      </c>
      <c r="H26" s="43">
        <v>5</v>
      </c>
      <c r="I26" s="43">
        <v>5</v>
      </c>
      <c r="J26" s="43">
        <v>0</v>
      </c>
      <c r="K26" s="43">
        <v>13</v>
      </c>
      <c r="L26" s="43">
        <v>0</v>
      </c>
      <c r="M26" s="43">
        <v>19</v>
      </c>
      <c r="N26" s="44">
        <v>4</v>
      </c>
      <c r="O26" s="44">
        <v>4</v>
      </c>
      <c r="P26" s="44">
        <v>8</v>
      </c>
      <c r="Q26" s="44">
        <v>3</v>
      </c>
      <c r="R26" s="44">
        <v>26683.343000000001</v>
      </c>
      <c r="S26" s="43">
        <v>12</v>
      </c>
      <c r="T26" s="43">
        <v>0</v>
      </c>
      <c r="U26" s="43">
        <v>0</v>
      </c>
      <c r="V26" s="43"/>
      <c r="W26" s="43">
        <v>12</v>
      </c>
      <c r="X26" s="43"/>
      <c r="Y26" s="43">
        <v>8</v>
      </c>
      <c r="Z26" s="43">
        <v>0</v>
      </c>
      <c r="AA26" s="43">
        <v>0</v>
      </c>
      <c r="AB26" s="43"/>
      <c r="AC26" s="43">
        <v>8</v>
      </c>
      <c r="AD26" s="43"/>
      <c r="AE26" s="43">
        <v>4</v>
      </c>
      <c r="AF26" s="43"/>
      <c r="AG26" s="43">
        <v>9</v>
      </c>
      <c r="AH26" s="43">
        <v>0</v>
      </c>
      <c r="AI26" s="43">
        <v>9</v>
      </c>
      <c r="AJ26" s="43">
        <v>1</v>
      </c>
      <c r="AK26" s="107">
        <v>617.54</v>
      </c>
      <c r="AL26" s="107">
        <v>7438.058</v>
      </c>
      <c r="AM26" s="107">
        <v>112.27200000000001</v>
      </c>
      <c r="AN26" s="107"/>
      <c r="AO26" s="107"/>
      <c r="AP26" s="107">
        <v>1625.32</v>
      </c>
      <c r="AQ26" s="107"/>
      <c r="AR26" s="107"/>
      <c r="AS26" s="107"/>
      <c r="AT26" s="107"/>
      <c r="AU26" s="107"/>
      <c r="AV26" s="107"/>
      <c r="AW26" s="107"/>
      <c r="AX26" s="107"/>
      <c r="AY26" s="107"/>
      <c r="AZ26" s="107"/>
      <c r="BA26" s="107">
        <v>1332.818</v>
      </c>
      <c r="BB26" s="107">
        <v>11126.008</v>
      </c>
      <c r="BC26" s="43">
        <v>80</v>
      </c>
      <c r="BD26" s="43">
        <v>66</v>
      </c>
      <c r="BE26" s="43">
        <v>24</v>
      </c>
      <c r="BF26" s="43">
        <v>18</v>
      </c>
      <c r="BH26" s="54">
        <v>223</v>
      </c>
      <c r="BI26" s="43">
        <v>364</v>
      </c>
      <c r="BJ26" s="43">
        <v>294</v>
      </c>
      <c r="BK26" s="57"/>
    </row>
    <row r="27" spans="1:100" s="45" customFormat="1" x14ac:dyDescent="0.2">
      <c r="A27" s="45" t="s">
        <v>7</v>
      </c>
      <c r="B27" s="84">
        <v>2016</v>
      </c>
      <c r="C27" s="43">
        <v>144</v>
      </c>
      <c r="D27" s="43"/>
      <c r="E27" s="80">
        <v>122</v>
      </c>
      <c r="F27" s="80">
        <v>77</v>
      </c>
      <c r="G27" s="80">
        <v>4</v>
      </c>
      <c r="H27" s="80">
        <v>5</v>
      </c>
      <c r="I27" s="80">
        <v>4</v>
      </c>
      <c r="J27" s="80">
        <v>3</v>
      </c>
      <c r="K27" s="80">
        <v>37</v>
      </c>
      <c r="L27" s="80">
        <v>0</v>
      </c>
      <c r="M27" s="80">
        <v>20</v>
      </c>
      <c r="N27" s="80">
        <v>4</v>
      </c>
      <c r="O27" s="80">
        <v>4</v>
      </c>
      <c r="P27" s="80">
        <v>9</v>
      </c>
      <c r="Q27" s="80">
        <v>3</v>
      </c>
      <c r="R27" s="139">
        <v>26996</v>
      </c>
      <c r="S27" s="80">
        <v>10</v>
      </c>
      <c r="T27" s="80">
        <v>0</v>
      </c>
      <c r="U27" s="80">
        <v>0</v>
      </c>
      <c r="V27" s="80">
        <v>0</v>
      </c>
      <c r="W27" s="80">
        <v>10</v>
      </c>
      <c r="X27" s="80">
        <v>0</v>
      </c>
      <c r="Y27" s="80">
        <v>7</v>
      </c>
      <c r="Z27" s="80">
        <v>1</v>
      </c>
      <c r="AA27" s="80">
        <v>0</v>
      </c>
      <c r="AB27" s="80">
        <v>0</v>
      </c>
      <c r="AC27" s="80">
        <v>8</v>
      </c>
      <c r="AD27" s="80">
        <v>0</v>
      </c>
      <c r="AE27" s="81">
        <v>2</v>
      </c>
      <c r="AF27" s="80">
        <v>0</v>
      </c>
      <c r="AG27" s="43">
        <v>3</v>
      </c>
      <c r="AH27" s="43">
        <v>0</v>
      </c>
      <c r="AI27" s="43">
        <v>3</v>
      </c>
      <c r="AJ27" s="80">
        <v>0</v>
      </c>
      <c r="AK27" s="139">
        <v>673</v>
      </c>
      <c r="AL27" s="139">
        <v>7589</v>
      </c>
      <c r="AM27" s="139">
        <v>43</v>
      </c>
      <c r="AN27" s="139"/>
      <c r="AO27" s="139"/>
      <c r="AP27" s="139">
        <v>1321</v>
      </c>
      <c r="AQ27" s="139"/>
      <c r="AR27" s="139"/>
      <c r="AS27" s="139"/>
      <c r="AT27" s="139"/>
      <c r="AU27" s="139"/>
      <c r="AV27" s="139"/>
      <c r="AW27" s="139"/>
      <c r="AX27" s="139"/>
      <c r="AY27" s="139"/>
      <c r="AZ27" s="139"/>
      <c r="BA27" s="139">
        <v>1239</v>
      </c>
      <c r="BB27" s="140">
        <v>10866</v>
      </c>
      <c r="BC27" s="75">
        <v>79</v>
      </c>
      <c r="BD27" s="75">
        <v>103</v>
      </c>
      <c r="BE27" s="75">
        <v>40</v>
      </c>
      <c r="BF27" s="75">
        <v>16</v>
      </c>
      <c r="BG27" s="75">
        <v>772</v>
      </c>
      <c r="BH27" s="75">
        <v>291</v>
      </c>
      <c r="BI27" s="75">
        <v>325</v>
      </c>
      <c r="BJ27" s="75">
        <v>156</v>
      </c>
      <c r="BK27" s="57"/>
    </row>
    <row r="28" spans="1:100" s="45" customFormat="1" x14ac:dyDescent="0.2">
      <c r="A28" s="45" t="s">
        <v>7</v>
      </c>
      <c r="B28" s="84">
        <v>2017</v>
      </c>
      <c r="C28" s="43">
        <f>HLOOKUP('[1]Samlede indberetninger 2017'!$F$9,'[1]Samlede indberetninger 2017'!$F$9:$F$78,'MIS (Andreas)'!A3,0)</f>
        <v>124</v>
      </c>
      <c r="D28" s="43">
        <f>HLOOKUP('[1]Samlede indberetninger 2017'!$F$9,'[1]Samlede indberetninger 2017'!$F$9:$F$78,'MIS (Andreas)'!B3,0)</f>
        <v>3</v>
      </c>
      <c r="E28" s="43">
        <f>HLOOKUP('[1]Samlede indberetninger 2017'!$F$9,'[1]Samlede indberetninger 2017'!$F$9:$F$78,'MIS (Andreas)'!C3,0)</f>
        <v>85</v>
      </c>
      <c r="F28" s="43">
        <f>HLOOKUP('[1]Samlede indberetninger 2017'!$F$9,'[1]Samlede indberetninger 2017'!$F$9:$F$78,'MIS (Andreas)'!D3,0)</f>
        <v>47</v>
      </c>
      <c r="G28" s="43">
        <f>HLOOKUP('[1]Samlede indberetninger 2017'!$F$9,'[1]Samlede indberetninger 2017'!$F$9:$F$78,'MIS (Andreas)'!E3,0)</f>
        <v>2</v>
      </c>
      <c r="H28" s="43">
        <f>HLOOKUP('[1]Samlede indberetninger 2017'!$F$9,'[1]Samlede indberetninger 2017'!$F$9:$F$78,'MIS (Andreas)'!F3,0)</f>
        <v>9</v>
      </c>
      <c r="I28" s="43">
        <f>HLOOKUP('[1]Samlede indberetninger 2017'!$F$9,'[1]Samlede indberetninger 2017'!$F$9:$F$78,'MIS (Andreas)'!G3,0)</f>
        <v>7</v>
      </c>
      <c r="J28" s="43">
        <f>HLOOKUP('[1]Samlede indberetninger 2017'!$F$9,'[1]Samlede indberetninger 2017'!$F$9:$F$78,'MIS (Andreas)'!H3,0)</f>
        <v>3</v>
      </c>
      <c r="K28" s="43">
        <f>HLOOKUP('[1]Samlede indberetninger 2017'!$F$9,'[1]Samlede indberetninger 2017'!$F$9:$F$78,'MIS (Andreas)'!I3,0)</f>
        <v>28</v>
      </c>
      <c r="L28" s="43">
        <f>HLOOKUP('[1]Samlede indberetninger 2017'!$F$9,'[1]Samlede indberetninger 2017'!$F$9:$F$78,'MIS (Andreas)'!J3,0)</f>
        <v>0</v>
      </c>
      <c r="M28" s="43">
        <f>HLOOKUP('[1]Samlede indberetninger 2017'!$F$9,'[1]Samlede indberetninger 2017'!$F$9:$F$78,'MIS (Andreas)'!K3,0)</f>
        <v>20</v>
      </c>
      <c r="N28" s="43">
        <f>HLOOKUP('[1]Samlede indberetninger 2017'!$F$9,'[1]Samlede indberetninger 2017'!$F$9:$F$78,'MIS (Andreas)'!L3,0)</f>
        <v>4</v>
      </c>
      <c r="O28" s="43">
        <f>HLOOKUP('[1]Samlede indberetninger 2017'!$F$9,'[1]Samlede indberetninger 2017'!$F$9:$F$78,'MIS (Andreas)'!M3,0)</f>
        <v>4</v>
      </c>
      <c r="P28" s="43">
        <f>HLOOKUP('[1]Samlede indberetninger 2017'!$F$9,'[1]Samlede indberetninger 2017'!$F$9:$F$78,'MIS (Andreas)'!N3,0)</f>
        <v>9</v>
      </c>
      <c r="Q28" s="43">
        <f>HLOOKUP('[1]Samlede indberetninger 2017'!$F$9,'[1]Samlede indberetninger 2017'!$F$9:$F$78,'MIS (Andreas)'!O3,0)</f>
        <v>3</v>
      </c>
      <c r="R28" s="107">
        <f>HLOOKUP('[1]Samlede indberetninger 2017'!$F$9,'[1]Samlede indberetninger 2017'!$F$9:$F$78,'MIS (Andreas)'!P3,0)/1000</f>
        <v>19949.683000000001</v>
      </c>
      <c r="S28" s="43">
        <f>HLOOKUP('[1]Samlede indberetninger 2017'!$F$9,'[1]Samlede indberetninger 2017'!$F$9:$F$78,'MIS (Andreas)'!Q3,0)</f>
        <v>23</v>
      </c>
      <c r="T28" s="43">
        <f>HLOOKUP('[1]Samlede indberetninger 2017'!$F$9,'[1]Samlede indberetninger 2017'!$F$9:$F$78,'MIS (Andreas)'!R3,0)</f>
        <v>0</v>
      </c>
      <c r="U28" s="43">
        <f>HLOOKUP('[1]Samlede indberetninger 2017'!$F$9,'[1]Samlede indberetninger 2017'!$F$9:$F$78,'MIS (Andreas)'!S3,0)</f>
        <v>0</v>
      </c>
      <c r="V28" s="43">
        <f>HLOOKUP('[1]Samlede indberetninger 2017'!$F$9,'[1]Samlede indberetninger 2017'!$F$9:$F$78,'MIS (Andreas)'!T3,0)</f>
        <v>0</v>
      </c>
      <c r="W28" s="43">
        <f>HLOOKUP('[1]Samlede indberetninger 2017'!$F$9,'[1]Samlede indberetninger 2017'!$F$9:$F$78,'MIS (Andreas)'!U3,0)</f>
        <v>23</v>
      </c>
      <c r="X28" s="43">
        <f>HLOOKUP('[1]Samlede indberetninger 2017'!$F$9,'[1]Samlede indberetninger 2017'!$F$9:$F$78,'MIS (Andreas)'!V3,0)</f>
        <v>0</v>
      </c>
      <c r="Y28" s="43">
        <f>HLOOKUP('[1]Samlede indberetninger 2017'!$F$9,'[1]Samlede indberetninger 2017'!$F$9:$F$78,'MIS (Andreas)'!W3,0)</f>
        <v>8</v>
      </c>
      <c r="Z28" s="43">
        <f>HLOOKUP('[1]Samlede indberetninger 2017'!$F$9,'[1]Samlede indberetninger 2017'!$F$9:$F$78,'MIS (Andreas)'!X3,0)</f>
        <v>0</v>
      </c>
      <c r="AA28" s="43">
        <f>HLOOKUP('[1]Samlede indberetninger 2017'!$F$9,'[1]Samlede indberetninger 2017'!$F$9:$F$78,'MIS (Andreas)'!Y3,0)</f>
        <v>0</v>
      </c>
      <c r="AB28" s="43">
        <f>HLOOKUP('[1]Samlede indberetninger 2017'!$F$9,'[1]Samlede indberetninger 2017'!$F$9:$F$78,'MIS (Andreas)'!Z3,0)</f>
        <v>0</v>
      </c>
      <c r="AC28" s="43">
        <f>HLOOKUP('[1]Samlede indberetninger 2017'!$F$9,'[1]Samlede indberetninger 2017'!$F$9:$F$78,'MIS (Andreas)'!AA3,0)</f>
        <v>8</v>
      </c>
      <c r="AD28" s="43">
        <f>HLOOKUP('[1]Samlede indberetninger 2017'!$F$9,'[1]Samlede indberetninger 2017'!$F$9:$F$78,'MIS (Andreas)'!AB3,0)</f>
        <v>0</v>
      </c>
      <c r="AE28" s="43">
        <f>HLOOKUP('[1]Samlede indberetninger 2017'!$F$9,'[1]Samlede indberetninger 2017'!$F$9:$F$78,'MIS (Andreas)'!AC3,0)</f>
        <v>3</v>
      </c>
      <c r="AF28" s="43">
        <f>HLOOKUP('[1]Samlede indberetninger 2017'!$F$9,'[1]Samlede indberetninger 2017'!$F$9:$F$78,'MIS (Andreas)'!AD3,0)</f>
        <v>0</v>
      </c>
      <c r="AG28" s="43">
        <f>HLOOKUP('[1]Samlede indberetninger 2017'!$F$9,'[1]Samlede indberetninger 2017'!$F$9:$F$78,'MIS (Andreas)'!AE3,0)</f>
        <v>4</v>
      </c>
      <c r="AH28" s="43">
        <f>HLOOKUP('[1]Samlede indberetninger 2017'!$F$9,'[1]Samlede indberetninger 2017'!$F$9:$F$78,'MIS (Andreas)'!AF3,0)</f>
        <v>0</v>
      </c>
      <c r="AI28" s="43">
        <f>HLOOKUP('[1]Samlede indberetninger 2017'!$F$9,'[1]Samlede indberetninger 2017'!$F$9:$F$78,'MIS (Andreas)'!AG3,0)</f>
        <v>4</v>
      </c>
      <c r="AJ28" s="43">
        <f>HLOOKUP('[1]Samlede indberetninger 2017'!$F$9,'[1]Samlede indberetninger 2017'!$F$9:$F$78,'MIS (Andreas)'!AH3,0)</f>
        <v>0</v>
      </c>
      <c r="AK28" s="107">
        <f>HLOOKUP('[1]Samlede indberetninger 2017'!$F$9,'[1]Samlede indberetninger 2017'!$F$9:$F$78,'MIS (Andreas)'!AI3,0)/1000</f>
        <v>2284.3919999999998</v>
      </c>
      <c r="AL28" s="107">
        <f>HLOOKUP('[1]Samlede indberetninger 2017'!$F$9,'[1]Samlede indberetninger 2017'!$F$9:$F$78,'MIS (Andreas)'!AJ3,0)/1000</f>
        <v>9498.384</v>
      </c>
      <c r="AM28" s="107">
        <f>HLOOKUP('[1]Samlede indberetninger 2017'!$F$9,'[1]Samlede indberetninger 2017'!$F$9:$F$78,'MIS (Andreas)'!AK3,0)/1000</f>
        <v>19.504000000000001</v>
      </c>
      <c r="AN28" s="107">
        <f>HLOOKUP('[1]Samlede indberetninger 2017'!$F$9,'[1]Samlede indberetninger 2017'!$F$9:$F$78,'MIS (Andreas)'!AL3,0)/1000</f>
        <v>0</v>
      </c>
      <c r="AO28" s="107">
        <f>HLOOKUP('[1]Samlede indberetninger 2017'!$F$9,'[1]Samlede indberetninger 2017'!$F$9:$F$78,'MIS (Andreas)'!AM3,0)/1000</f>
        <v>0</v>
      </c>
      <c r="AP28" s="107">
        <f>HLOOKUP('[1]Samlede indberetninger 2017'!$F$9,'[1]Samlede indberetninger 2017'!$F$9:$F$78,'MIS (Andreas)'!AN3,0)/1000</f>
        <v>1143.44</v>
      </c>
      <c r="AQ28" s="107">
        <f>HLOOKUP('[1]Samlede indberetninger 2017'!$F$9,'[1]Samlede indberetninger 2017'!$F$9:$F$78,'MIS (Andreas)'!AO3,0)/1000</f>
        <v>0</v>
      </c>
      <c r="AR28" s="107">
        <f>HLOOKUP('[1]Samlede indberetninger 2017'!$F$9,'[1]Samlede indberetninger 2017'!$F$9:$F$78,'MIS (Andreas)'!AP3,0)/1000</f>
        <v>0</v>
      </c>
      <c r="AS28" s="107">
        <f>HLOOKUP('[1]Samlede indberetninger 2017'!$F$9,'[1]Samlede indberetninger 2017'!$F$9:$F$78,'MIS (Andreas)'!AQ3,0)/1000</f>
        <v>0</v>
      </c>
      <c r="AT28" s="107">
        <f>HLOOKUP('[1]Samlede indberetninger 2017'!$F$9,'[1]Samlede indberetninger 2017'!$F$9:$F$78,'MIS (Andreas)'!AR3,0)/1000</f>
        <v>0</v>
      </c>
      <c r="AU28" s="107">
        <f>HLOOKUP('[1]Samlede indberetninger 2017'!$F$9,'[1]Samlede indberetninger 2017'!$F$9:$F$78,'MIS (Andreas)'!AS3,0)/1000</f>
        <v>233.17500000000001</v>
      </c>
      <c r="AV28" s="107">
        <f>HLOOKUP('[1]Samlede indberetninger 2017'!$F$9,'[1]Samlede indberetninger 2017'!$F$9:$F$78,'MIS (Andreas)'!AT3,0)/1000</f>
        <v>0</v>
      </c>
      <c r="AW28" s="107">
        <f>HLOOKUP('[1]Samlede indberetninger 2017'!$F$9,'[1]Samlede indberetninger 2017'!$F$9:$F$78,'MIS (Andreas)'!AU3,0)/1000</f>
        <v>0</v>
      </c>
      <c r="AX28" s="107">
        <f>HLOOKUP('[1]Samlede indberetninger 2017'!$F$9,'[1]Samlede indberetninger 2017'!$F$9:$F$78,'MIS (Andreas)'!AV3,0)/1000</f>
        <v>1202.825</v>
      </c>
      <c r="AY28" s="107">
        <f>HLOOKUP('[1]Samlede indberetninger 2017'!$F$9,'[1]Samlede indberetninger 2017'!$F$9:$F$78,'MIS (Andreas)'!AW3,0)/1000</f>
        <v>0</v>
      </c>
      <c r="AZ28" s="107">
        <f>HLOOKUP('[1]Samlede indberetninger 2017'!$F$9,'[1]Samlede indberetninger 2017'!$F$9:$F$78,'MIS (Andreas)'!AX3,0)/1000</f>
        <v>0</v>
      </c>
      <c r="BA28" s="107">
        <f>HLOOKUP('[1]Samlede indberetninger 2017'!$F$9,'[1]Samlede indberetninger 2017'!$F$9:$F$78,'MIS (Andreas)'!AY3,0)/1000</f>
        <v>823.55399999999997</v>
      </c>
      <c r="BB28" s="107">
        <f>HLOOKUP('[1]Samlede indberetninger 2017'!$F$9,'[1]Samlede indberetninger 2017'!$F$9:$F$78,'MIS (Andreas)'!AZ3,0)/1000</f>
        <v>15205.273999999999</v>
      </c>
      <c r="BC28" s="43">
        <f>HLOOKUP('[1]Samlede indberetninger 2017'!$F$9,'[1]Samlede indberetninger 2017'!$F$9:$F$78,'MIS (Andreas)'!BA3,0)</f>
        <v>85</v>
      </c>
      <c r="BD28" s="43">
        <f>HLOOKUP('[1]Samlede indberetninger 2017'!$F$9,'[1]Samlede indberetninger 2017'!$F$9:$F$78,'MIS (Andreas)'!BB3,0)</f>
        <v>140</v>
      </c>
      <c r="BE28" s="43">
        <f>HLOOKUP('[1]Samlede indberetninger 2017'!$F$9,'[1]Samlede indberetninger 2017'!$F$9:$F$78,'MIS (Andreas)'!BC3,0)</f>
        <v>77</v>
      </c>
      <c r="BF28" s="43">
        <f>HLOOKUP('[1]Samlede indberetninger 2017'!$F$9,'[1]Samlede indberetninger 2017'!$F$9:$F$78,'MIS (Andreas)'!BD3,0)</f>
        <v>14</v>
      </c>
      <c r="BG28" s="43">
        <v>792</v>
      </c>
      <c r="BH28" s="43">
        <f>513/2</f>
        <v>256.5</v>
      </c>
      <c r="BI28" s="43">
        <f>513/2</f>
        <v>256.5</v>
      </c>
      <c r="BJ28" s="43">
        <v>136</v>
      </c>
      <c r="BK28" s="57"/>
    </row>
    <row r="29" spans="1:100" s="66" customFormat="1" x14ac:dyDescent="0.2">
      <c r="A29" s="66" t="s">
        <v>8</v>
      </c>
      <c r="B29" s="84">
        <v>2007</v>
      </c>
      <c r="C29" s="43">
        <v>1</v>
      </c>
      <c r="D29" s="43">
        <v>0</v>
      </c>
      <c r="E29" s="43">
        <v>0</v>
      </c>
      <c r="F29" s="43">
        <v>0</v>
      </c>
      <c r="G29" s="43">
        <v>0</v>
      </c>
      <c r="H29" s="43"/>
      <c r="I29" s="43"/>
      <c r="J29" s="43"/>
      <c r="K29" s="43">
        <v>0</v>
      </c>
      <c r="L29" s="43"/>
      <c r="M29" s="43">
        <v>0.9</v>
      </c>
      <c r="N29" s="44">
        <v>0.9</v>
      </c>
      <c r="O29" s="44">
        <v>0</v>
      </c>
      <c r="P29" s="44">
        <v>0</v>
      </c>
      <c r="Q29" s="44">
        <v>0</v>
      </c>
      <c r="R29" s="44">
        <v>111</v>
      </c>
      <c r="S29" s="43">
        <v>0</v>
      </c>
      <c r="T29" s="43">
        <v>0</v>
      </c>
      <c r="U29" s="43">
        <v>0</v>
      </c>
      <c r="V29" s="43"/>
      <c r="W29" s="43">
        <v>0</v>
      </c>
      <c r="X29" s="43"/>
      <c r="Y29" s="43"/>
      <c r="Z29" s="43"/>
      <c r="AA29" s="43"/>
      <c r="AB29" s="43"/>
      <c r="AC29" s="43">
        <v>5</v>
      </c>
      <c r="AD29" s="43"/>
      <c r="AE29" s="43">
        <v>1</v>
      </c>
      <c r="AF29" s="43"/>
      <c r="AG29" s="43">
        <v>0</v>
      </c>
      <c r="AH29" s="43">
        <v>0</v>
      </c>
      <c r="AI29" s="43">
        <v>0</v>
      </c>
      <c r="AJ29" s="43">
        <v>0</v>
      </c>
      <c r="AK29" s="107">
        <v>0</v>
      </c>
      <c r="AL29" s="107">
        <v>0</v>
      </c>
      <c r="AM29" s="107">
        <v>0</v>
      </c>
      <c r="AN29" s="107"/>
      <c r="AO29" s="107"/>
      <c r="AP29" s="107">
        <v>700</v>
      </c>
      <c r="AQ29" s="107" t="s">
        <v>6</v>
      </c>
      <c r="AR29" s="107" t="s">
        <v>6</v>
      </c>
      <c r="AS29" s="107"/>
      <c r="AT29" s="107"/>
      <c r="AU29" s="107"/>
      <c r="AV29" s="107"/>
      <c r="AW29" s="107" t="s">
        <v>6</v>
      </c>
      <c r="AX29" s="107" t="s">
        <v>6</v>
      </c>
      <c r="AY29" s="107">
        <v>0</v>
      </c>
      <c r="AZ29" s="107" t="s">
        <v>6</v>
      </c>
      <c r="BA29" s="107">
        <v>0</v>
      </c>
      <c r="BB29" s="107">
        <v>700</v>
      </c>
      <c r="BC29" s="43">
        <v>1</v>
      </c>
      <c r="BD29" s="43">
        <v>0</v>
      </c>
      <c r="BE29" s="43">
        <v>0</v>
      </c>
      <c r="BF29" s="43">
        <v>0</v>
      </c>
      <c r="BG29" s="43" t="s">
        <v>6</v>
      </c>
      <c r="BH29" s="43"/>
      <c r="BI29" s="43"/>
      <c r="BJ29" s="43"/>
      <c r="BK29" s="45"/>
    </row>
    <row r="30" spans="1:100" s="66" customFormat="1" x14ac:dyDescent="0.2">
      <c r="A30" s="66" t="s">
        <v>8</v>
      </c>
      <c r="B30" s="84">
        <v>2008</v>
      </c>
      <c r="C30" s="43">
        <v>2</v>
      </c>
      <c r="D30" s="43">
        <v>0</v>
      </c>
      <c r="E30" s="43">
        <v>1</v>
      </c>
      <c r="F30" s="43">
        <v>1</v>
      </c>
      <c r="G30" s="43">
        <v>0</v>
      </c>
      <c r="H30" s="43"/>
      <c r="I30" s="43"/>
      <c r="J30" s="43"/>
      <c r="K30" s="43">
        <v>0</v>
      </c>
      <c r="L30" s="43"/>
      <c r="M30" s="43">
        <v>0.8</v>
      </c>
      <c r="N30" s="44">
        <v>0.8</v>
      </c>
      <c r="O30" s="44">
        <v>0</v>
      </c>
      <c r="P30" s="44">
        <v>0</v>
      </c>
      <c r="Q30" s="44">
        <v>0</v>
      </c>
      <c r="R30" s="44">
        <v>175</v>
      </c>
      <c r="S30" s="43">
        <v>0</v>
      </c>
      <c r="T30" s="43">
        <v>0</v>
      </c>
      <c r="U30" s="43">
        <v>0</v>
      </c>
      <c r="V30" s="43"/>
      <c r="W30" s="43">
        <v>0</v>
      </c>
      <c r="X30" s="43"/>
      <c r="Y30" s="43"/>
      <c r="Z30" s="43"/>
      <c r="AA30" s="43"/>
      <c r="AB30" s="43"/>
      <c r="AC30" s="43">
        <v>0</v>
      </c>
      <c r="AD30" s="43"/>
      <c r="AE30" s="43">
        <v>0</v>
      </c>
      <c r="AF30" s="43"/>
      <c r="AG30" s="43">
        <v>0</v>
      </c>
      <c r="AH30" s="43">
        <v>0</v>
      </c>
      <c r="AI30" s="43">
        <v>0</v>
      </c>
      <c r="AJ30" s="43">
        <v>0</v>
      </c>
      <c r="AK30" s="107">
        <v>0</v>
      </c>
      <c r="AL30" s="107">
        <v>0</v>
      </c>
      <c r="AM30" s="107">
        <v>0</v>
      </c>
      <c r="AN30" s="107"/>
      <c r="AO30" s="107"/>
      <c r="AP30" s="107">
        <v>0</v>
      </c>
      <c r="AQ30" s="107">
        <v>0</v>
      </c>
      <c r="AR30" s="107" t="s">
        <v>6</v>
      </c>
      <c r="AS30" s="107"/>
      <c r="AT30" s="107"/>
      <c r="AU30" s="107"/>
      <c r="AV30" s="107"/>
      <c r="AW30" s="107" t="s">
        <v>6</v>
      </c>
      <c r="AX30" s="107">
        <v>0</v>
      </c>
      <c r="AY30" s="107" t="s">
        <v>6</v>
      </c>
      <c r="AZ30" s="107" t="s">
        <v>6</v>
      </c>
      <c r="BA30" s="107">
        <v>0</v>
      </c>
      <c r="BB30" s="107">
        <v>0</v>
      </c>
      <c r="BC30" s="43">
        <v>1</v>
      </c>
      <c r="BD30" s="43">
        <v>0</v>
      </c>
      <c r="BE30" s="43">
        <v>0</v>
      </c>
      <c r="BF30" s="43">
        <v>0</v>
      </c>
      <c r="BG30" s="43" t="s">
        <v>6</v>
      </c>
      <c r="BH30" s="43"/>
      <c r="BI30" s="43"/>
      <c r="BJ30" s="43"/>
      <c r="BK30" s="45"/>
    </row>
    <row r="31" spans="1:100" s="66" customFormat="1" x14ac:dyDescent="0.2">
      <c r="A31" s="66" t="s">
        <v>8</v>
      </c>
      <c r="B31" s="84">
        <v>2009</v>
      </c>
      <c r="C31" s="43">
        <v>3</v>
      </c>
      <c r="D31" s="43">
        <v>0</v>
      </c>
      <c r="E31" s="43">
        <v>0</v>
      </c>
      <c r="F31" s="43">
        <v>0</v>
      </c>
      <c r="G31" s="43">
        <v>0</v>
      </c>
      <c r="H31" s="43"/>
      <c r="I31" s="43"/>
      <c r="J31" s="43"/>
      <c r="K31" s="43">
        <v>0</v>
      </c>
      <c r="L31" s="43"/>
      <c r="M31" s="43">
        <v>0.8</v>
      </c>
      <c r="N31" s="44">
        <v>0.8</v>
      </c>
      <c r="O31" s="44">
        <v>0</v>
      </c>
      <c r="P31" s="44">
        <v>0</v>
      </c>
      <c r="Q31" s="44">
        <v>0</v>
      </c>
      <c r="R31" s="44">
        <v>25</v>
      </c>
      <c r="S31" s="43">
        <v>0</v>
      </c>
      <c r="T31" s="43">
        <v>0</v>
      </c>
      <c r="U31" s="43">
        <v>0</v>
      </c>
      <c r="V31" s="43"/>
      <c r="W31" s="43">
        <v>0</v>
      </c>
      <c r="X31" s="43"/>
      <c r="Y31" s="43"/>
      <c r="Z31" s="43"/>
      <c r="AA31" s="43"/>
      <c r="AB31" s="43"/>
      <c r="AC31" s="43">
        <v>0</v>
      </c>
      <c r="AD31" s="43"/>
      <c r="AE31" s="43">
        <v>0</v>
      </c>
      <c r="AF31" s="43"/>
      <c r="AG31" s="43">
        <v>0</v>
      </c>
      <c r="AH31" s="43">
        <v>0</v>
      </c>
      <c r="AI31" s="43">
        <v>0</v>
      </c>
      <c r="AJ31" s="43">
        <v>0</v>
      </c>
      <c r="AK31" s="107">
        <v>0</v>
      </c>
      <c r="AL31" s="107">
        <v>0</v>
      </c>
      <c r="AM31" s="107">
        <v>0</v>
      </c>
      <c r="AN31" s="107"/>
      <c r="AO31" s="107"/>
      <c r="AP31" s="107">
        <v>0</v>
      </c>
      <c r="AQ31" s="107">
        <v>0</v>
      </c>
      <c r="AR31" s="107">
        <v>0</v>
      </c>
      <c r="AS31" s="107"/>
      <c r="AT31" s="107"/>
      <c r="AU31" s="107"/>
      <c r="AV31" s="107"/>
      <c r="AW31" s="107">
        <v>0</v>
      </c>
      <c r="AX31" s="107">
        <v>0</v>
      </c>
      <c r="AY31" s="107">
        <v>0</v>
      </c>
      <c r="AZ31" s="107">
        <v>0</v>
      </c>
      <c r="BA31" s="107">
        <v>0</v>
      </c>
      <c r="BB31" s="107">
        <v>0</v>
      </c>
      <c r="BC31" s="43">
        <v>1</v>
      </c>
      <c r="BD31" s="43">
        <v>0</v>
      </c>
      <c r="BE31" s="43">
        <v>0</v>
      </c>
      <c r="BF31" s="43">
        <v>0</v>
      </c>
      <c r="BG31" s="43" t="s">
        <v>6</v>
      </c>
      <c r="BH31" s="43"/>
      <c r="BI31" s="43"/>
      <c r="BJ31" s="43"/>
      <c r="BK31" s="45"/>
    </row>
    <row r="32" spans="1:100" s="66" customFormat="1" x14ac:dyDescent="0.2">
      <c r="A32" s="66" t="s">
        <v>8</v>
      </c>
      <c r="B32" s="84">
        <v>2010</v>
      </c>
      <c r="C32" s="43">
        <v>6</v>
      </c>
      <c r="D32" s="43">
        <v>0</v>
      </c>
      <c r="E32" s="43">
        <v>1</v>
      </c>
      <c r="F32" s="43">
        <v>2</v>
      </c>
      <c r="G32" s="43">
        <v>0</v>
      </c>
      <c r="H32" s="43"/>
      <c r="I32" s="43"/>
      <c r="J32" s="43"/>
      <c r="K32" s="43">
        <v>0</v>
      </c>
      <c r="L32" s="43"/>
      <c r="M32" s="43">
        <v>0.9</v>
      </c>
      <c r="N32" s="44">
        <v>0.9</v>
      </c>
      <c r="O32" s="44">
        <v>0</v>
      </c>
      <c r="P32" s="44">
        <v>0</v>
      </c>
      <c r="Q32" s="44">
        <v>0</v>
      </c>
      <c r="R32" s="44">
        <v>406</v>
      </c>
      <c r="S32" s="43">
        <v>0</v>
      </c>
      <c r="T32" s="43">
        <v>0</v>
      </c>
      <c r="U32" s="43">
        <v>0</v>
      </c>
      <c r="V32" s="43"/>
      <c r="W32" s="43">
        <v>0</v>
      </c>
      <c r="X32" s="43"/>
      <c r="Y32" s="43"/>
      <c r="Z32" s="43"/>
      <c r="AA32" s="43"/>
      <c r="AB32" s="43"/>
      <c r="AC32" s="43">
        <v>0</v>
      </c>
      <c r="AD32" s="43"/>
      <c r="AE32" s="43">
        <v>0</v>
      </c>
      <c r="AF32" s="43"/>
      <c r="AG32" s="43">
        <v>0</v>
      </c>
      <c r="AH32" s="43">
        <v>0</v>
      </c>
      <c r="AI32" s="43">
        <v>0</v>
      </c>
      <c r="AJ32" s="43">
        <v>0</v>
      </c>
      <c r="AK32" s="107">
        <v>0</v>
      </c>
      <c r="AL32" s="107">
        <v>0</v>
      </c>
      <c r="AM32" s="107">
        <v>0</v>
      </c>
      <c r="AN32" s="107"/>
      <c r="AO32" s="107"/>
      <c r="AP32" s="107">
        <v>0</v>
      </c>
      <c r="AQ32" s="107">
        <v>0</v>
      </c>
      <c r="AR32" s="107">
        <v>0</v>
      </c>
      <c r="AS32" s="107"/>
      <c r="AT32" s="107"/>
      <c r="AU32" s="107"/>
      <c r="AV32" s="107"/>
      <c r="AW32" s="107">
        <v>0</v>
      </c>
      <c r="AX32" s="107">
        <v>0</v>
      </c>
      <c r="AY32" s="107">
        <v>0</v>
      </c>
      <c r="AZ32" s="107">
        <v>0</v>
      </c>
      <c r="BA32" s="107">
        <v>0</v>
      </c>
      <c r="BB32" s="107">
        <v>0</v>
      </c>
      <c r="BC32" s="43">
        <v>1</v>
      </c>
      <c r="BD32" s="43">
        <v>0</v>
      </c>
      <c r="BE32" s="43">
        <v>0</v>
      </c>
      <c r="BF32" s="43">
        <v>0</v>
      </c>
      <c r="BH32" s="54">
        <v>3</v>
      </c>
      <c r="BI32" s="43">
        <v>4</v>
      </c>
      <c r="BJ32" s="43">
        <v>3</v>
      </c>
      <c r="BK32" s="45"/>
    </row>
    <row r="33" spans="1:73" s="66" customFormat="1" x14ac:dyDescent="0.2">
      <c r="A33" s="66" t="s">
        <v>8</v>
      </c>
      <c r="B33" s="84">
        <v>2011</v>
      </c>
      <c r="C33" s="43">
        <v>2</v>
      </c>
      <c r="D33" s="43">
        <v>0</v>
      </c>
      <c r="E33" s="43">
        <v>0</v>
      </c>
      <c r="F33" s="43">
        <v>0</v>
      </c>
      <c r="G33" s="43">
        <v>0</v>
      </c>
      <c r="H33" s="43"/>
      <c r="I33" s="43"/>
      <c r="J33" s="43"/>
      <c r="K33" s="43">
        <v>0</v>
      </c>
      <c r="L33" s="43"/>
      <c r="M33" s="43">
        <v>0.9</v>
      </c>
      <c r="N33" s="44">
        <v>0.9</v>
      </c>
      <c r="O33" s="44">
        <v>0</v>
      </c>
      <c r="P33" s="44">
        <v>0</v>
      </c>
      <c r="Q33" s="44">
        <v>0</v>
      </c>
      <c r="R33" s="44">
        <v>201.297</v>
      </c>
      <c r="S33" s="43">
        <v>0</v>
      </c>
      <c r="T33" s="43">
        <v>0</v>
      </c>
      <c r="U33" s="43">
        <v>0</v>
      </c>
      <c r="V33" s="43"/>
      <c r="W33" s="43">
        <v>0</v>
      </c>
      <c r="X33" s="43"/>
      <c r="Y33" s="43"/>
      <c r="Z33" s="43"/>
      <c r="AA33" s="43"/>
      <c r="AB33" s="43"/>
      <c r="AC33" s="43">
        <v>0</v>
      </c>
      <c r="AD33" s="43"/>
      <c r="AE33" s="43">
        <v>1</v>
      </c>
      <c r="AF33" s="43"/>
      <c r="AG33" s="43">
        <v>1</v>
      </c>
      <c r="AH33" s="43">
        <v>0</v>
      </c>
      <c r="AI33" s="43">
        <v>1</v>
      </c>
      <c r="AJ33" s="43">
        <v>0</v>
      </c>
      <c r="AK33" s="107">
        <v>0</v>
      </c>
      <c r="AL33" s="107">
        <v>0</v>
      </c>
      <c r="AM33" s="107">
        <v>0</v>
      </c>
      <c r="AN33" s="107"/>
      <c r="AO33" s="107"/>
      <c r="AP33" s="107">
        <v>0</v>
      </c>
      <c r="AQ33" s="107">
        <v>30</v>
      </c>
      <c r="AR33" s="107">
        <v>0</v>
      </c>
      <c r="AS33" s="107"/>
      <c r="AT33" s="107"/>
      <c r="AU33" s="107"/>
      <c r="AV33" s="107"/>
      <c r="AW33" s="107">
        <v>0</v>
      </c>
      <c r="AX33" s="107">
        <v>0</v>
      </c>
      <c r="AY33" s="107">
        <v>0</v>
      </c>
      <c r="AZ33" s="107">
        <v>0</v>
      </c>
      <c r="BA33" s="107">
        <v>0</v>
      </c>
      <c r="BB33" s="107">
        <v>30</v>
      </c>
      <c r="BC33" s="43">
        <v>1</v>
      </c>
      <c r="BD33" s="43">
        <v>0</v>
      </c>
      <c r="BE33" s="43"/>
      <c r="BF33" s="43">
        <v>0</v>
      </c>
      <c r="BH33" s="54">
        <v>2</v>
      </c>
      <c r="BI33" s="43">
        <v>6</v>
      </c>
      <c r="BJ33" s="43"/>
      <c r="BK33" s="45"/>
    </row>
    <row r="34" spans="1:73" s="45" customFormat="1" x14ac:dyDescent="0.2">
      <c r="A34" s="45" t="s">
        <v>8</v>
      </c>
      <c r="B34" s="45">
        <v>2012</v>
      </c>
      <c r="C34" s="43">
        <v>0</v>
      </c>
      <c r="D34" s="43">
        <v>0</v>
      </c>
      <c r="E34" s="43">
        <v>0</v>
      </c>
      <c r="F34" s="43">
        <v>0</v>
      </c>
      <c r="G34" s="43">
        <v>0</v>
      </c>
      <c r="H34" s="43">
        <v>0</v>
      </c>
      <c r="I34" s="43">
        <v>0</v>
      </c>
      <c r="J34" s="43">
        <v>0</v>
      </c>
      <c r="K34" s="43">
        <v>0</v>
      </c>
      <c r="L34" s="43">
        <v>0</v>
      </c>
      <c r="M34" s="43">
        <v>0.9</v>
      </c>
      <c r="N34" s="44">
        <v>0.9</v>
      </c>
      <c r="O34" s="44">
        <v>0</v>
      </c>
      <c r="P34" s="44">
        <v>0</v>
      </c>
      <c r="Q34" s="44">
        <v>0</v>
      </c>
      <c r="R34" s="44">
        <v>80.378</v>
      </c>
      <c r="S34" s="43">
        <v>0</v>
      </c>
      <c r="T34" s="43">
        <v>0</v>
      </c>
      <c r="U34" s="43">
        <v>0</v>
      </c>
      <c r="V34" s="43"/>
      <c r="W34" s="43">
        <v>0</v>
      </c>
      <c r="X34" s="43"/>
      <c r="Y34" s="43">
        <v>0</v>
      </c>
      <c r="Z34" s="43">
        <v>0</v>
      </c>
      <c r="AA34" s="43">
        <v>0</v>
      </c>
      <c r="AB34" s="43"/>
      <c r="AC34" s="43">
        <v>0</v>
      </c>
      <c r="AD34" s="43"/>
      <c r="AE34" s="43">
        <v>0</v>
      </c>
      <c r="AF34" s="43"/>
      <c r="AG34" s="43">
        <v>0</v>
      </c>
      <c r="AH34" s="43">
        <v>0</v>
      </c>
      <c r="AI34" s="43">
        <v>0</v>
      </c>
      <c r="AJ34" s="43">
        <v>0</v>
      </c>
      <c r="AK34" s="107">
        <v>0</v>
      </c>
      <c r="AL34" s="107">
        <v>0</v>
      </c>
      <c r="AM34" s="107">
        <v>0</v>
      </c>
      <c r="AN34" s="107"/>
      <c r="AO34" s="107"/>
      <c r="AP34" s="107">
        <v>0</v>
      </c>
      <c r="AQ34" s="107">
        <v>0</v>
      </c>
      <c r="AR34" s="107">
        <v>0</v>
      </c>
      <c r="AS34" s="107"/>
      <c r="AT34" s="107"/>
      <c r="AU34" s="107"/>
      <c r="AV34" s="107"/>
      <c r="AW34" s="107">
        <v>0</v>
      </c>
      <c r="AX34" s="107">
        <v>0</v>
      </c>
      <c r="AY34" s="107">
        <v>0</v>
      </c>
      <c r="AZ34" s="107"/>
      <c r="BA34" s="107"/>
      <c r="BB34" s="107">
        <v>0</v>
      </c>
      <c r="BC34" s="43">
        <v>1</v>
      </c>
      <c r="BD34" s="43">
        <v>0</v>
      </c>
      <c r="BE34" s="43">
        <v>0</v>
      </c>
      <c r="BF34" s="43">
        <v>0</v>
      </c>
      <c r="BH34" s="54">
        <v>1</v>
      </c>
      <c r="BI34" s="43">
        <v>3</v>
      </c>
      <c r="BJ34" s="43">
        <v>1</v>
      </c>
    </row>
    <row r="35" spans="1:73" s="45" customFormat="1" x14ac:dyDescent="0.2">
      <c r="A35" s="45" t="s">
        <v>8</v>
      </c>
      <c r="B35" s="45">
        <v>2013</v>
      </c>
      <c r="C35" s="43">
        <v>3</v>
      </c>
      <c r="D35" s="43">
        <v>0</v>
      </c>
      <c r="E35" s="43">
        <v>1</v>
      </c>
      <c r="F35" s="43">
        <v>0</v>
      </c>
      <c r="G35" s="43">
        <v>0</v>
      </c>
      <c r="H35" s="43">
        <v>0</v>
      </c>
      <c r="I35" s="43">
        <v>0</v>
      </c>
      <c r="J35" s="43">
        <v>0</v>
      </c>
      <c r="K35" s="43">
        <v>0</v>
      </c>
      <c r="L35" s="43">
        <v>0</v>
      </c>
      <c r="M35" s="43">
        <v>0.8</v>
      </c>
      <c r="N35" s="44">
        <v>0.8</v>
      </c>
      <c r="O35" s="44">
        <v>0</v>
      </c>
      <c r="P35" s="44">
        <v>0</v>
      </c>
      <c r="Q35" s="44">
        <v>0</v>
      </c>
      <c r="R35" s="44">
        <v>354</v>
      </c>
      <c r="S35" s="43">
        <v>0</v>
      </c>
      <c r="T35" s="43">
        <v>0</v>
      </c>
      <c r="U35" s="43">
        <v>0</v>
      </c>
      <c r="V35" s="43"/>
      <c r="W35" s="43">
        <v>0</v>
      </c>
      <c r="X35" s="43"/>
      <c r="Y35" s="43">
        <v>0</v>
      </c>
      <c r="Z35" s="43">
        <v>0</v>
      </c>
      <c r="AA35" s="43">
        <v>0</v>
      </c>
      <c r="AB35" s="43"/>
      <c r="AC35" s="43">
        <v>0</v>
      </c>
      <c r="AD35" s="43"/>
      <c r="AE35" s="43">
        <v>0</v>
      </c>
      <c r="AF35" s="43"/>
      <c r="AG35" s="43">
        <v>0</v>
      </c>
      <c r="AH35" s="43">
        <v>0</v>
      </c>
      <c r="AI35" s="43">
        <v>0</v>
      </c>
      <c r="AJ35" s="43">
        <v>0</v>
      </c>
      <c r="AK35" s="107">
        <v>0</v>
      </c>
      <c r="AL35" s="107">
        <v>0</v>
      </c>
      <c r="AM35" s="107">
        <v>0</v>
      </c>
      <c r="AN35" s="107"/>
      <c r="AO35" s="107"/>
      <c r="AP35" s="107">
        <v>0</v>
      </c>
      <c r="AQ35" s="107">
        <v>0</v>
      </c>
      <c r="AR35" s="107">
        <v>0</v>
      </c>
      <c r="AS35" s="107"/>
      <c r="AT35" s="107"/>
      <c r="AU35" s="107"/>
      <c r="AV35" s="107"/>
      <c r="AW35" s="107">
        <v>0</v>
      </c>
      <c r="AX35" s="107">
        <v>0</v>
      </c>
      <c r="AY35" s="107">
        <v>0</v>
      </c>
      <c r="AZ35" s="107">
        <v>0</v>
      </c>
      <c r="BA35" s="107">
        <v>0</v>
      </c>
      <c r="BB35" s="107">
        <v>0</v>
      </c>
      <c r="BC35" s="43">
        <v>1</v>
      </c>
      <c r="BD35" s="43">
        <v>0</v>
      </c>
      <c r="BE35" s="43">
        <v>0</v>
      </c>
      <c r="BF35" s="43">
        <v>0</v>
      </c>
      <c r="BH35" s="54">
        <v>5</v>
      </c>
      <c r="BI35" s="43">
        <v>3</v>
      </c>
      <c r="BJ35" s="43">
        <v>1</v>
      </c>
      <c r="BK35" s="57"/>
    </row>
    <row r="36" spans="1:73" s="45" customFormat="1" x14ac:dyDescent="0.2">
      <c r="A36" s="45" t="s">
        <v>8</v>
      </c>
      <c r="B36" s="84">
        <v>2014</v>
      </c>
      <c r="C36" s="43">
        <v>3</v>
      </c>
      <c r="D36" s="43">
        <v>0</v>
      </c>
      <c r="E36" s="43">
        <v>1</v>
      </c>
      <c r="F36" s="43">
        <v>1</v>
      </c>
      <c r="G36" s="43">
        <v>0</v>
      </c>
      <c r="H36" s="43">
        <v>0</v>
      </c>
      <c r="I36" s="43">
        <v>0</v>
      </c>
      <c r="J36" s="43">
        <v>0</v>
      </c>
      <c r="K36" s="43">
        <v>0</v>
      </c>
      <c r="L36" s="43">
        <v>0</v>
      </c>
      <c r="M36" s="43">
        <v>0.8</v>
      </c>
      <c r="N36" s="44">
        <v>0.6</v>
      </c>
      <c r="O36" s="44">
        <v>0</v>
      </c>
      <c r="P36" s="44">
        <v>0</v>
      </c>
      <c r="Q36" s="44">
        <v>0.2</v>
      </c>
      <c r="R36" s="44">
        <v>579.48900000000003</v>
      </c>
      <c r="S36" s="43">
        <v>0</v>
      </c>
      <c r="T36" s="43">
        <v>0</v>
      </c>
      <c r="U36" s="43">
        <v>0</v>
      </c>
      <c r="V36" s="43"/>
      <c r="W36" s="43">
        <v>0</v>
      </c>
      <c r="X36" s="43"/>
      <c r="Y36" s="43">
        <v>0</v>
      </c>
      <c r="Z36" s="43">
        <v>1</v>
      </c>
      <c r="AA36" s="43">
        <v>0</v>
      </c>
      <c r="AB36" s="43"/>
      <c r="AC36" s="43">
        <v>1</v>
      </c>
      <c r="AD36" s="43"/>
      <c r="AE36" s="43">
        <v>0</v>
      </c>
      <c r="AF36" s="43"/>
      <c r="AG36" s="43">
        <v>1</v>
      </c>
      <c r="AH36" s="43">
        <v>0</v>
      </c>
      <c r="AI36" s="43">
        <v>1</v>
      </c>
      <c r="AJ36" s="43">
        <v>0</v>
      </c>
      <c r="AK36" s="107">
        <v>0</v>
      </c>
      <c r="AL36" s="107">
        <v>34</v>
      </c>
      <c r="AM36" s="107">
        <v>0</v>
      </c>
      <c r="AN36" s="107"/>
      <c r="AO36" s="107"/>
      <c r="AP36" s="107">
        <v>0</v>
      </c>
      <c r="AQ36" s="107">
        <v>252.5</v>
      </c>
      <c r="AR36" s="107">
        <v>0</v>
      </c>
      <c r="AS36" s="107"/>
      <c r="AT36" s="107"/>
      <c r="AU36" s="107"/>
      <c r="AV36" s="107"/>
      <c r="AW36" s="107">
        <v>0</v>
      </c>
      <c r="AX36" s="107">
        <v>0</v>
      </c>
      <c r="AY36" s="107">
        <v>0</v>
      </c>
      <c r="AZ36" s="107">
        <v>0</v>
      </c>
      <c r="BA36" s="107">
        <v>0</v>
      </c>
      <c r="BB36" s="107">
        <v>286.5</v>
      </c>
      <c r="BC36" s="43">
        <v>1</v>
      </c>
      <c r="BD36" s="43">
        <v>0</v>
      </c>
      <c r="BE36" s="43">
        <v>0</v>
      </c>
      <c r="BF36" s="43">
        <v>0</v>
      </c>
      <c r="BG36" s="65">
        <f>SUM(BH36:BJ36)</f>
        <v>16</v>
      </c>
      <c r="BH36" s="54">
        <v>2</v>
      </c>
      <c r="BI36" s="43">
        <v>9</v>
      </c>
      <c r="BJ36" s="43">
        <v>5</v>
      </c>
      <c r="BK36" s="57"/>
    </row>
    <row r="37" spans="1:73" s="45" customFormat="1" x14ac:dyDescent="0.2">
      <c r="A37" s="45" t="s">
        <v>8</v>
      </c>
      <c r="B37" s="84">
        <v>2015</v>
      </c>
      <c r="C37" s="43">
        <v>11</v>
      </c>
      <c r="D37" s="43">
        <v>1</v>
      </c>
      <c r="E37" s="43">
        <v>6</v>
      </c>
      <c r="F37" s="43">
        <v>3</v>
      </c>
      <c r="G37" s="43">
        <v>0</v>
      </c>
      <c r="H37" s="43">
        <v>1</v>
      </c>
      <c r="I37" s="43">
        <v>0</v>
      </c>
      <c r="J37" s="43">
        <v>0</v>
      </c>
      <c r="K37" s="43">
        <v>0</v>
      </c>
      <c r="L37" s="43">
        <v>0</v>
      </c>
      <c r="M37" s="43">
        <v>0.5</v>
      </c>
      <c r="N37" s="44">
        <v>0.5</v>
      </c>
      <c r="O37" s="44">
        <v>0</v>
      </c>
      <c r="P37" s="44">
        <v>0</v>
      </c>
      <c r="Q37" s="44">
        <v>0</v>
      </c>
      <c r="R37" s="44">
        <v>3527.2809999999999</v>
      </c>
      <c r="S37" s="43">
        <v>0</v>
      </c>
      <c r="T37" s="43">
        <v>0</v>
      </c>
      <c r="U37" s="43">
        <v>0</v>
      </c>
      <c r="V37" s="43"/>
      <c r="W37" s="43">
        <v>0</v>
      </c>
      <c r="X37" s="43"/>
      <c r="Y37" s="43">
        <v>11</v>
      </c>
      <c r="Z37" s="43">
        <v>0</v>
      </c>
      <c r="AA37" s="43">
        <v>0</v>
      </c>
      <c r="AB37" s="43"/>
      <c r="AC37" s="43">
        <v>11</v>
      </c>
      <c r="AD37" s="43"/>
      <c r="AE37" s="43">
        <v>0</v>
      </c>
      <c r="AF37" s="43"/>
      <c r="AG37" s="43">
        <v>0</v>
      </c>
      <c r="AH37" s="43">
        <v>0</v>
      </c>
      <c r="AI37" s="43"/>
      <c r="AJ37" s="43"/>
      <c r="AK37" s="107"/>
      <c r="AL37" s="107"/>
      <c r="AM37" s="107"/>
      <c r="AN37" s="107"/>
      <c r="AO37" s="107"/>
      <c r="AP37" s="107"/>
      <c r="AQ37" s="107"/>
      <c r="AR37" s="107"/>
      <c r="AS37" s="107"/>
      <c r="AT37" s="107"/>
      <c r="AU37" s="107"/>
      <c r="AV37" s="107"/>
      <c r="AW37" s="107"/>
      <c r="AX37" s="107"/>
      <c r="AY37" s="107"/>
      <c r="AZ37" s="107"/>
      <c r="BA37" s="107"/>
      <c r="BB37" s="107"/>
      <c r="BC37" s="43">
        <v>1</v>
      </c>
      <c r="BD37" s="43">
        <v>11</v>
      </c>
      <c r="BE37" s="43">
        <v>0</v>
      </c>
      <c r="BF37" s="43">
        <v>0</v>
      </c>
      <c r="BG37" s="65">
        <f>SUM(BH37:BJ37)</f>
        <v>21</v>
      </c>
      <c r="BH37" s="54">
        <v>2</v>
      </c>
      <c r="BI37" s="43">
        <v>2</v>
      </c>
      <c r="BJ37" s="43">
        <v>17</v>
      </c>
      <c r="BK37" s="57"/>
    </row>
    <row r="38" spans="1:73" s="45" customFormat="1" x14ac:dyDescent="0.2">
      <c r="A38" s="45" t="s">
        <v>8</v>
      </c>
      <c r="B38" s="84">
        <v>2016</v>
      </c>
      <c r="C38" s="82">
        <v>2</v>
      </c>
      <c r="D38" s="82">
        <v>0</v>
      </c>
      <c r="E38" s="82">
        <v>1</v>
      </c>
      <c r="F38" s="82">
        <v>1</v>
      </c>
      <c r="G38" s="82">
        <v>0</v>
      </c>
      <c r="H38" s="82">
        <v>0</v>
      </c>
      <c r="I38" s="82">
        <v>1</v>
      </c>
      <c r="J38" s="82">
        <v>0</v>
      </c>
      <c r="K38" s="82">
        <v>0</v>
      </c>
      <c r="L38" s="82">
        <v>0</v>
      </c>
      <c r="M38" s="82">
        <v>0.7</v>
      </c>
      <c r="N38" s="82">
        <v>0.7</v>
      </c>
      <c r="O38" s="82">
        <v>0</v>
      </c>
      <c r="P38" s="82">
        <v>0</v>
      </c>
      <c r="Q38" s="82">
        <v>0.7</v>
      </c>
      <c r="R38" s="147">
        <v>524</v>
      </c>
      <c r="S38" s="82">
        <v>0</v>
      </c>
      <c r="T38" s="82">
        <v>0</v>
      </c>
      <c r="U38" s="82">
        <v>0</v>
      </c>
      <c r="V38" s="82">
        <v>0</v>
      </c>
      <c r="W38" s="82">
        <v>0</v>
      </c>
      <c r="X38" s="82">
        <v>0</v>
      </c>
      <c r="Y38" s="82">
        <v>0</v>
      </c>
      <c r="Z38" s="82">
        <v>0</v>
      </c>
      <c r="AA38" s="82">
        <v>0</v>
      </c>
      <c r="AB38" s="82">
        <v>0</v>
      </c>
      <c r="AC38" s="82">
        <v>0</v>
      </c>
      <c r="AD38" s="82">
        <v>1</v>
      </c>
      <c r="AE38" s="83">
        <v>0</v>
      </c>
      <c r="AF38" s="82">
        <v>0</v>
      </c>
      <c r="AG38" s="43">
        <v>1</v>
      </c>
      <c r="AH38" s="43">
        <v>0</v>
      </c>
      <c r="AI38" s="43">
        <v>1</v>
      </c>
      <c r="AJ38" s="43">
        <v>0</v>
      </c>
      <c r="AK38" s="141">
        <v>0</v>
      </c>
      <c r="AL38" s="141">
        <v>0</v>
      </c>
      <c r="AM38" s="141">
        <v>0</v>
      </c>
      <c r="AN38" s="141">
        <v>0</v>
      </c>
      <c r="AO38" s="141">
        <v>0</v>
      </c>
      <c r="AP38" s="141">
        <v>0</v>
      </c>
      <c r="AQ38" s="141">
        <v>0</v>
      </c>
      <c r="AR38" s="141">
        <v>0</v>
      </c>
      <c r="AS38" s="141">
        <v>0</v>
      </c>
      <c r="AT38" s="142">
        <v>278</v>
      </c>
      <c r="AU38" s="141">
        <v>0</v>
      </c>
      <c r="AV38" s="141">
        <v>0</v>
      </c>
      <c r="AW38" s="141">
        <v>0</v>
      </c>
      <c r="AX38" s="141">
        <v>0</v>
      </c>
      <c r="AY38" s="141">
        <v>0</v>
      </c>
      <c r="AZ38" s="141">
        <v>0</v>
      </c>
      <c r="BA38" s="141">
        <v>0</v>
      </c>
      <c r="BB38" s="142">
        <v>278</v>
      </c>
      <c r="BC38" s="82">
        <v>0</v>
      </c>
      <c r="BD38" s="82">
        <v>10</v>
      </c>
      <c r="BE38" s="82">
        <v>1</v>
      </c>
      <c r="BF38" s="82">
        <v>0</v>
      </c>
      <c r="BG38" s="82">
        <v>35</v>
      </c>
      <c r="BH38" s="82">
        <v>3</v>
      </c>
      <c r="BI38" s="82">
        <v>21</v>
      </c>
      <c r="BJ38" s="82">
        <v>11</v>
      </c>
      <c r="BK38" s="57"/>
    </row>
    <row r="39" spans="1:73" s="45" customFormat="1" x14ac:dyDescent="0.2">
      <c r="A39" s="45" t="s">
        <v>8</v>
      </c>
      <c r="B39" s="84">
        <v>2017</v>
      </c>
      <c r="C39" s="43">
        <f>HLOOKUP('[1]Samlede indberetninger 2017'!$D$9,'[1]Samlede indberetninger 2017'!$D$9:$D$78,'MIS (Andreas)'!A3,0)</f>
        <v>4</v>
      </c>
      <c r="D39" s="43">
        <f>HLOOKUP('[1]Samlede indberetninger 2017'!$D$9,'[1]Samlede indberetninger 2017'!$D$9:$D$78,'MIS (Andreas)'!B3,0)</f>
        <v>0</v>
      </c>
      <c r="E39" s="43">
        <f>HLOOKUP('[1]Samlede indberetninger 2017'!$D$9,'[1]Samlede indberetninger 2017'!$D$9:$D$78,'MIS (Andreas)'!C3,0)</f>
        <v>1</v>
      </c>
      <c r="F39" s="43">
        <f>HLOOKUP('[1]Samlede indberetninger 2017'!$D$9,'[1]Samlede indberetninger 2017'!$D$9:$D$78,'MIS (Andreas)'!D3,0)</f>
        <v>0</v>
      </c>
      <c r="G39" s="43">
        <f>HLOOKUP('[1]Samlede indberetninger 2017'!$D$9,'[1]Samlede indberetninger 2017'!$D$9:$D$78,'MIS (Andreas)'!E3,0)</f>
        <v>0</v>
      </c>
      <c r="H39" s="43">
        <f>HLOOKUP('[1]Samlede indberetninger 2017'!$D$9,'[1]Samlede indberetninger 2017'!$D$9:$D$78,'MIS (Andreas)'!F3,0)</f>
        <v>0</v>
      </c>
      <c r="I39" s="43">
        <f>HLOOKUP('[1]Samlede indberetninger 2017'!$D$9,'[1]Samlede indberetninger 2017'!$D$9:$D$78,'MIS (Andreas)'!G3,0)</f>
        <v>0</v>
      </c>
      <c r="J39" s="43">
        <f>HLOOKUP('[1]Samlede indberetninger 2017'!$D$9,'[1]Samlede indberetninger 2017'!$D$9:$D$78,'MIS (Andreas)'!H3,0)</f>
        <v>0</v>
      </c>
      <c r="K39" s="43">
        <f>HLOOKUP('[1]Samlede indberetninger 2017'!$D$9,'[1]Samlede indberetninger 2017'!$D$9:$D$78,'MIS (Andreas)'!I3,0)</f>
        <v>0</v>
      </c>
      <c r="L39" s="43">
        <f>HLOOKUP('[1]Samlede indberetninger 2017'!$D$9,'[1]Samlede indberetninger 2017'!$D$9:$D$78,'MIS (Andreas)'!J3,0)</f>
        <v>0</v>
      </c>
      <c r="M39" s="43">
        <f>HLOOKUP('[1]Samlede indberetninger 2017'!$D$9,'[1]Samlede indberetninger 2017'!$D$9:$D$78,'MIS (Andreas)'!K3,0)</f>
        <v>3</v>
      </c>
      <c r="N39" s="43">
        <f>HLOOKUP('[1]Samlede indberetninger 2017'!$D$9,'[1]Samlede indberetninger 2017'!$D$9:$D$78,'MIS (Andreas)'!L3,0)</f>
        <v>1</v>
      </c>
      <c r="O39" s="43">
        <f>HLOOKUP('[1]Samlede indberetninger 2017'!$D$9,'[1]Samlede indberetninger 2017'!$D$9:$D$78,'MIS (Andreas)'!M3,0)</f>
        <v>0</v>
      </c>
      <c r="P39" s="43">
        <f>HLOOKUP('[1]Samlede indberetninger 2017'!$D$9,'[1]Samlede indberetninger 2017'!$D$9:$D$78,'MIS (Andreas)'!N3,0)</f>
        <v>1</v>
      </c>
      <c r="Q39" s="43">
        <f>HLOOKUP('[1]Samlede indberetninger 2017'!$D$9,'[1]Samlede indberetninger 2017'!$D$9:$D$78,'MIS (Andreas)'!O3,0)</f>
        <v>1</v>
      </c>
      <c r="R39" s="107">
        <f>HLOOKUP('[1]Samlede indberetninger 2017'!$D$9,'[1]Samlede indberetninger 2017'!$D$9:$D$78,'MIS (Andreas)'!P3,0)/1000</f>
        <v>471.62150000000003</v>
      </c>
      <c r="S39" s="43">
        <f>HLOOKUP('[1]Samlede indberetninger 2017'!$D$9,'[1]Samlede indberetninger 2017'!$D$9:$D$78,'MIS (Andreas)'!Q3,0)</f>
        <v>0</v>
      </c>
      <c r="T39" s="43">
        <f>HLOOKUP('[1]Samlede indberetninger 2017'!$D$9,'[1]Samlede indberetninger 2017'!$D$9:$D$78,'MIS (Andreas)'!R3,0)</f>
        <v>0</v>
      </c>
      <c r="U39" s="43">
        <f>HLOOKUP('[1]Samlede indberetninger 2017'!$D$9,'[1]Samlede indberetninger 2017'!$D$9:$D$78,'MIS (Andreas)'!S3,0)</f>
        <v>0</v>
      </c>
      <c r="V39" s="43">
        <f>HLOOKUP('[1]Samlede indberetninger 2017'!$D$9,'[1]Samlede indberetninger 2017'!$D$9:$D$78,'MIS (Andreas)'!T3,0)</f>
        <v>0</v>
      </c>
      <c r="W39" s="43">
        <f>HLOOKUP('[1]Samlede indberetninger 2017'!$D$9,'[1]Samlede indberetninger 2017'!$D$9:$D$78,'MIS (Andreas)'!U3,0)</f>
        <v>0</v>
      </c>
      <c r="X39" s="43">
        <f>HLOOKUP('[1]Samlede indberetninger 2017'!$D$9,'[1]Samlede indberetninger 2017'!$D$9:$D$78,'MIS (Andreas)'!V3,0)</f>
        <v>0</v>
      </c>
      <c r="Y39" s="43">
        <f>HLOOKUP('[1]Samlede indberetninger 2017'!$D$9,'[1]Samlede indberetninger 2017'!$D$9:$D$78,'MIS (Andreas)'!W3,0)</f>
        <v>0</v>
      </c>
      <c r="Z39" s="43">
        <f>HLOOKUP('[1]Samlede indberetninger 2017'!$D$9,'[1]Samlede indberetninger 2017'!$D$9:$D$78,'MIS (Andreas)'!X3,0)</f>
        <v>0</v>
      </c>
      <c r="AA39" s="43">
        <f>HLOOKUP('[1]Samlede indberetninger 2017'!$D$9,'[1]Samlede indberetninger 2017'!$D$9:$D$78,'MIS (Andreas)'!Y3,0)</f>
        <v>0</v>
      </c>
      <c r="AB39" s="43">
        <f>HLOOKUP('[1]Samlede indberetninger 2017'!$D$9,'[1]Samlede indberetninger 2017'!$D$9:$D$78,'MIS (Andreas)'!Z3,0)</f>
        <v>0</v>
      </c>
      <c r="AC39" s="43">
        <f>HLOOKUP('[1]Samlede indberetninger 2017'!$D$9,'[1]Samlede indberetninger 2017'!$D$9:$D$78,'MIS (Andreas)'!AA3,0)</f>
        <v>0</v>
      </c>
      <c r="AD39" s="43">
        <f>HLOOKUP('[1]Samlede indberetninger 2017'!$D$9,'[1]Samlede indberetninger 2017'!$D$9:$D$78,'MIS (Andreas)'!AB3,0)</f>
        <v>1</v>
      </c>
      <c r="AE39" s="43">
        <f>HLOOKUP('[1]Samlede indberetninger 2017'!$D$9,'[1]Samlede indberetninger 2017'!$D$9:$D$78,'MIS (Andreas)'!AC3,0)</f>
        <v>0</v>
      </c>
      <c r="AF39" s="43">
        <f>HLOOKUP('[1]Samlede indberetninger 2017'!$D$9,'[1]Samlede indberetninger 2017'!$D$9:$D$78,'MIS (Andreas)'!AD3,0)</f>
        <v>0</v>
      </c>
      <c r="AG39" s="43">
        <f>HLOOKUP('[1]Samlede indberetninger 2017'!$D$9,'[1]Samlede indberetninger 2017'!$D$9:$D$78,'MIS (Andreas)'!AE3,0)</f>
        <v>0</v>
      </c>
      <c r="AH39" s="43">
        <f>HLOOKUP('[1]Samlede indberetninger 2017'!$D$9,'[1]Samlede indberetninger 2017'!$D$9:$D$78,'MIS (Andreas)'!AF3,0)</f>
        <v>0</v>
      </c>
      <c r="AI39" s="43">
        <f>HLOOKUP('[1]Samlede indberetninger 2017'!$D$9,'[1]Samlede indberetninger 2017'!$D$9:$D$78,'MIS (Andreas)'!AG3,0)</f>
        <v>0</v>
      </c>
      <c r="AJ39" s="43">
        <f>HLOOKUP('[1]Samlede indberetninger 2017'!$D$9,'[1]Samlede indberetninger 2017'!$D$9:$D$78,'MIS (Andreas)'!AH3,0)</f>
        <v>0</v>
      </c>
      <c r="AK39" s="107">
        <f>HLOOKUP('[1]Samlede indberetninger 2017'!$D$9,'[1]Samlede indberetninger 2017'!$D$9:$D$78,'MIS (Andreas)'!AI3,0)</f>
        <v>0</v>
      </c>
      <c r="AL39" s="107">
        <f>HLOOKUP('[1]Samlede indberetninger 2017'!$D$9,'[1]Samlede indberetninger 2017'!$D$9:$D$78,'MIS (Andreas)'!AJ3,0)</f>
        <v>0</v>
      </c>
      <c r="AM39" s="107">
        <f>HLOOKUP('[1]Samlede indberetninger 2017'!$D$9,'[1]Samlede indberetninger 2017'!$D$9:$D$78,'MIS (Andreas)'!AK3,0)</f>
        <v>0</v>
      </c>
      <c r="AN39" s="107">
        <f>HLOOKUP('[1]Samlede indberetninger 2017'!$D$9,'[1]Samlede indberetninger 2017'!$D$9:$D$78,'MIS (Andreas)'!AL3,0)</f>
        <v>0</v>
      </c>
      <c r="AO39" s="107">
        <f>HLOOKUP('[1]Samlede indberetninger 2017'!$D$9,'[1]Samlede indberetninger 2017'!$D$9:$D$78,'MIS (Andreas)'!AM3,0)</f>
        <v>0</v>
      </c>
      <c r="AP39" s="107">
        <f>HLOOKUP('[1]Samlede indberetninger 2017'!$D$9,'[1]Samlede indberetninger 2017'!$D$9:$D$78,'MIS (Andreas)'!AN3,0)</f>
        <v>0</v>
      </c>
      <c r="AQ39" s="107">
        <f>HLOOKUP('[1]Samlede indberetninger 2017'!$D$9,'[1]Samlede indberetninger 2017'!$D$9:$D$78,'MIS (Andreas)'!AO3,0)</f>
        <v>0</v>
      </c>
      <c r="AR39" s="107">
        <f>HLOOKUP('[1]Samlede indberetninger 2017'!$D$9,'[1]Samlede indberetninger 2017'!$D$9:$D$78,'MIS (Andreas)'!AP3,0)</f>
        <v>0</v>
      </c>
      <c r="AS39" s="107">
        <f>HLOOKUP('[1]Samlede indberetninger 2017'!$D$9,'[1]Samlede indberetninger 2017'!$D$9:$D$78,'MIS (Andreas)'!AQ3,0)</f>
        <v>0</v>
      </c>
      <c r="AT39" s="107">
        <f>HLOOKUP('[1]Samlede indberetninger 2017'!$D$9,'[1]Samlede indberetninger 2017'!$D$9:$D$78,'MIS (Andreas)'!AR3,0)</f>
        <v>0</v>
      </c>
      <c r="AU39" s="107">
        <f>HLOOKUP('[1]Samlede indberetninger 2017'!$D$9,'[1]Samlede indberetninger 2017'!$D$9:$D$78,'MIS (Andreas)'!AS3,0)</f>
        <v>0</v>
      </c>
      <c r="AV39" s="107">
        <f>HLOOKUP('[1]Samlede indberetninger 2017'!$D$9,'[1]Samlede indberetninger 2017'!$D$9:$D$78,'MIS (Andreas)'!AT3,0)</f>
        <v>0</v>
      </c>
      <c r="AW39" s="107">
        <f>HLOOKUP('[1]Samlede indberetninger 2017'!$D$9,'[1]Samlede indberetninger 2017'!$D$9:$D$78,'MIS (Andreas)'!AU3,0)</f>
        <v>0</v>
      </c>
      <c r="AX39" s="107">
        <f>HLOOKUP('[1]Samlede indberetninger 2017'!$D$9,'[1]Samlede indberetninger 2017'!$D$9:$D$78,'MIS (Andreas)'!AV3,0)</f>
        <v>0</v>
      </c>
      <c r="AY39" s="107">
        <f>HLOOKUP('[1]Samlede indberetninger 2017'!$D$9,'[1]Samlede indberetninger 2017'!$D$9:$D$78,'MIS (Andreas)'!AW3,0)</f>
        <v>0</v>
      </c>
      <c r="AZ39" s="107">
        <f>HLOOKUP('[1]Samlede indberetninger 2017'!$D$9,'[1]Samlede indberetninger 2017'!$D$9:$D$78,'MIS (Andreas)'!AX3,0)</f>
        <v>0</v>
      </c>
      <c r="BA39" s="107">
        <f>HLOOKUP('[1]Samlede indberetninger 2017'!$D$9,'[1]Samlede indberetninger 2017'!$D$9:$D$78,'MIS (Andreas)'!AY3,0)</f>
        <v>0</v>
      </c>
      <c r="BB39" s="107">
        <f>HLOOKUP('[1]Samlede indberetninger 2017'!$D$9,'[1]Samlede indberetninger 2017'!$D$9:$D$78,'MIS (Andreas)'!AZ3,0)</f>
        <v>0</v>
      </c>
      <c r="BC39" s="43">
        <f>HLOOKUP('[1]Samlede indberetninger 2017'!$D$9,'[1]Samlede indberetninger 2017'!$D$9:$D$78,'MIS (Andreas)'!BA3,0)</f>
        <v>0</v>
      </c>
      <c r="BD39" s="43">
        <f>HLOOKUP('[1]Samlede indberetninger 2017'!$D$9,'[1]Samlede indberetninger 2017'!$D$9:$D$78,'MIS (Andreas)'!BB3,0)</f>
        <v>12</v>
      </c>
      <c r="BE39" s="43">
        <f>HLOOKUP('[1]Samlede indberetninger 2017'!$D$9,'[1]Samlede indberetninger 2017'!$D$9:$D$78,'MIS (Andreas)'!BC3,0)</f>
        <v>0</v>
      </c>
      <c r="BF39" s="43">
        <f>HLOOKUP('[1]Samlede indberetninger 2017'!$D$9,'[1]Samlede indberetninger 2017'!$D$9:$D$78,'MIS (Andreas)'!BD3,0)</f>
        <v>0</v>
      </c>
      <c r="BG39" s="43">
        <f>HLOOKUP('[1]Samlede indberetninger 2017'!$D$9,'[1]Samlede indberetninger 2017'!$D$9:$D$78,'MIS (Andreas)'!BE3,0)</f>
        <v>32</v>
      </c>
      <c r="BH39" s="43">
        <f>HLOOKUP('[1]Samlede indberetninger 2017'!$D$9,'[1]Samlede indberetninger 2017'!$D$9:$D$78,'MIS (Andreas)'!BF3,0)</f>
        <v>11</v>
      </c>
      <c r="BI39" s="43">
        <f>HLOOKUP('[1]Samlede indberetninger 2017'!$D$9,'[1]Samlede indberetninger 2017'!$D$9:$D$78,'MIS (Andreas)'!BG3,0)</f>
        <v>20</v>
      </c>
      <c r="BJ39" s="43">
        <f>HLOOKUP('[1]Samlede indberetninger 2017'!$D$9,'[1]Samlede indberetninger 2017'!$D$9:$D$78,'MIS (Andreas)'!BH3,0)</f>
        <v>1</v>
      </c>
      <c r="BK39" s="57"/>
    </row>
    <row r="40" spans="1:73" s="66" customFormat="1" x14ac:dyDescent="0.2">
      <c r="A40" s="66" t="s">
        <v>9</v>
      </c>
      <c r="B40" s="84">
        <v>2007</v>
      </c>
      <c r="C40" s="43">
        <v>72</v>
      </c>
      <c r="D40" s="43">
        <v>5</v>
      </c>
      <c r="E40" s="43">
        <v>28</v>
      </c>
      <c r="F40" s="43">
        <v>16</v>
      </c>
      <c r="G40" s="43">
        <v>0</v>
      </c>
      <c r="H40" s="43"/>
      <c r="I40" s="43"/>
      <c r="J40" s="43"/>
      <c r="K40" s="43">
        <v>0</v>
      </c>
      <c r="L40" s="43"/>
      <c r="M40" s="43">
        <v>9.5</v>
      </c>
      <c r="N40" s="44">
        <v>4.5</v>
      </c>
      <c r="O40" s="44">
        <v>2</v>
      </c>
      <c r="P40" s="44">
        <v>2</v>
      </c>
      <c r="Q40" s="44">
        <v>1</v>
      </c>
      <c r="R40" s="44">
        <v>5879</v>
      </c>
      <c r="S40" s="43">
        <v>9</v>
      </c>
      <c r="T40" s="43">
        <v>0</v>
      </c>
      <c r="U40" s="43">
        <v>0</v>
      </c>
      <c r="V40" s="43"/>
      <c r="W40" s="43">
        <v>9</v>
      </c>
      <c r="X40" s="43"/>
      <c r="Y40" s="43"/>
      <c r="Z40" s="43"/>
      <c r="AA40" s="43"/>
      <c r="AB40" s="43"/>
      <c r="AC40" s="43">
        <v>0</v>
      </c>
      <c r="AD40" s="43"/>
      <c r="AE40" s="43">
        <v>2</v>
      </c>
      <c r="AF40" s="43"/>
      <c r="AG40" s="43">
        <v>1</v>
      </c>
      <c r="AH40" s="43">
        <v>0</v>
      </c>
      <c r="AI40" s="43">
        <v>1</v>
      </c>
      <c r="AJ40" s="43">
        <v>1</v>
      </c>
      <c r="AK40" s="107">
        <v>5374</v>
      </c>
      <c r="AL40" s="107">
        <v>0</v>
      </c>
      <c r="AM40" s="107">
        <v>0</v>
      </c>
      <c r="AN40" s="107"/>
      <c r="AO40" s="107"/>
      <c r="AP40" s="107">
        <v>0</v>
      </c>
      <c r="AQ40" s="107" t="s">
        <v>6</v>
      </c>
      <c r="AR40" s="107" t="s">
        <v>6</v>
      </c>
      <c r="AS40" s="107"/>
      <c r="AT40" s="107"/>
      <c r="AU40" s="107"/>
      <c r="AV40" s="107"/>
      <c r="AW40" s="107" t="s">
        <v>6</v>
      </c>
      <c r="AX40" s="107" t="s">
        <v>6</v>
      </c>
      <c r="AY40" s="107">
        <v>0</v>
      </c>
      <c r="AZ40" s="107" t="s">
        <v>6</v>
      </c>
      <c r="BA40" s="107">
        <v>2261</v>
      </c>
      <c r="BB40" s="107">
        <v>7635</v>
      </c>
      <c r="BC40" s="43">
        <v>2</v>
      </c>
      <c r="BD40" s="43">
        <v>37</v>
      </c>
      <c r="BE40" s="43">
        <v>14</v>
      </c>
      <c r="BF40" s="43">
        <v>3</v>
      </c>
      <c r="BG40" s="43" t="s">
        <v>6</v>
      </c>
      <c r="BH40" s="43"/>
      <c r="BI40" s="43"/>
      <c r="BJ40" s="43"/>
      <c r="BK40" s="45"/>
    </row>
    <row r="41" spans="1:73" s="66" customFormat="1" x14ac:dyDescent="0.2">
      <c r="A41" s="66" t="s">
        <v>9</v>
      </c>
      <c r="B41" s="84">
        <v>2008</v>
      </c>
      <c r="C41" s="43">
        <v>74</v>
      </c>
      <c r="D41" s="43">
        <v>5</v>
      </c>
      <c r="E41" s="43">
        <v>28</v>
      </c>
      <c r="F41" s="43">
        <v>21</v>
      </c>
      <c r="G41" s="43">
        <v>2</v>
      </c>
      <c r="H41" s="43"/>
      <c r="I41" s="43"/>
      <c r="J41" s="43"/>
      <c r="K41" s="43">
        <v>0</v>
      </c>
      <c r="L41" s="43"/>
      <c r="M41" s="43">
        <v>8</v>
      </c>
      <c r="N41" s="44">
        <v>3</v>
      </c>
      <c r="O41" s="44">
        <v>1</v>
      </c>
      <c r="P41" s="44">
        <v>3</v>
      </c>
      <c r="Q41" s="44">
        <v>1</v>
      </c>
      <c r="R41" s="44">
        <v>5700</v>
      </c>
      <c r="S41" s="43">
        <v>12</v>
      </c>
      <c r="T41" s="43">
        <v>0</v>
      </c>
      <c r="U41" s="43">
        <v>0</v>
      </c>
      <c r="V41" s="43"/>
      <c r="W41" s="43">
        <v>12</v>
      </c>
      <c r="X41" s="43"/>
      <c r="Y41" s="43"/>
      <c r="Z41" s="43"/>
      <c r="AA41" s="43"/>
      <c r="AB41" s="43"/>
      <c r="AC41" s="43">
        <v>1</v>
      </c>
      <c r="AD41" s="43"/>
      <c r="AE41" s="43">
        <v>6</v>
      </c>
      <c r="AF41" s="43"/>
      <c r="AG41" s="43">
        <v>3</v>
      </c>
      <c r="AH41" s="43">
        <v>0</v>
      </c>
      <c r="AI41" s="43">
        <v>3</v>
      </c>
      <c r="AJ41" s="43">
        <v>0</v>
      </c>
      <c r="AK41" s="107">
        <v>3485</v>
      </c>
      <c r="AL41" s="107">
        <v>0</v>
      </c>
      <c r="AM41" s="107">
        <v>0</v>
      </c>
      <c r="AN41" s="107"/>
      <c r="AO41" s="107"/>
      <c r="AP41" s="107">
        <v>160</v>
      </c>
      <c r="AQ41" s="107">
        <v>0</v>
      </c>
      <c r="AR41" s="107" t="s">
        <v>6</v>
      </c>
      <c r="AS41" s="107"/>
      <c r="AT41" s="107"/>
      <c r="AU41" s="107"/>
      <c r="AV41" s="107"/>
      <c r="AW41" s="107" t="s">
        <v>6</v>
      </c>
      <c r="AX41" s="107">
        <v>0</v>
      </c>
      <c r="AY41" s="107" t="s">
        <v>6</v>
      </c>
      <c r="AZ41" s="107" t="s">
        <v>6</v>
      </c>
      <c r="BA41" s="107">
        <v>665</v>
      </c>
      <c r="BB41" s="107">
        <v>4310</v>
      </c>
      <c r="BC41" s="43">
        <v>3</v>
      </c>
      <c r="BD41" s="43">
        <v>43</v>
      </c>
      <c r="BE41" s="43">
        <v>15</v>
      </c>
      <c r="BF41" s="43">
        <v>2</v>
      </c>
      <c r="BG41" s="43" t="s">
        <v>6</v>
      </c>
      <c r="BH41" s="43"/>
      <c r="BI41" s="43"/>
      <c r="BJ41" s="43"/>
      <c r="BK41" s="45"/>
    </row>
    <row r="42" spans="1:73" s="66" customFormat="1" x14ac:dyDescent="0.2">
      <c r="A42" s="66" t="s">
        <v>9</v>
      </c>
      <c r="B42" s="84">
        <v>2009</v>
      </c>
      <c r="C42" s="43">
        <v>45</v>
      </c>
      <c r="D42" s="43">
        <v>10</v>
      </c>
      <c r="E42" s="43">
        <v>15</v>
      </c>
      <c r="F42" s="43">
        <v>17</v>
      </c>
      <c r="G42" s="43">
        <v>2</v>
      </c>
      <c r="H42" s="43"/>
      <c r="I42" s="43"/>
      <c r="J42" s="43"/>
      <c r="K42" s="43">
        <v>2</v>
      </c>
      <c r="L42" s="43"/>
      <c r="M42" s="43">
        <v>8</v>
      </c>
      <c r="N42" s="44">
        <v>3</v>
      </c>
      <c r="O42" s="44">
        <v>1</v>
      </c>
      <c r="P42" s="44">
        <v>3</v>
      </c>
      <c r="Q42" s="44">
        <v>1</v>
      </c>
      <c r="R42" s="44">
        <v>7616</v>
      </c>
      <c r="S42" s="43">
        <v>13</v>
      </c>
      <c r="T42" s="43">
        <v>0</v>
      </c>
      <c r="U42" s="43">
        <v>0</v>
      </c>
      <c r="V42" s="43"/>
      <c r="W42" s="43">
        <v>13</v>
      </c>
      <c r="X42" s="43"/>
      <c r="Y42" s="43"/>
      <c r="Z42" s="43"/>
      <c r="AA42" s="43"/>
      <c r="AB42" s="43"/>
      <c r="AC42" s="43">
        <v>1</v>
      </c>
      <c r="AD42" s="43"/>
      <c r="AE42" s="43">
        <v>1</v>
      </c>
      <c r="AF42" s="43"/>
      <c r="AG42" s="43">
        <v>0</v>
      </c>
      <c r="AH42" s="43">
        <v>0</v>
      </c>
      <c r="AI42" s="43">
        <v>0</v>
      </c>
      <c r="AJ42" s="43">
        <v>0</v>
      </c>
      <c r="AK42" s="107">
        <v>881</v>
      </c>
      <c r="AL42" s="107">
        <v>0</v>
      </c>
      <c r="AM42" s="107">
        <v>0</v>
      </c>
      <c r="AN42" s="107"/>
      <c r="AO42" s="107"/>
      <c r="AP42" s="107">
        <v>1000</v>
      </c>
      <c r="AQ42" s="107">
        <v>0</v>
      </c>
      <c r="AR42" s="107">
        <v>0</v>
      </c>
      <c r="AS42" s="107"/>
      <c r="AT42" s="107"/>
      <c r="AU42" s="107"/>
      <c r="AV42" s="107"/>
      <c r="AW42" s="107">
        <v>0</v>
      </c>
      <c r="AX42" s="107">
        <v>0</v>
      </c>
      <c r="AY42" s="107">
        <v>0</v>
      </c>
      <c r="AZ42" s="107">
        <v>0</v>
      </c>
      <c r="BA42" s="107">
        <v>4242</v>
      </c>
      <c r="BB42" s="107">
        <v>6124</v>
      </c>
      <c r="BC42" s="43">
        <v>4</v>
      </c>
      <c r="BD42" s="43">
        <v>50</v>
      </c>
      <c r="BE42" s="43">
        <v>27</v>
      </c>
      <c r="BF42" s="43">
        <v>2</v>
      </c>
      <c r="BG42" s="43" t="s">
        <v>6</v>
      </c>
      <c r="BH42" s="43"/>
      <c r="BI42" s="43"/>
      <c r="BJ42" s="43"/>
      <c r="BK42" s="45"/>
    </row>
    <row r="43" spans="1:73" s="66" customFormat="1" x14ac:dyDescent="0.2">
      <c r="A43" s="66" t="s">
        <v>9</v>
      </c>
      <c r="B43" s="84">
        <v>2010</v>
      </c>
      <c r="C43" s="43">
        <v>40</v>
      </c>
      <c r="D43" s="43">
        <v>17</v>
      </c>
      <c r="E43" s="43">
        <v>11</v>
      </c>
      <c r="F43" s="43">
        <v>11</v>
      </c>
      <c r="G43" s="43">
        <v>3</v>
      </c>
      <c r="H43" s="43"/>
      <c r="I43" s="43"/>
      <c r="J43" s="43"/>
      <c r="K43" s="43">
        <v>2</v>
      </c>
      <c r="L43" s="43"/>
      <c r="M43" s="43">
        <v>8</v>
      </c>
      <c r="N43" s="44">
        <v>3</v>
      </c>
      <c r="O43" s="44">
        <v>2.5</v>
      </c>
      <c r="P43" s="44">
        <v>1.5</v>
      </c>
      <c r="Q43" s="44">
        <v>1</v>
      </c>
      <c r="R43" s="44">
        <v>5009</v>
      </c>
      <c r="S43" s="43">
        <v>12</v>
      </c>
      <c r="T43" s="43">
        <v>0</v>
      </c>
      <c r="U43" s="43">
        <v>0</v>
      </c>
      <c r="V43" s="43"/>
      <c r="W43" s="43">
        <v>12</v>
      </c>
      <c r="X43" s="43"/>
      <c r="Y43" s="43"/>
      <c r="Z43" s="43"/>
      <c r="AA43" s="43"/>
      <c r="AB43" s="43"/>
      <c r="AC43" s="43">
        <v>2</v>
      </c>
      <c r="AD43" s="43"/>
      <c r="AE43" s="43">
        <v>4</v>
      </c>
      <c r="AF43" s="43"/>
      <c r="AG43" s="43">
        <v>0</v>
      </c>
      <c r="AH43" s="43">
        <v>0</v>
      </c>
      <c r="AI43" s="43">
        <v>0</v>
      </c>
      <c r="AJ43" s="43">
        <v>0</v>
      </c>
      <c r="AK43" s="107">
        <v>1224</v>
      </c>
      <c r="AL43" s="107">
        <v>0</v>
      </c>
      <c r="AM43" s="107">
        <v>0</v>
      </c>
      <c r="AN43" s="107"/>
      <c r="AO43" s="107"/>
      <c r="AP43" s="107">
        <v>50</v>
      </c>
      <c r="AQ43" s="107">
        <v>0</v>
      </c>
      <c r="AR43" s="107">
        <v>0</v>
      </c>
      <c r="AS43" s="107"/>
      <c r="AT43" s="107"/>
      <c r="AU43" s="107"/>
      <c r="AV43" s="107"/>
      <c r="AW43" s="107">
        <v>0</v>
      </c>
      <c r="AX43" s="107">
        <v>0</v>
      </c>
      <c r="AY43" s="107">
        <v>0</v>
      </c>
      <c r="AZ43" s="107">
        <v>0</v>
      </c>
      <c r="BA43" s="107">
        <v>3789</v>
      </c>
      <c r="BB43" s="107">
        <v>5063</v>
      </c>
      <c r="BC43" s="43">
        <v>5</v>
      </c>
      <c r="BD43" s="43">
        <v>58</v>
      </c>
      <c r="BE43" s="43">
        <v>15</v>
      </c>
      <c r="BF43" s="43">
        <v>2</v>
      </c>
      <c r="BH43" s="43">
        <v>180</v>
      </c>
      <c r="BI43" s="43">
        <v>126</v>
      </c>
      <c r="BJ43" s="43">
        <v>143</v>
      </c>
      <c r="BK43" s="45"/>
    </row>
    <row r="44" spans="1:73" s="66" customFormat="1" x14ac:dyDescent="0.2">
      <c r="A44" s="66" t="s">
        <v>9</v>
      </c>
      <c r="B44" s="84">
        <v>2011</v>
      </c>
      <c r="C44" s="43">
        <v>58</v>
      </c>
      <c r="D44" s="43">
        <v>8</v>
      </c>
      <c r="E44" s="43">
        <v>17</v>
      </c>
      <c r="F44" s="43">
        <v>12</v>
      </c>
      <c r="G44" s="43">
        <v>2</v>
      </c>
      <c r="H44" s="43"/>
      <c r="I44" s="43"/>
      <c r="J44" s="43"/>
      <c r="K44" s="43">
        <v>3</v>
      </c>
      <c r="L44" s="43"/>
      <c r="M44" s="43">
        <v>8</v>
      </c>
      <c r="N44" s="44">
        <v>3</v>
      </c>
      <c r="O44" s="44">
        <v>2.5</v>
      </c>
      <c r="P44" s="44">
        <v>1.5</v>
      </c>
      <c r="Q44" s="44">
        <v>1</v>
      </c>
      <c r="R44" s="44">
        <v>4469.5969999999998</v>
      </c>
      <c r="S44" s="43">
        <v>18</v>
      </c>
      <c r="T44" s="43">
        <v>3</v>
      </c>
      <c r="U44" s="43">
        <v>0</v>
      </c>
      <c r="V44" s="43"/>
      <c r="W44" s="43">
        <v>21</v>
      </c>
      <c r="X44" s="43"/>
      <c r="Y44" s="43"/>
      <c r="Z44" s="43"/>
      <c r="AA44" s="43"/>
      <c r="AB44" s="43"/>
      <c r="AC44" s="43">
        <v>0</v>
      </c>
      <c r="AD44" s="43"/>
      <c r="AE44" s="43">
        <v>5</v>
      </c>
      <c r="AF44" s="43"/>
      <c r="AG44" s="43">
        <v>0</v>
      </c>
      <c r="AH44" s="43">
        <v>0</v>
      </c>
      <c r="AI44" s="43">
        <v>0</v>
      </c>
      <c r="AJ44" s="43">
        <v>0</v>
      </c>
      <c r="AK44" s="107">
        <v>1801.2739999999999</v>
      </c>
      <c r="AL44" s="107">
        <v>0</v>
      </c>
      <c r="AM44" s="107">
        <v>0</v>
      </c>
      <c r="AN44" s="107"/>
      <c r="AO44" s="107"/>
      <c r="AP44" s="107">
        <v>0</v>
      </c>
      <c r="AQ44" s="107">
        <v>0</v>
      </c>
      <c r="AR44" s="107">
        <v>0</v>
      </c>
      <c r="AS44" s="107"/>
      <c r="AT44" s="107"/>
      <c r="AU44" s="107"/>
      <c r="AV44" s="107"/>
      <c r="AW44" s="107">
        <v>0</v>
      </c>
      <c r="AX44" s="107">
        <v>0</v>
      </c>
      <c r="AY44" s="107">
        <v>0</v>
      </c>
      <c r="AZ44" s="107">
        <v>0</v>
      </c>
      <c r="BA44" s="107">
        <v>2619.6190000000001</v>
      </c>
      <c r="BB44" s="107">
        <v>4420.893</v>
      </c>
      <c r="BC44" s="43">
        <v>8</v>
      </c>
      <c r="BD44" s="43">
        <v>79</v>
      </c>
      <c r="BE44" s="43">
        <v>32</v>
      </c>
      <c r="BF44" s="43">
        <v>2</v>
      </c>
      <c r="BH44" s="43">
        <v>197</v>
      </c>
      <c r="BI44" s="43">
        <v>109</v>
      </c>
      <c r="BJ44" s="43">
        <v>143</v>
      </c>
      <c r="BK44" s="45"/>
    </row>
    <row r="45" spans="1:73" s="45" customFormat="1" x14ac:dyDescent="0.2">
      <c r="A45" s="45" t="s">
        <v>9</v>
      </c>
      <c r="B45" s="45">
        <v>2012</v>
      </c>
      <c r="C45" s="43">
        <v>49</v>
      </c>
      <c r="D45" s="43">
        <v>11</v>
      </c>
      <c r="E45" s="43">
        <v>13</v>
      </c>
      <c r="F45" s="43">
        <v>10</v>
      </c>
      <c r="G45" s="43">
        <v>4</v>
      </c>
      <c r="H45" s="43">
        <v>3</v>
      </c>
      <c r="I45" s="43">
        <v>1</v>
      </c>
      <c r="J45" s="43">
        <v>0</v>
      </c>
      <c r="K45" s="43">
        <v>3</v>
      </c>
      <c r="L45" s="43">
        <v>0</v>
      </c>
      <c r="M45" s="43">
        <v>13</v>
      </c>
      <c r="N45" s="44">
        <v>6</v>
      </c>
      <c r="O45" s="44">
        <v>1.5</v>
      </c>
      <c r="P45" s="44">
        <v>4.5</v>
      </c>
      <c r="Q45" s="44">
        <v>1</v>
      </c>
      <c r="R45" s="44">
        <v>4587.0360000000001</v>
      </c>
      <c r="S45" s="43">
        <v>14</v>
      </c>
      <c r="T45" s="43">
        <v>1</v>
      </c>
      <c r="U45" s="43">
        <v>1</v>
      </c>
      <c r="V45" s="43"/>
      <c r="W45" s="43">
        <v>16</v>
      </c>
      <c r="X45" s="43"/>
      <c r="Y45" s="43">
        <v>1</v>
      </c>
      <c r="Z45" s="43">
        <v>0</v>
      </c>
      <c r="AA45" s="43">
        <v>0</v>
      </c>
      <c r="AB45" s="43"/>
      <c r="AC45" s="43">
        <v>1</v>
      </c>
      <c r="AD45" s="43"/>
      <c r="AE45" s="43">
        <v>2</v>
      </c>
      <c r="AF45" s="43"/>
      <c r="AG45" s="43">
        <v>3</v>
      </c>
      <c r="AH45" s="43">
        <v>2</v>
      </c>
      <c r="AI45" s="43">
        <v>5</v>
      </c>
      <c r="AJ45" s="43">
        <v>1</v>
      </c>
      <c r="AK45" s="107">
        <v>1799.89</v>
      </c>
      <c r="AL45" s="107">
        <v>0</v>
      </c>
      <c r="AM45" s="107">
        <v>0</v>
      </c>
      <c r="AN45" s="107"/>
      <c r="AO45" s="107"/>
      <c r="AP45" s="107">
        <v>0</v>
      </c>
      <c r="AQ45" s="107">
        <v>0</v>
      </c>
      <c r="AR45" s="107">
        <v>0</v>
      </c>
      <c r="AS45" s="107"/>
      <c r="AT45" s="107"/>
      <c r="AU45" s="107"/>
      <c r="AV45" s="107"/>
      <c r="AW45" s="107">
        <v>0</v>
      </c>
      <c r="AX45" s="107">
        <v>0</v>
      </c>
      <c r="AY45" s="107">
        <v>0</v>
      </c>
      <c r="AZ45" s="107">
        <v>0</v>
      </c>
      <c r="BA45" s="107">
        <v>2599.8960000000002</v>
      </c>
      <c r="BB45" s="107">
        <v>4399.7860000000001</v>
      </c>
      <c r="BC45" s="43">
        <v>6</v>
      </c>
      <c r="BD45" s="43">
        <v>96</v>
      </c>
      <c r="BE45" s="43">
        <v>25</v>
      </c>
      <c r="BF45" s="43">
        <v>1</v>
      </c>
      <c r="BH45" s="43">
        <v>260</v>
      </c>
      <c r="BI45" s="43">
        <v>110</v>
      </c>
      <c r="BJ45" s="43">
        <v>321</v>
      </c>
    </row>
    <row r="46" spans="1:73" s="45" customFormat="1" x14ac:dyDescent="0.2">
      <c r="A46" s="45" t="s">
        <v>9</v>
      </c>
      <c r="B46" s="45">
        <v>2013</v>
      </c>
      <c r="C46" s="43">
        <v>77</v>
      </c>
      <c r="D46" s="43">
        <v>2</v>
      </c>
      <c r="E46" s="43">
        <v>28</v>
      </c>
      <c r="F46" s="43">
        <v>24</v>
      </c>
      <c r="G46" s="43">
        <v>4</v>
      </c>
      <c r="H46" s="43">
        <v>4</v>
      </c>
      <c r="I46" s="43">
        <v>3</v>
      </c>
      <c r="J46" s="43">
        <v>5</v>
      </c>
      <c r="K46" s="43">
        <v>3</v>
      </c>
      <c r="L46" s="43">
        <v>0</v>
      </c>
      <c r="M46" s="43">
        <v>14.5</v>
      </c>
      <c r="N46" s="44">
        <v>6</v>
      </c>
      <c r="O46" s="44">
        <v>2</v>
      </c>
      <c r="P46" s="44">
        <v>5.5</v>
      </c>
      <c r="Q46" s="44">
        <v>1</v>
      </c>
      <c r="R46" s="44">
        <v>4315.0439999999999</v>
      </c>
      <c r="S46" s="43">
        <v>13</v>
      </c>
      <c r="T46" s="43">
        <v>3</v>
      </c>
      <c r="U46" s="43">
        <v>1</v>
      </c>
      <c r="V46" s="43"/>
      <c r="W46" s="43">
        <v>17</v>
      </c>
      <c r="X46" s="43"/>
      <c r="Y46" s="43">
        <v>0</v>
      </c>
      <c r="Z46" s="43">
        <v>0</v>
      </c>
      <c r="AA46" s="43">
        <v>0</v>
      </c>
      <c r="AB46" s="43"/>
      <c r="AC46" s="43">
        <v>0</v>
      </c>
      <c r="AD46" s="43"/>
      <c r="AE46" s="43">
        <v>2</v>
      </c>
      <c r="AF46" s="43"/>
      <c r="AG46" s="43">
        <v>1</v>
      </c>
      <c r="AH46" s="43">
        <v>0</v>
      </c>
      <c r="AI46" s="43">
        <v>1</v>
      </c>
      <c r="AJ46" s="43">
        <v>0</v>
      </c>
      <c r="AK46" s="107">
        <v>3339.232</v>
      </c>
      <c r="AL46" s="107">
        <v>0</v>
      </c>
      <c r="AM46" s="107">
        <v>0</v>
      </c>
      <c r="AN46" s="107"/>
      <c r="AO46" s="107"/>
      <c r="AP46" s="107">
        <v>0</v>
      </c>
      <c r="AQ46" s="107">
        <v>0</v>
      </c>
      <c r="AR46" s="107">
        <v>0</v>
      </c>
      <c r="AS46" s="107"/>
      <c r="AT46" s="107"/>
      <c r="AU46" s="107"/>
      <c r="AV46" s="107"/>
      <c r="AW46" s="107">
        <v>0</v>
      </c>
      <c r="AX46" s="107">
        <v>0</v>
      </c>
      <c r="AY46" s="107">
        <v>0</v>
      </c>
      <c r="AZ46" s="107">
        <v>0</v>
      </c>
      <c r="BA46" s="107">
        <v>2519.8420000000001</v>
      </c>
      <c r="BB46" s="107">
        <v>5859.0739999999996</v>
      </c>
      <c r="BC46" s="43">
        <v>9</v>
      </c>
      <c r="BD46" s="43">
        <v>112</v>
      </c>
      <c r="BE46" s="43">
        <v>33</v>
      </c>
      <c r="BF46" s="43">
        <v>1</v>
      </c>
      <c r="BH46" s="43">
        <v>256</v>
      </c>
      <c r="BI46" s="43">
        <v>126</v>
      </c>
      <c r="BJ46" s="43">
        <v>192</v>
      </c>
      <c r="BK46" s="57"/>
      <c r="BM46" s="62"/>
      <c r="BN46" s="62"/>
      <c r="BO46" s="62"/>
      <c r="BP46" s="62"/>
      <c r="BQ46" s="62"/>
      <c r="BR46" s="62"/>
      <c r="BS46" s="62"/>
      <c r="BT46" s="62"/>
      <c r="BU46" s="62"/>
    </row>
    <row r="47" spans="1:73" s="45" customFormat="1" x14ac:dyDescent="0.2">
      <c r="A47" s="45" t="s">
        <v>9</v>
      </c>
      <c r="B47" s="84">
        <v>2014</v>
      </c>
      <c r="C47" s="43">
        <v>74</v>
      </c>
      <c r="D47" s="43">
        <v>8</v>
      </c>
      <c r="E47" s="43">
        <v>39</v>
      </c>
      <c r="F47" s="43">
        <v>34</v>
      </c>
      <c r="G47" s="43">
        <v>6</v>
      </c>
      <c r="H47" s="43">
        <v>2</v>
      </c>
      <c r="I47" s="43">
        <v>3</v>
      </c>
      <c r="J47" s="43">
        <v>3</v>
      </c>
      <c r="K47" s="43">
        <v>2</v>
      </c>
      <c r="L47" s="43">
        <v>0</v>
      </c>
      <c r="M47" s="43">
        <v>14</v>
      </c>
      <c r="N47" s="44">
        <v>6</v>
      </c>
      <c r="O47" s="44">
        <v>2.5</v>
      </c>
      <c r="P47" s="44">
        <v>4.5</v>
      </c>
      <c r="Q47" s="44">
        <v>1</v>
      </c>
      <c r="R47" s="44">
        <v>4625.4269999999997</v>
      </c>
      <c r="S47" s="43">
        <v>18</v>
      </c>
      <c r="T47" s="43">
        <v>0</v>
      </c>
      <c r="U47" s="43">
        <v>0</v>
      </c>
      <c r="V47" s="43"/>
      <c r="W47" s="43">
        <v>18</v>
      </c>
      <c r="X47" s="43"/>
      <c r="Y47" s="43">
        <v>0</v>
      </c>
      <c r="Z47" s="43">
        <v>0</v>
      </c>
      <c r="AA47" s="43">
        <v>0</v>
      </c>
      <c r="AB47" s="43"/>
      <c r="AC47" s="43">
        <v>0</v>
      </c>
      <c r="AD47" s="43"/>
      <c r="AE47" s="43">
        <v>1</v>
      </c>
      <c r="AF47" s="43"/>
      <c r="AG47" s="43">
        <v>2</v>
      </c>
      <c r="AH47" s="43">
        <v>0</v>
      </c>
      <c r="AI47" s="43">
        <v>2</v>
      </c>
      <c r="AJ47" s="43">
        <v>0</v>
      </c>
      <c r="AK47" s="107">
        <v>3022.029</v>
      </c>
      <c r="AL47" s="107">
        <v>0</v>
      </c>
      <c r="AM47" s="107">
        <v>0</v>
      </c>
      <c r="AN47" s="107"/>
      <c r="AO47" s="107"/>
      <c r="AP47" s="107">
        <v>0</v>
      </c>
      <c r="AQ47" s="107">
        <v>0</v>
      </c>
      <c r="AR47" s="107">
        <v>0</v>
      </c>
      <c r="AS47" s="107"/>
      <c r="AT47" s="107"/>
      <c r="AU47" s="107"/>
      <c r="AV47" s="107"/>
      <c r="AW47" s="107">
        <v>0</v>
      </c>
      <c r="AX47" s="107">
        <v>0</v>
      </c>
      <c r="AY47" s="107">
        <v>0</v>
      </c>
      <c r="AZ47" s="107">
        <v>0</v>
      </c>
      <c r="BA47" s="107">
        <v>2757.223</v>
      </c>
      <c r="BB47" s="107">
        <v>5779.2520000000004</v>
      </c>
      <c r="BC47" s="43">
        <v>9</v>
      </c>
      <c r="BD47" s="43">
        <v>130</v>
      </c>
      <c r="BE47" s="43">
        <v>34</v>
      </c>
      <c r="BF47" s="43">
        <v>1</v>
      </c>
      <c r="BH47" s="43">
        <v>283</v>
      </c>
      <c r="BI47" s="43">
        <v>82</v>
      </c>
      <c r="BJ47" s="43">
        <v>128</v>
      </c>
      <c r="BK47" s="57"/>
      <c r="BM47" s="62"/>
      <c r="BN47" s="62"/>
      <c r="BO47" s="62"/>
      <c r="BP47" s="62"/>
      <c r="BQ47" s="62"/>
      <c r="BR47" s="62"/>
      <c r="BS47" s="62"/>
      <c r="BT47" s="62"/>
      <c r="BU47" s="62"/>
    </row>
    <row r="48" spans="1:73" s="45" customFormat="1" x14ac:dyDescent="0.2">
      <c r="A48" s="45" t="s">
        <v>9</v>
      </c>
      <c r="B48" s="84">
        <v>2015</v>
      </c>
      <c r="C48" s="43">
        <v>70</v>
      </c>
      <c r="D48" s="43">
        <v>7</v>
      </c>
      <c r="E48" s="43">
        <v>31</v>
      </c>
      <c r="F48" s="43">
        <v>15</v>
      </c>
      <c r="G48" s="43">
        <v>5</v>
      </c>
      <c r="H48" s="43">
        <v>4</v>
      </c>
      <c r="I48" s="43">
        <v>1</v>
      </c>
      <c r="J48" s="43">
        <v>2</v>
      </c>
      <c r="K48" s="43">
        <v>10</v>
      </c>
      <c r="L48" s="43">
        <v>0</v>
      </c>
      <c r="M48" s="43">
        <v>15</v>
      </c>
      <c r="N48" s="44">
        <v>7</v>
      </c>
      <c r="O48" s="44">
        <v>2.5</v>
      </c>
      <c r="P48" s="44">
        <v>2.5</v>
      </c>
      <c r="Q48" s="44">
        <v>3</v>
      </c>
      <c r="R48" s="44">
        <v>7565.857</v>
      </c>
      <c r="S48" s="43">
        <v>14</v>
      </c>
      <c r="T48" s="43">
        <v>9</v>
      </c>
      <c r="U48" s="43"/>
      <c r="V48" s="43"/>
      <c r="W48" s="43">
        <v>23</v>
      </c>
      <c r="X48" s="43"/>
      <c r="Y48" s="43"/>
      <c r="Z48" s="43"/>
      <c r="AA48" s="43"/>
      <c r="AB48" s="43"/>
      <c r="AC48" s="43">
        <v>0</v>
      </c>
      <c r="AD48" s="43"/>
      <c r="AE48" s="43">
        <v>3</v>
      </c>
      <c r="AF48" s="43"/>
      <c r="AG48" s="43">
        <v>5</v>
      </c>
      <c r="AH48" s="43"/>
      <c r="AI48" s="43">
        <v>5</v>
      </c>
      <c r="AJ48" s="43"/>
      <c r="AK48" s="107">
        <v>5721.9309999999996</v>
      </c>
      <c r="AL48" s="107">
        <v>118.261</v>
      </c>
      <c r="AM48" s="107"/>
      <c r="AN48" s="107"/>
      <c r="AO48" s="107"/>
      <c r="AP48" s="107"/>
      <c r="AQ48" s="107"/>
      <c r="AR48" s="107"/>
      <c r="AS48" s="107"/>
      <c r="AT48" s="107"/>
      <c r="AU48" s="107"/>
      <c r="AV48" s="107"/>
      <c r="AW48" s="107"/>
      <c r="AX48" s="107"/>
      <c r="AY48" s="107"/>
      <c r="AZ48" s="107"/>
      <c r="BA48" s="107">
        <v>3443.2020000000002</v>
      </c>
      <c r="BB48" s="107">
        <v>9283.3940000000002</v>
      </c>
      <c r="BC48" s="43">
        <v>20</v>
      </c>
      <c r="BD48" s="43">
        <v>153</v>
      </c>
      <c r="BE48" s="43">
        <v>45</v>
      </c>
      <c r="BF48" s="43">
        <v>1</v>
      </c>
      <c r="BH48" s="43">
        <v>329</v>
      </c>
      <c r="BI48" s="43">
        <v>79</v>
      </c>
      <c r="BJ48" s="43">
        <v>91</v>
      </c>
      <c r="BK48" s="57"/>
      <c r="BM48" s="62"/>
      <c r="BN48" s="62"/>
      <c r="BO48" s="62"/>
      <c r="BP48" s="62"/>
      <c r="BQ48" s="62"/>
      <c r="BR48" s="62"/>
      <c r="BS48" s="62"/>
      <c r="BT48" s="62"/>
      <c r="BU48" s="62"/>
    </row>
    <row r="49" spans="1:78" s="45" customFormat="1" x14ac:dyDescent="0.2">
      <c r="A49" s="45" t="s">
        <v>9</v>
      </c>
      <c r="B49" s="84">
        <v>2016</v>
      </c>
      <c r="C49" s="69">
        <v>88</v>
      </c>
      <c r="D49" s="69">
        <v>9</v>
      </c>
      <c r="E49" s="69">
        <v>50</v>
      </c>
      <c r="F49" s="69">
        <v>34</v>
      </c>
      <c r="G49" s="69">
        <v>5</v>
      </c>
      <c r="H49" s="69">
        <v>5</v>
      </c>
      <c r="I49" s="69">
        <v>3</v>
      </c>
      <c r="J49" s="69">
        <v>6</v>
      </c>
      <c r="K49" s="69">
        <v>5</v>
      </c>
      <c r="L49" s="69">
        <v>0</v>
      </c>
      <c r="M49" s="43">
        <v>13</v>
      </c>
      <c r="N49" s="69">
        <v>6</v>
      </c>
      <c r="O49" s="69">
        <v>0</v>
      </c>
      <c r="P49" s="69">
        <v>5</v>
      </c>
      <c r="Q49" s="69">
        <v>2</v>
      </c>
      <c r="R49" s="44">
        <v>5705</v>
      </c>
      <c r="S49" s="69">
        <v>22</v>
      </c>
      <c r="T49" s="69">
        <v>6</v>
      </c>
      <c r="U49" s="69">
        <v>0</v>
      </c>
      <c r="V49" s="69">
        <v>0</v>
      </c>
      <c r="W49" s="69">
        <v>28</v>
      </c>
      <c r="X49" s="69">
        <v>0</v>
      </c>
      <c r="Y49" s="69">
        <v>0</v>
      </c>
      <c r="Z49" s="69">
        <v>0</v>
      </c>
      <c r="AA49" s="69">
        <v>0</v>
      </c>
      <c r="AB49" s="69">
        <v>0</v>
      </c>
      <c r="AC49" s="69">
        <v>0</v>
      </c>
      <c r="AD49" s="69">
        <v>0</v>
      </c>
      <c r="AE49" s="70">
        <v>3</v>
      </c>
      <c r="AF49" s="69">
        <v>0</v>
      </c>
      <c r="AG49" s="43">
        <v>5</v>
      </c>
      <c r="AH49" s="43">
        <v>0</v>
      </c>
      <c r="AI49" s="43">
        <v>5</v>
      </c>
      <c r="AJ49" s="43">
        <v>0</v>
      </c>
      <c r="AK49" s="107">
        <v>2754</v>
      </c>
      <c r="AL49" s="107">
        <v>222</v>
      </c>
      <c r="AM49" s="107"/>
      <c r="AN49" s="107">
        <v>254</v>
      </c>
      <c r="AO49" s="107"/>
      <c r="AP49" s="107"/>
      <c r="AQ49" s="107"/>
      <c r="AR49" s="107"/>
      <c r="AS49" s="107"/>
      <c r="AT49" s="107"/>
      <c r="AU49" s="107"/>
      <c r="AV49" s="107"/>
      <c r="AW49" s="107"/>
      <c r="AX49" s="107"/>
      <c r="AY49" s="107"/>
      <c r="AZ49" s="107"/>
      <c r="BA49" s="107">
        <v>3321</v>
      </c>
      <c r="BB49" s="107">
        <v>6552</v>
      </c>
      <c r="BC49" s="69">
        <v>15</v>
      </c>
      <c r="BD49" s="69">
        <v>184</v>
      </c>
      <c r="BE49" s="69">
        <v>58</v>
      </c>
      <c r="BF49" s="69">
        <v>0</v>
      </c>
      <c r="BG49" s="69">
        <v>418</v>
      </c>
      <c r="BH49" s="69">
        <v>257</v>
      </c>
      <c r="BI49" s="69">
        <v>69</v>
      </c>
      <c r="BJ49" s="69">
        <v>92</v>
      </c>
      <c r="BK49" s="57"/>
      <c r="BM49" s="62"/>
      <c r="BN49" s="62"/>
      <c r="BO49" s="62"/>
      <c r="BP49" s="62"/>
      <c r="BQ49" s="62"/>
      <c r="BR49" s="62"/>
      <c r="BS49" s="62"/>
      <c r="BT49" s="62"/>
      <c r="BU49" s="62"/>
    </row>
    <row r="50" spans="1:78" s="45" customFormat="1" x14ac:dyDescent="0.2">
      <c r="A50" s="45" t="s">
        <v>9</v>
      </c>
      <c r="B50" s="84">
        <v>2017</v>
      </c>
      <c r="C50" s="69">
        <f>HLOOKUP('[1]Samlede indberetninger 2017'!$C$9,'[1]Samlede indberetninger 2017'!$C$9:$C$78,'MIS (Andreas)'!A3,0)</f>
        <v>77</v>
      </c>
      <c r="D50" s="69">
        <f>HLOOKUP('[1]Samlede indberetninger 2017'!$C$9,'[1]Samlede indberetninger 2017'!$C$9:$C$78,'MIS (Andreas)'!B3,0)</f>
        <v>6</v>
      </c>
      <c r="E50" s="69">
        <f>HLOOKUP('[1]Samlede indberetninger 2017'!$C$9,'[1]Samlede indberetninger 2017'!$C$9:$C$78,'MIS (Andreas)'!C3,0)</f>
        <v>36</v>
      </c>
      <c r="F50" s="69">
        <f>HLOOKUP('[1]Samlede indberetninger 2017'!$C$9,'[1]Samlede indberetninger 2017'!$C$9:$C$78,'MIS (Andreas)'!D3,0)</f>
        <v>28</v>
      </c>
      <c r="G50" s="69">
        <f>HLOOKUP('[1]Samlede indberetninger 2017'!$C$9,'[1]Samlede indberetninger 2017'!$C$9:$C$78,'MIS (Andreas)'!E3,0)</f>
        <v>3</v>
      </c>
      <c r="H50" s="69">
        <f>HLOOKUP('[1]Samlede indberetninger 2017'!$C$9,'[1]Samlede indberetninger 2017'!$C$9:$C$78,'MIS (Andreas)'!F3,0)</f>
        <v>3</v>
      </c>
      <c r="I50" s="69">
        <f>HLOOKUP('[1]Samlede indberetninger 2017'!$C$9,'[1]Samlede indberetninger 2017'!$C$9:$C$78,'MIS (Andreas)'!G3,0)</f>
        <v>4</v>
      </c>
      <c r="J50" s="69">
        <f>HLOOKUP('[1]Samlede indberetninger 2017'!$C$9,'[1]Samlede indberetninger 2017'!$C$9:$C$78,'MIS (Andreas)'!H3,0)</f>
        <v>1</v>
      </c>
      <c r="K50" s="69">
        <f>HLOOKUP('[1]Samlede indberetninger 2017'!$C$9,'[1]Samlede indberetninger 2017'!$C$9:$C$78,'MIS (Andreas)'!I3,0)</f>
        <v>5</v>
      </c>
      <c r="L50" s="69">
        <f>HLOOKUP('[1]Samlede indberetninger 2017'!$C$9,'[1]Samlede indberetninger 2017'!$C$9:$C$78,'MIS (Andreas)'!J3,0)</f>
        <v>0</v>
      </c>
      <c r="M50" s="69">
        <f>HLOOKUP('[1]Samlede indberetninger 2017'!$C$9,'[1]Samlede indberetninger 2017'!$C$9:$C$78,'MIS (Andreas)'!K3,0)</f>
        <v>15</v>
      </c>
      <c r="N50" s="69">
        <f>HLOOKUP('[1]Samlede indberetninger 2017'!$C$9,'[1]Samlede indberetninger 2017'!$C$9:$C$78,'MIS (Andreas)'!L3,0)</f>
        <v>7</v>
      </c>
      <c r="O50" s="69">
        <f>HLOOKUP('[1]Samlede indberetninger 2017'!$C$9,'[1]Samlede indberetninger 2017'!$C$9:$C$78,'MIS (Andreas)'!M3,0)</f>
        <v>0</v>
      </c>
      <c r="P50" s="69">
        <f>HLOOKUP('[1]Samlede indberetninger 2017'!$C$9,'[1]Samlede indberetninger 2017'!$C$9:$C$78,'MIS (Andreas)'!N3,0)</f>
        <v>6</v>
      </c>
      <c r="Q50" s="69">
        <f>HLOOKUP('[1]Samlede indberetninger 2017'!$C$9,'[1]Samlede indberetninger 2017'!$C$9:$C$78,'MIS (Andreas)'!O3,0)</f>
        <v>2</v>
      </c>
      <c r="R50" s="143">
        <f>HLOOKUP('[1]Samlede indberetninger 2017'!$C$9,'[1]Samlede indberetninger 2017'!$C$9:$C$78,'MIS (Andreas)'!P3,0)/1000</f>
        <v>6600</v>
      </c>
      <c r="S50" s="69">
        <f>HLOOKUP('[1]Samlede indberetninger 2017'!$C$9,'[1]Samlede indberetninger 2017'!$C$9:$C$78,'MIS (Andreas)'!Q3,0)</f>
        <v>27</v>
      </c>
      <c r="T50" s="69">
        <f>HLOOKUP('[1]Samlede indberetninger 2017'!$C$9,'[1]Samlede indberetninger 2017'!$C$9:$C$78,'MIS (Andreas)'!R3,0)</f>
        <v>0</v>
      </c>
      <c r="U50" s="69">
        <f>HLOOKUP('[1]Samlede indberetninger 2017'!$C$9,'[1]Samlede indberetninger 2017'!$C$9:$C$78,'MIS (Andreas)'!S3,0)</f>
        <v>0</v>
      </c>
      <c r="V50" s="69">
        <f>HLOOKUP('[1]Samlede indberetninger 2017'!$C$9,'[1]Samlede indberetninger 2017'!$C$9:$C$78,'MIS (Andreas)'!T3,0)</f>
        <v>2</v>
      </c>
      <c r="W50" s="69">
        <f>HLOOKUP('[1]Samlede indberetninger 2017'!$C$9,'[1]Samlede indberetninger 2017'!$C$9:$C$78,'MIS (Andreas)'!U3,0)</f>
        <v>29</v>
      </c>
      <c r="X50" s="69">
        <f>HLOOKUP('[1]Samlede indberetninger 2017'!$C$9,'[1]Samlede indberetninger 2017'!$C$9:$C$78,'MIS (Andreas)'!V3,0)</f>
        <v>0</v>
      </c>
      <c r="Y50" s="69">
        <f>HLOOKUP('[1]Samlede indberetninger 2017'!$C$9,'[1]Samlede indberetninger 2017'!$C$9:$C$78,'MIS (Andreas)'!W3,0)</f>
        <v>1</v>
      </c>
      <c r="Z50" s="69">
        <f>HLOOKUP('[1]Samlede indberetninger 2017'!$C$9,'[1]Samlede indberetninger 2017'!$C$9:$C$78,'MIS (Andreas)'!X3,0)</f>
        <v>0</v>
      </c>
      <c r="AA50" s="69">
        <f>HLOOKUP('[1]Samlede indberetninger 2017'!$C$9,'[1]Samlede indberetninger 2017'!$C$9:$C$78,'MIS (Andreas)'!Y3,0)</f>
        <v>0</v>
      </c>
      <c r="AB50" s="69">
        <f>HLOOKUP('[1]Samlede indberetninger 2017'!$C$9,'[1]Samlede indberetninger 2017'!$C$9:$C$78,'MIS (Andreas)'!Z3,0)</f>
        <v>0</v>
      </c>
      <c r="AC50" s="69">
        <f>HLOOKUP('[1]Samlede indberetninger 2017'!$C$9,'[1]Samlede indberetninger 2017'!$C$9:$C$78,'MIS (Andreas)'!AA3,0)</f>
        <v>1</v>
      </c>
      <c r="AD50" s="69">
        <f>HLOOKUP('[1]Samlede indberetninger 2017'!$C$9,'[1]Samlede indberetninger 2017'!$C$9:$C$78,'MIS (Andreas)'!AB3,0)</f>
        <v>0</v>
      </c>
      <c r="AE50" s="69">
        <f>HLOOKUP('[1]Samlede indberetninger 2017'!$C$9,'[1]Samlede indberetninger 2017'!$C$9:$C$78,'MIS (Andreas)'!AC3,0)</f>
        <v>3</v>
      </c>
      <c r="AF50" s="69">
        <f>HLOOKUP('[1]Samlede indberetninger 2017'!$C$9,'[1]Samlede indberetninger 2017'!$C$9:$C$78,'MIS (Andreas)'!AD3,0)</f>
        <v>0</v>
      </c>
      <c r="AG50" s="69">
        <f>HLOOKUP('[1]Samlede indberetninger 2017'!$C$9,'[1]Samlede indberetninger 2017'!$C$9:$C$78,'MIS (Andreas)'!AE3,0)</f>
        <v>0</v>
      </c>
      <c r="AH50" s="69">
        <f>HLOOKUP('[1]Samlede indberetninger 2017'!$C$9,'[1]Samlede indberetninger 2017'!$C$9:$C$78,'MIS (Andreas)'!AF3,0)</f>
        <v>4</v>
      </c>
      <c r="AI50" s="69">
        <f>HLOOKUP('[1]Samlede indberetninger 2017'!$C$9,'[1]Samlede indberetninger 2017'!$C$9:$C$78,'MIS (Andreas)'!AG3,0)</f>
        <v>4</v>
      </c>
      <c r="AJ50" s="69">
        <f>HLOOKUP('[1]Samlede indberetninger 2017'!$C$9,'[1]Samlede indberetninger 2017'!$C$9:$C$78,'MIS (Andreas)'!AH3,0)</f>
        <v>0</v>
      </c>
      <c r="AK50" s="143">
        <f>HLOOKUP('[1]Samlede indberetninger 2017'!$C$9,'[1]Samlede indberetninger 2017'!$C$9:$C$78,'MIS (Andreas)'!AI3,0)/1000</f>
        <v>15709.065000000001</v>
      </c>
      <c r="AL50" s="143">
        <f>HLOOKUP('[1]Samlede indberetninger 2017'!$C$9,'[1]Samlede indberetninger 2017'!$C$9:$C$78,'MIS (Andreas)'!AJ3,0)/1000</f>
        <v>0</v>
      </c>
      <c r="AM50" s="143">
        <f>HLOOKUP('[1]Samlede indberetninger 2017'!$C$9,'[1]Samlede indberetninger 2017'!$C$9:$C$78,'MIS (Andreas)'!AK3,0)/1000</f>
        <v>477.33</v>
      </c>
      <c r="AN50" s="143">
        <f>HLOOKUP('[1]Samlede indberetninger 2017'!$C$9,'[1]Samlede indberetninger 2017'!$C$9:$C$78,'MIS (Andreas)'!AL3,0)/1000</f>
        <v>242.374</v>
      </c>
      <c r="AO50" s="143">
        <f>HLOOKUP('[1]Samlede indberetninger 2017'!$C$9,'[1]Samlede indberetninger 2017'!$C$9:$C$78,'MIS (Andreas)'!AM3,0)/1000</f>
        <v>0</v>
      </c>
      <c r="AP50" s="143">
        <f>HLOOKUP('[1]Samlede indberetninger 2017'!$C$9,'[1]Samlede indberetninger 2017'!$C$9:$C$78,'MIS (Andreas)'!AN3,0)</f>
        <v>0</v>
      </c>
      <c r="AQ50" s="143">
        <f>HLOOKUP('[1]Samlede indberetninger 2017'!$C$9,'[1]Samlede indberetninger 2017'!$C$9:$C$78,'MIS (Andreas)'!AO3,0)</f>
        <v>0</v>
      </c>
      <c r="AR50" s="143">
        <f>HLOOKUP('[1]Samlede indberetninger 2017'!$C$9,'[1]Samlede indberetninger 2017'!$C$9:$C$78,'MIS (Andreas)'!AP3,0)</f>
        <v>0</v>
      </c>
      <c r="AS50" s="143">
        <f>HLOOKUP('[1]Samlede indberetninger 2017'!$C$9,'[1]Samlede indberetninger 2017'!$C$9:$C$78,'MIS (Andreas)'!AQ3,0)</f>
        <v>0</v>
      </c>
      <c r="AT50" s="143">
        <f>HLOOKUP('[1]Samlede indberetninger 2017'!$C$9,'[1]Samlede indberetninger 2017'!$C$9:$C$78,'MIS (Andreas)'!AR3,0)</f>
        <v>0</v>
      </c>
      <c r="AU50" s="143">
        <f>HLOOKUP('[1]Samlede indberetninger 2017'!$C$9,'[1]Samlede indberetninger 2017'!$C$9:$C$78,'MIS (Andreas)'!AS3,0)</f>
        <v>0</v>
      </c>
      <c r="AV50" s="143">
        <f>HLOOKUP('[1]Samlede indberetninger 2017'!$C$9,'[1]Samlede indberetninger 2017'!$C$9:$C$78,'MIS (Andreas)'!AT3,0)</f>
        <v>0</v>
      </c>
      <c r="AW50" s="143">
        <f>HLOOKUP('[1]Samlede indberetninger 2017'!$C$9,'[1]Samlede indberetninger 2017'!$C$9:$C$78,'MIS (Andreas)'!AU3,0)</f>
        <v>0</v>
      </c>
      <c r="AX50" s="143">
        <f>HLOOKUP('[1]Samlede indberetninger 2017'!$C$9,'[1]Samlede indberetninger 2017'!$C$9:$C$78,'MIS (Andreas)'!AV3,0)</f>
        <v>0</v>
      </c>
      <c r="AY50" s="143">
        <f>HLOOKUP('[1]Samlede indberetninger 2017'!$C$9,'[1]Samlede indberetninger 2017'!$C$9:$C$78,'MIS (Andreas)'!AW3,0)</f>
        <v>0</v>
      </c>
      <c r="AZ50" s="143">
        <f>HLOOKUP('[1]Samlede indberetninger 2017'!$C$9,'[1]Samlede indberetninger 2017'!$C$9:$C$78,'MIS (Andreas)'!AX3,0)</f>
        <v>0</v>
      </c>
      <c r="BA50" s="143">
        <f>HLOOKUP('[1]Samlede indberetninger 2017'!$C$9,'[1]Samlede indberetninger 2017'!$C$9:$C$78,'MIS (Andreas)'!AY3,0)/1000</f>
        <v>3789.056</v>
      </c>
      <c r="BB50" s="143">
        <f>HLOOKUP('[1]Samlede indberetninger 2017'!$C$9,'[1]Samlede indberetninger 2017'!$C$9:$C$78,'MIS (Andreas)'!AZ3,0)/1000</f>
        <v>20217.825000000001</v>
      </c>
      <c r="BC50" s="69">
        <f>HLOOKUP('[1]Samlede indberetninger 2017'!$C$9,'[1]Samlede indberetninger 2017'!$C$9:$C$78,'MIS (Andreas)'!BA3,0)</f>
        <v>39</v>
      </c>
      <c r="BD50" s="69">
        <f>HLOOKUP('[1]Samlede indberetninger 2017'!$C$9,'[1]Samlede indberetninger 2017'!$C$9:$C$78,'MIS (Andreas)'!BB3,0)</f>
        <v>157</v>
      </c>
      <c r="BE50" s="69">
        <f>HLOOKUP('[1]Samlede indberetninger 2017'!$C$9,'[1]Samlede indberetninger 2017'!$C$9:$C$78,'MIS (Andreas)'!BC3,0)</f>
        <v>64</v>
      </c>
      <c r="BF50" s="69">
        <f>HLOOKUP('[1]Samlede indberetninger 2017'!$C$9,'[1]Samlede indberetninger 2017'!$C$9:$C$78,'MIS (Andreas)'!BD3,0)</f>
        <v>2</v>
      </c>
      <c r="BG50" s="69">
        <f>HLOOKUP('[1]Samlede indberetninger 2017'!$C$9,'[1]Samlede indberetninger 2017'!$C$9:$C$78,'MIS (Andreas)'!BE3,0)</f>
        <v>381</v>
      </c>
      <c r="BH50" s="69">
        <f>HLOOKUP('[1]Samlede indberetninger 2017'!$C$9,'[1]Samlede indberetninger 2017'!$C$9:$C$78,'MIS (Andreas)'!BF3,0)</f>
        <v>210</v>
      </c>
      <c r="BI50" s="69">
        <f>HLOOKUP('[1]Samlede indberetninger 2017'!$C$9,'[1]Samlede indberetninger 2017'!$C$9:$C$78,'MIS (Andreas)'!BG3,0)</f>
        <v>94</v>
      </c>
      <c r="BJ50" s="69">
        <f>HLOOKUP('[1]Samlede indberetninger 2017'!$C$9,'[1]Samlede indberetninger 2017'!$C$9:$C$78,'MIS (Andreas)'!BH3,0)</f>
        <v>77</v>
      </c>
      <c r="BK50" s="57"/>
      <c r="BM50" s="62"/>
      <c r="BN50" s="62"/>
      <c r="BO50" s="62"/>
      <c r="BP50" s="62"/>
      <c r="BQ50" s="62"/>
      <c r="BR50" s="62"/>
      <c r="BS50" s="62"/>
      <c r="BT50" s="62"/>
      <c r="BU50" s="62"/>
    </row>
    <row r="51" spans="1:78" s="66" customFormat="1" x14ac:dyDescent="0.2">
      <c r="A51" s="66" t="s">
        <v>10</v>
      </c>
      <c r="B51" s="84">
        <v>2007</v>
      </c>
      <c r="C51" s="43">
        <v>0</v>
      </c>
      <c r="D51" s="43">
        <v>0</v>
      </c>
      <c r="E51" s="43">
        <v>0</v>
      </c>
      <c r="F51" s="43">
        <v>2</v>
      </c>
      <c r="G51" s="43">
        <v>0</v>
      </c>
      <c r="H51" s="43"/>
      <c r="I51" s="43"/>
      <c r="J51" s="43"/>
      <c r="K51" s="43">
        <v>0</v>
      </c>
      <c r="L51" s="43"/>
      <c r="M51" s="43">
        <v>0.25</v>
      </c>
      <c r="N51" s="44">
        <v>0.25</v>
      </c>
      <c r="O51" s="44">
        <v>0</v>
      </c>
      <c r="P51" s="44">
        <v>0</v>
      </c>
      <c r="Q51" s="44">
        <v>0</v>
      </c>
      <c r="R51" s="44">
        <v>239</v>
      </c>
      <c r="S51" s="43">
        <v>0</v>
      </c>
      <c r="T51" s="43">
        <v>0</v>
      </c>
      <c r="U51" s="43">
        <v>0</v>
      </c>
      <c r="V51" s="43"/>
      <c r="W51" s="43">
        <v>0</v>
      </c>
      <c r="X51" s="43"/>
      <c r="Y51" s="43"/>
      <c r="Z51" s="43"/>
      <c r="AA51" s="43"/>
      <c r="AB51" s="43"/>
      <c r="AC51" s="43">
        <v>0</v>
      </c>
      <c r="AD51" s="43"/>
      <c r="AE51" s="43">
        <v>0</v>
      </c>
      <c r="AF51" s="43"/>
      <c r="AG51" s="43">
        <v>0</v>
      </c>
      <c r="AH51" s="43">
        <v>0</v>
      </c>
      <c r="AI51" s="43">
        <v>0</v>
      </c>
      <c r="AJ51" s="43">
        <v>0</v>
      </c>
      <c r="AK51" s="107">
        <v>0</v>
      </c>
      <c r="AL51" s="107">
        <v>0</v>
      </c>
      <c r="AM51" s="107">
        <v>0</v>
      </c>
      <c r="AN51" s="107"/>
      <c r="AO51" s="107"/>
      <c r="AP51" s="107">
        <v>0</v>
      </c>
      <c r="AQ51" s="107" t="s">
        <v>6</v>
      </c>
      <c r="AR51" s="107" t="s">
        <v>6</v>
      </c>
      <c r="AS51" s="107"/>
      <c r="AT51" s="107"/>
      <c r="AU51" s="107"/>
      <c r="AV51" s="107"/>
      <c r="AW51" s="107" t="s">
        <v>6</v>
      </c>
      <c r="AX51" s="107" t="s">
        <v>6</v>
      </c>
      <c r="AY51" s="107">
        <v>0</v>
      </c>
      <c r="AZ51" s="107" t="s">
        <v>6</v>
      </c>
      <c r="BA51" s="107">
        <v>0</v>
      </c>
      <c r="BB51" s="107">
        <v>0</v>
      </c>
      <c r="BC51" s="43">
        <v>0</v>
      </c>
      <c r="BD51" s="43">
        <v>0</v>
      </c>
      <c r="BE51" s="43">
        <v>0</v>
      </c>
      <c r="BF51" s="43">
        <v>0</v>
      </c>
      <c r="BG51" s="43" t="s">
        <v>6</v>
      </c>
      <c r="BH51" s="43"/>
      <c r="BI51" s="43"/>
      <c r="BJ51" s="43"/>
      <c r="BK51" s="45"/>
    </row>
    <row r="52" spans="1:78" s="66" customFormat="1" x14ac:dyDescent="0.2">
      <c r="A52" s="66" t="s">
        <v>10</v>
      </c>
      <c r="B52" s="84">
        <v>2008</v>
      </c>
      <c r="C52" s="43">
        <v>0</v>
      </c>
      <c r="D52" s="43">
        <v>0</v>
      </c>
      <c r="E52" s="43">
        <v>0</v>
      </c>
      <c r="F52" s="43">
        <v>0</v>
      </c>
      <c r="G52" s="43">
        <v>0</v>
      </c>
      <c r="H52" s="43"/>
      <c r="I52" s="43"/>
      <c r="J52" s="43"/>
      <c r="K52" s="43">
        <v>0</v>
      </c>
      <c r="L52" s="43"/>
      <c r="M52" s="43">
        <v>0.25</v>
      </c>
      <c r="N52" s="44">
        <v>1</v>
      </c>
      <c r="O52" s="44">
        <v>0</v>
      </c>
      <c r="P52" s="44">
        <v>0</v>
      </c>
      <c r="Q52" s="44">
        <v>0</v>
      </c>
      <c r="R52" s="44">
        <v>430</v>
      </c>
      <c r="S52" s="43">
        <v>0</v>
      </c>
      <c r="T52" s="43">
        <v>0</v>
      </c>
      <c r="U52" s="43">
        <v>0</v>
      </c>
      <c r="V52" s="43"/>
      <c r="W52" s="43">
        <v>0</v>
      </c>
      <c r="X52" s="43"/>
      <c r="Y52" s="43"/>
      <c r="Z52" s="43"/>
      <c r="AA52" s="43"/>
      <c r="AB52" s="43"/>
      <c r="AC52" s="43">
        <v>0</v>
      </c>
      <c r="AD52" s="43"/>
      <c r="AE52" s="43">
        <v>0</v>
      </c>
      <c r="AF52" s="43"/>
      <c r="AG52" s="43">
        <v>0</v>
      </c>
      <c r="AH52" s="43">
        <v>0</v>
      </c>
      <c r="AI52" s="43">
        <v>0</v>
      </c>
      <c r="AJ52" s="43">
        <v>0</v>
      </c>
      <c r="AK52" s="107">
        <v>0</v>
      </c>
      <c r="AL52" s="107">
        <v>0</v>
      </c>
      <c r="AM52" s="107">
        <v>0</v>
      </c>
      <c r="AN52" s="107"/>
      <c r="AO52" s="107"/>
      <c r="AP52" s="107">
        <v>0</v>
      </c>
      <c r="AQ52" s="107">
        <v>0</v>
      </c>
      <c r="AR52" s="107" t="s">
        <v>6</v>
      </c>
      <c r="AS52" s="107"/>
      <c r="AT52" s="107"/>
      <c r="AU52" s="107"/>
      <c r="AV52" s="107"/>
      <c r="AW52" s="107" t="s">
        <v>6</v>
      </c>
      <c r="AX52" s="107">
        <v>0</v>
      </c>
      <c r="AY52" s="107" t="s">
        <v>6</v>
      </c>
      <c r="AZ52" s="107" t="s">
        <v>6</v>
      </c>
      <c r="BA52" s="107">
        <v>0</v>
      </c>
      <c r="BB52" s="107">
        <v>0</v>
      </c>
      <c r="BC52" s="43">
        <v>0</v>
      </c>
      <c r="BD52" s="43">
        <v>0</v>
      </c>
      <c r="BE52" s="43">
        <v>0</v>
      </c>
      <c r="BF52" s="43">
        <v>0</v>
      </c>
      <c r="BG52" s="43" t="s">
        <v>6</v>
      </c>
      <c r="BH52" s="43"/>
      <c r="BI52" s="43"/>
      <c r="BJ52" s="43"/>
      <c r="BK52" s="45"/>
    </row>
    <row r="53" spans="1:78" s="66" customFormat="1" x14ac:dyDescent="0.2">
      <c r="A53" s="66" t="s">
        <v>10</v>
      </c>
      <c r="B53" s="84">
        <v>2009</v>
      </c>
      <c r="C53" s="43">
        <v>0</v>
      </c>
      <c r="D53" s="43">
        <v>0</v>
      </c>
      <c r="E53" s="43">
        <v>0</v>
      </c>
      <c r="F53" s="43">
        <v>0</v>
      </c>
      <c r="G53" s="43">
        <v>0</v>
      </c>
      <c r="H53" s="43"/>
      <c r="I53" s="43"/>
      <c r="J53" s="43"/>
      <c r="K53" s="43">
        <v>0</v>
      </c>
      <c r="L53" s="43"/>
      <c r="M53" s="43">
        <v>0.25</v>
      </c>
      <c r="N53" s="44">
        <v>0.25</v>
      </c>
      <c r="O53" s="44">
        <v>0</v>
      </c>
      <c r="P53" s="44">
        <v>0</v>
      </c>
      <c r="Q53" s="44">
        <v>0</v>
      </c>
      <c r="R53" s="44">
        <v>528</v>
      </c>
      <c r="S53" s="43">
        <v>0</v>
      </c>
      <c r="T53" s="43">
        <v>0</v>
      </c>
      <c r="U53" s="43">
        <v>0</v>
      </c>
      <c r="V53" s="43"/>
      <c r="W53" s="43">
        <v>0</v>
      </c>
      <c r="X53" s="43"/>
      <c r="Y53" s="43"/>
      <c r="Z53" s="43"/>
      <c r="AA53" s="43"/>
      <c r="AB53" s="43"/>
      <c r="AC53" s="43">
        <v>0</v>
      </c>
      <c r="AD53" s="43"/>
      <c r="AE53" s="43">
        <v>0</v>
      </c>
      <c r="AF53" s="43"/>
      <c r="AG53" s="43">
        <v>0</v>
      </c>
      <c r="AH53" s="43">
        <v>0</v>
      </c>
      <c r="AI53" s="43">
        <v>0</v>
      </c>
      <c r="AJ53" s="43">
        <v>0</v>
      </c>
      <c r="AK53" s="107">
        <v>0</v>
      </c>
      <c r="AL53" s="107">
        <v>0</v>
      </c>
      <c r="AM53" s="107">
        <v>0</v>
      </c>
      <c r="AN53" s="107"/>
      <c r="AO53" s="107"/>
      <c r="AP53" s="107">
        <v>0</v>
      </c>
      <c r="AQ53" s="107">
        <v>0</v>
      </c>
      <c r="AR53" s="107">
        <v>0</v>
      </c>
      <c r="AS53" s="107"/>
      <c r="AT53" s="107"/>
      <c r="AU53" s="107"/>
      <c r="AV53" s="107"/>
      <c r="AW53" s="107">
        <v>0</v>
      </c>
      <c r="AX53" s="107">
        <v>0</v>
      </c>
      <c r="AY53" s="107">
        <v>0</v>
      </c>
      <c r="AZ53" s="107">
        <v>0</v>
      </c>
      <c r="BA53" s="107">
        <v>0</v>
      </c>
      <c r="BB53" s="107">
        <v>0</v>
      </c>
      <c r="BC53" s="43">
        <v>0</v>
      </c>
      <c r="BD53" s="43">
        <v>0</v>
      </c>
      <c r="BE53" s="43">
        <v>0</v>
      </c>
      <c r="BF53" s="43">
        <v>0</v>
      </c>
      <c r="BG53" s="43" t="s">
        <v>6</v>
      </c>
      <c r="BH53" s="43"/>
      <c r="BI53" s="43"/>
      <c r="BJ53" s="43"/>
      <c r="BK53" s="45"/>
    </row>
    <row r="54" spans="1:78" s="66" customFormat="1" x14ac:dyDescent="0.2">
      <c r="A54" s="66" t="s">
        <v>10</v>
      </c>
      <c r="B54" s="84">
        <v>2010</v>
      </c>
      <c r="C54" s="43">
        <v>4</v>
      </c>
      <c r="D54" s="43">
        <v>1</v>
      </c>
      <c r="E54" s="43">
        <v>1</v>
      </c>
      <c r="F54" s="43">
        <v>1</v>
      </c>
      <c r="G54" s="43">
        <v>1</v>
      </c>
      <c r="H54" s="43"/>
      <c r="I54" s="43"/>
      <c r="J54" s="43"/>
      <c r="K54" s="43">
        <v>0</v>
      </c>
      <c r="L54" s="43"/>
      <c r="M54" s="43">
        <v>0.25</v>
      </c>
      <c r="N54" s="44">
        <v>0.25</v>
      </c>
      <c r="O54" s="44">
        <v>0</v>
      </c>
      <c r="P54" s="44">
        <v>0</v>
      </c>
      <c r="Q54" s="44">
        <v>0</v>
      </c>
      <c r="R54" s="44">
        <v>0</v>
      </c>
      <c r="S54" s="43">
        <v>1</v>
      </c>
      <c r="T54" s="43">
        <v>0</v>
      </c>
      <c r="U54" s="43">
        <v>0</v>
      </c>
      <c r="V54" s="43"/>
      <c r="W54" s="43">
        <v>1</v>
      </c>
      <c r="X54" s="43"/>
      <c r="Y54" s="43"/>
      <c r="Z54" s="43"/>
      <c r="AA54" s="43"/>
      <c r="AB54" s="43"/>
      <c r="AC54" s="43">
        <v>0</v>
      </c>
      <c r="AD54" s="43"/>
      <c r="AE54" s="43">
        <v>0</v>
      </c>
      <c r="AF54" s="43"/>
      <c r="AG54" s="43">
        <v>0</v>
      </c>
      <c r="AH54" s="43">
        <v>0</v>
      </c>
      <c r="AI54" s="43">
        <v>0</v>
      </c>
      <c r="AJ54" s="43">
        <v>0</v>
      </c>
      <c r="AK54" s="107">
        <v>350</v>
      </c>
      <c r="AL54" s="107">
        <v>0</v>
      </c>
      <c r="AM54" s="107">
        <v>0</v>
      </c>
      <c r="AN54" s="107"/>
      <c r="AO54" s="107"/>
      <c r="AP54" s="107">
        <v>0</v>
      </c>
      <c r="AQ54" s="107">
        <v>0</v>
      </c>
      <c r="AR54" s="107">
        <v>0</v>
      </c>
      <c r="AS54" s="107"/>
      <c r="AT54" s="107"/>
      <c r="AU54" s="107"/>
      <c r="AV54" s="107"/>
      <c r="AW54" s="107">
        <v>0</v>
      </c>
      <c r="AX54" s="107">
        <v>0</v>
      </c>
      <c r="AY54" s="107">
        <v>0</v>
      </c>
      <c r="AZ54" s="107">
        <v>0</v>
      </c>
      <c r="BA54" s="107">
        <v>0</v>
      </c>
      <c r="BB54" s="107">
        <v>350</v>
      </c>
      <c r="BC54" s="43">
        <v>0</v>
      </c>
      <c r="BD54" s="43">
        <v>1</v>
      </c>
      <c r="BE54" s="43">
        <v>1</v>
      </c>
      <c r="BF54" s="43">
        <v>0</v>
      </c>
      <c r="BH54" s="43">
        <v>51</v>
      </c>
      <c r="BI54" s="43">
        <v>21</v>
      </c>
      <c r="BJ54" s="43">
        <v>68</v>
      </c>
      <c r="BK54" s="45"/>
    </row>
    <row r="55" spans="1:78" s="66" customFormat="1" x14ac:dyDescent="0.2">
      <c r="A55" s="66" t="s">
        <v>10</v>
      </c>
      <c r="B55" s="84">
        <v>2011</v>
      </c>
      <c r="C55" s="43">
        <v>0</v>
      </c>
      <c r="D55" s="43">
        <v>0</v>
      </c>
      <c r="E55" s="43">
        <v>0</v>
      </c>
      <c r="F55" s="43">
        <v>0</v>
      </c>
      <c r="G55" s="43">
        <v>0</v>
      </c>
      <c r="H55" s="43"/>
      <c r="I55" s="43"/>
      <c r="J55" s="43"/>
      <c r="K55" s="43">
        <v>1</v>
      </c>
      <c r="L55" s="43"/>
      <c r="M55" s="43">
        <v>0.25</v>
      </c>
      <c r="N55" s="44">
        <v>0.25</v>
      </c>
      <c r="O55" s="44"/>
      <c r="P55" s="44"/>
      <c r="Q55" s="44"/>
      <c r="R55" s="44">
        <v>513.16600000000005</v>
      </c>
      <c r="S55" s="43">
        <v>0</v>
      </c>
      <c r="T55" s="43">
        <v>0</v>
      </c>
      <c r="U55" s="43">
        <v>0</v>
      </c>
      <c r="V55" s="43"/>
      <c r="W55" s="43">
        <v>0</v>
      </c>
      <c r="X55" s="43"/>
      <c r="Y55" s="43"/>
      <c r="Z55" s="43"/>
      <c r="AA55" s="43"/>
      <c r="AB55" s="43"/>
      <c r="AC55" s="43">
        <v>0</v>
      </c>
      <c r="AD55" s="43"/>
      <c r="AE55" s="43">
        <v>0</v>
      </c>
      <c r="AF55" s="43"/>
      <c r="AG55" s="43">
        <v>0</v>
      </c>
      <c r="AH55" s="43">
        <v>0</v>
      </c>
      <c r="AI55" s="43">
        <v>0</v>
      </c>
      <c r="AJ55" s="43">
        <v>0</v>
      </c>
      <c r="AK55" s="107">
        <v>390.15499999999997</v>
      </c>
      <c r="AL55" s="107">
        <v>0</v>
      </c>
      <c r="AM55" s="107">
        <v>0</v>
      </c>
      <c r="AN55" s="107"/>
      <c r="AO55" s="107"/>
      <c r="AP55" s="107">
        <v>0</v>
      </c>
      <c r="AQ55" s="107">
        <v>0</v>
      </c>
      <c r="AR55" s="107">
        <v>0</v>
      </c>
      <c r="AS55" s="107"/>
      <c r="AT55" s="107"/>
      <c r="AU55" s="107"/>
      <c r="AV55" s="107"/>
      <c r="AW55" s="107">
        <v>0</v>
      </c>
      <c r="AX55" s="107">
        <v>0</v>
      </c>
      <c r="AY55" s="107">
        <v>0</v>
      </c>
      <c r="AZ55" s="107">
        <v>0</v>
      </c>
      <c r="BA55" s="107">
        <v>0</v>
      </c>
      <c r="BB55" s="107">
        <v>390.15499999999997</v>
      </c>
      <c r="BC55" s="43">
        <v>1</v>
      </c>
      <c r="BD55" s="43">
        <v>1</v>
      </c>
      <c r="BE55" s="43">
        <v>1</v>
      </c>
      <c r="BF55" s="43">
        <v>0</v>
      </c>
      <c r="BH55" s="43">
        <v>20</v>
      </c>
      <c r="BI55" s="43">
        <v>39</v>
      </c>
      <c r="BJ55" s="43">
        <v>110</v>
      </c>
      <c r="BK55" s="45"/>
    </row>
    <row r="56" spans="1:78" s="45" customFormat="1" x14ac:dyDescent="0.2">
      <c r="A56" s="45" t="s">
        <v>10</v>
      </c>
      <c r="B56" s="45">
        <v>2012</v>
      </c>
      <c r="C56" s="43">
        <v>4</v>
      </c>
      <c r="D56" s="43">
        <v>0</v>
      </c>
      <c r="E56" s="43">
        <v>1</v>
      </c>
      <c r="F56" s="43">
        <v>0</v>
      </c>
      <c r="G56" s="43">
        <v>0</v>
      </c>
      <c r="H56" s="43">
        <v>0</v>
      </c>
      <c r="I56" s="43">
        <v>0</v>
      </c>
      <c r="J56" s="43">
        <v>0</v>
      </c>
      <c r="K56" s="43">
        <v>0</v>
      </c>
      <c r="L56" s="43">
        <v>0</v>
      </c>
      <c r="M56" s="43">
        <v>0.25</v>
      </c>
      <c r="N56" s="44">
        <v>0.25</v>
      </c>
      <c r="O56" s="44">
        <v>0</v>
      </c>
      <c r="P56" s="44">
        <v>0</v>
      </c>
      <c r="Q56" s="44">
        <v>0</v>
      </c>
      <c r="R56" s="44">
        <v>326.44200000000001</v>
      </c>
      <c r="S56" s="43">
        <v>0</v>
      </c>
      <c r="T56" s="43">
        <v>0</v>
      </c>
      <c r="U56" s="43">
        <v>0</v>
      </c>
      <c r="V56" s="43"/>
      <c r="W56" s="43">
        <v>0</v>
      </c>
      <c r="X56" s="43"/>
      <c r="Y56" s="43">
        <v>0</v>
      </c>
      <c r="Z56" s="43">
        <v>0</v>
      </c>
      <c r="AA56" s="43">
        <v>0</v>
      </c>
      <c r="AB56" s="43"/>
      <c r="AC56" s="43">
        <v>0</v>
      </c>
      <c r="AD56" s="43"/>
      <c r="AE56" s="43">
        <v>0</v>
      </c>
      <c r="AF56" s="43"/>
      <c r="AG56" s="43">
        <v>0</v>
      </c>
      <c r="AH56" s="43">
        <v>0</v>
      </c>
      <c r="AI56" s="43">
        <v>0</v>
      </c>
      <c r="AJ56" s="43">
        <v>0</v>
      </c>
      <c r="AK56" s="107">
        <v>69.25</v>
      </c>
      <c r="AL56" s="107">
        <v>0</v>
      </c>
      <c r="AM56" s="107">
        <v>0</v>
      </c>
      <c r="AN56" s="107"/>
      <c r="AO56" s="107"/>
      <c r="AP56" s="107">
        <v>0</v>
      </c>
      <c r="AQ56" s="107">
        <v>0</v>
      </c>
      <c r="AR56" s="107">
        <v>0</v>
      </c>
      <c r="AS56" s="107"/>
      <c r="AT56" s="107"/>
      <c r="AU56" s="107"/>
      <c r="AV56" s="107"/>
      <c r="AW56" s="107">
        <v>0</v>
      </c>
      <c r="AX56" s="107">
        <v>0</v>
      </c>
      <c r="AY56" s="107">
        <v>0</v>
      </c>
      <c r="AZ56" s="107">
        <v>0</v>
      </c>
      <c r="BA56" s="107">
        <v>0</v>
      </c>
      <c r="BB56" s="107">
        <v>69.25</v>
      </c>
      <c r="BC56" s="43">
        <v>1</v>
      </c>
      <c r="BD56" s="43">
        <v>1</v>
      </c>
      <c r="BE56" s="43">
        <v>1</v>
      </c>
      <c r="BF56" s="43">
        <v>0</v>
      </c>
      <c r="BH56" s="43">
        <v>26</v>
      </c>
      <c r="BI56" s="43">
        <v>21</v>
      </c>
      <c r="BJ56" s="43">
        <v>42</v>
      </c>
      <c r="BK56" s="63"/>
      <c r="BM56" s="63"/>
      <c r="BN56" s="63"/>
      <c r="BO56" s="63"/>
      <c r="BP56" s="63"/>
      <c r="BQ56" s="63"/>
      <c r="BR56" s="63"/>
      <c r="BS56" s="63"/>
      <c r="BT56" s="63"/>
      <c r="BU56" s="63"/>
      <c r="BV56" s="63"/>
      <c r="BW56" s="63"/>
      <c r="BX56" s="63"/>
      <c r="BY56" s="63"/>
      <c r="BZ56" s="63"/>
    </row>
    <row r="57" spans="1:78" s="45" customFormat="1" x14ac:dyDescent="0.2">
      <c r="A57" s="45" t="s">
        <v>10</v>
      </c>
      <c r="B57" s="45">
        <v>2013</v>
      </c>
      <c r="C57" s="43">
        <v>1</v>
      </c>
      <c r="D57" s="43">
        <v>0</v>
      </c>
      <c r="E57" s="43">
        <v>1</v>
      </c>
      <c r="F57" s="43">
        <v>1</v>
      </c>
      <c r="G57" s="43">
        <v>0</v>
      </c>
      <c r="H57" s="43">
        <v>0</v>
      </c>
      <c r="I57" s="43">
        <v>0</v>
      </c>
      <c r="J57" s="43">
        <v>0</v>
      </c>
      <c r="K57" s="43">
        <v>0</v>
      </c>
      <c r="L57" s="43">
        <v>0</v>
      </c>
      <c r="M57" s="43">
        <v>0.25</v>
      </c>
      <c r="N57" s="44">
        <v>0.25</v>
      </c>
      <c r="O57" s="44">
        <v>0</v>
      </c>
      <c r="P57" s="44">
        <v>0</v>
      </c>
      <c r="Q57" s="44">
        <v>0</v>
      </c>
      <c r="R57" s="44">
        <v>321.47500000000002</v>
      </c>
      <c r="S57" s="43">
        <v>0</v>
      </c>
      <c r="T57" s="43">
        <v>0</v>
      </c>
      <c r="U57" s="43">
        <v>0</v>
      </c>
      <c r="V57" s="43"/>
      <c r="W57" s="43">
        <v>0</v>
      </c>
      <c r="X57" s="43"/>
      <c r="Y57" s="43">
        <v>0</v>
      </c>
      <c r="Z57" s="43">
        <v>0</v>
      </c>
      <c r="AA57" s="43">
        <v>0</v>
      </c>
      <c r="AB57" s="43"/>
      <c r="AC57" s="43">
        <v>0</v>
      </c>
      <c r="AD57" s="43"/>
      <c r="AE57" s="43">
        <v>0</v>
      </c>
      <c r="AF57" s="43"/>
      <c r="AG57" s="43">
        <v>0</v>
      </c>
      <c r="AH57" s="43">
        <v>0</v>
      </c>
      <c r="AI57" s="43">
        <v>0</v>
      </c>
      <c r="AJ57" s="43">
        <v>0</v>
      </c>
      <c r="AK57" s="107">
        <v>140.346</v>
      </c>
      <c r="AL57" s="107">
        <v>0</v>
      </c>
      <c r="AM57" s="107">
        <v>0</v>
      </c>
      <c r="AN57" s="107"/>
      <c r="AO57" s="107"/>
      <c r="AP57" s="107">
        <v>0</v>
      </c>
      <c r="AQ57" s="107">
        <v>0</v>
      </c>
      <c r="AR57" s="107">
        <v>0</v>
      </c>
      <c r="AS57" s="107"/>
      <c r="AT57" s="107"/>
      <c r="AU57" s="107"/>
      <c r="AV57" s="107"/>
      <c r="AW57" s="107">
        <v>0</v>
      </c>
      <c r="AX57" s="107">
        <v>0</v>
      </c>
      <c r="AY57" s="107">
        <v>0</v>
      </c>
      <c r="AZ57" s="107">
        <v>0</v>
      </c>
      <c r="BA57" s="107">
        <v>0</v>
      </c>
      <c r="BB57" s="107">
        <v>140.346</v>
      </c>
      <c r="BC57" s="43">
        <v>1</v>
      </c>
      <c r="BD57" s="43">
        <v>1</v>
      </c>
      <c r="BE57" s="43">
        <v>1</v>
      </c>
      <c r="BF57" s="43">
        <v>0</v>
      </c>
      <c r="BH57" s="43">
        <v>21</v>
      </c>
      <c r="BI57" s="43">
        <v>13</v>
      </c>
      <c r="BJ57" s="43">
        <v>29</v>
      </c>
      <c r="BK57" s="57"/>
      <c r="BM57" s="63"/>
      <c r="BN57" s="63"/>
      <c r="BO57" s="63"/>
      <c r="BP57" s="63"/>
      <c r="BQ57" s="63"/>
      <c r="BR57" s="63"/>
      <c r="BS57" s="63"/>
      <c r="BT57" s="63"/>
      <c r="BU57" s="63"/>
      <c r="BV57" s="63"/>
      <c r="BW57" s="63"/>
      <c r="BX57" s="63"/>
      <c r="BY57" s="63"/>
      <c r="BZ57" s="63"/>
    </row>
    <row r="58" spans="1:78" s="45" customFormat="1" x14ac:dyDescent="0.2">
      <c r="A58" s="45" t="s">
        <v>10</v>
      </c>
      <c r="B58" s="84">
        <v>2014</v>
      </c>
      <c r="C58" s="43">
        <v>1</v>
      </c>
      <c r="D58" s="43">
        <v>0</v>
      </c>
      <c r="E58" s="43">
        <v>0</v>
      </c>
      <c r="F58" s="43">
        <v>0</v>
      </c>
      <c r="G58" s="43">
        <v>0</v>
      </c>
      <c r="H58" s="43">
        <v>0</v>
      </c>
      <c r="I58" s="43">
        <v>0</v>
      </c>
      <c r="J58" s="43">
        <v>0</v>
      </c>
      <c r="K58" s="43">
        <v>0</v>
      </c>
      <c r="L58" s="43">
        <v>0</v>
      </c>
      <c r="M58" s="43">
        <v>0.25</v>
      </c>
      <c r="N58" s="44">
        <v>0.25</v>
      </c>
      <c r="O58" s="44">
        <v>0</v>
      </c>
      <c r="P58" s="44">
        <v>0</v>
      </c>
      <c r="Q58" s="44">
        <v>0</v>
      </c>
      <c r="R58" s="44">
        <v>386.19400000000002</v>
      </c>
      <c r="S58" s="43">
        <v>0</v>
      </c>
      <c r="T58" s="43">
        <v>0</v>
      </c>
      <c r="U58" s="43">
        <v>0</v>
      </c>
      <c r="V58" s="43"/>
      <c r="W58" s="43">
        <v>0</v>
      </c>
      <c r="X58" s="43"/>
      <c r="Y58" s="43">
        <v>0</v>
      </c>
      <c r="Z58" s="43">
        <v>0</v>
      </c>
      <c r="AA58" s="43">
        <v>0</v>
      </c>
      <c r="AB58" s="43"/>
      <c r="AC58" s="43">
        <v>0</v>
      </c>
      <c r="AD58" s="43"/>
      <c r="AE58" s="43">
        <v>0</v>
      </c>
      <c r="AF58" s="43"/>
      <c r="AG58" s="43">
        <v>0</v>
      </c>
      <c r="AH58" s="43">
        <v>0</v>
      </c>
      <c r="AI58" s="43">
        <v>0</v>
      </c>
      <c r="AJ58" s="43">
        <v>0</v>
      </c>
      <c r="AK58" s="107">
        <v>140.34700000000001</v>
      </c>
      <c r="AL58" s="107">
        <v>0</v>
      </c>
      <c r="AM58" s="107">
        <v>0</v>
      </c>
      <c r="AN58" s="107"/>
      <c r="AO58" s="107"/>
      <c r="AP58" s="107">
        <v>0</v>
      </c>
      <c r="AQ58" s="107">
        <v>0</v>
      </c>
      <c r="AR58" s="107">
        <v>0</v>
      </c>
      <c r="AS58" s="107"/>
      <c r="AT58" s="107"/>
      <c r="AU58" s="107"/>
      <c r="AV58" s="107"/>
      <c r="AW58" s="107">
        <v>0</v>
      </c>
      <c r="AX58" s="107">
        <v>0</v>
      </c>
      <c r="AY58" s="107">
        <v>0</v>
      </c>
      <c r="AZ58" s="107">
        <v>0</v>
      </c>
      <c r="BA58" s="107">
        <v>0</v>
      </c>
      <c r="BB58" s="107">
        <v>140.34700000000001</v>
      </c>
      <c r="BC58" s="43">
        <v>1</v>
      </c>
      <c r="BD58" s="43">
        <v>1</v>
      </c>
      <c r="BE58" s="43">
        <v>1</v>
      </c>
      <c r="BF58" s="43">
        <v>0</v>
      </c>
      <c r="BH58" s="43">
        <v>27</v>
      </c>
      <c r="BI58" s="43">
        <v>19</v>
      </c>
      <c r="BJ58" s="43">
        <v>68</v>
      </c>
      <c r="BK58" s="57"/>
      <c r="BM58" s="63"/>
      <c r="BN58" s="63"/>
      <c r="BO58" s="63"/>
      <c r="BP58" s="63"/>
      <c r="BQ58" s="63"/>
      <c r="BR58" s="63"/>
      <c r="BS58" s="63"/>
      <c r="BT58" s="63"/>
      <c r="BU58" s="63"/>
      <c r="BV58" s="63"/>
      <c r="BW58" s="63"/>
      <c r="BX58" s="63"/>
      <c r="BY58" s="63"/>
      <c r="BZ58" s="63"/>
    </row>
    <row r="59" spans="1:78" s="45" customFormat="1" x14ac:dyDescent="0.2">
      <c r="A59" s="45" t="s">
        <v>10</v>
      </c>
      <c r="B59" s="84">
        <v>2015</v>
      </c>
      <c r="C59" s="43">
        <v>0</v>
      </c>
      <c r="D59" s="43">
        <v>0</v>
      </c>
      <c r="E59" s="43">
        <v>0</v>
      </c>
      <c r="F59" s="43">
        <v>0</v>
      </c>
      <c r="G59" s="43">
        <v>0</v>
      </c>
      <c r="H59" s="43">
        <v>0</v>
      </c>
      <c r="I59" s="43">
        <v>0</v>
      </c>
      <c r="J59" s="43">
        <v>0</v>
      </c>
      <c r="K59" s="43">
        <v>0</v>
      </c>
      <c r="L59" s="43">
        <v>0</v>
      </c>
      <c r="M59" s="43">
        <v>1</v>
      </c>
      <c r="N59" s="44">
        <v>1</v>
      </c>
      <c r="O59" s="44">
        <v>0</v>
      </c>
      <c r="P59" s="44">
        <v>0</v>
      </c>
      <c r="Q59" s="44">
        <v>0</v>
      </c>
      <c r="R59" s="44">
        <v>585.08600000000001</v>
      </c>
      <c r="S59" s="43">
        <v>0</v>
      </c>
      <c r="T59" s="43">
        <v>0</v>
      </c>
      <c r="U59" s="43">
        <v>0</v>
      </c>
      <c r="V59" s="43"/>
      <c r="W59" s="43">
        <v>0</v>
      </c>
      <c r="X59" s="43"/>
      <c r="Y59" s="43">
        <v>0</v>
      </c>
      <c r="Z59" s="43">
        <v>0</v>
      </c>
      <c r="AA59" s="43">
        <v>0</v>
      </c>
      <c r="AB59" s="43"/>
      <c r="AC59" s="43">
        <v>0</v>
      </c>
      <c r="AD59" s="43"/>
      <c r="AE59" s="43">
        <v>0</v>
      </c>
      <c r="AF59" s="43"/>
      <c r="AG59" s="43">
        <v>0</v>
      </c>
      <c r="AH59" s="43">
        <v>0</v>
      </c>
      <c r="AI59" s="43">
        <v>0</v>
      </c>
      <c r="AJ59" s="43">
        <v>0</v>
      </c>
      <c r="AK59" s="107">
        <v>360.911</v>
      </c>
      <c r="AL59" s="107">
        <v>0</v>
      </c>
      <c r="AM59" s="107">
        <v>0</v>
      </c>
      <c r="AN59" s="107"/>
      <c r="AO59" s="107"/>
      <c r="AP59" s="107">
        <v>0</v>
      </c>
      <c r="AQ59" s="107">
        <v>0</v>
      </c>
      <c r="AR59" s="107">
        <v>0</v>
      </c>
      <c r="AS59" s="107"/>
      <c r="AT59" s="107"/>
      <c r="AU59" s="107"/>
      <c r="AV59" s="107"/>
      <c r="AW59" s="107">
        <v>0</v>
      </c>
      <c r="AX59" s="107">
        <v>0</v>
      </c>
      <c r="AY59" s="107">
        <v>0</v>
      </c>
      <c r="AZ59" s="107">
        <v>0</v>
      </c>
      <c r="BA59" s="107">
        <v>0</v>
      </c>
      <c r="BB59" s="107">
        <v>360.911</v>
      </c>
      <c r="BC59" s="43">
        <v>1</v>
      </c>
      <c r="BD59" s="43">
        <v>1</v>
      </c>
      <c r="BE59" s="43">
        <v>1</v>
      </c>
      <c r="BF59" s="43">
        <v>0</v>
      </c>
      <c r="BH59" s="43">
        <v>35</v>
      </c>
      <c r="BI59" s="43">
        <v>12</v>
      </c>
      <c r="BJ59" s="43">
        <v>41</v>
      </c>
      <c r="BK59" s="57"/>
      <c r="BM59" s="63"/>
      <c r="BN59" s="63"/>
      <c r="BO59" s="63"/>
      <c r="BP59" s="63"/>
      <c r="BQ59" s="63"/>
      <c r="BR59" s="63"/>
      <c r="BS59" s="63"/>
      <c r="BT59" s="63"/>
      <c r="BU59" s="63"/>
      <c r="BV59" s="63"/>
      <c r="BW59" s="63"/>
      <c r="BX59" s="63"/>
      <c r="BY59" s="63"/>
      <c r="BZ59" s="63"/>
    </row>
    <row r="60" spans="1:78" s="45" customFormat="1" x14ac:dyDescent="0.2">
      <c r="A60" s="45" t="s">
        <v>10</v>
      </c>
      <c r="B60" s="84">
        <v>2016</v>
      </c>
      <c r="C60" s="69">
        <v>0</v>
      </c>
      <c r="D60" s="69">
        <v>0</v>
      </c>
      <c r="E60" s="69">
        <v>0</v>
      </c>
      <c r="F60" s="69">
        <v>0</v>
      </c>
      <c r="G60" s="69">
        <v>0</v>
      </c>
      <c r="H60" s="69">
        <v>0</v>
      </c>
      <c r="I60" s="69">
        <v>0</v>
      </c>
      <c r="J60" s="69">
        <v>0</v>
      </c>
      <c r="K60" s="69">
        <v>0</v>
      </c>
      <c r="L60" s="69">
        <v>0</v>
      </c>
      <c r="M60" s="43">
        <v>1</v>
      </c>
      <c r="N60" s="69">
        <v>1</v>
      </c>
      <c r="O60" s="69">
        <v>0</v>
      </c>
      <c r="P60" s="69">
        <v>0</v>
      </c>
      <c r="Q60" s="69">
        <v>0</v>
      </c>
      <c r="R60" s="44">
        <v>487</v>
      </c>
      <c r="S60" s="69">
        <v>0</v>
      </c>
      <c r="T60" s="69">
        <v>0</v>
      </c>
      <c r="U60" s="69">
        <v>0</v>
      </c>
      <c r="V60" s="69">
        <v>0</v>
      </c>
      <c r="W60" s="69">
        <v>0</v>
      </c>
      <c r="X60" s="69">
        <v>0</v>
      </c>
      <c r="Y60" s="69">
        <v>0</v>
      </c>
      <c r="Z60" s="69">
        <v>0</v>
      </c>
      <c r="AA60" s="69">
        <v>0</v>
      </c>
      <c r="AB60" s="69">
        <v>0</v>
      </c>
      <c r="AC60" s="69">
        <v>0</v>
      </c>
      <c r="AD60" s="69">
        <v>0</v>
      </c>
      <c r="AE60" s="70">
        <v>1</v>
      </c>
      <c r="AF60" s="69">
        <v>0</v>
      </c>
      <c r="AG60" s="43">
        <v>0</v>
      </c>
      <c r="AH60" s="43">
        <v>0</v>
      </c>
      <c r="AI60" s="43">
        <v>0</v>
      </c>
      <c r="AJ60" s="43">
        <v>0</v>
      </c>
      <c r="AK60" s="107"/>
      <c r="AL60" s="107"/>
      <c r="AM60" s="107"/>
      <c r="AN60" s="107"/>
      <c r="AO60" s="107"/>
      <c r="AP60" s="107"/>
      <c r="AQ60" s="107"/>
      <c r="AR60" s="107"/>
      <c r="AS60" s="107"/>
      <c r="AT60" s="107"/>
      <c r="AU60" s="107"/>
      <c r="AV60" s="107"/>
      <c r="AW60" s="107"/>
      <c r="AX60" s="107"/>
      <c r="AY60" s="107"/>
      <c r="AZ60" s="107"/>
      <c r="BA60" s="107"/>
      <c r="BB60" s="107"/>
      <c r="BC60" s="69">
        <v>1</v>
      </c>
      <c r="BD60" s="69">
        <v>1</v>
      </c>
      <c r="BE60" s="69">
        <v>0</v>
      </c>
      <c r="BF60" s="69">
        <v>0</v>
      </c>
      <c r="BG60" s="69">
        <v>73</v>
      </c>
      <c r="BH60" s="69">
        <v>14</v>
      </c>
      <c r="BI60" s="69">
        <v>17</v>
      </c>
      <c r="BJ60" s="69">
        <v>42</v>
      </c>
      <c r="BK60" s="57"/>
      <c r="BM60" s="63"/>
      <c r="BN60" s="63"/>
      <c r="BO60" s="63"/>
      <c r="BP60" s="63"/>
      <c r="BQ60" s="63"/>
      <c r="BR60" s="63"/>
      <c r="BS60" s="63"/>
      <c r="BT60" s="63"/>
      <c r="BU60" s="63"/>
      <c r="BV60" s="63"/>
      <c r="BW60" s="63"/>
      <c r="BX60" s="63"/>
      <c r="BY60" s="63"/>
      <c r="BZ60" s="63"/>
    </row>
    <row r="61" spans="1:78" s="45" customFormat="1" x14ac:dyDescent="0.2">
      <c r="A61" s="45" t="s">
        <v>10</v>
      </c>
      <c r="B61" s="84">
        <v>2017</v>
      </c>
      <c r="C61" s="69">
        <f>HLOOKUP('[1]Samlede indberetninger 2017'!$H$9,'[1]Samlede indberetninger 2017'!$H$9:$H$78,'MIS (Andreas)'!A3,0)</f>
        <v>0</v>
      </c>
      <c r="D61" s="69">
        <f>HLOOKUP('[1]Samlede indberetninger 2017'!$H$9,'[1]Samlede indberetninger 2017'!$H$9:$H$78,'MIS (Andreas)'!B3,0)</f>
        <v>0</v>
      </c>
      <c r="E61" s="69">
        <f>HLOOKUP('[1]Samlede indberetninger 2017'!$H$9,'[1]Samlede indberetninger 2017'!$H$9:$H$78,'MIS (Andreas)'!C3,0)</f>
        <v>0</v>
      </c>
      <c r="F61" s="69">
        <f>HLOOKUP('[1]Samlede indberetninger 2017'!$H$9,'[1]Samlede indberetninger 2017'!$H$9:$H$78,'MIS (Andreas)'!D3,0)</f>
        <v>0</v>
      </c>
      <c r="G61" s="69">
        <f>HLOOKUP('[1]Samlede indberetninger 2017'!$H$9,'[1]Samlede indberetninger 2017'!$H$9:$H$78,'MIS (Andreas)'!E3,0)</f>
        <v>0</v>
      </c>
      <c r="H61" s="69">
        <f>HLOOKUP('[1]Samlede indberetninger 2017'!$H$9,'[1]Samlede indberetninger 2017'!$H$9:$H$78,'MIS (Andreas)'!F3,0)</f>
        <v>0</v>
      </c>
      <c r="I61" s="69">
        <f>HLOOKUP('[1]Samlede indberetninger 2017'!$H$9,'[1]Samlede indberetninger 2017'!$H$9:$H$78,'MIS (Andreas)'!G3,0)</f>
        <v>0</v>
      </c>
      <c r="J61" s="69">
        <f>HLOOKUP('[1]Samlede indberetninger 2017'!$H$9,'[1]Samlede indberetninger 2017'!$H$9:$H$78,'MIS (Andreas)'!H3,0)</f>
        <v>0</v>
      </c>
      <c r="K61" s="69">
        <f>HLOOKUP('[1]Samlede indberetninger 2017'!$H$9,'[1]Samlede indberetninger 2017'!$H$9:$H$78,'MIS (Andreas)'!I3,0)</f>
        <v>0</v>
      </c>
      <c r="L61" s="69">
        <f>HLOOKUP('[1]Samlede indberetninger 2017'!$H$9,'[1]Samlede indberetninger 2017'!$H$9:$H$78,'MIS (Andreas)'!J3,0)</f>
        <v>0</v>
      </c>
      <c r="M61" s="69">
        <f>HLOOKUP('[1]Samlede indberetninger 2017'!$H$9,'[1]Samlede indberetninger 2017'!$H$9:$H$78,'MIS (Andreas)'!K3,0)</f>
        <v>1</v>
      </c>
      <c r="N61" s="69">
        <f>HLOOKUP('[1]Samlede indberetninger 2017'!$H$9,'[1]Samlede indberetninger 2017'!$H$9:$H$78,'MIS (Andreas)'!L3,0)</f>
        <v>1</v>
      </c>
      <c r="O61" s="69">
        <f>HLOOKUP('[1]Samlede indberetninger 2017'!$H$9,'[1]Samlede indberetninger 2017'!$H$9:$H$78,'MIS (Andreas)'!M3,0)</f>
        <v>0</v>
      </c>
      <c r="P61" s="69">
        <f>HLOOKUP('[1]Samlede indberetninger 2017'!$H$9,'[1]Samlede indberetninger 2017'!$H$9:$H$78,'MIS (Andreas)'!N3,0)</f>
        <v>0</v>
      </c>
      <c r="Q61" s="69">
        <f>HLOOKUP('[1]Samlede indberetninger 2017'!$H$9,'[1]Samlede indberetninger 2017'!$H$9:$H$78,'MIS (Andreas)'!O3,0)</f>
        <v>0</v>
      </c>
      <c r="R61" s="143">
        <f>HLOOKUP('[1]Samlede indberetninger 2017'!$H$9,'[1]Samlede indberetninger 2017'!$H$9:$H$78,'MIS (Andreas)'!P3,0)/1000</f>
        <v>444.97</v>
      </c>
      <c r="S61" s="69">
        <f>HLOOKUP('[1]Samlede indberetninger 2017'!$H$9,'[1]Samlede indberetninger 2017'!$H$9:$H$78,'MIS (Andreas)'!Q3,0)</f>
        <v>0</v>
      </c>
      <c r="T61" s="69">
        <f>HLOOKUP('[1]Samlede indberetninger 2017'!$H$9,'[1]Samlede indberetninger 2017'!$H$9:$H$78,'MIS (Andreas)'!R3,0)</f>
        <v>0</v>
      </c>
      <c r="U61" s="69">
        <f>HLOOKUP('[1]Samlede indberetninger 2017'!$H$9,'[1]Samlede indberetninger 2017'!$H$9:$H$78,'MIS (Andreas)'!S3,0)</f>
        <v>0</v>
      </c>
      <c r="V61" s="69">
        <f>HLOOKUP('[1]Samlede indberetninger 2017'!$H$9,'[1]Samlede indberetninger 2017'!$H$9:$H$78,'MIS (Andreas)'!T3,0)</f>
        <v>0</v>
      </c>
      <c r="W61" s="69">
        <f>HLOOKUP('[1]Samlede indberetninger 2017'!$H$9,'[1]Samlede indberetninger 2017'!$H$9:$H$78,'MIS (Andreas)'!U3,0)</f>
        <v>0</v>
      </c>
      <c r="X61" s="69">
        <f>HLOOKUP('[1]Samlede indberetninger 2017'!$H$9,'[1]Samlede indberetninger 2017'!$H$9:$H$78,'MIS (Andreas)'!V3,0)</f>
        <v>0</v>
      </c>
      <c r="Y61" s="69">
        <f>HLOOKUP('[1]Samlede indberetninger 2017'!$H$9,'[1]Samlede indberetninger 2017'!$H$9:$H$78,'MIS (Andreas)'!W3,0)</f>
        <v>0</v>
      </c>
      <c r="Z61" s="69">
        <f>HLOOKUP('[1]Samlede indberetninger 2017'!$H$9,'[1]Samlede indberetninger 2017'!$H$9:$H$78,'MIS (Andreas)'!X3,0)</f>
        <v>0</v>
      </c>
      <c r="AA61" s="69">
        <f>HLOOKUP('[1]Samlede indberetninger 2017'!$H$9,'[1]Samlede indberetninger 2017'!$H$9:$H$78,'MIS (Andreas)'!Y3,0)</f>
        <v>0</v>
      </c>
      <c r="AB61" s="69">
        <f>HLOOKUP('[1]Samlede indberetninger 2017'!$H$9,'[1]Samlede indberetninger 2017'!$H$9:$H$78,'MIS (Andreas)'!Z3,0)</f>
        <v>0</v>
      </c>
      <c r="AC61" s="69">
        <f>HLOOKUP('[1]Samlede indberetninger 2017'!$H$9,'[1]Samlede indberetninger 2017'!$H$9:$H$78,'MIS (Andreas)'!AA3,0)</f>
        <v>0</v>
      </c>
      <c r="AD61" s="69">
        <f>HLOOKUP('[1]Samlede indberetninger 2017'!$H$9,'[1]Samlede indberetninger 2017'!$H$9:$H$78,'MIS (Andreas)'!AB3,0)</f>
        <v>0</v>
      </c>
      <c r="AE61" s="69">
        <f>HLOOKUP('[1]Samlede indberetninger 2017'!$H$9,'[1]Samlede indberetninger 2017'!$H$9:$H$78,'MIS (Andreas)'!AC3,0)</f>
        <v>0</v>
      </c>
      <c r="AF61" s="69">
        <f>HLOOKUP('[1]Samlede indberetninger 2017'!$H$9,'[1]Samlede indberetninger 2017'!$H$9:$H$78,'MIS (Andreas)'!AD3,0)</f>
        <v>0</v>
      </c>
      <c r="AG61" s="69">
        <f>HLOOKUP('[1]Samlede indberetninger 2017'!$H$9,'[1]Samlede indberetninger 2017'!$H$9:$H$78,'MIS (Andreas)'!AE3,0)</f>
        <v>0</v>
      </c>
      <c r="AH61" s="69">
        <f>HLOOKUP('[1]Samlede indberetninger 2017'!$H$9,'[1]Samlede indberetninger 2017'!$H$9:$H$78,'MIS (Andreas)'!AF3,0)</f>
        <v>0</v>
      </c>
      <c r="AI61" s="69">
        <f>HLOOKUP('[1]Samlede indberetninger 2017'!$H$9,'[1]Samlede indberetninger 2017'!$H$9:$H$78,'MIS (Andreas)'!AG3,0)</f>
        <v>0</v>
      </c>
      <c r="AJ61" s="69">
        <f>HLOOKUP('[1]Samlede indberetninger 2017'!$H$9,'[1]Samlede indberetninger 2017'!$H$9:$H$78,'MIS (Andreas)'!AH3,0)</f>
        <v>0</v>
      </c>
      <c r="AK61" s="143">
        <f>HLOOKUP('[1]Samlede indberetninger 2017'!$H$9,'[1]Samlede indberetninger 2017'!$H$9:$H$78,'MIS (Andreas)'!AI3,0)</f>
        <v>0</v>
      </c>
      <c r="AL61" s="143">
        <f>HLOOKUP('[1]Samlede indberetninger 2017'!$H$9,'[1]Samlede indberetninger 2017'!$H$9:$H$78,'MIS (Andreas)'!AJ3,0)</f>
        <v>0</v>
      </c>
      <c r="AM61" s="143">
        <f>HLOOKUP('[1]Samlede indberetninger 2017'!$H$9,'[1]Samlede indberetninger 2017'!$H$9:$H$78,'MIS (Andreas)'!AK3,0)</f>
        <v>0</v>
      </c>
      <c r="AN61" s="143">
        <f>HLOOKUP('[1]Samlede indberetninger 2017'!$H$9,'[1]Samlede indberetninger 2017'!$H$9:$H$78,'MIS (Andreas)'!AL3,0)</f>
        <v>0</v>
      </c>
      <c r="AO61" s="143">
        <f>HLOOKUP('[1]Samlede indberetninger 2017'!$H$9,'[1]Samlede indberetninger 2017'!$H$9:$H$78,'MIS (Andreas)'!AM3,0)</f>
        <v>0</v>
      </c>
      <c r="AP61" s="143">
        <f>HLOOKUP('[1]Samlede indberetninger 2017'!$H$9,'[1]Samlede indberetninger 2017'!$H$9:$H$78,'MIS (Andreas)'!AN3,0)</f>
        <v>0</v>
      </c>
      <c r="AQ61" s="143">
        <f>HLOOKUP('[1]Samlede indberetninger 2017'!$H$9,'[1]Samlede indberetninger 2017'!$H$9:$H$78,'MIS (Andreas)'!AO3,0)</f>
        <v>0</v>
      </c>
      <c r="AR61" s="143">
        <f>HLOOKUP('[1]Samlede indberetninger 2017'!$H$9,'[1]Samlede indberetninger 2017'!$H$9:$H$78,'MIS (Andreas)'!AP3,0)</f>
        <v>0</v>
      </c>
      <c r="AS61" s="143">
        <f>HLOOKUP('[1]Samlede indberetninger 2017'!$H$9,'[1]Samlede indberetninger 2017'!$H$9:$H$78,'MIS (Andreas)'!AQ3,0)/1000</f>
        <v>20</v>
      </c>
      <c r="AT61" s="143">
        <f>HLOOKUP('[1]Samlede indberetninger 2017'!$H$9,'[1]Samlede indberetninger 2017'!$H$9:$H$78,'MIS (Andreas)'!AR3,0)</f>
        <v>0</v>
      </c>
      <c r="AU61" s="143">
        <f>HLOOKUP('[1]Samlede indberetninger 2017'!$H$9,'[1]Samlede indberetninger 2017'!$H$9:$H$78,'MIS (Andreas)'!AS3,0)</f>
        <v>0</v>
      </c>
      <c r="AV61" s="143">
        <f>HLOOKUP('[1]Samlede indberetninger 2017'!$H$9,'[1]Samlede indberetninger 2017'!$H$9:$H$78,'MIS (Andreas)'!AT3,0)</f>
        <v>0</v>
      </c>
      <c r="AW61" s="143">
        <f>HLOOKUP('[1]Samlede indberetninger 2017'!$H$9,'[1]Samlede indberetninger 2017'!$H$9:$H$78,'MIS (Andreas)'!AU3,0)</f>
        <v>0</v>
      </c>
      <c r="AX61" s="143">
        <f>HLOOKUP('[1]Samlede indberetninger 2017'!$H$9,'[1]Samlede indberetninger 2017'!$H$9:$H$78,'MIS (Andreas)'!AV3,0)</f>
        <v>0</v>
      </c>
      <c r="AY61" s="143">
        <f>HLOOKUP('[1]Samlede indberetninger 2017'!$H$9,'[1]Samlede indberetninger 2017'!$H$9:$H$78,'MIS (Andreas)'!AW3,0)</f>
        <v>0</v>
      </c>
      <c r="AZ61" s="143">
        <f>HLOOKUP('[1]Samlede indberetninger 2017'!$H$9,'[1]Samlede indberetninger 2017'!$H$9:$H$78,'MIS (Andreas)'!AX3,0)</f>
        <v>0</v>
      </c>
      <c r="BA61" s="143">
        <f>HLOOKUP('[1]Samlede indberetninger 2017'!$H$9,'[1]Samlede indberetninger 2017'!$H$9:$H$78,'MIS (Andreas)'!AY3,0)</f>
        <v>0</v>
      </c>
      <c r="BB61" s="143">
        <f>HLOOKUP('[1]Samlede indberetninger 2017'!$H$9,'[1]Samlede indberetninger 2017'!$H$9:$H$78,'MIS (Andreas)'!AZ3,0)/1000</f>
        <v>20</v>
      </c>
      <c r="BC61" s="69">
        <f>HLOOKUP('[1]Samlede indberetninger 2017'!$H$9,'[1]Samlede indberetninger 2017'!$H$9:$H$78,'MIS (Andreas)'!BA3,0)</f>
        <v>1</v>
      </c>
      <c r="BD61" s="69">
        <f>HLOOKUP('[1]Samlede indberetninger 2017'!$H$9,'[1]Samlede indberetninger 2017'!$H$9:$H$78,'MIS (Andreas)'!BB3,0)</f>
        <v>1</v>
      </c>
      <c r="BE61" s="69">
        <f>HLOOKUP('[1]Samlede indberetninger 2017'!$H$9,'[1]Samlede indberetninger 2017'!$H$9:$H$78,'MIS (Andreas)'!BC3,0)</f>
        <v>1</v>
      </c>
      <c r="BF61" s="69">
        <f>HLOOKUP('[1]Samlede indberetninger 2017'!$H$9,'[1]Samlede indberetninger 2017'!$H$9:$H$78,'MIS (Andreas)'!BD3,0)</f>
        <v>0</v>
      </c>
      <c r="BG61" s="69">
        <f>HLOOKUP('[1]Samlede indberetninger 2017'!$H$9,'[1]Samlede indberetninger 2017'!$H$9:$H$78,'MIS (Andreas)'!BE3,0)</f>
        <v>77</v>
      </c>
      <c r="BH61" s="69">
        <f>HLOOKUP('[1]Samlede indberetninger 2017'!$H$9,'[1]Samlede indberetninger 2017'!$H$9:$H$78,'MIS (Andreas)'!BF3,0)</f>
        <v>23</v>
      </c>
      <c r="BI61" s="69">
        <f>HLOOKUP('[1]Samlede indberetninger 2017'!$H$9,'[1]Samlede indberetninger 2017'!$H$9:$H$78,'MIS (Andreas)'!BG3,0)</f>
        <v>35</v>
      </c>
      <c r="BJ61" s="69">
        <f>HLOOKUP('[1]Samlede indberetninger 2017'!$H$9,'[1]Samlede indberetninger 2017'!$H$9:$H$78,'MIS (Andreas)'!BH3,0)</f>
        <v>19</v>
      </c>
      <c r="BK61" s="57"/>
      <c r="BM61" s="63"/>
      <c r="BN61" s="63"/>
      <c r="BO61" s="63"/>
      <c r="BP61" s="63"/>
      <c r="BQ61" s="63"/>
      <c r="BR61" s="63"/>
      <c r="BS61" s="63"/>
      <c r="BT61" s="63"/>
      <c r="BU61" s="63"/>
      <c r="BV61" s="63"/>
      <c r="BW61" s="63"/>
      <c r="BX61" s="63"/>
      <c r="BY61" s="63"/>
      <c r="BZ61" s="63"/>
    </row>
    <row r="62" spans="1:78" x14ac:dyDescent="0.2">
      <c r="A62" s="51" t="s">
        <v>11</v>
      </c>
      <c r="B62" s="84">
        <v>2007</v>
      </c>
      <c r="C62" s="43">
        <v>21</v>
      </c>
      <c r="D62" s="43">
        <v>2</v>
      </c>
      <c r="E62" s="43">
        <v>11</v>
      </c>
      <c r="F62" s="43">
        <v>7</v>
      </c>
      <c r="G62" s="43">
        <v>0</v>
      </c>
      <c r="H62" s="43"/>
      <c r="I62" s="43"/>
      <c r="J62" s="43"/>
      <c r="K62" s="43">
        <v>0</v>
      </c>
      <c r="L62" s="43"/>
      <c r="M62" s="43">
        <v>4</v>
      </c>
      <c r="N62" s="44">
        <v>2</v>
      </c>
      <c r="O62" s="44">
        <v>0</v>
      </c>
      <c r="P62" s="44">
        <v>1</v>
      </c>
      <c r="Q62" s="44">
        <v>1</v>
      </c>
      <c r="R62" s="44">
        <v>2000</v>
      </c>
      <c r="S62" s="43">
        <v>3</v>
      </c>
      <c r="T62" s="43">
        <v>0</v>
      </c>
      <c r="U62" s="43">
        <v>0</v>
      </c>
      <c r="V62" s="43"/>
      <c r="W62" s="43">
        <v>3</v>
      </c>
      <c r="X62" s="43"/>
      <c r="Y62" s="43"/>
      <c r="Z62" s="43"/>
      <c r="AA62" s="43"/>
      <c r="AB62" s="43"/>
      <c r="AC62" s="43">
        <v>2</v>
      </c>
      <c r="AD62" s="43"/>
      <c r="AE62" s="43">
        <v>3</v>
      </c>
      <c r="AF62" s="43"/>
      <c r="AG62" s="43">
        <v>1</v>
      </c>
      <c r="AH62" s="43">
        <v>0</v>
      </c>
      <c r="AI62" s="43">
        <v>1</v>
      </c>
      <c r="AJ62" s="43">
        <v>2</v>
      </c>
      <c r="AK62" s="107">
        <v>0</v>
      </c>
      <c r="AL62" s="107">
        <v>0</v>
      </c>
      <c r="AM62" s="107">
        <v>0</v>
      </c>
      <c r="AN62" s="107"/>
      <c r="AO62" s="107"/>
      <c r="AP62" s="107">
        <v>663</v>
      </c>
      <c r="AQ62" s="107" t="s">
        <v>6</v>
      </c>
      <c r="AR62" s="107" t="s">
        <v>6</v>
      </c>
      <c r="AS62" s="107"/>
      <c r="AT62" s="107"/>
      <c r="AU62" s="107"/>
      <c r="AV62" s="107"/>
      <c r="AW62" s="107" t="s">
        <v>6</v>
      </c>
      <c r="AX62" s="107" t="s">
        <v>6</v>
      </c>
      <c r="AY62" s="107">
        <v>0</v>
      </c>
      <c r="AZ62" s="107" t="s">
        <v>6</v>
      </c>
      <c r="BA62" s="107">
        <v>444</v>
      </c>
      <c r="BB62" s="107">
        <v>1107</v>
      </c>
      <c r="BC62" s="43">
        <v>0</v>
      </c>
      <c r="BD62" s="43">
        <v>4</v>
      </c>
      <c r="BE62" s="43">
        <v>1</v>
      </c>
      <c r="BF62" s="43">
        <v>8</v>
      </c>
      <c r="BG62" s="43" t="s">
        <v>6</v>
      </c>
      <c r="BH62" s="43"/>
      <c r="BI62" s="43"/>
      <c r="BJ62" s="43"/>
      <c r="BK62" s="45"/>
    </row>
    <row r="63" spans="1:78" x14ac:dyDescent="0.2">
      <c r="A63" s="51" t="s">
        <v>11</v>
      </c>
      <c r="B63" s="84">
        <v>2008</v>
      </c>
      <c r="C63" s="43">
        <v>14</v>
      </c>
      <c r="D63" s="43">
        <v>1</v>
      </c>
      <c r="E63" s="43">
        <v>9</v>
      </c>
      <c r="F63" s="43">
        <v>7</v>
      </c>
      <c r="G63" s="43">
        <v>1</v>
      </c>
      <c r="H63" s="43"/>
      <c r="I63" s="43"/>
      <c r="J63" s="43"/>
      <c r="K63" s="43">
        <v>0</v>
      </c>
      <c r="L63" s="43"/>
      <c r="M63" s="43">
        <v>4</v>
      </c>
      <c r="N63" s="44">
        <v>1</v>
      </c>
      <c r="O63" s="44">
        <v>0</v>
      </c>
      <c r="P63" s="44">
        <v>2</v>
      </c>
      <c r="Q63" s="44">
        <v>1</v>
      </c>
      <c r="R63" s="44">
        <v>1858</v>
      </c>
      <c r="S63" s="43">
        <v>0</v>
      </c>
      <c r="T63" s="43">
        <v>0</v>
      </c>
      <c r="U63" s="43">
        <v>0</v>
      </c>
      <c r="V63" s="43"/>
      <c r="W63" s="43">
        <v>0</v>
      </c>
      <c r="X63" s="43"/>
      <c r="Y63" s="43"/>
      <c r="Z63" s="43"/>
      <c r="AA63" s="43"/>
      <c r="AB63" s="43"/>
      <c r="AC63" s="43">
        <v>3</v>
      </c>
      <c r="AD63" s="43"/>
      <c r="AE63" s="43">
        <v>2</v>
      </c>
      <c r="AF63" s="43"/>
      <c r="AG63" s="43">
        <v>2</v>
      </c>
      <c r="AH63" s="43">
        <v>0</v>
      </c>
      <c r="AI63" s="43">
        <v>2</v>
      </c>
      <c r="AJ63" s="43">
        <v>3</v>
      </c>
      <c r="AK63" s="107">
        <v>0</v>
      </c>
      <c r="AL63" s="107">
        <v>0</v>
      </c>
      <c r="AM63" s="107">
        <v>0</v>
      </c>
      <c r="AN63" s="107"/>
      <c r="AO63" s="107"/>
      <c r="AP63" s="107">
        <v>484</v>
      </c>
      <c r="AQ63" s="107">
        <v>0</v>
      </c>
      <c r="AR63" s="107" t="s">
        <v>6</v>
      </c>
      <c r="AS63" s="107"/>
      <c r="AT63" s="107"/>
      <c r="AU63" s="107"/>
      <c r="AV63" s="107"/>
      <c r="AW63" s="107" t="s">
        <v>6</v>
      </c>
      <c r="AX63" s="107">
        <v>1400</v>
      </c>
      <c r="AY63" s="107" t="s">
        <v>6</v>
      </c>
      <c r="AZ63" s="107" t="s">
        <v>6</v>
      </c>
      <c r="BA63" s="107">
        <v>176</v>
      </c>
      <c r="BB63" s="107">
        <v>2060</v>
      </c>
      <c r="BC63" s="43">
        <v>0</v>
      </c>
      <c r="BD63" s="43">
        <v>4</v>
      </c>
      <c r="BE63" s="43">
        <v>1</v>
      </c>
      <c r="BF63" s="43">
        <v>8</v>
      </c>
      <c r="BG63" s="43" t="s">
        <v>6</v>
      </c>
      <c r="BH63" s="43"/>
      <c r="BI63" s="43"/>
      <c r="BJ63" s="43"/>
      <c r="BK63" s="45"/>
    </row>
    <row r="64" spans="1:78" x14ac:dyDescent="0.2">
      <c r="A64" s="51" t="s">
        <v>11</v>
      </c>
      <c r="B64" s="84">
        <v>2009</v>
      </c>
      <c r="C64" s="43">
        <v>20</v>
      </c>
      <c r="D64" s="43">
        <v>2</v>
      </c>
      <c r="E64" s="43">
        <v>12</v>
      </c>
      <c r="F64" s="43">
        <v>10</v>
      </c>
      <c r="G64" s="43">
        <v>2</v>
      </c>
      <c r="H64" s="43"/>
      <c r="I64" s="43"/>
      <c r="J64" s="43"/>
      <c r="K64" s="43">
        <v>0</v>
      </c>
      <c r="L64" s="43"/>
      <c r="M64" s="43">
        <v>5</v>
      </c>
      <c r="N64" s="44">
        <v>1</v>
      </c>
      <c r="O64" s="44">
        <v>2</v>
      </c>
      <c r="P64" s="44">
        <v>1</v>
      </c>
      <c r="Q64" s="44">
        <v>1</v>
      </c>
      <c r="R64" s="44">
        <v>2280</v>
      </c>
      <c r="S64" s="43">
        <v>1</v>
      </c>
      <c r="T64" s="43">
        <v>0</v>
      </c>
      <c r="U64" s="43">
        <v>0</v>
      </c>
      <c r="V64" s="43"/>
      <c r="W64" s="43">
        <v>1</v>
      </c>
      <c r="X64" s="43"/>
      <c r="Y64" s="43"/>
      <c r="Z64" s="43"/>
      <c r="AA64" s="43"/>
      <c r="AB64" s="43"/>
      <c r="AC64" s="43">
        <v>2</v>
      </c>
      <c r="AD64" s="43"/>
      <c r="AE64" s="43">
        <v>0</v>
      </c>
      <c r="AF64" s="43"/>
      <c r="AG64" s="43">
        <v>1</v>
      </c>
      <c r="AH64" s="43">
        <v>0</v>
      </c>
      <c r="AI64" s="43">
        <v>1</v>
      </c>
      <c r="AJ64" s="43">
        <v>1</v>
      </c>
      <c r="AK64" s="107">
        <v>67</v>
      </c>
      <c r="AL64" s="107">
        <v>0</v>
      </c>
      <c r="AM64" s="107">
        <v>0</v>
      </c>
      <c r="AN64" s="107"/>
      <c r="AO64" s="107"/>
      <c r="AP64" s="107">
        <v>69</v>
      </c>
      <c r="AQ64" s="107">
        <v>0</v>
      </c>
      <c r="AR64" s="107">
        <v>0</v>
      </c>
      <c r="AS64" s="107"/>
      <c r="AT64" s="107"/>
      <c r="AU64" s="107"/>
      <c r="AV64" s="107"/>
      <c r="AW64" s="107">
        <v>0</v>
      </c>
      <c r="AX64" s="107">
        <v>1400</v>
      </c>
      <c r="AY64" s="107">
        <v>0</v>
      </c>
      <c r="AZ64" s="107">
        <v>0</v>
      </c>
      <c r="BA64" s="107">
        <v>0</v>
      </c>
      <c r="BB64" s="107">
        <v>136</v>
      </c>
      <c r="BC64" s="43">
        <v>0</v>
      </c>
      <c r="BD64" s="43">
        <v>5</v>
      </c>
      <c r="BE64" s="43">
        <v>1</v>
      </c>
      <c r="BF64" s="43">
        <v>6</v>
      </c>
      <c r="BG64" s="43" t="s">
        <v>6</v>
      </c>
      <c r="BH64" s="43"/>
      <c r="BI64" s="43"/>
      <c r="BJ64" s="43"/>
      <c r="BK64" s="45"/>
    </row>
    <row r="65" spans="1:63" x14ac:dyDescent="0.2">
      <c r="A65" s="51" t="s">
        <v>11</v>
      </c>
      <c r="B65" s="84">
        <v>2010</v>
      </c>
      <c r="C65" s="43">
        <v>16</v>
      </c>
      <c r="D65" s="43">
        <v>2</v>
      </c>
      <c r="E65" s="43">
        <v>9</v>
      </c>
      <c r="F65" s="43">
        <v>11</v>
      </c>
      <c r="G65" s="43">
        <v>1</v>
      </c>
      <c r="H65" s="43"/>
      <c r="I65" s="43"/>
      <c r="J65" s="43"/>
      <c r="K65" s="43">
        <v>0</v>
      </c>
      <c r="L65" s="43"/>
      <c r="M65" s="43">
        <v>7</v>
      </c>
      <c r="N65" s="44">
        <v>2</v>
      </c>
      <c r="O65" s="44">
        <v>2</v>
      </c>
      <c r="P65" s="44">
        <v>2</v>
      </c>
      <c r="Q65" s="44">
        <v>1</v>
      </c>
      <c r="R65" s="44">
        <v>1604</v>
      </c>
      <c r="S65" s="43">
        <v>1</v>
      </c>
      <c r="T65" s="43">
        <v>2</v>
      </c>
      <c r="U65" s="43">
        <v>0</v>
      </c>
      <c r="V65" s="43"/>
      <c r="W65" s="43">
        <v>3</v>
      </c>
      <c r="X65" s="43"/>
      <c r="Y65" s="43"/>
      <c r="Z65" s="43"/>
      <c r="AA65" s="43"/>
      <c r="AB65" s="43"/>
      <c r="AC65" s="43">
        <v>0</v>
      </c>
      <c r="AD65" s="43"/>
      <c r="AE65" s="43">
        <v>0</v>
      </c>
      <c r="AF65" s="43"/>
      <c r="AG65" s="43">
        <v>0</v>
      </c>
      <c r="AH65" s="43">
        <v>0</v>
      </c>
      <c r="AI65" s="43">
        <v>0</v>
      </c>
      <c r="AJ65" s="43">
        <v>0</v>
      </c>
      <c r="AK65" s="107">
        <v>102</v>
      </c>
      <c r="AL65" s="107">
        <v>0</v>
      </c>
      <c r="AM65" s="107">
        <v>0</v>
      </c>
      <c r="AN65" s="107"/>
      <c r="AO65" s="107"/>
      <c r="AP65" s="107">
        <v>0</v>
      </c>
      <c r="AQ65" s="107">
        <v>0</v>
      </c>
      <c r="AR65" s="107">
        <v>0</v>
      </c>
      <c r="AS65" s="107"/>
      <c r="AT65" s="107"/>
      <c r="AU65" s="107"/>
      <c r="AV65" s="107"/>
      <c r="AW65" s="107">
        <v>38</v>
      </c>
      <c r="AX65" s="107">
        <v>0</v>
      </c>
      <c r="AY65" s="107">
        <v>0</v>
      </c>
      <c r="AZ65" s="107">
        <v>0</v>
      </c>
      <c r="BA65" s="107">
        <v>75</v>
      </c>
      <c r="BB65" s="107">
        <v>214</v>
      </c>
      <c r="BC65" s="43">
        <v>0</v>
      </c>
      <c r="BD65" s="43">
        <v>8</v>
      </c>
      <c r="BE65" s="43">
        <v>3</v>
      </c>
      <c r="BF65" s="43">
        <v>6</v>
      </c>
      <c r="BH65" s="43">
        <v>56</v>
      </c>
      <c r="BI65" s="43">
        <v>20</v>
      </c>
      <c r="BJ65" s="43">
        <v>34</v>
      </c>
      <c r="BK65" s="45"/>
    </row>
    <row r="66" spans="1:63" x14ac:dyDescent="0.2">
      <c r="A66" s="51" t="s">
        <v>11</v>
      </c>
      <c r="B66" s="84">
        <v>2011</v>
      </c>
      <c r="C66" s="43">
        <v>21</v>
      </c>
      <c r="D66" s="43">
        <v>5</v>
      </c>
      <c r="E66" s="43">
        <v>13</v>
      </c>
      <c r="F66" s="43">
        <v>14</v>
      </c>
      <c r="G66" s="43">
        <v>5</v>
      </c>
      <c r="H66" s="43"/>
      <c r="I66" s="43"/>
      <c r="J66" s="43"/>
      <c r="K66" s="43">
        <v>3</v>
      </c>
      <c r="L66" s="43"/>
      <c r="M66" s="43">
        <v>6</v>
      </c>
      <c r="N66" s="44">
        <v>0</v>
      </c>
      <c r="O66" s="44">
        <v>2</v>
      </c>
      <c r="P66" s="44">
        <v>4</v>
      </c>
      <c r="Q66" s="44">
        <v>0</v>
      </c>
      <c r="R66" s="44">
        <v>2981</v>
      </c>
      <c r="S66" s="43">
        <v>14</v>
      </c>
      <c r="T66" s="43">
        <v>0</v>
      </c>
      <c r="U66" s="43">
        <v>0</v>
      </c>
      <c r="V66" s="43"/>
      <c r="W66" s="43">
        <v>14</v>
      </c>
      <c r="X66" s="43"/>
      <c r="Y66" s="43"/>
      <c r="Z66" s="43"/>
      <c r="AA66" s="43"/>
      <c r="AB66" s="43"/>
      <c r="AC66" s="43">
        <v>1</v>
      </c>
      <c r="AD66" s="43"/>
      <c r="AE66" s="43">
        <v>3</v>
      </c>
      <c r="AF66" s="43"/>
      <c r="AG66" s="43">
        <v>1</v>
      </c>
      <c r="AH66" s="43">
        <v>0</v>
      </c>
      <c r="AI66" s="43">
        <v>1</v>
      </c>
      <c r="AJ66" s="43">
        <v>1</v>
      </c>
      <c r="AK66" s="107">
        <v>0</v>
      </c>
      <c r="AL66" s="107">
        <v>0</v>
      </c>
      <c r="AM66" s="107">
        <v>0</v>
      </c>
      <c r="AN66" s="107"/>
      <c r="AO66" s="107"/>
      <c r="AP66" s="107">
        <v>0</v>
      </c>
      <c r="AQ66" s="107">
        <v>0</v>
      </c>
      <c r="AR66" s="107">
        <v>0</v>
      </c>
      <c r="AS66" s="107"/>
      <c r="AT66" s="107"/>
      <c r="AU66" s="107"/>
      <c r="AV66" s="107"/>
      <c r="AW66" s="107">
        <v>0</v>
      </c>
      <c r="AX66" s="107">
        <v>372.7</v>
      </c>
      <c r="AY66" s="107">
        <v>0</v>
      </c>
      <c r="AZ66" s="107">
        <v>630</v>
      </c>
      <c r="BA66" s="107">
        <v>492.3</v>
      </c>
      <c r="BB66" s="107">
        <v>1495</v>
      </c>
      <c r="BC66" s="43">
        <v>3</v>
      </c>
      <c r="BD66" s="43">
        <v>10</v>
      </c>
      <c r="BE66" s="43"/>
      <c r="BF66" s="43">
        <v>7</v>
      </c>
      <c r="BH66" s="43">
        <v>141</v>
      </c>
      <c r="BI66" s="43">
        <v>39</v>
      </c>
      <c r="BJ66" s="43">
        <v>20</v>
      </c>
      <c r="BK66" s="45"/>
    </row>
    <row r="67" spans="1:63" s="45" customFormat="1" x14ac:dyDescent="0.2">
      <c r="A67" s="45" t="s">
        <v>11</v>
      </c>
      <c r="B67" s="45">
        <v>2012</v>
      </c>
      <c r="C67" s="43">
        <v>59</v>
      </c>
      <c r="D67" s="43">
        <v>10</v>
      </c>
      <c r="E67" s="43">
        <v>33</v>
      </c>
      <c r="F67" s="43">
        <v>18</v>
      </c>
      <c r="G67" s="43">
        <v>5</v>
      </c>
      <c r="H67" s="43">
        <v>0</v>
      </c>
      <c r="I67" s="43">
        <v>0</v>
      </c>
      <c r="J67" s="43">
        <v>0</v>
      </c>
      <c r="K67" s="43">
        <v>2</v>
      </c>
      <c r="L67" s="43">
        <v>8</v>
      </c>
      <c r="M67" s="43">
        <v>10</v>
      </c>
      <c r="N67" s="44">
        <v>3</v>
      </c>
      <c r="O67" s="44">
        <v>3</v>
      </c>
      <c r="P67" s="44">
        <v>3</v>
      </c>
      <c r="Q67" s="44">
        <v>1</v>
      </c>
      <c r="R67" s="44">
        <v>3401.2550000000001</v>
      </c>
      <c r="S67" s="43">
        <v>6</v>
      </c>
      <c r="T67" s="43">
        <v>1</v>
      </c>
      <c r="U67" s="43">
        <v>0</v>
      </c>
      <c r="V67" s="43"/>
      <c r="W67" s="43">
        <v>7</v>
      </c>
      <c r="X67" s="43"/>
      <c r="Y67" s="43">
        <v>0</v>
      </c>
      <c r="Z67" s="43">
        <v>0</v>
      </c>
      <c r="AA67" s="43">
        <v>0</v>
      </c>
      <c r="AB67" s="43"/>
      <c r="AC67" s="43">
        <v>0</v>
      </c>
      <c r="AD67" s="43"/>
      <c r="AE67" s="43">
        <v>0</v>
      </c>
      <c r="AF67" s="43"/>
      <c r="AG67" s="43">
        <v>1</v>
      </c>
      <c r="AH67" s="43">
        <v>1</v>
      </c>
      <c r="AI67" s="43">
        <v>2</v>
      </c>
      <c r="AJ67" s="43"/>
      <c r="AK67" s="107">
        <v>478.512</v>
      </c>
      <c r="AL67" s="107"/>
      <c r="AM67" s="107"/>
      <c r="AN67" s="107"/>
      <c r="AO67" s="107"/>
      <c r="AP67" s="107">
        <v>30</v>
      </c>
      <c r="AQ67" s="107"/>
      <c r="AR67" s="107"/>
      <c r="AS67" s="107"/>
      <c r="AT67" s="107"/>
      <c r="AU67" s="107"/>
      <c r="AV67" s="107"/>
      <c r="AW67" s="107"/>
      <c r="AX67" s="107"/>
      <c r="AY67" s="107"/>
      <c r="AZ67" s="107"/>
      <c r="BA67" s="107">
        <v>391.87</v>
      </c>
      <c r="BB67" s="107">
        <v>900.38199999999995</v>
      </c>
      <c r="BC67" s="43">
        <v>4</v>
      </c>
      <c r="BD67" s="43">
        <v>17</v>
      </c>
      <c r="BE67" s="43">
        <v>4</v>
      </c>
      <c r="BF67" s="43">
        <v>7</v>
      </c>
      <c r="BH67" s="43">
        <v>155</v>
      </c>
      <c r="BI67" s="43">
        <v>41</v>
      </c>
      <c r="BJ67" s="43">
        <v>25</v>
      </c>
    </row>
    <row r="68" spans="1:63" s="45" customFormat="1" x14ac:dyDescent="0.2">
      <c r="A68" s="45" t="s">
        <v>11</v>
      </c>
      <c r="B68" s="45">
        <v>2013</v>
      </c>
      <c r="C68" s="43">
        <v>34</v>
      </c>
      <c r="D68" s="43">
        <v>5</v>
      </c>
      <c r="E68" s="43">
        <v>26</v>
      </c>
      <c r="F68" s="43">
        <v>19</v>
      </c>
      <c r="G68" s="43">
        <v>2</v>
      </c>
      <c r="H68" s="43">
        <v>0</v>
      </c>
      <c r="I68" s="43">
        <v>0</v>
      </c>
      <c r="J68" s="43">
        <v>0</v>
      </c>
      <c r="K68" s="43">
        <v>0</v>
      </c>
      <c r="L68" s="43">
        <v>0</v>
      </c>
      <c r="M68" s="43">
        <v>10.6</v>
      </c>
      <c r="N68" s="44">
        <v>3</v>
      </c>
      <c r="O68" s="44">
        <v>1.5</v>
      </c>
      <c r="P68" s="44">
        <v>6</v>
      </c>
      <c r="Q68" s="44">
        <v>0.1</v>
      </c>
      <c r="R68" s="44">
        <v>2877.6529999999998</v>
      </c>
      <c r="S68" s="43">
        <v>6</v>
      </c>
      <c r="T68" s="43">
        <v>0</v>
      </c>
      <c r="U68" s="43">
        <v>7</v>
      </c>
      <c r="V68" s="43"/>
      <c r="W68" s="43">
        <v>13</v>
      </c>
      <c r="X68" s="43"/>
      <c r="Y68" s="43">
        <v>0</v>
      </c>
      <c r="Z68" s="43">
        <v>0</v>
      </c>
      <c r="AA68" s="43">
        <v>0</v>
      </c>
      <c r="AB68" s="43"/>
      <c r="AC68" s="43">
        <v>0</v>
      </c>
      <c r="AD68" s="43"/>
      <c r="AE68" s="43">
        <v>6</v>
      </c>
      <c r="AF68" s="43"/>
      <c r="AG68" s="43">
        <v>0</v>
      </c>
      <c r="AH68" s="43">
        <v>0</v>
      </c>
      <c r="AI68" s="43">
        <v>0</v>
      </c>
      <c r="AJ68" s="43">
        <v>1</v>
      </c>
      <c r="AK68" s="107">
        <v>681.88499999999999</v>
      </c>
      <c r="AL68" s="107">
        <v>0</v>
      </c>
      <c r="AM68" s="107">
        <v>0</v>
      </c>
      <c r="AN68" s="107"/>
      <c r="AO68" s="107"/>
      <c r="AP68" s="107">
        <v>0</v>
      </c>
      <c r="AQ68" s="107">
        <v>0</v>
      </c>
      <c r="AR68" s="107">
        <v>0</v>
      </c>
      <c r="AS68" s="107"/>
      <c r="AT68" s="107"/>
      <c r="AU68" s="107"/>
      <c r="AV68" s="107"/>
      <c r="AW68" s="107">
        <v>0</v>
      </c>
      <c r="AX68" s="107">
        <v>0</v>
      </c>
      <c r="AY68" s="107">
        <v>0</v>
      </c>
      <c r="AZ68" s="107">
        <v>0</v>
      </c>
      <c r="BA68" s="107">
        <v>463.11900000000003</v>
      </c>
      <c r="BB68" s="107">
        <v>1145.0039999999999</v>
      </c>
      <c r="BC68" s="43">
        <v>4</v>
      </c>
      <c r="BD68" s="43">
        <v>18</v>
      </c>
      <c r="BE68" s="43">
        <v>4</v>
      </c>
      <c r="BF68" s="43">
        <v>4</v>
      </c>
      <c r="BH68" s="43">
        <v>56</v>
      </c>
      <c r="BI68" s="43">
        <v>59</v>
      </c>
      <c r="BJ68" s="43">
        <v>63</v>
      </c>
      <c r="BK68" s="57"/>
    </row>
    <row r="69" spans="1:63" s="45" customFormat="1" x14ac:dyDescent="0.2">
      <c r="A69" s="45" t="s">
        <v>11</v>
      </c>
      <c r="B69" s="84">
        <v>2014</v>
      </c>
      <c r="C69" s="43">
        <v>30</v>
      </c>
      <c r="D69" s="43">
        <v>3</v>
      </c>
      <c r="E69" s="43">
        <v>15</v>
      </c>
      <c r="F69" s="43">
        <v>10</v>
      </c>
      <c r="G69" s="43">
        <v>3</v>
      </c>
      <c r="H69" s="43">
        <v>0</v>
      </c>
      <c r="I69" s="43">
        <v>2</v>
      </c>
      <c r="J69" s="43">
        <v>0</v>
      </c>
      <c r="K69" s="43">
        <v>1</v>
      </c>
      <c r="L69" s="43">
        <v>0</v>
      </c>
      <c r="M69" s="43">
        <v>11.3</v>
      </c>
      <c r="N69" s="44">
        <v>3</v>
      </c>
      <c r="O69" s="44">
        <v>1.5</v>
      </c>
      <c r="P69" s="44">
        <v>6</v>
      </c>
      <c r="Q69" s="44">
        <v>0.8</v>
      </c>
      <c r="R69" s="44">
        <v>2270.2109999999998</v>
      </c>
      <c r="S69" s="43">
        <v>0</v>
      </c>
      <c r="T69" s="43">
        <v>1</v>
      </c>
      <c r="U69" s="43">
        <v>0</v>
      </c>
      <c r="V69" s="43"/>
      <c r="W69" s="43">
        <v>1</v>
      </c>
      <c r="X69" s="43"/>
      <c r="Y69" s="43">
        <v>0</v>
      </c>
      <c r="Z69" s="43">
        <v>0</v>
      </c>
      <c r="AA69" s="43">
        <v>0</v>
      </c>
      <c r="AB69" s="43"/>
      <c r="AC69" s="43">
        <v>0</v>
      </c>
      <c r="AD69" s="43"/>
      <c r="AE69" s="43">
        <v>0</v>
      </c>
      <c r="AF69" s="43"/>
      <c r="AG69" s="43">
        <v>0</v>
      </c>
      <c r="AH69" s="43">
        <v>0</v>
      </c>
      <c r="AI69" s="43">
        <v>0</v>
      </c>
      <c r="AJ69" s="43">
        <v>0</v>
      </c>
      <c r="AK69" s="107">
        <v>254.16300000000001</v>
      </c>
      <c r="AL69" s="107">
        <v>16.928000000000001</v>
      </c>
      <c r="AM69" s="107">
        <v>0</v>
      </c>
      <c r="AN69" s="107"/>
      <c r="AO69" s="107"/>
      <c r="AP69" s="107">
        <v>0</v>
      </c>
      <c r="AQ69" s="107">
        <v>0</v>
      </c>
      <c r="AR69" s="107">
        <v>0</v>
      </c>
      <c r="AS69" s="107"/>
      <c r="AT69" s="107"/>
      <c r="AU69" s="107"/>
      <c r="AV69" s="107"/>
      <c r="AW69" s="107">
        <v>0</v>
      </c>
      <c r="AX69" s="107">
        <v>0</v>
      </c>
      <c r="AY69" s="107">
        <v>0</v>
      </c>
      <c r="AZ69" s="107">
        <v>0</v>
      </c>
      <c r="BA69" s="107">
        <v>466.80900000000003</v>
      </c>
      <c r="BB69" s="107">
        <v>737.9</v>
      </c>
      <c r="BC69" s="43">
        <v>3</v>
      </c>
      <c r="BD69" s="43">
        <v>13</v>
      </c>
      <c r="BE69" s="43">
        <v>3</v>
      </c>
      <c r="BF69" s="43">
        <v>3</v>
      </c>
      <c r="BH69" s="43">
        <v>77</v>
      </c>
      <c r="BI69" s="43">
        <v>34</v>
      </c>
      <c r="BJ69" s="43">
        <v>80</v>
      </c>
      <c r="BK69" s="57"/>
    </row>
    <row r="70" spans="1:63" s="45" customFormat="1" x14ac:dyDescent="0.2">
      <c r="A70" s="45" t="s">
        <v>11</v>
      </c>
      <c r="B70" s="84">
        <v>2015</v>
      </c>
      <c r="C70" s="43">
        <v>30</v>
      </c>
      <c r="D70" s="43">
        <v>1</v>
      </c>
      <c r="E70" s="43">
        <v>12</v>
      </c>
      <c r="F70" s="43">
        <v>4</v>
      </c>
      <c r="G70" s="43">
        <v>0</v>
      </c>
      <c r="H70" s="43">
        <v>0</v>
      </c>
      <c r="I70" s="43">
        <v>0</v>
      </c>
      <c r="J70" s="43">
        <v>0</v>
      </c>
      <c r="K70" s="43">
        <v>2</v>
      </c>
      <c r="L70" s="43">
        <v>0</v>
      </c>
      <c r="M70" s="43">
        <v>11.5</v>
      </c>
      <c r="N70" s="44">
        <v>3</v>
      </c>
      <c r="O70" s="44">
        <v>2</v>
      </c>
      <c r="P70" s="44">
        <v>6</v>
      </c>
      <c r="Q70" s="44">
        <v>0.5</v>
      </c>
      <c r="R70" s="44">
        <v>2974.8049999999998</v>
      </c>
      <c r="S70" s="43">
        <v>2</v>
      </c>
      <c r="T70" s="43">
        <v>0</v>
      </c>
      <c r="U70" s="43">
        <v>0</v>
      </c>
      <c r="V70" s="43"/>
      <c r="W70" s="43">
        <v>2</v>
      </c>
      <c r="X70" s="43"/>
      <c r="Y70" s="43">
        <v>2</v>
      </c>
      <c r="Z70" s="43">
        <v>0</v>
      </c>
      <c r="AA70" s="43">
        <v>0</v>
      </c>
      <c r="AB70" s="43"/>
      <c r="AC70" s="43">
        <v>2</v>
      </c>
      <c r="AD70" s="43"/>
      <c r="AE70" s="43">
        <v>4</v>
      </c>
      <c r="AF70" s="43"/>
      <c r="AG70" s="43">
        <v>3</v>
      </c>
      <c r="AH70" s="43">
        <v>0</v>
      </c>
      <c r="AI70" s="43">
        <v>3</v>
      </c>
      <c r="AJ70" s="43">
        <v>0</v>
      </c>
      <c r="AK70" s="107">
        <v>125.67100000000001</v>
      </c>
      <c r="AL70" s="107">
        <v>13.928000000000001</v>
      </c>
      <c r="AM70" s="107"/>
      <c r="AN70" s="107"/>
      <c r="AO70" s="107"/>
      <c r="AP70" s="107">
        <v>2109.6179999999999</v>
      </c>
      <c r="AQ70" s="107"/>
      <c r="AR70" s="107"/>
      <c r="AS70" s="107"/>
      <c r="AT70" s="107"/>
      <c r="AU70" s="107"/>
      <c r="AV70" s="107"/>
      <c r="AW70" s="107"/>
      <c r="AX70" s="107"/>
      <c r="AY70" s="107"/>
      <c r="AZ70" s="107"/>
      <c r="BA70" s="107">
        <v>74.656999999999996</v>
      </c>
      <c r="BB70" s="107">
        <v>2326.8739999999998</v>
      </c>
      <c r="BC70" s="43">
        <v>5</v>
      </c>
      <c r="BD70" s="43">
        <v>22</v>
      </c>
      <c r="BE70" s="43">
        <v>13</v>
      </c>
      <c r="BF70" s="43">
        <v>1</v>
      </c>
      <c r="BH70" s="43">
        <v>122</v>
      </c>
      <c r="BI70" s="43">
        <v>30</v>
      </c>
      <c r="BJ70" s="43">
        <v>114</v>
      </c>
      <c r="BK70" s="57"/>
    </row>
    <row r="71" spans="1:63" s="45" customFormat="1" x14ac:dyDescent="0.2">
      <c r="A71" s="45" t="s">
        <v>11</v>
      </c>
      <c r="B71" s="84">
        <v>2016</v>
      </c>
      <c r="C71" s="75">
        <v>34</v>
      </c>
      <c r="D71" s="75">
        <v>8</v>
      </c>
      <c r="E71" s="75">
        <v>14</v>
      </c>
      <c r="F71" s="75">
        <v>6</v>
      </c>
      <c r="G71" s="75">
        <v>1</v>
      </c>
      <c r="H71" s="75">
        <v>3</v>
      </c>
      <c r="I71" s="75">
        <v>1</v>
      </c>
      <c r="J71" s="75">
        <v>0</v>
      </c>
      <c r="K71" s="75">
        <v>2</v>
      </c>
      <c r="L71" s="75">
        <v>0</v>
      </c>
      <c r="M71" s="43">
        <v>14.5</v>
      </c>
      <c r="N71" s="76">
        <v>4.5</v>
      </c>
      <c r="O71" s="75">
        <v>1</v>
      </c>
      <c r="P71" s="75">
        <v>7</v>
      </c>
      <c r="Q71" s="76">
        <v>0.5</v>
      </c>
      <c r="R71" s="44">
        <v>4234</v>
      </c>
      <c r="S71" s="75">
        <v>0</v>
      </c>
      <c r="T71" s="75">
        <v>0</v>
      </c>
      <c r="U71" s="75">
        <v>0</v>
      </c>
      <c r="V71" s="75">
        <v>0</v>
      </c>
      <c r="W71" s="75">
        <v>0</v>
      </c>
      <c r="X71" s="75">
        <v>0</v>
      </c>
      <c r="Y71" s="75">
        <v>2</v>
      </c>
      <c r="Z71" s="75">
        <v>0</v>
      </c>
      <c r="AA71" s="75">
        <v>0</v>
      </c>
      <c r="AB71" s="75">
        <v>0</v>
      </c>
      <c r="AC71" s="75">
        <v>2</v>
      </c>
      <c r="AD71" s="75">
        <v>2</v>
      </c>
      <c r="AE71" s="77">
        <v>2</v>
      </c>
      <c r="AF71" s="75">
        <v>3</v>
      </c>
      <c r="AG71" s="43">
        <v>2</v>
      </c>
      <c r="AH71" s="43">
        <v>1</v>
      </c>
      <c r="AI71" s="43">
        <v>3</v>
      </c>
      <c r="AJ71" s="43">
        <v>0</v>
      </c>
      <c r="AK71" s="107">
        <v>36</v>
      </c>
      <c r="AL71" s="107">
        <v>25</v>
      </c>
      <c r="AM71" s="107"/>
      <c r="AN71" s="107">
        <v>124</v>
      </c>
      <c r="AO71" s="107"/>
      <c r="AP71" s="107">
        <v>205</v>
      </c>
      <c r="AQ71" s="107"/>
      <c r="AR71" s="107"/>
      <c r="AS71" s="107"/>
      <c r="AT71" s="107">
        <v>2141</v>
      </c>
      <c r="AU71" s="107"/>
      <c r="AV71" s="107"/>
      <c r="AW71" s="107"/>
      <c r="AX71" s="107"/>
      <c r="AY71" s="107"/>
      <c r="AZ71" s="107"/>
      <c r="BA71" s="107">
        <v>545</v>
      </c>
      <c r="BB71" s="107">
        <v>3075</v>
      </c>
      <c r="BC71" s="43">
        <v>5</v>
      </c>
      <c r="BD71" s="75">
        <v>31</v>
      </c>
      <c r="BE71" s="75">
        <v>14</v>
      </c>
      <c r="BF71" s="75">
        <v>1</v>
      </c>
      <c r="BG71" s="75">
        <v>285</v>
      </c>
      <c r="BH71" s="75">
        <v>128</v>
      </c>
      <c r="BI71" s="75">
        <v>74</v>
      </c>
      <c r="BJ71" s="75">
        <v>83</v>
      </c>
      <c r="BK71" s="57"/>
    </row>
    <row r="72" spans="1:63" s="45" customFormat="1" x14ac:dyDescent="0.2">
      <c r="A72" s="45" t="s">
        <v>11</v>
      </c>
      <c r="B72" s="84">
        <v>2017</v>
      </c>
      <c r="C72" s="75">
        <f>HLOOKUP('[1]Samlede indberetninger 2017'!$E$9,'[1]Samlede indberetninger 2017'!$E$9:$E$78,'MIS (Andreas)'!A3,0)</f>
        <v>33</v>
      </c>
      <c r="D72" s="75">
        <f>HLOOKUP('[1]Samlede indberetninger 2017'!$E$9,'[1]Samlede indberetninger 2017'!$E$9:$E$78,'MIS (Andreas)'!B3,0)</f>
        <v>2</v>
      </c>
      <c r="E72" s="75">
        <f>HLOOKUP('[1]Samlede indberetninger 2017'!$E$9,'[1]Samlede indberetninger 2017'!$E$9:$E$78,'MIS (Andreas)'!C3,0)</f>
        <v>22</v>
      </c>
      <c r="F72" s="75">
        <f>HLOOKUP('[1]Samlede indberetninger 2017'!$E$9,'[1]Samlede indberetninger 2017'!$E$9:$E$78,'MIS (Andreas)'!D3,0)</f>
        <v>13</v>
      </c>
      <c r="G72" s="75">
        <f>HLOOKUP('[1]Samlede indberetninger 2017'!$E$9,'[1]Samlede indberetninger 2017'!$E$9:$E$78,'MIS (Andreas)'!E3,0)</f>
        <v>2</v>
      </c>
      <c r="H72" s="75">
        <f>HLOOKUP('[1]Samlede indberetninger 2017'!$E$9,'[1]Samlede indberetninger 2017'!$E$9:$E$78,'MIS (Andreas)'!F3,0)</f>
        <v>0</v>
      </c>
      <c r="I72" s="75">
        <f>HLOOKUP('[1]Samlede indberetninger 2017'!$E$9,'[1]Samlede indberetninger 2017'!$E$9:$E$78,'MIS (Andreas)'!G3,0)</f>
        <v>1</v>
      </c>
      <c r="J72" s="75">
        <f>HLOOKUP('[1]Samlede indberetninger 2017'!$E$9,'[1]Samlede indberetninger 2017'!$E$9:$E$78,'MIS (Andreas)'!H3,0)</f>
        <v>0</v>
      </c>
      <c r="K72" s="75">
        <f>HLOOKUP('[1]Samlede indberetninger 2017'!$E$9,'[1]Samlede indberetninger 2017'!$E$9:$E$78,'MIS (Andreas)'!I3,0)</f>
        <v>2</v>
      </c>
      <c r="L72" s="75">
        <f>HLOOKUP('[1]Samlede indberetninger 2017'!$E$9,'[1]Samlede indberetninger 2017'!$E$9:$E$78,'MIS (Andreas)'!J3,0)</f>
        <v>0</v>
      </c>
      <c r="M72" s="75">
        <f>HLOOKUP('[1]Samlede indberetninger 2017'!$E$9,'[1]Samlede indberetninger 2017'!$E$9:$E$78,'MIS (Andreas)'!K3,0)</f>
        <v>12.5</v>
      </c>
      <c r="N72" s="75">
        <f>HLOOKUP('[1]Samlede indberetninger 2017'!$E$9,'[1]Samlede indberetninger 2017'!$E$9:$E$78,'MIS (Andreas)'!L3,0)</f>
        <v>5</v>
      </c>
      <c r="O72" s="75">
        <f>HLOOKUP('[1]Samlede indberetninger 2017'!$E$9,'[1]Samlede indberetninger 2017'!$E$9:$E$78,'MIS (Andreas)'!M3,0)</f>
        <v>0</v>
      </c>
      <c r="P72" s="75">
        <f>HLOOKUP('[1]Samlede indberetninger 2017'!$E$9,'[1]Samlede indberetninger 2017'!$E$9:$E$78,'MIS (Andreas)'!N3,0)</f>
        <v>7</v>
      </c>
      <c r="Q72" s="75">
        <f>HLOOKUP('[1]Samlede indberetninger 2017'!$E$9,'[1]Samlede indberetninger 2017'!$E$9:$E$78,'MIS (Andreas)'!O3,0)</f>
        <v>0.5</v>
      </c>
      <c r="R72" s="144">
        <f>HLOOKUP('[1]Samlede indberetninger 2017'!$E$9,'[1]Samlede indberetninger 2017'!$E$9:$E$78,'MIS (Andreas)'!P3,0)/1000</f>
        <v>1690.4104399999999</v>
      </c>
      <c r="S72" s="75">
        <f>HLOOKUP('[1]Samlede indberetninger 2017'!$E$9,'[1]Samlede indberetninger 2017'!$E$9:$E$78,'MIS (Andreas)'!Q3,0)</f>
        <v>1</v>
      </c>
      <c r="T72" s="75">
        <f>HLOOKUP('[1]Samlede indberetninger 2017'!$E$9,'[1]Samlede indberetninger 2017'!$E$9:$E$78,'MIS (Andreas)'!R3,0)</f>
        <v>1</v>
      </c>
      <c r="U72" s="75">
        <f>HLOOKUP('[1]Samlede indberetninger 2017'!$E$9,'[1]Samlede indberetninger 2017'!$E$9:$E$78,'MIS (Andreas)'!S3,0)</f>
        <v>0</v>
      </c>
      <c r="V72" s="75">
        <f>HLOOKUP('[1]Samlede indberetninger 2017'!$E$9,'[1]Samlede indberetninger 2017'!$E$9:$E$78,'MIS (Andreas)'!T3,0)</f>
        <v>0</v>
      </c>
      <c r="W72" s="75">
        <f>HLOOKUP('[1]Samlede indberetninger 2017'!$E$9,'[1]Samlede indberetninger 2017'!$E$9:$E$78,'MIS (Andreas)'!U3,0)</f>
        <v>2</v>
      </c>
      <c r="X72" s="75">
        <f>HLOOKUP('[1]Samlede indberetninger 2017'!$E$9,'[1]Samlede indberetninger 2017'!$E$9:$E$78,'MIS (Andreas)'!V3,0)</f>
        <v>0</v>
      </c>
      <c r="Y72" s="75">
        <f>HLOOKUP('[1]Samlede indberetninger 2017'!$E$9,'[1]Samlede indberetninger 2017'!$E$9:$E$78,'MIS (Andreas)'!W3,0)</f>
        <v>1</v>
      </c>
      <c r="Z72" s="75">
        <f>HLOOKUP('[1]Samlede indberetninger 2017'!$E$9,'[1]Samlede indberetninger 2017'!$E$9:$E$78,'MIS (Andreas)'!X3,0)</f>
        <v>0</v>
      </c>
      <c r="AA72" s="75">
        <f>HLOOKUP('[1]Samlede indberetninger 2017'!$E$9,'[1]Samlede indberetninger 2017'!$E$9:$E$78,'MIS (Andreas)'!Y3,0)</f>
        <v>0</v>
      </c>
      <c r="AB72" s="75">
        <f>HLOOKUP('[1]Samlede indberetninger 2017'!$E$9,'[1]Samlede indberetninger 2017'!$E$9:$E$78,'MIS (Andreas)'!Z3,0)</f>
        <v>0</v>
      </c>
      <c r="AC72" s="75">
        <f>HLOOKUP('[1]Samlede indberetninger 2017'!$E$9,'[1]Samlede indberetninger 2017'!$E$9:$E$78,'MIS (Andreas)'!AA3,0)</f>
        <v>1</v>
      </c>
      <c r="AD72" s="75">
        <f>HLOOKUP('[1]Samlede indberetninger 2017'!$E$9,'[1]Samlede indberetninger 2017'!$E$9:$E$78,'MIS (Andreas)'!AB3,0)</f>
        <v>2</v>
      </c>
      <c r="AE72" s="75">
        <f>HLOOKUP('[1]Samlede indberetninger 2017'!$E$9,'[1]Samlede indberetninger 2017'!$E$9:$E$78,'MIS (Andreas)'!AC3,0)</f>
        <v>0</v>
      </c>
      <c r="AF72" s="75">
        <f>HLOOKUP('[1]Samlede indberetninger 2017'!$E$9,'[1]Samlede indberetninger 2017'!$E$9:$E$78,'MIS (Andreas)'!AD3,0)</f>
        <v>0</v>
      </c>
      <c r="AG72" s="75">
        <f>HLOOKUP('[1]Samlede indberetninger 2017'!$E$9,'[1]Samlede indberetninger 2017'!$E$9:$E$78,'MIS (Andreas)'!AE3,0)</f>
        <v>2</v>
      </c>
      <c r="AH72" s="75">
        <f>HLOOKUP('[1]Samlede indberetninger 2017'!$E$9,'[1]Samlede indberetninger 2017'!$E$9:$E$78,'MIS (Andreas)'!AF3,0)</f>
        <v>0</v>
      </c>
      <c r="AI72" s="75">
        <f>HLOOKUP('[1]Samlede indberetninger 2017'!$E$9,'[1]Samlede indberetninger 2017'!$E$9:$E$78,'MIS (Andreas)'!AG3,0)</f>
        <v>2</v>
      </c>
      <c r="AJ72" s="75">
        <f>HLOOKUP('[1]Samlede indberetninger 2017'!$E$9,'[1]Samlede indberetninger 2017'!$E$9:$E$78,'MIS (Andreas)'!AH3,0)</f>
        <v>0</v>
      </c>
      <c r="AK72" s="144">
        <f>HLOOKUP('[1]Samlede indberetninger 2017'!$E$9,'[1]Samlede indberetninger 2017'!$E$9:$E$78,'MIS (Andreas)'!AI3,0)/1000</f>
        <v>122.99426</v>
      </c>
      <c r="AL72" s="144">
        <f>HLOOKUP('[1]Samlede indberetninger 2017'!$E$9,'[1]Samlede indberetninger 2017'!$E$9:$E$78,'MIS (Andreas)'!AJ3,0)/1000</f>
        <v>13.637379999999999</v>
      </c>
      <c r="AM72" s="144">
        <f>HLOOKUP('[1]Samlede indberetninger 2017'!$E$9,'[1]Samlede indberetninger 2017'!$E$9:$E$78,'MIS (Andreas)'!AK3,0)/1000</f>
        <v>7.8022200000000002</v>
      </c>
      <c r="AN72" s="144">
        <f>HLOOKUP('[1]Samlede indberetninger 2017'!$E$9,'[1]Samlede indberetninger 2017'!$E$9:$E$78,'MIS (Andreas)'!AL3,0)/1000</f>
        <v>0.59355999999999998</v>
      </c>
      <c r="AO72" s="144">
        <f>HLOOKUP('[1]Samlede indberetninger 2017'!$E$9,'[1]Samlede indberetninger 2017'!$E$9:$E$78,'MIS (Andreas)'!AM3,0)</f>
        <v>0</v>
      </c>
      <c r="AP72" s="144">
        <f>HLOOKUP('[1]Samlede indberetninger 2017'!$E$9,'[1]Samlede indberetninger 2017'!$E$9:$E$78,'MIS (Andreas)'!AN3,0)/1000</f>
        <v>654.35420999999997</v>
      </c>
      <c r="AQ72" s="144">
        <f>HLOOKUP('[1]Samlede indberetninger 2017'!$E$9,'[1]Samlede indberetninger 2017'!$E$9:$E$78,'MIS (Andreas)'!AO3,0)</f>
        <v>0</v>
      </c>
      <c r="AR72" s="144">
        <f>HLOOKUP('[1]Samlede indberetninger 2017'!$E$9,'[1]Samlede indberetninger 2017'!$E$9:$E$78,'MIS (Andreas)'!AP3,0)</f>
        <v>0</v>
      </c>
      <c r="AS72" s="144">
        <f>HLOOKUP('[1]Samlede indberetninger 2017'!$E$9,'[1]Samlede indberetninger 2017'!$E$9:$E$78,'MIS (Andreas)'!AQ3,0)</f>
        <v>0</v>
      </c>
      <c r="AT72" s="144">
        <f>HLOOKUP('[1]Samlede indberetninger 2017'!$E$9,'[1]Samlede indberetninger 2017'!$E$9:$E$78,'MIS (Andreas)'!AR3,0)</f>
        <v>0</v>
      </c>
      <c r="AU72" s="144">
        <f>HLOOKUP('[1]Samlede indberetninger 2017'!$E$9,'[1]Samlede indberetninger 2017'!$E$9:$E$78,'MIS (Andreas)'!AS3,0)</f>
        <v>0</v>
      </c>
      <c r="AV72" s="144">
        <f>HLOOKUP('[1]Samlede indberetninger 2017'!$E$9,'[1]Samlede indberetninger 2017'!$E$9:$E$78,'MIS (Andreas)'!AT3,0)</f>
        <v>0</v>
      </c>
      <c r="AW72" s="144">
        <f>HLOOKUP('[1]Samlede indberetninger 2017'!$E$9,'[1]Samlede indberetninger 2017'!$E$9:$E$78,'MIS (Andreas)'!AU3,0)</f>
        <v>0</v>
      </c>
      <c r="AX72" s="144">
        <f>HLOOKUP('[1]Samlede indberetninger 2017'!$E$9,'[1]Samlede indberetninger 2017'!$E$9:$E$78,'MIS (Andreas)'!AV3,0)/1000</f>
        <v>266.13514000000004</v>
      </c>
      <c r="AY72" s="144">
        <f>HLOOKUP('[1]Samlede indberetninger 2017'!$E$9,'[1]Samlede indberetninger 2017'!$E$9:$E$78,'MIS (Andreas)'!AW3,0)</f>
        <v>0</v>
      </c>
      <c r="AZ72" s="144">
        <f>HLOOKUP('[1]Samlede indberetninger 2017'!$E$9,'[1]Samlede indberetninger 2017'!$E$9:$E$78,'MIS (Andreas)'!AX3,0)</f>
        <v>0</v>
      </c>
      <c r="BA72" s="144">
        <f>HLOOKUP('[1]Samlede indberetninger 2017'!$E$9,'[1]Samlede indberetninger 2017'!$E$9:$E$78,'MIS (Andreas)'!AY3,0)/1000</f>
        <v>272.80399999999997</v>
      </c>
      <c r="BB72" s="144">
        <f>HLOOKUP('[1]Samlede indberetninger 2017'!$E$9,'[1]Samlede indberetninger 2017'!$E$9:$E$78,'MIS (Andreas)'!AZ3,0)/1000</f>
        <v>1338.32077</v>
      </c>
      <c r="BC72" s="75">
        <f>HLOOKUP('[1]Samlede indberetninger 2017'!$E$9,'[1]Samlede indberetninger 2017'!$E$9:$E$78,'MIS (Andreas)'!BA3,0)</f>
        <v>8</v>
      </c>
      <c r="BD72" s="75">
        <f>HLOOKUP('[1]Samlede indberetninger 2017'!$E$9,'[1]Samlede indberetninger 2017'!$E$9:$E$78,'MIS (Andreas)'!BB3,0)</f>
        <v>35</v>
      </c>
      <c r="BE72" s="75">
        <f>HLOOKUP('[1]Samlede indberetninger 2017'!$E$9,'[1]Samlede indberetninger 2017'!$E$9:$E$78,'MIS (Andreas)'!BC3,0)</f>
        <v>15</v>
      </c>
      <c r="BF72" s="75">
        <f>HLOOKUP('[1]Samlede indberetninger 2017'!$E$9,'[1]Samlede indberetninger 2017'!$E$9:$E$78,'MIS (Andreas)'!BD3,0)</f>
        <v>0</v>
      </c>
      <c r="BG72" s="75">
        <f>HLOOKUP('[1]Samlede indberetninger 2017'!$E$9,'[1]Samlede indberetninger 2017'!$E$9:$E$78,'MIS (Andreas)'!BE3,0)</f>
        <v>288</v>
      </c>
      <c r="BH72" s="75">
        <f>HLOOKUP('[1]Samlede indberetninger 2017'!$E$9,'[1]Samlede indberetninger 2017'!$E$9:$E$78,'MIS (Andreas)'!BF3,0)</f>
        <v>128</v>
      </c>
      <c r="BI72" s="75">
        <f>HLOOKUP('[1]Samlede indberetninger 2017'!$E$9,'[1]Samlede indberetninger 2017'!$E$9:$E$78,'MIS (Andreas)'!BG3,0)</f>
        <v>0</v>
      </c>
      <c r="BJ72" s="75">
        <f>HLOOKUP('[1]Samlede indberetninger 2017'!$E$9,'[1]Samlede indberetninger 2017'!$E$9:$E$78,'MIS (Andreas)'!BH3,0)</f>
        <v>160</v>
      </c>
      <c r="BK72" s="57"/>
    </row>
    <row r="73" spans="1:63" x14ac:dyDescent="0.2">
      <c r="A73" s="51" t="s">
        <v>12</v>
      </c>
      <c r="B73" s="84">
        <v>2007</v>
      </c>
      <c r="C73" s="43">
        <v>62</v>
      </c>
      <c r="D73" s="43">
        <v>0</v>
      </c>
      <c r="E73" s="43">
        <v>43</v>
      </c>
      <c r="F73" s="43">
        <v>4</v>
      </c>
      <c r="G73" s="43">
        <v>0</v>
      </c>
      <c r="H73" s="43"/>
      <c r="I73" s="43"/>
      <c r="J73" s="43"/>
      <c r="K73" s="43">
        <v>1</v>
      </c>
      <c r="L73" s="43"/>
      <c r="M73" s="43">
        <v>4</v>
      </c>
      <c r="N73" s="44">
        <v>1.75</v>
      </c>
      <c r="O73" s="44">
        <v>1</v>
      </c>
      <c r="P73" s="44">
        <v>0.25</v>
      </c>
      <c r="Q73" s="44">
        <v>1</v>
      </c>
      <c r="R73" s="44">
        <v>1681</v>
      </c>
      <c r="S73" s="43">
        <v>2</v>
      </c>
      <c r="T73" s="43">
        <v>2</v>
      </c>
      <c r="U73" s="43">
        <v>0</v>
      </c>
      <c r="V73" s="43"/>
      <c r="W73" s="43">
        <v>4</v>
      </c>
      <c r="X73" s="43"/>
      <c r="Y73" s="43"/>
      <c r="Z73" s="43"/>
      <c r="AA73" s="43"/>
      <c r="AB73" s="43"/>
      <c r="AC73" s="43">
        <v>33</v>
      </c>
      <c r="AD73" s="43"/>
      <c r="AE73" s="43">
        <v>0</v>
      </c>
      <c r="AF73" s="43"/>
      <c r="AG73" s="43"/>
      <c r="AH73" s="43">
        <v>0</v>
      </c>
      <c r="AI73" s="43">
        <v>1</v>
      </c>
      <c r="AJ73" s="43">
        <v>4</v>
      </c>
      <c r="AK73" s="107">
        <v>60</v>
      </c>
      <c r="AL73" s="107">
        <v>2900</v>
      </c>
      <c r="AM73" s="107">
        <v>0</v>
      </c>
      <c r="AN73" s="107"/>
      <c r="AO73" s="107"/>
      <c r="AP73" s="107">
        <v>1315</v>
      </c>
      <c r="AQ73" s="107"/>
      <c r="AR73" s="107" t="s">
        <v>6</v>
      </c>
      <c r="AS73" s="107"/>
      <c r="AT73" s="107"/>
      <c r="AU73" s="107"/>
      <c r="AV73" s="107"/>
      <c r="AW73" s="107" t="s">
        <v>6</v>
      </c>
      <c r="AX73" s="107" t="s">
        <v>6</v>
      </c>
      <c r="AY73" s="107">
        <v>0</v>
      </c>
      <c r="AZ73" s="107" t="s">
        <v>6</v>
      </c>
      <c r="BA73" s="107">
        <v>220</v>
      </c>
      <c r="BB73" s="107">
        <v>4495</v>
      </c>
      <c r="BC73" s="43">
        <v>3</v>
      </c>
      <c r="BD73" s="43">
        <v>7</v>
      </c>
      <c r="BE73" s="43">
        <v>1</v>
      </c>
      <c r="BF73" s="43">
        <v>7</v>
      </c>
      <c r="BG73" s="43" t="s">
        <v>6</v>
      </c>
      <c r="BH73" s="43"/>
      <c r="BI73" s="43"/>
      <c r="BJ73" s="43"/>
      <c r="BK73" s="45"/>
    </row>
    <row r="74" spans="1:63" x14ac:dyDescent="0.2">
      <c r="A74" s="51" t="s">
        <v>12</v>
      </c>
      <c r="B74" s="84">
        <v>2008</v>
      </c>
      <c r="C74" s="43">
        <v>42</v>
      </c>
      <c r="D74" s="43">
        <v>1</v>
      </c>
      <c r="E74" s="43">
        <v>35</v>
      </c>
      <c r="F74" s="43">
        <v>8</v>
      </c>
      <c r="G74" s="43">
        <v>0</v>
      </c>
      <c r="H74" s="43"/>
      <c r="I74" s="43"/>
      <c r="J74" s="43"/>
      <c r="K74" s="43">
        <v>1</v>
      </c>
      <c r="L74" s="43"/>
      <c r="M74" s="43">
        <v>4</v>
      </c>
      <c r="N74" s="44">
        <v>1</v>
      </c>
      <c r="O74" s="44">
        <v>1</v>
      </c>
      <c r="P74" s="44">
        <v>1.5</v>
      </c>
      <c r="Q74" s="44">
        <v>0.5</v>
      </c>
      <c r="R74" s="44">
        <v>1947</v>
      </c>
      <c r="S74" s="43">
        <v>0</v>
      </c>
      <c r="T74" s="43">
        <v>1</v>
      </c>
      <c r="U74" s="43">
        <v>0</v>
      </c>
      <c r="V74" s="43"/>
      <c r="W74" s="43">
        <v>1</v>
      </c>
      <c r="X74" s="43"/>
      <c r="Y74" s="43"/>
      <c r="Z74" s="43"/>
      <c r="AA74" s="43"/>
      <c r="AB74" s="43"/>
      <c r="AC74" s="43">
        <v>17</v>
      </c>
      <c r="AD74" s="43"/>
      <c r="AE74" s="43">
        <v>0</v>
      </c>
      <c r="AF74" s="43"/>
      <c r="AG74" s="43">
        <v>1</v>
      </c>
      <c r="AH74" s="43">
        <v>0</v>
      </c>
      <c r="AI74" s="43">
        <v>1</v>
      </c>
      <c r="AJ74" s="43">
        <v>2</v>
      </c>
      <c r="AK74" s="107">
        <v>0</v>
      </c>
      <c r="AL74" s="107">
        <v>0</v>
      </c>
      <c r="AM74" s="107">
        <v>0</v>
      </c>
      <c r="AN74" s="107"/>
      <c r="AO74" s="107"/>
      <c r="AP74" s="107">
        <v>810</v>
      </c>
      <c r="AQ74" s="107">
        <v>613</v>
      </c>
      <c r="AR74" s="107" t="s">
        <v>6</v>
      </c>
      <c r="AS74" s="107"/>
      <c r="AT74" s="107"/>
      <c r="AU74" s="107"/>
      <c r="AV74" s="107"/>
      <c r="AW74" s="107" t="s">
        <v>6</v>
      </c>
      <c r="AX74" s="107">
        <v>0</v>
      </c>
      <c r="AY74" s="107" t="s">
        <v>6</v>
      </c>
      <c r="AZ74" s="107" t="s">
        <v>6</v>
      </c>
      <c r="BA74" s="107">
        <v>259</v>
      </c>
      <c r="BB74" s="107">
        <v>1682</v>
      </c>
      <c r="BC74" s="43">
        <v>4</v>
      </c>
      <c r="BD74" s="43">
        <v>6</v>
      </c>
      <c r="BE74" s="43">
        <v>0</v>
      </c>
      <c r="BF74" s="43">
        <v>8</v>
      </c>
      <c r="BG74" s="43" t="s">
        <v>6</v>
      </c>
      <c r="BH74" s="43"/>
      <c r="BI74" s="43"/>
      <c r="BJ74" s="43"/>
      <c r="BK74" s="45"/>
    </row>
    <row r="75" spans="1:63" x14ac:dyDescent="0.2">
      <c r="A75" s="51" t="s">
        <v>12</v>
      </c>
      <c r="B75" s="84">
        <v>2009</v>
      </c>
      <c r="C75" s="43">
        <v>42</v>
      </c>
      <c r="D75" s="43">
        <v>3</v>
      </c>
      <c r="E75" s="43">
        <v>33</v>
      </c>
      <c r="F75" s="43">
        <v>9</v>
      </c>
      <c r="G75" s="43">
        <v>2</v>
      </c>
      <c r="H75" s="43"/>
      <c r="I75" s="43"/>
      <c r="J75" s="43"/>
      <c r="K75" s="43">
        <v>1</v>
      </c>
      <c r="L75" s="43"/>
      <c r="M75" s="43">
        <v>4.3</v>
      </c>
      <c r="N75" s="44">
        <v>1</v>
      </c>
      <c r="O75" s="44">
        <v>1</v>
      </c>
      <c r="P75" s="44">
        <v>1.5</v>
      </c>
      <c r="Q75" s="44">
        <v>0.8</v>
      </c>
      <c r="R75" s="44">
        <v>1652</v>
      </c>
      <c r="S75" s="43">
        <v>1</v>
      </c>
      <c r="T75" s="43">
        <v>0</v>
      </c>
      <c r="U75" s="43">
        <v>0</v>
      </c>
      <c r="V75" s="43"/>
      <c r="W75" s="43">
        <v>1</v>
      </c>
      <c r="X75" s="43"/>
      <c r="Y75" s="43"/>
      <c r="Z75" s="43"/>
      <c r="AA75" s="43"/>
      <c r="AB75" s="43"/>
      <c r="AC75" s="43">
        <v>20</v>
      </c>
      <c r="AD75" s="43"/>
      <c r="AE75" s="43">
        <v>0</v>
      </c>
      <c r="AF75" s="43"/>
      <c r="AG75" s="43">
        <v>1</v>
      </c>
      <c r="AH75" s="43">
        <v>0</v>
      </c>
      <c r="AI75" s="43">
        <v>1</v>
      </c>
      <c r="AJ75" s="43">
        <v>2</v>
      </c>
      <c r="AK75" s="107">
        <v>0</v>
      </c>
      <c r="AL75" s="107">
        <v>0</v>
      </c>
      <c r="AM75" s="107">
        <v>0</v>
      </c>
      <c r="AN75" s="107"/>
      <c r="AO75" s="107"/>
      <c r="AP75" s="107">
        <v>541</v>
      </c>
      <c r="AQ75" s="107">
        <v>2227</v>
      </c>
      <c r="AR75" s="107">
        <v>0</v>
      </c>
      <c r="AS75" s="107"/>
      <c r="AT75" s="107"/>
      <c r="AU75" s="107"/>
      <c r="AV75" s="107"/>
      <c r="AW75" s="107">
        <v>0</v>
      </c>
      <c r="AX75" s="107">
        <v>0</v>
      </c>
      <c r="AY75" s="107">
        <v>0</v>
      </c>
      <c r="AZ75" s="107">
        <v>0</v>
      </c>
      <c r="BA75" s="107">
        <v>777</v>
      </c>
      <c r="BB75" s="107">
        <v>3545</v>
      </c>
      <c r="BC75" s="43">
        <v>5</v>
      </c>
      <c r="BD75" s="43">
        <v>6</v>
      </c>
      <c r="BE75" s="43">
        <v>0</v>
      </c>
      <c r="BF75" s="43">
        <v>8</v>
      </c>
      <c r="BG75" s="43" t="s">
        <v>6</v>
      </c>
      <c r="BH75" s="43"/>
      <c r="BI75" s="43"/>
      <c r="BJ75" s="43"/>
      <c r="BK75" s="45"/>
    </row>
    <row r="76" spans="1:63" x14ac:dyDescent="0.2">
      <c r="A76" s="51" t="s">
        <v>12</v>
      </c>
      <c r="B76" s="84">
        <v>2010</v>
      </c>
      <c r="C76" s="43">
        <v>53</v>
      </c>
      <c r="D76" s="43">
        <v>3</v>
      </c>
      <c r="E76" s="43">
        <v>49</v>
      </c>
      <c r="F76" s="43">
        <v>13</v>
      </c>
      <c r="G76" s="43">
        <v>3</v>
      </c>
      <c r="H76" s="43"/>
      <c r="I76" s="43"/>
      <c r="J76" s="43"/>
      <c r="K76" s="43">
        <v>0</v>
      </c>
      <c r="L76" s="43"/>
      <c r="M76" s="43">
        <v>4.5</v>
      </c>
      <c r="N76" s="44">
        <v>0.1</v>
      </c>
      <c r="O76" s="44">
        <v>2</v>
      </c>
      <c r="P76" s="44">
        <v>1.6</v>
      </c>
      <c r="Q76" s="44">
        <v>0.8</v>
      </c>
      <c r="R76" s="44">
        <v>1801</v>
      </c>
      <c r="S76" s="43">
        <v>4</v>
      </c>
      <c r="T76" s="43">
        <v>0</v>
      </c>
      <c r="U76" s="43">
        <v>0</v>
      </c>
      <c r="V76" s="43"/>
      <c r="W76" s="43">
        <v>4</v>
      </c>
      <c r="X76" s="43"/>
      <c r="Y76" s="43"/>
      <c r="Z76" s="43"/>
      <c r="AA76" s="43"/>
      <c r="AB76" s="43"/>
      <c r="AC76" s="43">
        <v>28</v>
      </c>
      <c r="AD76" s="43"/>
      <c r="AE76" s="43">
        <v>3</v>
      </c>
      <c r="AF76" s="43"/>
      <c r="AG76" s="43">
        <v>4</v>
      </c>
      <c r="AH76" s="43">
        <v>0</v>
      </c>
      <c r="AI76" s="43">
        <v>4</v>
      </c>
      <c r="AJ76" s="43">
        <v>4</v>
      </c>
      <c r="AK76" s="107">
        <v>0</v>
      </c>
      <c r="AL76" s="107">
        <v>0</v>
      </c>
      <c r="AM76" s="107">
        <v>0</v>
      </c>
      <c r="AN76" s="107"/>
      <c r="AO76" s="107"/>
      <c r="AP76" s="107">
        <v>411</v>
      </c>
      <c r="AQ76" s="107">
        <v>1936</v>
      </c>
      <c r="AR76" s="107">
        <v>0</v>
      </c>
      <c r="AS76" s="107"/>
      <c r="AT76" s="107"/>
      <c r="AU76" s="107"/>
      <c r="AV76" s="107"/>
      <c r="AW76" s="107">
        <v>0</v>
      </c>
      <c r="AX76" s="107">
        <v>0</v>
      </c>
      <c r="AY76" s="107">
        <v>0</v>
      </c>
      <c r="AZ76" s="107">
        <v>0</v>
      </c>
      <c r="BA76" s="107">
        <v>628</v>
      </c>
      <c r="BB76" s="107">
        <v>2347</v>
      </c>
      <c r="BC76" s="43">
        <v>4</v>
      </c>
      <c r="BD76" s="43">
        <v>9</v>
      </c>
      <c r="BE76" s="43">
        <v>4</v>
      </c>
      <c r="BF76" s="43">
        <v>12</v>
      </c>
      <c r="BH76" s="43">
        <v>334</v>
      </c>
      <c r="BI76" s="43">
        <v>57</v>
      </c>
      <c r="BJ76" s="43">
        <v>415</v>
      </c>
      <c r="BK76" s="45"/>
    </row>
    <row r="77" spans="1:63" x14ac:dyDescent="0.2">
      <c r="A77" s="51" t="s">
        <v>12</v>
      </c>
      <c r="B77" s="84">
        <v>2011</v>
      </c>
      <c r="C77" s="43">
        <v>47</v>
      </c>
      <c r="D77" s="43">
        <v>1</v>
      </c>
      <c r="E77" s="43">
        <v>37</v>
      </c>
      <c r="F77" s="43">
        <v>12</v>
      </c>
      <c r="G77" s="43">
        <v>0</v>
      </c>
      <c r="H77" s="43"/>
      <c r="I77" s="43"/>
      <c r="J77" s="43"/>
      <c r="K77" s="43">
        <v>3</v>
      </c>
      <c r="L77" s="43"/>
      <c r="M77" s="43">
        <v>5.6499999999999995</v>
      </c>
      <c r="N77" s="44">
        <v>1.1000000000000001</v>
      </c>
      <c r="O77" s="44">
        <v>2</v>
      </c>
      <c r="P77" s="44">
        <v>1.75</v>
      </c>
      <c r="Q77" s="44">
        <v>0.8</v>
      </c>
      <c r="R77" s="44">
        <v>2598.1765800000003</v>
      </c>
      <c r="S77" s="43">
        <v>5</v>
      </c>
      <c r="T77" s="43">
        <v>0</v>
      </c>
      <c r="U77" s="43">
        <v>0</v>
      </c>
      <c r="V77" s="43"/>
      <c r="W77" s="43">
        <v>5</v>
      </c>
      <c r="X77" s="43"/>
      <c r="Y77" s="43"/>
      <c r="Z77" s="43"/>
      <c r="AA77" s="43"/>
      <c r="AB77" s="43"/>
      <c r="AC77" s="43">
        <v>18</v>
      </c>
      <c r="AD77" s="43"/>
      <c r="AE77" s="43">
        <v>0</v>
      </c>
      <c r="AF77" s="43"/>
      <c r="AG77" s="43">
        <v>1</v>
      </c>
      <c r="AH77" s="43">
        <v>0</v>
      </c>
      <c r="AI77" s="43">
        <v>1</v>
      </c>
      <c r="AJ77" s="43">
        <v>1</v>
      </c>
      <c r="AK77" s="107">
        <v>27.899279999999997</v>
      </c>
      <c r="AL77" s="107">
        <v>0</v>
      </c>
      <c r="AM77" s="107">
        <v>0</v>
      </c>
      <c r="AN77" s="107"/>
      <c r="AO77" s="107"/>
      <c r="AP77" s="107">
        <v>686.42624999999998</v>
      </c>
      <c r="AQ77" s="107">
        <v>2084.3528000000001</v>
      </c>
      <c r="AR77" s="107">
        <v>0</v>
      </c>
      <c r="AS77" s="107"/>
      <c r="AT77" s="107"/>
      <c r="AU77" s="107"/>
      <c r="AV77" s="107"/>
      <c r="AW77" s="107">
        <v>0</v>
      </c>
      <c r="AX77" s="107">
        <v>0</v>
      </c>
      <c r="AY77" s="107">
        <v>0</v>
      </c>
      <c r="AZ77" s="107">
        <v>0</v>
      </c>
      <c r="BA77" s="107">
        <v>490.04697999999996</v>
      </c>
      <c r="BB77" s="107">
        <v>3288.7253100000003</v>
      </c>
      <c r="BC77" s="43">
        <v>7</v>
      </c>
      <c r="BD77" s="43">
        <v>14</v>
      </c>
      <c r="BE77" s="43">
        <v>6</v>
      </c>
      <c r="BF77" s="43">
        <v>13</v>
      </c>
      <c r="BH77" s="43">
        <v>311</v>
      </c>
      <c r="BI77" s="43">
        <v>75</v>
      </c>
      <c r="BJ77" s="43">
        <v>427</v>
      </c>
      <c r="BK77" s="45"/>
    </row>
    <row r="78" spans="1:63" s="45" customFormat="1" x14ac:dyDescent="0.2">
      <c r="A78" s="45" t="s">
        <v>12</v>
      </c>
      <c r="B78" s="45">
        <v>2012</v>
      </c>
      <c r="C78" s="43">
        <v>52</v>
      </c>
      <c r="D78" s="43">
        <v>1</v>
      </c>
      <c r="E78" s="43">
        <v>41</v>
      </c>
      <c r="F78" s="43">
        <v>13</v>
      </c>
      <c r="G78" s="43">
        <v>2</v>
      </c>
      <c r="H78" s="43">
        <v>0</v>
      </c>
      <c r="I78" s="43">
        <v>0</v>
      </c>
      <c r="J78" s="43">
        <v>0</v>
      </c>
      <c r="K78" s="43">
        <v>1</v>
      </c>
      <c r="L78" s="43">
        <v>0</v>
      </c>
      <c r="M78" s="43">
        <v>9</v>
      </c>
      <c r="N78" s="44">
        <v>4</v>
      </c>
      <c r="O78" s="44">
        <v>2</v>
      </c>
      <c r="P78" s="44">
        <v>2</v>
      </c>
      <c r="Q78" s="44">
        <v>1</v>
      </c>
      <c r="R78" s="44">
        <v>2283.0369999999998</v>
      </c>
      <c r="S78" s="43">
        <v>1</v>
      </c>
      <c r="T78" s="43">
        <v>0</v>
      </c>
      <c r="U78" s="43">
        <v>0</v>
      </c>
      <c r="V78" s="43"/>
      <c r="W78" s="43">
        <v>1</v>
      </c>
      <c r="X78" s="43"/>
      <c r="Y78" s="43">
        <v>26</v>
      </c>
      <c r="Z78" s="43">
        <v>0</v>
      </c>
      <c r="AA78" s="43">
        <v>0</v>
      </c>
      <c r="AB78" s="43"/>
      <c r="AC78" s="43">
        <v>26</v>
      </c>
      <c r="AD78" s="43"/>
      <c r="AE78" s="43">
        <v>0</v>
      </c>
      <c r="AF78" s="43"/>
      <c r="AG78" s="43">
        <v>1</v>
      </c>
      <c r="AH78" s="43">
        <v>0</v>
      </c>
      <c r="AI78" s="43">
        <v>1</v>
      </c>
      <c r="AJ78" s="43">
        <v>5</v>
      </c>
      <c r="AK78" s="107">
        <v>1080.8019999999999</v>
      </c>
      <c r="AL78" s="107">
        <v>2114.2269999999999</v>
      </c>
      <c r="AM78" s="107">
        <v>0</v>
      </c>
      <c r="AN78" s="107"/>
      <c r="AO78" s="107"/>
      <c r="AP78" s="107">
        <v>438.69443999999999</v>
      </c>
      <c r="AQ78" s="107">
        <v>0</v>
      </c>
      <c r="AR78" s="107">
        <v>0</v>
      </c>
      <c r="AS78" s="107"/>
      <c r="AT78" s="107"/>
      <c r="AU78" s="107"/>
      <c r="AV78" s="107"/>
      <c r="AW78" s="107">
        <v>0</v>
      </c>
      <c r="AX78" s="107">
        <v>0</v>
      </c>
      <c r="AY78" s="107">
        <v>0</v>
      </c>
      <c r="AZ78" s="107">
        <v>0</v>
      </c>
      <c r="BA78" s="107">
        <v>311.23160999999999</v>
      </c>
      <c r="BB78" s="107">
        <v>3944.95505</v>
      </c>
      <c r="BC78" s="43">
        <v>7</v>
      </c>
      <c r="BD78" s="43">
        <v>18</v>
      </c>
      <c r="BE78" s="43">
        <v>2</v>
      </c>
      <c r="BF78" s="43">
        <v>16</v>
      </c>
      <c r="BH78" s="43">
        <v>434</v>
      </c>
      <c r="BI78" s="43">
        <v>122</v>
      </c>
      <c r="BJ78" s="43">
        <v>482</v>
      </c>
    </row>
    <row r="79" spans="1:63" s="45" customFormat="1" x14ac:dyDescent="0.2">
      <c r="A79" s="45" t="s">
        <v>12</v>
      </c>
      <c r="B79" s="45">
        <v>2013</v>
      </c>
      <c r="C79" s="43">
        <v>69</v>
      </c>
      <c r="D79" s="43">
        <v>2</v>
      </c>
      <c r="E79" s="43">
        <v>57</v>
      </c>
      <c r="F79" s="43">
        <v>6</v>
      </c>
      <c r="G79" s="43">
        <v>0</v>
      </c>
      <c r="H79" s="43">
        <v>0</v>
      </c>
      <c r="I79" s="43">
        <v>0</v>
      </c>
      <c r="J79" s="43">
        <v>2</v>
      </c>
      <c r="K79" s="43">
        <v>1</v>
      </c>
      <c r="L79" s="43">
        <v>0</v>
      </c>
      <c r="M79" s="43">
        <v>11</v>
      </c>
      <c r="N79" s="44">
        <v>7</v>
      </c>
      <c r="O79" s="44">
        <v>2</v>
      </c>
      <c r="P79" s="44">
        <v>1</v>
      </c>
      <c r="Q79" s="44">
        <v>1</v>
      </c>
      <c r="R79" s="44">
        <v>1080.6020000000001</v>
      </c>
      <c r="S79" s="43">
        <v>7</v>
      </c>
      <c r="T79" s="43">
        <v>1</v>
      </c>
      <c r="U79" s="43">
        <v>0</v>
      </c>
      <c r="V79" s="43"/>
      <c r="W79" s="43">
        <v>8</v>
      </c>
      <c r="X79" s="43"/>
      <c r="Y79" s="43">
        <v>32</v>
      </c>
      <c r="Z79" s="43">
        <v>0</v>
      </c>
      <c r="AA79" s="43">
        <v>0</v>
      </c>
      <c r="AB79" s="43"/>
      <c r="AC79" s="43">
        <v>32</v>
      </c>
      <c r="AD79" s="43"/>
      <c r="AE79" s="43">
        <v>0</v>
      </c>
      <c r="AF79" s="43"/>
      <c r="AG79" s="43">
        <v>5</v>
      </c>
      <c r="AH79" s="43">
        <v>0</v>
      </c>
      <c r="AI79" s="43">
        <v>5</v>
      </c>
      <c r="AJ79" s="43">
        <v>6</v>
      </c>
      <c r="AK79" s="107">
        <v>44.781999999999996</v>
      </c>
      <c r="AL79" s="107">
        <v>2201.5115099999998</v>
      </c>
      <c r="AM79" s="107">
        <v>0</v>
      </c>
      <c r="AN79" s="107"/>
      <c r="AO79" s="107"/>
      <c r="AP79" s="107">
        <v>372.72174000000001</v>
      </c>
      <c r="AQ79" s="107">
        <v>0</v>
      </c>
      <c r="AR79" s="107">
        <v>0</v>
      </c>
      <c r="AS79" s="107"/>
      <c r="AT79" s="107"/>
      <c r="AU79" s="107"/>
      <c r="AV79" s="107"/>
      <c r="AW79" s="107">
        <v>0</v>
      </c>
      <c r="AX79" s="107">
        <v>0</v>
      </c>
      <c r="AY79" s="107">
        <v>0</v>
      </c>
      <c r="AZ79" s="107">
        <v>0</v>
      </c>
      <c r="BA79" s="107">
        <v>334.62995000000001</v>
      </c>
      <c r="BB79" s="107">
        <v>2953.6451999999999</v>
      </c>
      <c r="BC79" s="43">
        <v>8</v>
      </c>
      <c r="BD79" s="43">
        <v>29</v>
      </c>
      <c r="BE79" s="43">
        <v>8</v>
      </c>
      <c r="BF79" s="43">
        <v>19</v>
      </c>
      <c r="BH79" s="43">
        <v>364</v>
      </c>
      <c r="BI79" s="43">
        <v>107</v>
      </c>
      <c r="BJ79" s="43">
        <v>412</v>
      </c>
      <c r="BK79" s="57"/>
    </row>
    <row r="80" spans="1:63" s="45" customFormat="1" x14ac:dyDescent="0.2">
      <c r="A80" s="45" t="s">
        <v>12</v>
      </c>
      <c r="B80" s="84">
        <v>2014</v>
      </c>
      <c r="C80" s="43">
        <v>81</v>
      </c>
      <c r="D80" s="43">
        <v>2</v>
      </c>
      <c r="E80" s="43">
        <v>69</v>
      </c>
      <c r="F80" s="43">
        <v>7</v>
      </c>
      <c r="G80" s="43">
        <v>0</v>
      </c>
      <c r="H80" s="43">
        <v>0</v>
      </c>
      <c r="I80" s="43">
        <v>0</v>
      </c>
      <c r="J80" s="43">
        <v>0</v>
      </c>
      <c r="K80" s="43">
        <v>1</v>
      </c>
      <c r="L80" s="43">
        <v>0</v>
      </c>
      <c r="M80" s="43">
        <v>11</v>
      </c>
      <c r="N80" s="44">
        <v>7</v>
      </c>
      <c r="O80" s="44">
        <v>2</v>
      </c>
      <c r="P80" s="44">
        <v>1</v>
      </c>
      <c r="Q80" s="44">
        <v>1</v>
      </c>
      <c r="R80" s="44">
        <v>1013.28212</v>
      </c>
      <c r="S80" s="43">
        <v>3</v>
      </c>
      <c r="T80" s="43">
        <v>4</v>
      </c>
      <c r="U80" s="43">
        <v>0</v>
      </c>
      <c r="V80" s="43"/>
      <c r="W80" s="43">
        <v>7</v>
      </c>
      <c r="X80" s="43"/>
      <c r="Y80" s="43">
        <v>42</v>
      </c>
      <c r="Z80" s="43">
        <v>0</v>
      </c>
      <c r="AA80" s="43">
        <v>0</v>
      </c>
      <c r="AB80" s="43"/>
      <c r="AC80" s="43">
        <v>42</v>
      </c>
      <c r="AD80" s="43"/>
      <c r="AE80" s="43">
        <v>1</v>
      </c>
      <c r="AF80" s="43"/>
      <c r="AG80" s="43">
        <v>2</v>
      </c>
      <c r="AH80" s="43">
        <v>0</v>
      </c>
      <c r="AI80" s="43">
        <v>2</v>
      </c>
      <c r="AJ80" s="43">
        <v>2</v>
      </c>
      <c r="AK80" s="107">
        <v>54.287739999999999</v>
      </c>
      <c r="AL80" s="107">
        <v>2532.7139999999999</v>
      </c>
      <c r="AM80" s="107">
        <v>55.966500000000003</v>
      </c>
      <c r="AN80" s="107"/>
      <c r="AO80" s="107"/>
      <c r="AP80" s="107">
        <v>356.10946000000001</v>
      </c>
      <c r="AQ80" s="107">
        <v>0</v>
      </c>
      <c r="AR80" s="107">
        <v>0</v>
      </c>
      <c r="AS80" s="107"/>
      <c r="AT80" s="107"/>
      <c r="AU80" s="107"/>
      <c r="AV80" s="107"/>
      <c r="AW80" s="107">
        <v>0</v>
      </c>
      <c r="AX80" s="107">
        <v>1400.6969999999999</v>
      </c>
      <c r="AY80" s="107">
        <v>0</v>
      </c>
      <c r="AZ80" s="107">
        <v>0</v>
      </c>
      <c r="BA80" s="107">
        <v>144.77931000000001</v>
      </c>
      <c r="BB80" s="107">
        <v>4544.5540099999998</v>
      </c>
      <c r="BC80" s="43">
        <v>9</v>
      </c>
      <c r="BD80" s="43">
        <v>49</v>
      </c>
      <c r="BE80" s="43">
        <v>7</v>
      </c>
      <c r="BF80" s="43">
        <v>18</v>
      </c>
      <c r="BH80" s="43">
        <v>295</v>
      </c>
      <c r="BI80" s="43">
        <v>103</v>
      </c>
      <c r="BJ80" s="43">
        <v>379</v>
      </c>
      <c r="BK80" s="57"/>
    </row>
    <row r="81" spans="1:63" s="45" customFormat="1" x14ac:dyDescent="0.2">
      <c r="A81" s="45" t="s">
        <v>12</v>
      </c>
      <c r="B81" s="84">
        <v>2015</v>
      </c>
      <c r="C81" s="43">
        <v>90</v>
      </c>
      <c r="D81" s="43">
        <v>2</v>
      </c>
      <c r="E81" s="43">
        <v>85</v>
      </c>
      <c r="F81" s="43">
        <v>12</v>
      </c>
      <c r="G81" s="43">
        <v>1</v>
      </c>
      <c r="H81" s="43">
        <v>1</v>
      </c>
      <c r="I81" s="43">
        <v>0</v>
      </c>
      <c r="J81" s="43">
        <v>0</v>
      </c>
      <c r="K81" s="43">
        <v>2</v>
      </c>
      <c r="L81" s="43">
        <v>1</v>
      </c>
      <c r="M81" s="43">
        <v>11</v>
      </c>
      <c r="N81" s="44">
        <v>6</v>
      </c>
      <c r="O81" s="44">
        <v>2</v>
      </c>
      <c r="P81" s="44">
        <v>1</v>
      </c>
      <c r="Q81" s="44">
        <v>2</v>
      </c>
      <c r="R81" s="44">
        <v>1287.19</v>
      </c>
      <c r="S81" s="43">
        <v>7</v>
      </c>
      <c r="T81" s="43">
        <v>4</v>
      </c>
      <c r="U81" s="43">
        <v>0</v>
      </c>
      <c r="V81" s="43"/>
      <c r="W81" s="43">
        <v>11</v>
      </c>
      <c r="X81" s="43"/>
      <c r="Y81" s="43">
        <v>66</v>
      </c>
      <c r="Z81" s="43">
        <v>0</v>
      </c>
      <c r="AA81" s="43">
        <v>0</v>
      </c>
      <c r="AB81" s="43"/>
      <c r="AC81" s="43">
        <v>66</v>
      </c>
      <c r="AD81" s="43"/>
      <c r="AE81" s="43">
        <v>0</v>
      </c>
      <c r="AF81" s="43"/>
      <c r="AG81" s="43">
        <v>1</v>
      </c>
      <c r="AH81" s="43">
        <v>0</v>
      </c>
      <c r="AI81" s="43">
        <v>1</v>
      </c>
      <c r="AJ81" s="43">
        <v>2</v>
      </c>
      <c r="AK81" s="107">
        <v>169.64</v>
      </c>
      <c r="AL81" s="107">
        <v>2557.7979999999998</v>
      </c>
      <c r="AM81" s="107"/>
      <c r="AN81" s="107"/>
      <c r="AO81" s="107"/>
      <c r="AP81" s="107">
        <v>903.26300000000003</v>
      </c>
      <c r="AQ81" s="107"/>
      <c r="AR81" s="107"/>
      <c r="AS81" s="107"/>
      <c r="AT81" s="107"/>
      <c r="AU81" s="107"/>
      <c r="AV81" s="107"/>
      <c r="AW81" s="107"/>
      <c r="AX81" s="107"/>
      <c r="AY81" s="107"/>
      <c r="AZ81" s="107"/>
      <c r="BA81" s="107">
        <v>122.943</v>
      </c>
      <c r="BB81" s="107">
        <v>3753.6439999999998</v>
      </c>
      <c r="BC81" s="43">
        <v>10</v>
      </c>
      <c r="BD81" s="43">
        <v>70</v>
      </c>
      <c r="BE81" s="43">
        <v>12</v>
      </c>
      <c r="BF81" s="43">
        <v>18</v>
      </c>
      <c r="BH81" s="43">
        <v>254</v>
      </c>
      <c r="BI81" s="43">
        <v>77</v>
      </c>
      <c r="BJ81" s="43">
        <v>273</v>
      </c>
      <c r="BK81" s="57"/>
    </row>
    <row r="82" spans="1:63" s="45" customFormat="1" x14ac:dyDescent="0.2">
      <c r="A82" s="45" t="s">
        <v>12</v>
      </c>
      <c r="B82" s="84">
        <v>2016</v>
      </c>
      <c r="C82" s="69">
        <v>68</v>
      </c>
      <c r="D82" s="69">
        <v>6</v>
      </c>
      <c r="E82" s="69">
        <v>65</v>
      </c>
      <c r="F82" s="69">
        <v>14</v>
      </c>
      <c r="G82" s="69">
        <v>2</v>
      </c>
      <c r="H82" s="69">
        <v>0</v>
      </c>
      <c r="I82" s="69">
        <v>1</v>
      </c>
      <c r="J82" s="69">
        <v>0</v>
      </c>
      <c r="K82" s="69">
        <v>3</v>
      </c>
      <c r="L82" s="69">
        <v>0</v>
      </c>
      <c r="M82" s="43">
        <v>11</v>
      </c>
      <c r="N82" s="69">
        <v>6</v>
      </c>
      <c r="O82" s="69">
        <v>2</v>
      </c>
      <c r="P82" s="69">
        <v>1</v>
      </c>
      <c r="Q82" s="69">
        <v>2</v>
      </c>
      <c r="R82" s="44">
        <v>1496</v>
      </c>
      <c r="S82" s="69">
        <v>3</v>
      </c>
      <c r="T82" s="69">
        <v>4</v>
      </c>
      <c r="U82" s="69">
        <v>0</v>
      </c>
      <c r="V82" s="69">
        <v>0</v>
      </c>
      <c r="W82" s="69">
        <v>7</v>
      </c>
      <c r="X82" s="69">
        <v>0</v>
      </c>
      <c r="Y82" s="69">
        <v>0</v>
      </c>
      <c r="Z82" s="69">
        <v>1</v>
      </c>
      <c r="AA82" s="69">
        <v>0</v>
      </c>
      <c r="AB82" s="69">
        <v>31</v>
      </c>
      <c r="AC82" s="69">
        <v>32</v>
      </c>
      <c r="AD82" s="69">
        <v>0</v>
      </c>
      <c r="AE82" s="70">
        <v>2</v>
      </c>
      <c r="AF82" s="69">
        <v>0</v>
      </c>
      <c r="AG82" s="43">
        <v>1</v>
      </c>
      <c r="AH82" s="43">
        <v>0</v>
      </c>
      <c r="AI82" s="43">
        <v>1</v>
      </c>
      <c r="AJ82" s="43">
        <v>3</v>
      </c>
      <c r="AK82" s="107">
        <v>87</v>
      </c>
      <c r="AL82" s="107">
        <v>2820</v>
      </c>
      <c r="AM82" s="107"/>
      <c r="AN82" s="107"/>
      <c r="AO82" s="107"/>
      <c r="AP82" s="107"/>
      <c r="AQ82" s="107"/>
      <c r="AR82" s="107"/>
      <c r="AS82" s="107">
        <v>1025</v>
      </c>
      <c r="AT82" s="65"/>
      <c r="AU82" s="107"/>
      <c r="AV82" s="107"/>
      <c r="AW82" s="107"/>
      <c r="AX82" s="107"/>
      <c r="AY82" s="107"/>
      <c r="AZ82" s="107"/>
      <c r="BA82" s="107">
        <v>58</v>
      </c>
      <c r="BB82" s="107">
        <v>3991</v>
      </c>
      <c r="BC82" s="69">
        <v>10</v>
      </c>
      <c r="BD82" s="69">
        <v>57</v>
      </c>
      <c r="BE82" s="69">
        <v>5</v>
      </c>
      <c r="BF82" s="69">
        <v>14</v>
      </c>
      <c r="BG82" s="69">
        <v>548</v>
      </c>
      <c r="BH82" s="69">
        <v>244</v>
      </c>
      <c r="BI82" s="69">
        <v>79</v>
      </c>
      <c r="BJ82" s="69">
        <v>225</v>
      </c>
      <c r="BK82" s="57"/>
    </row>
    <row r="83" spans="1:63" s="45" customFormat="1" x14ac:dyDescent="0.2">
      <c r="A83" s="45" t="s">
        <v>12</v>
      </c>
      <c r="B83" s="84">
        <v>2017</v>
      </c>
      <c r="C83" s="69">
        <f>HLOOKUP('[1]Samlede indberetninger 2017'!$B$9,'[1]Samlede indberetninger 2017'!$B$9:$B$78,'MIS (Andreas)'!A3,0)</f>
        <v>71</v>
      </c>
      <c r="D83" s="69">
        <f>HLOOKUP('[1]Samlede indberetninger 2017'!$B$9,'[1]Samlede indberetninger 2017'!$B$9:$B$78,'MIS (Andreas)'!B3,0)</f>
        <v>8</v>
      </c>
      <c r="E83" s="69">
        <f>HLOOKUP('[1]Samlede indberetninger 2017'!$B$9,'[1]Samlede indberetninger 2017'!$B$9:$B$78,'MIS (Andreas)'!C3,0)</f>
        <v>54</v>
      </c>
      <c r="F83" s="69">
        <f>HLOOKUP('[1]Samlede indberetninger 2017'!$B$9,'[1]Samlede indberetninger 2017'!$B$9:$B$78,'MIS (Andreas)'!D3,0)</f>
        <v>16</v>
      </c>
      <c r="G83" s="69">
        <f>HLOOKUP('[1]Samlede indberetninger 2017'!$B$9,'[1]Samlede indberetninger 2017'!$B$9:$B$78,'MIS (Andreas)'!E3,0)</f>
        <v>1</v>
      </c>
      <c r="H83" s="69">
        <f>HLOOKUP('[1]Samlede indberetninger 2017'!$B$9,'[1]Samlede indberetninger 2017'!$B$9:$B$78,'MIS (Andreas)'!F3,0)</f>
        <v>1</v>
      </c>
      <c r="I83" s="69">
        <f>HLOOKUP('[1]Samlede indberetninger 2017'!$B$9,'[1]Samlede indberetninger 2017'!$B$9:$B$78,'MIS (Andreas)'!G3,0)</f>
        <v>2</v>
      </c>
      <c r="J83" s="69">
        <f>HLOOKUP('[1]Samlede indberetninger 2017'!$B$9,'[1]Samlede indberetninger 2017'!$B$9:$B$78,'MIS (Andreas)'!H3,0)</f>
        <v>0</v>
      </c>
      <c r="K83" s="69">
        <f>HLOOKUP('[1]Samlede indberetninger 2017'!$B$9,'[1]Samlede indberetninger 2017'!$B$9:$B$78,'MIS (Andreas)'!I3,0)</f>
        <v>3</v>
      </c>
      <c r="L83" s="69">
        <f>HLOOKUP('[1]Samlede indberetninger 2017'!$B$9,'[1]Samlede indberetninger 2017'!$B$9:$B$78,'MIS (Andreas)'!J3,0)</f>
        <v>0</v>
      </c>
      <c r="M83" s="69">
        <f>HLOOKUP('[1]Samlede indberetninger 2017'!$B$9,'[1]Samlede indberetninger 2017'!$B$9:$B$78,'MIS (Andreas)'!K3,0)</f>
        <v>11.4</v>
      </c>
      <c r="N83" s="69">
        <f>HLOOKUP('[1]Samlede indberetninger 2017'!$B$9,'[1]Samlede indberetninger 2017'!$B$9:$B$78,'MIS (Andreas)'!L3,0)</f>
        <v>6.5</v>
      </c>
      <c r="O83" s="69">
        <f>HLOOKUP('[1]Samlede indberetninger 2017'!$B$9,'[1]Samlede indberetninger 2017'!$B$9:$B$78,'MIS (Andreas)'!M3,0)</f>
        <v>2.1</v>
      </c>
      <c r="P83" s="69">
        <f>HLOOKUP('[1]Samlede indberetninger 2017'!$B$9,'[1]Samlede indberetninger 2017'!$B$9:$B$78,'MIS (Andreas)'!N3,0)</f>
        <v>1</v>
      </c>
      <c r="Q83" s="69">
        <f>HLOOKUP('[1]Samlede indberetninger 2017'!$B$9,'[1]Samlede indberetninger 2017'!$B$9:$B$78,'MIS (Andreas)'!O3,0)</f>
        <v>1.8</v>
      </c>
      <c r="R83" s="143">
        <f>HLOOKUP('[1]Samlede indberetninger 2017'!$B$9,'[1]Samlede indberetninger 2017'!$B$9:$B$78,'MIS (Andreas)'!P3,0)/1000</f>
        <v>1744.13249</v>
      </c>
      <c r="S83" s="69">
        <f>HLOOKUP('[1]Samlede indberetninger 2017'!$B$9,'[1]Samlede indberetninger 2017'!$B$9:$B$78,'MIS (Andreas)'!Q3,0)</f>
        <v>1</v>
      </c>
      <c r="T83" s="69">
        <f>HLOOKUP('[1]Samlede indberetninger 2017'!$B$9,'[1]Samlede indberetninger 2017'!$B$9:$B$78,'MIS (Andreas)'!R3,0)</f>
        <v>4</v>
      </c>
      <c r="U83" s="69">
        <f>HLOOKUP('[1]Samlede indberetninger 2017'!$B$9,'[1]Samlede indberetninger 2017'!$B$9:$B$78,'MIS (Andreas)'!S3,0)</f>
        <v>0</v>
      </c>
      <c r="V83" s="69">
        <f>HLOOKUP('[1]Samlede indberetninger 2017'!$B$9,'[1]Samlede indberetninger 2017'!$B$9:$B$78,'MIS (Andreas)'!T3,0)</f>
        <v>0</v>
      </c>
      <c r="W83" s="69">
        <f>HLOOKUP('[1]Samlede indberetninger 2017'!$B$9,'[1]Samlede indberetninger 2017'!$B$9:$B$78,'MIS (Andreas)'!U3,0)</f>
        <v>5</v>
      </c>
      <c r="X83" s="69">
        <f>HLOOKUP('[1]Samlede indberetninger 2017'!$B$9,'[1]Samlede indberetninger 2017'!$B$9:$B$78,'MIS (Andreas)'!V3,0)</f>
        <v>0</v>
      </c>
      <c r="Y83" s="69">
        <f>HLOOKUP('[1]Samlede indberetninger 2017'!$B$9,'[1]Samlede indberetninger 2017'!$B$9:$B$78,'MIS (Andreas)'!W3,0)</f>
        <v>2</v>
      </c>
      <c r="Z83" s="69">
        <f>HLOOKUP('[1]Samlede indberetninger 2017'!$B$9,'[1]Samlede indberetninger 2017'!$B$9:$B$78,'MIS (Andreas)'!X3,0)</f>
        <v>0</v>
      </c>
      <c r="AA83" s="69">
        <f>HLOOKUP('[1]Samlede indberetninger 2017'!$B$9,'[1]Samlede indberetninger 2017'!$B$9:$B$78,'MIS (Andreas)'!Y3,0)</f>
        <v>0</v>
      </c>
      <c r="AB83" s="69">
        <f>HLOOKUP('[1]Samlede indberetninger 2017'!$B$9,'[1]Samlede indberetninger 2017'!$B$9:$B$78,'MIS (Andreas)'!Z3,0)</f>
        <v>33</v>
      </c>
      <c r="AC83" s="69">
        <f>HLOOKUP('[1]Samlede indberetninger 2017'!$B$9,'[1]Samlede indberetninger 2017'!$B$9:$B$78,'MIS (Andreas)'!AA3,0)</f>
        <v>35</v>
      </c>
      <c r="AD83" s="69">
        <f>HLOOKUP('[1]Samlede indberetninger 2017'!$B$9,'[1]Samlede indberetninger 2017'!$B$9:$B$78,'MIS (Andreas)'!AB3,0)</f>
        <v>0</v>
      </c>
      <c r="AE83" s="69">
        <f>HLOOKUP('[1]Samlede indberetninger 2017'!$B$9,'[1]Samlede indberetninger 2017'!$B$9:$B$78,'MIS (Andreas)'!AC3,0)</f>
        <v>0</v>
      </c>
      <c r="AF83" s="69">
        <f>HLOOKUP('[1]Samlede indberetninger 2017'!$B$9,'[1]Samlede indberetninger 2017'!$B$9:$B$78,'MIS (Andreas)'!AD3,0)</f>
        <v>0</v>
      </c>
      <c r="AG83" s="69">
        <f>HLOOKUP('[1]Samlede indberetninger 2017'!$B$9,'[1]Samlede indberetninger 2017'!$B$9:$B$78,'MIS (Andreas)'!AE3,0)</f>
        <v>1</v>
      </c>
      <c r="AH83" s="69">
        <f>HLOOKUP('[1]Samlede indberetninger 2017'!$B$9,'[1]Samlede indberetninger 2017'!$B$9:$B$78,'MIS (Andreas)'!AF3,0)</f>
        <v>0</v>
      </c>
      <c r="AI83" s="69">
        <f>HLOOKUP('[1]Samlede indberetninger 2017'!$B$9,'[1]Samlede indberetninger 2017'!$B$9:$B$78,'MIS (Andreas)'!AG3,0)</f>
        <v>1</v>
      </c>
      <c r="AJ83" s="69">
        <f>HLOOKUP('[1]Samlede indberetninger 2017'!$B$9,'[1]Samlede indberetninger 2017'!$B$9:$B$78,'MIS (Andreas)'!AH3,0)</f>
        <v>0</v>
      </c>
      <c r="AK83" s="143">
        <f>HLOOKUP('[1]Samlede indberetninger 2017'!$B$9,'[1]Samlede indberetninger 2017'!$B$9:$B$78,'MIS (Andreas)'!AI3,0)/1000</f>
        <v>196.47586999999999</v>
      </c>
      <c r="AL83" s="143">
        <f>HLOOKUP('[1]Samlede indberetninger 2017'!$B$9,'[1]Samlede indberetninger 2017'!$B$9:$B$78,'MIS (Andreas)'!AJ3,0)/1000</f>
        <v>2254.1815999999999</v>
      </c>
      <c r="AM83" s="143">
        <f>HLOOKUP('[1]Samlede indberetninger 2017'!$B$9,'[1]Samlede indberetninger 2017'!$B$9:$B$78,'MIS (Andreas)'!AK3,0)</f>
        <v>0</v>
      </c>
      <c r="AN83" s="143">
        <f>HLOOKUP('[1]Samlede indberetninger 2017'!$B$9,'[1]Samlede indberetninger 2017'!$B$9:$B$78,'MIS (Andreas)'!AL3,0)</f>
        <v>0</v>
      </c>
      <c r="AO83" s="143">
        <f>HLOOKUP('[1]Samlede indberetninger 2017'!$B$9,'[1]Samlede indberetninger 2017'!$B$9:$B$78,'MIS (Andreas)'!AM3,0)</f>
        <v>0</v>
      </c>
      <c r="AP83" s="143">
        <f>HLOOKUP('[1]Samlede indberetninger 2017'!$B$9,'[1]Samlede indberetninger 2017'!$B$9:$B$78,'MIS (Andreas)'!AN3,0)/1000</f>
        <v>148.79400000000001</v>
      </c>
      <c r="AQ83" s="143">
        <f>HLOOKUP('[1]Samlede indberetninger 2017'!$B$9,'[1]Samlede indberetninger 2017'!$B$9:$B$78,'MIS (Andreas)'!AO3,0)</f>
        <v>0</v>
      </c>
      <c r="AR83" s="143">
        <f>HLOOKUP('[1]Samlede indberetninger 2017'!$B$9,'[1]Samlede indberetninger 2017'!$B$9:$B$78,'MIS (Andreas)'!AP3,0)</f>
        <v>0</v>
      </c>
      <c r="AS83" s="143">
        <f>HLOOKUP('[1]Samlede indberetninger 2017'!$B$9,'[1]Samlede indberetninger 2017'!$B$9:$B$78,'MIS (Andreas)'!AQ3,0)/1000</f>
        <v>1849.76521</v>
      </c>
      <c r="AT83" s="143">
        <f>HLOOKUP('[1]Samlede indberetninger 2017'!$B$9,'[1]Samlede indberetninger 2017'!$B$9:$B$78,'MIS (Andreas)'!AR3,0)</f>
        <v>0</v>
      </c>
      <c r="AU83" s="143">
        <f>HLOOKUP('[1]Samlede indberetninger 2017'!$B$9,'[1]Samlede indberetninger 2017'!$B$9:$B$78,'MIS (Andreas)'!AS3,0)</f>
        <v>0</v>
      </c>
      <c r="AV83" s="143">
        <f>HLOOKUP('[1]Samlede indberetninger 2017'!$B$9,'[1]Samlede indberetninger 2017'!$B$9:$B$78,'MIS (Andreas)'!AT3,0)</f>
        <v>0</v>
      </c>
      <c r="AW83" s="143">
        <f>HLOOKUP('[1]Samlede indberetninger 2017'!$B$9,'[1]Samlede indberetninger 2017'!$B$9:$B$78,'MIS (Andreas)'!AU3,0)</f>
        <v>0</v>
      </c>
      <c r="AX83" s="143">
        <f>HLOOKUP('[1]Samlede indberetninger 2017'!$B$9,'[1]Samlede indberetninger 2017'!$B$9:$B$78,'MIS (Andreas)'!AV3,0)</f>
        <v>0</v>
      </c>
      <c r="AY83" s="143">
        <f>HLOOKUP('[1]Samlede indberetninger 2017'!$B$9,'[1]Samlede indberetninger 2017'!$B$9:$B$78,'MIS (Andreas)'!AW3,0)</f>
        <v>0</v>
      </c>
      <c r="AZ83" s="143">
        <f>HLOOKUP('[1]Samlede indberetninger 2017'!$B$9,'[1]Samlede indberetninger 2017'!$B$9:$B$78,'MIS (Andreas)'!AX3,0)</f>
        <v>0</v>
      </c>
      <c r="BA83" s="143">
        <f>HLOOKUP('[1]Samlede indberetninger 2017'!$B$9,'[1]Samlede indberetninger 2017'!$B$9:$B$78,'MIS (Andreas)'!AY3,0)/1000</f>
        <v>61.687269999999998</v>
      </c>
      <c r="BB83" s="143">
        <f>HLOOKUP('[1]Samlede indberetninger 2017'!$B$9,'[1]Samlede indberetninger 2017'!$B$9:$B$78,'MIS (Andreas)'!AZ3,0)/1000</f>
        <v>4510.903949999999</v>
      </c>
      <c r="BC83" s="69">
        <f>HLOOKUP('[1]Samlede indberetninger 2017'!$B$9,'[1]Samlede indberetninger 2017'!$B$9:$B$78,'MIS (Andreas)'!BA3,0)</f>
        <v>14</v>
      </c>
      <c r="BD83" s="69">
        <f>HLOOKUP('[1]Samlede indberetninger 2017'!$B$9,'[1]Samlede indberetninger 2017'!$B$9:$B$78,'MIS (Andreas)'!BB3,0)</f>
        <v>62</v>
      </c>
      <c r="BE83" s="69">
        <f>HLOOKUP('[1]Samlede indberetninger 2017'!$B$9,'[1]Samlede indberetninger 2017'!$B$9:$B$78,'MIS (Andreas)'!BC3,0)</f>
        <v>9</v>
      </c>
      <c r="BF83" s="69">
        <f>HLOOKUP('[1]Samlede indberetninger 2017'!$B$9,'[1]Samlede indberetninger 2017'!$B$9:$B$78,'MIS (Andreas)'!BD3,0)</f>
        <v>14</v>
      </c>
      <c r="BG83" s="69">
        <f>HLOOKUP('[1]Samlede indberetninger 2017'!$B$9,'[1]Samlede indberetninger 2017'!$B$9:$B$78,'MIS (Andreas)'!BE3,0)</f>
        <v>531</v>
      </c>
      <c r="BH83" s="69">
        <f>HLOOKUP('[1]Samlede indberetninger 2017'!$B$9,'[1]Samlede indberetninger 2017'!$B$9:$B$78,'MIS (Andreas)'!BF3,0)</f>
        <v>263</v>
      </c>
      <c r="BI83" s="69">
        <f>HLOOKUP('[1]Samlede indberetninger 2017'!$B$9,'[1]Samlede indberetninger 2017'!$B$9:$B$78,'MIS (Andreas)'!BG3,0)</f>
        <v>0</v>
      </c>
      <c r="BJ83" s="69">
        <f>HLOOKUP('[1]Samlede indberetninger 2017'!$B$9,'[1]Samlede indberetninger 2017'!$B$9:$B$78,'MIS (Andreas)'!BH3,0)</f>
        <v>268</v>
      </c>
      <c r="BK83" s="57"/>
    </row>
    <row r="84" spans="1:63" x14ac:dyDescent="0.2">
      <c r="A84" s="51" t="s">
        <v>13</v>
      </c>
      <c r="B84" s="84">
        <v>2007</v>
      </c>
      <c r="C84" s="43">
        <v>70</v>
      </c>
      <c r="D84" s="43">
        <v>16</v>
      </c>
      <c r="E84" s="43">
        <v>46</v>
      </c>
      <c r="F84" s="43">
        <v>40</v>
      </c>
      <c r="G84" s="43">
        <v>6</v>
      </c>
      <c r="H84" s="43"/>
      <c r="I84" s="43"/>
      <c r="J84" s="43"/>
      <c r="K84" s="43">
        <v>1</v>
      </c>
      <c r="L84" s="43"/>
      <c r="M84" s="43">
        <v>10.7</v>
      </c>
      <c r="N84" s="44">
        <v>7.1</v>
      </c>
      <c r="O84" s="44">
        <v>1</v>
      </c>
      <c r="P84" s="44">
        <v>1.05</v>
      </c>
      <c r="Q84" s="44">
        <v>1.55</v>
      </c>
      <c r="R84" s="44">
        <v>5622</v>
      </c>
      <c r="S84" s="43">
        <v>3</v>
      </c>
      <c r="T84" s="43">
        <v>1</v>
      </c>
      <c r="U84" s="43">
        <v>0</v>
      </c>
      <c r="V84" s="43"/>
      <c r="W84" s="43">
        <v>4</v>
      </c>
      <c r="X84" s="43"/>
      <c r="Y84" s="43"/>
      <c r="Z84" s="43"/>
      <c r="AA84" s="43"/>
      <c r="AB84" s="43"/>
      <c r="AC84" s="43">
        <v>4</v>
      </c>
      <c r="AD84" s="43"/>
      <c r="AE84" s="43">
        <v>0</v>
      </c>
      <c r="AF84" s="43"/>
      <c r="AG84" s="43">
        <v>2</v>
      </c>
      <c r="AH84" s="43">
        <v>0</v>
      </c>
      <c r="AI84" s="43">
        <v>2</v>
      </c>
      <c r="AJ84" s="43">
        <v>1</v>
      </c>
      <c r="AK84" s="107">
        <v>1581</v>
      </c>
      <c r="AL84" s="107">
        <v>0</v>
      </c>
      <c r="AM84" s="107">
        <v>0</v>
      </c>
      <c r="AN84" s="107"/>
      <c r="AO84" s="107"/>
      <c r="AP84" s="107">
        <v>348</v>
      </c>
      <c r="AQ84" s="107" t="s">
        <v>6</v>
      </c>
      <c r="AR84" s="107" t="s">
        <v>6</v>
      </c>
      <c r="AS84" s="107"/>
      <c r="AT84" s="107"/>
      <c r="AU84" s="107"/>
      <c r="AV84" s="107"/>
      <c r="AW84" s="107" t="s">
        <v>6</v>
      </c>
      <c r="AX84" s="107" t="s">
        <v>6</v>
      </c>
      <c r="AY84" s="107">
        <v>0</v>
      </c>
      <c r="AZ84" s="107" t="s">
        <v>6</v>
      </c>
      <c r="BA84" s="107">
        <v>48</v>
      </c>
      <c r="BB84" s="107">
        <v>1977</v>
      </c>
      <c r="BC84" s="43">
        <v>4</v>
      </c>
      <c r="BD84" s="43">
        <v>24</v>
      </c>
      <c r="BE84" s="43">
        <v>7</v>
      </c>
      <c r="BF84" s="43">
        <v>2</v>
      </c>
      <c r="BG84" s="43" t="s">
        <v>6</v>
      </c>
      <c r="BH84" s="43"/>
      <c r="BI84" s="43"/>
      <c r="BJ84" s="43"/>
      <c r="BK84" s="45"/>
    </row>
    <row r="85" spans="1:63" x14ac:dyDescent="0.2">
      <c r="A85" s="51" t="s">
        <v>13</v>
      </c>
      <c r="B85" s="84">
        <v>2008</v>
      </c>
      <c r="C85" s="43">
        <v>41</v>
      </c>
      <c r="D85" s="43">
        <v>14</v>
      </c>
      <c r="E85" s="43">
        <v>22</v>
      </c>
      <c r="F85" s="43">
        <v>23</v>
      </c>
      <c r="G85" s="43">
        <v>4</v>
      </c>
      <c r="H85" s="43"/>
      <c r="I85" s="43"/>
      <c r="J85" s="43"/>
      <c r="K85" s="43">
        <v>0</v>
      </c>
      <c r="L85" s="43"/>
      <c r="M85" s="43">
        <v>7.72</v>
      </c>
      <c r="N85" s="44">
        <v>3.96</v>
      </c>
      <c r="O85" s="44">
        <v>1</v>
      </c>
      <c r="P85" s="44">
        <v>1.4</v>
      </c>
      <c r="Q85" s="44">
        <v>1.36</v>
      </c>
      <c r="R85" s="44">
        <v>7989</v>
      </c>
      <c r="S85" s="43">
        <v>4</v>
      </c>
      <c r="T85" s="43">
        <v>0</v>
      </c>
      <c r="U85" s="43">
        <v>0</v>
      </c>
      <c r="V85" s="43"/>
      <c r="W85" s="43">
        <v>4</v>
      </c>
      <c r="X85" s="43"/>
      <c r="Y85" s="43"/>
      <c r="Z85" s="43"/>
      <c r="AA85" s="43"/>
      <c r="AB85" s="43"/>
      <c r="AC85" s="43">
        <v>7</v>
      </c>
      <c r="AD85" s="43"/>
      <c r="AE85" s="43">
        <v>4</v>
      </c>
      <c r="AF85" s="43"/>
      <c r="AG85" s="43">
        <v>2</v>
      </c>
      <c r="AH85" s="43">
        <v>0</v>
      </c>
      <c r="AI85" s="43">
        <v>2</v>
      </c>
      <c r="AJ85" s="43">
        <v>0</v>
      </c>
      <c r="AK85" s="107">
        <v>1012</v>
      </c>
      <c r="AL85" s="107">
        <v>0</v>
      </c>
      <c r="AM85" s="107">
        <v>0</v>
      </c>
      <c r="AN85" s="107"/>
      <c r="AO85" s="107"/>
      <c r="AP85" s="107">
        <v>586</v>
      </c>
      <c r="AQ85" s="107">
        <v>0</v>
      </c>
      <c r="AR85" s="107" t="s">
        <v>6</v>
      </c>
      <c r="AS85" s="107"/>
      <c r="AT85" s="107"/>
      <c r="AU85" s="107"/>
      <c r="AV85" s="107"/>
      <c r="AW85" s="107" t="s">
        <v>6</v>
      </c>
      <c r="AX85" s="107">
        <v>0</v>
      </c>
      <c r="AY85" s="107" t="s">
        <v>6</v>
      </c>
      <c r="AZ85" s="107" t="s">
        <v>6</v>
      </c>
      <c r="BA85" s="107">
        <v>1793</v>
      </c>
      <c r="BB85" s="107">
        <v>3391</v>
      </c>
      <c r="BC85" s="43">
        <v>5</v>
      </c>
      <c r="BD85" s="43">
        <v>17</v>
      </c>
      <c r="BE85" s="43">
        <v>8</v>
      </c>
      <c r="BF85" s="43">
        <v>2</v>
      </c>
      <c r="BG85" s="43" t="s">
        <v>6</v>
      </c>
      <c r="BH85" s="43"/>
      <c r="BI85" s="43"/>
      <c r="BJ85" s="43"/>
      <c r="BK85" s="45"/>
    </row>
    <row r="86" spans="1:63" x14ac:dyDescent="0.2">
      <c r="A86" s="51" t="s">
        <v>13</v>
      </c>
      <c r="B86" s="84">
        <v>2009</v>
      </c>
      <c r="C86" s="43">
        <v>48</v>
      </c>
      <c r="D86" s="43">
        <v>18</v>
      </c>
      <c r="E86" s="43">
        <v>31</v>
      </c>
      <c r="F86" s="43">
        <v>29</v>
      </c>
      <c r="G86" s="43">
        <v>13</v>
      </c>
      <c r="H86" s="43"/>
      <c r="I86" s="43"/>
      <c r="J86" s="43"/>
      <c r="K86" s="43">
        <v>0</v>
      </c>
      <c r="L86" s="43"/>
      <c r="M86" s="43">
        <v>12.96</v>
      </c>
      <c r="N86" s="44">
        <v>6.6</v>
      </c>
      <c r="O86" s="44">
        <v>1</v>
      </c>
      <c r="P86" s="44">
        <v>3.66</v>
      </c>
      <c r="Q86" s="44">
        <v>1.7</v>
      </c>
      <c r="R86" s="44">
        <v>9789</v>
      </c>
      <c r="S86" s="43">
        <v>3</v>
      </c>
      <c r="T86" s="43">
        <v>1</v>
      </c>
      <c r="U86" s="43">
        <v>0</v>
      </c>
      <c r="V86" s="43"/>
      <c r="W86" s="43">
        <v>4</v>
      </c>
      <c r="X86" s="43"/>
      <c r="Y86" s="43"/>
      <c r="Z86" s="43"/>
      <c r="AA86" s="43"/>
      <c r="AB86" s="43"/>
      <c r="AC86" s="43">
        <v>5</v>
      </c>
      <c r="AD86" s="43"/>
      <c r="AE86" s="43">
        <v>0</v>
      </c>
      <c r="AF86" s="43"/>
      <c r="AG86" s="43">
        <v>2</v>
      </c>
      <c r="AH86" s="43">
        <v>0</v>
      </c>
      <c r="AI86" s="43">
        <v>2</v>
      </c>
      <c r="AJ86" s="43">
        <v>2</v>
      </c>
      <c r="AK86" s="107">
        <v>2015</v>
      </c>
      <c r="AL86" s="107">
        <v>0</v>
      </c>
      <c r="AM86" s="107">
        <v>0</v>
      </c>
      <c r="AN86" s="107"/>
      <c r="AO86" s="107"/>
      <c r="AP86" s="107">
        <v>563</v>
      </c>
      <c r="AQ86" s="107">
        <v>0</v>
      </c>
      <c r="AR86" s="107">
        <v>0</v>
      </c>
      <c r="AS86" s="107"/>
      <c r="AT86" s="107"/>
      <c r="AU86" s="107"/>
      <c r="AV86" s="107"/>
      <c r="AW86" s="107">
        <v>92.94</v>
      </c>
      <c r="AX86" s="107">
        <v>0</v>
      </c>
      <c r="AY86" s="107">
        <v>0</v>
      </c>
      <c r="AZ86" s="107">
        <v>0</v>
      </c>
      <c r="BA86" s="107">
        <v>2463</v>
      </c>
      <c r="BB86" s="107">
        <v>5134</v>
      </c>
      <c r="BC86" s="43">
        <v>5</v>
      </c>
      <c r="BD86" s="43">
        <v>18</v>
      </c>
      <c r="BE86" s="43">
        <v>9</v>
      </c>
      <c r="BF86" s="43">
        <v>4</v>
      </c>
      <c r="BG86" s="43" t="s">
        <v>6</v>
      </c>
      <c r="BH86" s="43"/>
      <c r="BI86" s="43"/>
      <c r="BJ86" s="43"/>
      <c r="BK86" s="45"/>
    </row>
    <row r="87" spans="1:63" x14ac:dyDescent="0.2">
      <c r="A87" s="51" t="s">
        <v>13</v>
      </c>
      <c r="B87" s="84">
        <v>2010</v>
      </c>
      <c r="C87" s="43">
        <v>49</v>
      </c>
      <c r="D87" s="43">
        <v>15</v>
      </c>
      <c r="E87" s="43">
        <v>27</v>
      </c>
      <c r="F87" s="43">
        <v>11</v>
      </c>
      <c r="G87" s="43">
        <v>4</v>
      </c>
      <c r="H87" s="43"/>
      <c r="I87" s="43"/>
      <c r="J87" s="43"/>
      <c r="K87" s="43">
        <v>0</v>
      </c>
      <c r="L87" s="43"/>
      <c r="M87" s="43">
        <v>14.3</v>
      </c>
      <c r="N87" s="44">
        <v>8</v>
      </c>
      <c r="O87" s="44">
        <v>2</v>
      </c>
      <c r="P87" s="44">
        <v>2.2999999999999998</v>
      </c>
      <c r="Q87" s="44">
        <v>2</v>
      </c>
      <c r="R87" s="44">
        <v>7808</v>
      </c>
      <c r="S87" s="43">
        <v>10</v>
      </c>
      <c r="T87" s="43">
        <v>1</v>
      </c>
      <c r="U87" s="43">
        <v>0</v>
      </c>
      <c r="V87" s="43"/>
      <c r="W87" s="43">
        <v>11</v>
      </c>
      <c r="X87" s="43"/>
      <c r="Y87" s="43"/>
      <c r="Z87" s="43"/>
      <c r="AA87" s="43"/>
      <c r="AB87" s="43"/>
      <c r="AC87" s="43">
        <v>2</v>
      </c>
      <c r="AD87" s="43"/>
      <c r="AE87" s="43">
        <v>4</v>
      </c>
      <c r="AF87" s="43"/>
      <c r="AG87" s="43">
        <v>4</v>
      </c>
      <c r="AH87" s="43">
        <v>0</v>
      </c>
      <c r="AI87" s="43">
        <v>4</v>
      </c>
      <c r="AJ87" s="43">
        <v>1</v>
      </c>
      <c r="AK87" s="107">
        <v>2357</v>
      </c>
      <c r="AL87" s="107">
        <v>0</v>
      </c>
      <c r="AM87" s="107">
        <v>0</v>
      </c>
      <c r="AN87" s="107"/>
      <c r="AO87" s="107"/>
      <c r="AP87" s="107">
        <v>0</v>
      </c>
      <c r="AQ87" s="107">
        <v>0</v>
      </c>
      <c r="AR87" s="107">
        <v>0</v>
      </c>
      <c r="AS87" s="107"/>
      <c r="AT87" s="107"/>
      <c r="AU87" s="107"/>
      <c r="AV87" s="107"/>
      <c r="AW87" s="107">
        <v>16</v>
      </c>
      <c r="AX87" s="107">
        <v>0</v>
      </c>
      <c r="AY87" s="107">
        <v>0</v>
      </c>
      <c r="AZ87" s="107">
        <v>0</v>
      </c>
      <c r="BA87" s="107">
        <v>1290</v>
      </c>
      <c r="BB87" s="107">
        <v>3663</v>
      </c>
      <c r="BC87" s="43">
        <v>5</v>
      </c>
      <c r="BD87" s="43">
        <v>21</v>
      </c>
      <c r="BE87" s="43">
        <v>7</v>
      </c>
      <c r="BF87" s="43">
        <v>6</v>
      </c>
      <c r="BH87" s="43">
        <v>282</v>
      </c>
      <c r="BI87" s="43">
        <v>49</v>
      </c>
      <c r="BJ87" s="43">
        <v>88</v>
      </c>
      <c r="BK87" s="45"/>
    </row>
    <row r="88" spans="1:63" x14ac:dyDescent="0.2">
      <c r="A88" s="51" t="s">
        <v>13</v>
      </c>
      <c r="B88" s="84">
        <v>2011</v>
      </c>
      <c r="C88" s="43">
        <v>62</v>
      </c>
      <c r="D88" s="43">
        <v>20</v>
      </c>
      <c r="E88" s="43">
        <v>39</v>
      </c>
      <c r="F88" s="43">
        <v>33</v>
      </c>
      <c r="G88" s="43">
        <v>15</v>
      </c>
      <c r="H88" s="43"/>
      <c r="I88" s="43"/>
      <c r="J88" s="43"/>
      <c r="K88" s="43">
        <v>5</v>
      </c>
      <c r="L88" s="43"/>
      <c r="M88" s="43">
        <v>16</v>
      </c>
      <c r="N88" s="44">
        <v>8</v>
      </c>
      <c r="O88" s="44">
        <v>2</v>
      </c>
      <c r="P88" s="44">
        <v>3</v>
      </c>
      <c r="Q88" s="44">
        <v>3</v>
      </c>
      <c r="R88" s="44">
        <v>7233.9669999999996</v>
      </c>
      <c r="S88" s="43">
        <v>3</v>
      </c>
      <c r="T88" s="43">
        <v>0</v>
      </c>
      <c r="U88" s="43">
        <v>0</v>
      </c>
      <c r="V88" s="43"/>
      <c r="W88" s="43">
        <v>3</v>
      </c>
      <c r="X88" s="43"/>
      <c r="Y88" s="43"/>
      <c r="Z88" s="43"/>
      <c r="AA88" s="43"/>
      <c r="AB88" s="43"/>
      <c r="AC88" s="43">
        <v>2</v>
      </c>
      <c r="AD88" s="43"/>
      <c r="AE88" s="43">
        <v>3</v>
      </c>
      <c r="AF88" s="43"/>
      <c r="AG88" s="43">
        <v>2</v>
      </c>
      <c r="AH88" s="43">
        <v>0</v>
      </c>
      <c r="AI88" s="43">
        <v>2</v>
      </c>
      <c r="AJ88" s="43">
        <v>1</v>
      </c>
      <c r="AK88" s="107">
        <v>1618.6227099999999</v>
      </c>
      <c r="AL88" s="107">
        <v>0</v>
      </c>
      <c r="AM88" s="107">
        <v>0</v>
      </c>
      <c r="AN88" s="107"/>
      <c r="AO88" s="107"/>
      <c r="AP88" s="107">
        <v>0</v>
      </c>
      <c r="AQ88" s="107">
        <v>0</v>
      </c>
      <c r="AR88" s="107">
        <v>0</v>
      </c>
      <c r="AS88" s="107"/>
      <c r="AT88" s="107"/>
      <c r="AU88" s="107"/>
      <c r="AV88" s="107"/>
      <c r="AW88" s="107">
        <v>1.97302</v>
      </c>
      <c r="AX88" s="107">
        <v>187.5</v>
      </c>
      <c r="AY88" s="107">
        <v>0</v>
      </c>
      <c r="AZ88" s="107">
        <v>0</v>
      </c>
      <c r="BA88" s="107">
        <v>898.88317000000006</v>
      </c>
      <c r="BB88" s="107">
        <v>2706.9789000000001</v>
      </c>
      <c r="BC88" s="43">
        <v>9</v>
      </c>
      <c r="BD88" s="43">
        <v>21</v>
      </c>
      <c r="BE88" s="43">
        <v>6</v>
      </c>
      <c r="BF88" s="43">
        <v>6</v>
      </c>
      <c r="BH88" s="43">
        <v>300</v>
      </c>
      <c r="BI88" s="43">
        <v>36</v>
      </c>
      <c r="BJ88" s="43">
        <v>5</v>
      </c>
      <c r="BK88" s="45"/>
    </row>
    <row r="89" spans="1:63" s="45" customFormat="1" x14ac:dyDescent="0.2">
      <c r="A89" s="45" t="s">
        <v>13</v>
      </c>
      <c r="B89" s="45">
        <v>2012</v>
      </c>
      <c r="C89" s="43">
        <v>61</v>
      </c>
      <c r="D89" s="43">
        <v>14</v>
      </c>
      <c r="E89" s="43">
        <v>39</v>
      </c>
      <c r="F89" s="43">
        <v>37</v>
      </c>
      <c r="G89" s="43">
        <v>10</v>
      </c>
      <c r="H89" s="43">
        <v>4</v>
      </c>
      <c r="I89" s="43">
        <v>1</v>
      </c>
      <c r="J89" s="43">
        <v>0</v>
      </c>
      <c r="K89" s="43">
        <v>4</v>
      </c>
      <c r="L89" s="43">
        <v>0</v>
      </c>
      <c r="M89" s="43">
        <v>16.5</v>
      </c>
      <c r="N89" s="44">
        <v>7.5</v>
      </c>
      <c r="O89" s="44">
        <v>2</v>
      </c>
      <c r="P89" s="44">
        <v>4</v>
      </c>
      <c r="Q89" s="44">
        <v>3</v>
      </c>
      <c r="R89" s="44">
        <v>7461</v>
      </c>
      <c r="S89" s="43">
        <v>8</v>
      </c>
      <c r="T89" s="43">
        <v>2</v>
      </c>
      <c r="U89" s="43">
        <v>0</v>
      </c>
      <c r="V89" s="43"/>
      <c r="W89" s="43">
        <v>10</v>
      </c>
      <c r="X89" s="43"/>
      <c r="Y89" s="43">
        <v>5</v>
      </c>
      <c r="Z89" s="43">
        <v>0</v>
      </c>
      <c r="AA89" s="43">
        <v>0</v>
      </c>
      <c r="AB89" s="43"/>
      <c r="AC89" s="43">
        <v>5</v>
      </c>
      <c r="AD89" s="43"/>
      <c r="AE89" s="43">
        <v>3</v>
      </c>
      <c r="AF89" s="43"/>
      <c r="AG89" s="43">
        <v>4</v>
      </c>
      <c r="AH89" s="43">
        <v>1</v>
      </c>
      <c r="AI89" s="43">
        <v>5</v>
      </c>
      <c r="AJ89" s="43">
        <v>1</v>
      </c>
      <c r="AK89" s="107">
        <v>961.20613000000003</v>
      </c>
      <c r="AL89" s="107">
        <v>50</v>
      </c>
      <c r="AM89" s="107">
        <v>0</v>
      </c>
      <c r="AN89" s="107"/>
      <c r="AO89" s="107"/>
      <c r="AP89" s="107">
        <v>1134.5188000000001</v>
      </c>
      <c r="AQ89" s="107">
        <v>0</v>
      </c>
      <c r="AR89" s="107">
        <v>0</v>
      </c>
      <c r="AS89" s="107"/>
      <c r="AT89" s="107"/>
      <c r="AU89" s="107"/>
      <c r="AV89" s="107"/>
      <c r="AW89" s="107">
        <v>41.797339999999998</v>
      </c>
      <c r="AX89" s="107">
        <v>0</v>
      </c>
      <c r="AY89" s="107">
        <v>0</v>
      </c>
      <c r="AZ89" s="107">
        <v>0</v>
      </c>
      <c r="BA89" s="107">
        <v>1073.2533800000001</v>
      </c>
      <c r="BB89" s="107">
        <v>3260.77565</v>
      </c>
      <c r="BC89" s="43">
        <v>13</v>
      </c>
      <c r="BD89" s="43">
        <v>50</v>
      </c>
      <c r="BE89" s="43">
        <v>16</v>
      </c>
      <c r="BF89" s="43">
        <v>5</v>
      </c>
      <c r="BH89" s="43">
        <v>303</v>
      </c>
      <c r="BI89" s="43">
        <v>67</v>
      </c>
      <c r="BJ89" s="43">
        <v>81</v>
      </c>
    </row>
    <row r="90" spans="1:63" s="45" customFormat="1" x14ac:dyDescent="0.2">
      <c r="A90" s="45" t="s">
        <v>13</v>
      </c>
      <c r="B90" s="45">
        <v>2013</v>
      </c>
      <c r="C90" s="43">
        <v>54</v>
      </c>
      <c r="D90" s="43">
        <v>20</v>
      </c>
      <c r="E90" s="43">
        <v>21</v>
      </c>
      <c r="F90" s="43">
        <v>14</v>
      </c>
      <c r="G90" s="43">
        <v>5</v>
      </c>
      <c r="H90" s="43">
        <v>3</v>
      </c>
      <c r="I90" s="43">
        <v>1</v>
      </c>
      <c r="J90" s="43">
        <v>0</v>
      </c>
      <c r="K90" s="43">
        <v>9</v>
      </c>
      <c r="L90" s="43">
        <v>0</v>
      </c>
      <c r="M90" s="43">
        <v>17.5</v>
      </c>
      <c r="N90" s="44">
        <v>8.5</v>
      </c>
      <c r="O90" s="44">
        <v>1</v>
      </c>
      <c r="P90" s="44">
        <v>4</v>
      </c>
      <c r="Q90" s="44">
        <v>4</v>
      </c>
      <c r="R90" s="44">
        <v>8235.7759999999998</v>
      </c>
      <c r="S90" s="43">
        <v>8</v>
      </c>
      <c r="T90" s="43">
        <v>2</v>
      </c>
      <c r="U90" s="43">
        <v>0</v>
      </c>
      <c r="V90" s="43"/>
      <c r="W90" s="43">
        <f>SUM(S90:U90)</f>
        <v>10</v>
      </c>
      <c r="X90" s="43"/>
      <c r="Y90" s="43">
        <v>3</v>
      </c>
      <c r="Z90" s="43">
        <v>0</v>
      </c>
      <c r="AA90" s="43">
        <v>0</v>
      </c>
      <c r="AB90" s="43"/>
      <c r="AC90" s="43">
        <f>SUM(Y90:AA90)</f>
        <v>3</v>
      </c>
      <c r="AD90" s="43"/>
      <c r="AE90" s="43">
        <v>0</v>
      </c>
      <c r="AF90" s="43"/>
      <c r="AG90" s="43">
        <v>2</v>
      </c>
      <c r="AH90" s="43">
        <v>1</v>
      </c>
      <c r="AI90" s="43">
        <f>SUM(AG90:AH90)</f>
        <v>3</v>
      </c>
      <c r="AJ90" s="43">
        <v>1</v>
      </c>
      <c r="AK90" s="107">
        <v>486.45400000000001</v>
      </c>
      <c r="AL90" s="107">
        <v>100</v>
      </c>
      <c r="AM90" s="107">
        <v>0</v>
      </c>
      <c r="AN90" s="107"/>
      <c r="AO90" s="107"/>
      <c r="AP90" s="107">
        <v>201.21899999999999</v>
      </c>
      <c r="AQ90" s="107">
        <v>0</v>
      </c>
      <c r="AR90" s="107">
        <v>0</v>
      </c>
      <c r="AS90" s="107"/>
      <c r="AT90" s="107"/>
      <c r="AU90" s="107"/>
      <c r="AV90" s="107"/>
      <c r="AW90" s="107">
        <v>25.015000000000001</v>
      </c>
      <c r="AX90" s="107">
        <v>0</v>
      </c>
      <c r="AY90" s="107">
        <v>0</v>
      </c>
      <c r="AZ90" s="107">
        <v>0</v>
      </c>
      <c r="BA90" s="107">
        <v>2470.6379999999999</v>
      </c>
      <c r="BB90" s="107">
        <v>3283.326</v>
      </c>
      <c r="BC90" s="43">
        <v>22</v>
      </c>
      <c r="BD90" s="43">
        <v>47</v>
      </c>
      <c r="BE90" s="43">
        <v>22</v>
      </c>
      <c r="BF90" s="43">
        <v>4</v>
      </c>
      <c r="BH90" s="43">
        <v>319</v>
      </c>
      <c r="BI90" s="43">
        <v>62</v>
      </c>
      <c r="BJ90" s="43">
        <v>24</v>
      </c>
      <c r="BK90" s="57"/>
    </row>
    <row r="91" spans="1:63" s="45" customFormat="1" x14ac:dyDescent="0.2">
      <c r="A91" s="45" t="s">
        <v>13</v>
      </c>
      <c r="B91" s="84">
        <v>2014</v>
      </c>
      <c r="C91" s="43">
        <v>51</v>
      </c>
      <c r="D91" s="43">
        <v>13</v>
      </c>
      <c r="E91" s="43">
        <v>29</v>
      </c>
      <c r="F91" s="43">
        <v>21</v>
      </c>
      <c r="G91" s="43">
        <v>9</v>
      </c>
      <c r="H91" s="43">
        <v>2</v>
      </c>
      <c r="I91" s="43">
        <v>2</v>
      </c>
      <c r="J91" s="43">
        <v>1</v>
      </c>
      <c r="K91" s="43">
        <v>4</v>
      </c>
      <c r="L91" s="43">
        <v>0</v>
      </c>
      <c r="M91" s="43">
        <v>20.5</v>
      </c>
      <c r="N91" s="44">
        <v>11.5</v>
      </c>
      <c r="O91" s="44">
        <v>1</v>
      </c>
      <c r="P91" s="44">
        <v>5</v>
      </c>
      <c r="Q91" s="44">
        <v>3</v>
      </c>
      <c r="R91" s="44">
        <v>7537.567</v>
      </c>
      <c r="S91" s="43">
        <v>3</v>
      </c>
      <c r="T91" s="43">
        <v>3</v>
      </c>
      <c r="U91" s="43">
        <v>0</v>
      </c>
      <c r="V91" s="43"/>
      <c r="W91" s="43">
        <v>6</v>
      </c>
      <c r="X91" s="43"/>
      <c r="Y91" s="43">
        <v>9</v>
      </c>
      <c r="Z91" s="43">
        <v>0</v>
      </c>
      <c r="AA91" s="43">
        <v>0</v>
      </c>
      <c r="AB91" s="43"/>
      <c r="AC91" s="43">
        <v>9</v>
      </c>
      <c r="AD91" s="43"/>
      <c r="AE91" s="43">
        <v>3</v>
      </c>
      <c r="AF91" s="43"/>
      <c r="AG91" s="43">
        <v>1</v>
      </c>
      <c r="AH91" s="43">
        <v>0</v>
      </c>
      <c r="AI91" s="43">
        <v>1</v>
      </c>
      <c r="AJ91" s="43">
        <v>0</v>
      </c>
      <c r="AK91" s="107">
        <v>428.97300000000001</v>
      </c>
      <c r="AL91" s="107">
        <v>300</v>
      </c>
      <c r="AM91" s="107">
        <v>0</v>
      </c>
      <c r="AN91" s="107"/>
      <c r="AO91" s="107"/>
      <c r="AP91" s="107">
        <v>548.72299999999996</v>
      </c>
      <c r="AQ91" s="107">
        <v>0</v>
      </c>
      <c r="AR91" s="107">
        <v>0</v>
      </c>
      <c r="AS91" s="107"/>
      <c r="AT91" s="107"/>
      <c r="AU91" s="107"/>
      <c r="AV91" s="107"/>
      <c r="AW91" s="107">
        <v>13.795</v>
      </c>
      <c r="AX91" s="107">
        <v>0</v>
      </c>
      <c r="AY91" s="107">
        <v>0</v>
      </c>
      <c r="AZ91" s="107">
        <v>0</v>
      </c>
      <c r="BA91" s="107">
        <v>2475.7829999999999</v>
      </c>
      <c r="BB91" s="107">
        <v>3767.2739999999999</v>
      </c>
      <c r="BC91" s="43">
        <v>26</v>
      </c>
      <c r="BD91" s="43">
        <v>53</v>
      </c>
      <c r="BE91" s="43">
        <v>29</v>
      </c>
      <c r="BF91" s="43">
        <v>4</v>
      </c>
      <c r="BH91" s="43">
        <v>340</v>
      </c>
      <c r="BI91" s="43">
        <v>75</v>
      </c>
      <c r="BJ91" s="43">
        <v>17</v>
      </c>
      <c r="BK91" s="57"/>
    </row>
    <row r="92" spans="1:63" s="45" customFormat="1" x14ac:dyDescent="0.2">
      <c r="A92" s="45" t="s">
        <v>13</v>
      </c>
      <c r="B92" s="84">
        <v>2015</v>
      </c>
      <c r="C92" s="43">
        <v>64</v>
      </c>
      <c r="D92" s="43">
        <v>19</v>
      </c>
      <c r="E92" s="43">
        <v>44</v>
      </c>
      <c r="F92" s="43">
        <v>20</v>
      </c>
      <c r="G92" s="43">
        <v>7</v>
      </c>
      <c r="H92" s="43">
        <v>3</v>
      </c>
      <c r="I92" s="43">
        <v>4</v>
      </c>
      <c r="J92" s="43">
        <v>0</v>
      </c>
      <c r="K92" s="43">
        <v>1</v>
      </c>
      <c r="L92" s="43">
        <v>0</v>
      </c>
      <c r="M92" s="43">
        <v>22.5</v>
      </c>
      <c r="N92" s="44">
        <v>13.5</v>
      </c>
      <c r="O92" s="44">
        <v>1</v>
      </c>
      <c r="P92" s="44">
        <v>4</v>
      </c>
      <c r="Q92" s="44">
        <v>4</v>
      </c>
      <c r="R92" s="44">
        <v>6812.1049999999996</v>
      </c>
      <c r="S92" s="43">
        <v>9</v>
      </c>
      <c r="T92" s="43">
        <v>6</v>
      </c>
      <c r="U92" s="43">
        <v>0</v>
      </c>
      <c r="V92" s="43"/>
      <c r="W92" s="43">
        <v>15</v>
      </c>
      <c r="X92" s="43"/>
      <c r="Y92" s="43">
        <v>3</v>
      </c>
      <c r="Z92" s="43">
        <v>0</v>
      </c>
      <c r="AA92" s="43">
        <v>0</v>
      </c>
      <c r="AB92" s="43"/>
      <c r="AC92" s="43">
        <v>3</v>
      </c>
      <c r="AD92" s="43"/>
      <c r="AE92" s="43">
        <v>2</v>
      </c>
      <c r="AF92" s="43"/>
      <c r="AG92" s="43">
        <v>0</v>
      </c>
      <c r="AH92" s="43">
        <v>0</v>
      </c>
      <c r="AI92" s="43">
        <v>0</v>
      </c>
      <c r="AJ92" s="43">
        <v>0</v>
      </c>
      <c r="AK92" s="107">
        <v>1028.537</v>
      </c>
      <c r="AL92" s="107"/>
      <c r="AM92" s="107"/>
      <c r="AN92" s="107"/>
      <c r="AO92" s="107"/>
      <c r="AP92" s="107"/>
      <c r="AQ92" s="107">
        <v>7.4630000000000001</v>
      </c>
      <c r="AR92" s="107"/>
      <c r="AS92" s="107"/>
      <c r="AT92" s="107"/>
      <c r="AU92" s="107"/>
      <c r="AV92" s="107"/>
      <c r="AW92" s="107">
        <v>14.238</v>
      </c>
      <c r="AX92" s="107"/>
      <c r="AY92" s="107">
        <v>11.063000000000001</v>
      </c>
      <c r="AZ92" s="107"/>
      <c r="BA92" s="107">
        <v>3783.8530000000001</v>
      </c>
      <c r="BB92" s="107">
        <v>4845.1540000000005</v>
      </c>
      <c r="BC92" s="43">
        <v>25</v>
      </c>
      <c r="BD92" s="43">
        <v>70</v>
      </c>
      <c r="BE92" s="43">
        <v>34</v>
      </c>
      <c r="BF92" s="43">
        <v>5</v>
      </c>
      <c r="BH92" s="43">
        <v>418</v>
      </c>
      <c r="BI92" s="43">
        <v>78</v>
      </c>
      <c r="BJ92" s="43">
        <v>40</v>
      </c>
      <c r="BK92" s="57"/>
    </row>
    <row r="93" spans="1:63" s="45" customFormat="1" x14ac:dyDescent="0.2">
      <c r="A93" s="45" t="s">
        <v>13</v>
      </c>
      <c r="B93" s="84">
        <v>2016</v>
      </c>
      <c r="C93" s="69">
        <v>73</v>
      </c>
      <c r="D93" s="69">
        <v>17</v>
      </c>
      <c r="E93" s="69">
        <v>40</v>
      </c>
      <c r="F93" s="69">
        <v>16</v>
      </c>
      <c r="G93" s="69">
        <v>5</v>
      </c>
      <c r="H93" s="69">
        <v>2</v>
      </c>
      <c r="I93" s="69">
        <v>0</v>
      </c>
      <c r="J93" s="69">
        <v>1</v>
      </c>
      <c r="K93" s="69">
        <v>2</v>
      </c>
      <c r="L93" s="69">
        <v>0</v>
      </c>
      <c r="M93" s="43">
        <v>22.5</v>
      </c>
      <c r="N93" s="71">
        <v>13.5</v>
      </c>
      <c r="O93" s="69">
        <v>1</v>
      </c>
      <c r="P93" s="69">
        <v>4</v>
      </c>
      <c r="Q93" s="69">
        <v>4</v>
      </c>
      <c r="R93" s="44">
        <v>5963</v>
      </c>
      <c r="S93" s="69">
        <v>11</v>
      </c>
      <c r="T93" s="69">
        <v>7</v>
      </c>
      <c r="U93" s="69">
        <v>0</v>
      </c>
      <c r="V93" s="69">
        <v>0</v>
      </c>
      <c r="W93" s="69">
        <f>SUM(S93:V93)</f>
        <v>18</v>
      </c>
      <c r="X93" s="69">
        <v>0</v>
      </c>
      <c r="Y93" s="69">
        <v>5</v>
      </c>
      <c r="Z93" s="69">
        <v>0</v>
      </c>
      <c r="AA93" s="69">
        <v>0</v>
      </c>
      <c r="AB93" s="69">
        <v>0</v>
      </c>
      <c r="AC93" s="69">
        <f>SUM(Y93:AA93)</f>
        <v>5</v>
      </c>
      <c r="AD93" s="69">
        <v>0</v>
      </c>
      <c r="AE93" s="69">
        <v>3</v>
      </c>
      <c r="AF93" s="69">
        <v>0</v>
      </c>
      <c r="AG93" s="43">
        <v>3</v>
      </c>
      <c r="AH93" s="43"/>
      <c r="AI93" s="43">
        <v>3</v>
      </c>
      <c r="AJ93" s="43">
        <v>0</v>
      </c>
      <c r="AK93" s="107">
        <v>1424</v>
      </c>
      <c r="AL93" s="107">
        <v>50</v>
      </c>
      <c r="AM93" s="107"/>
      <c r="AN93" s="107"/>
      <c r="AO93" s="107"/>
      <c r="AP93" s="107">
        <v>404</v>
      </c>
      <c r="AQ93" s="107"/>
      <c r="AR93" s="107"/>
      <c r="AS93" s="107">
        <v>0</v>
      </c>
      <c r="AT93" s="107"/>
      <c r="AU93" s="107"/>
      <c r="AV93" s="107"/>
      <c r="AW93" s="107">
        <v>8</v>
      </c>
      <c r="AX93" s="107"/>
      <c r="AY93" s="107"/>
      <c r="AZ93" s="107"/>
      <c r="BA93" s="107">
        <v>2632</v>
      </c>
      <c r="BB93" s="107">
        <v>4518</v>
      </c>
      <c r="BC93" s="69">
        <v>28</v>
      </c>
      <c r="BD93" s="69">
        <v>76</v>
      </c>
      <c r="BE93" s="69">
        <v>45</v>
      </c>
      <c r="BF93" s="43">
        <v>6</v>
      </c>
      <c r="BG93" s="69">
        <v>610</v>
      </c>
      <c r="BH93" s="69">
        <v>468</v>
      </c>
      <c r="BI93" s="69">
        <v>74</v>
      </c>
      <c r="BJ93" s="69">
        <v>68</v>
      </c>
      <c r="BK93" s="57"/>
    </row>
    <row r="94" spans="1:63" s="45" customFormat="1" x14ac:dyDescent="0.2">
      <c r="A94" s="45" t="s">
        <v>13</v>
      </c>
      <c r="B94" s="84">
        <v>2017</v>
      </c>
      <c r="C94" s="43">
        <f>HLOOKUP('[1]Samlede indberetninger 2017'!$G$9,'[1]Samlede indberetninger 2017'!$G$9:$G$78,'MIS (Andreas)'!A3,0)</f>
        <v>54</v>
      </c>
      <c r="D94" s="43">
        <f>HLOOKUP('[1]Samlede indberetninger 2017'!$G$9,'[1]Samlede indberetninger 2017'!$G$9:$G$78,'MIS (Andreas)'!B3,0)</f>
        <v>12</v>
      </c>
      <c r="E94" s="43">
        <f>HLOOKUP('[1]Samlede indberetninger 2017'!$G$9,'[1]Samlede indberetninger 2017'!$G$9:$G$78,'MIS (Andreas)'!C3,0)</f>
        <v>29</v>
      </c>
      <c r="F94" s="43">
        <f>HLOOKUP('[1]Samlede indberetninger 2017'!$G$9,'[1]Samlede indberetninger 2017'!$G$9:$G$78,'MIS (Andreas)'!D3,0)</f>
        <v>19</v>
      </c>
      <c r="G94" s="43">
        <f>HLOOKUP('[1]Samlede indberetninger 2017'!$G$9,'[1]Samlede indberetninger 2017'!$G$9:$G$78,'MIS (Andreas)'!E3,0)</f>
        <v>4</v>
      </c>
      <c r="H94" s="43">
        <f>HLOOKUP('[1]Samlede indberetninger 2017'!$G$9,'[1]Samlede indberetninger 2017'!$G$9:$G$78,'MIS (Andreas)'!F3,0)</f>
        <v>0</v>
      </c>
      <c r="I94" s="43">
        <f>HLOOKUP('[1]Samlede indberetninger 2017'!$G$9,'[1]Samlede indberetninger 2017'!$G$9:$G$78,'MIS (Andreas)'!G3,0)</f>
        <v>4</v>
      </c>
      <c r="J94" s="43">
        <f>HLOOKUP('[1]Samlede indberetninger 2017'!$G$9,'[1]Samlede indberetninger 2017'!$G$9:$G$78,'MIS (Andreas)'!H3,0)</f>
        <v>0</v>
      </c>
      <c r="K94" s="43">
        <f>HLOOKUP('[1]Samlede indberetninger 2017'!$G$9,'[1]Samlede indberetninger 2017'!$G$9:$G$78,'MIS (Andreas)'!I3,0)</f>
        <v>2</v>
      </c>
      <c r="L94" s="43">
        <f>HLOOKUP('[1]Samlede indberetninger 2017'!$G$9,'[1]Samlede indberetninger 2017'!$G$9:$G$78,'MIS (Andreas)'!J3,0)</f>
        <v>0</v>
      </c>
      <c r="M94" s="43">
        <f>HLOOKUP('[1]Samlede indberetninger 2017'!$G$9,'[1]Samlede indberetninger 2017'!$G$9:$G$78,'MIS (Andreas)'!K3,0)</f>
        <v>22.5</v>
      </c>
      <c r="N94" s="43">
        <f>HLOOKUP('[1]Samlede indberetninger 2017'!$G$9,'[1]Samlede indberetninger 2017'!$G$9:$G$78,'MIS (Andreas)'!L3,0)</f>
        <v>15.5</v>
      </c>
      <c r="O94" s="43">
        <f>HLOOKUP('[1]Samlede indberetninger 2017'!$G$9,'[1]Samlede indberetninger 2017'!$G$9:$G$78,'MIS (Andreas)'!M3,0)</f>
        <v>1</v>
      </c>
      <c r="P94" s="43">
        <f>HLOOKUP('[1]Samlede indberetninger 2017'!$G$9,'[1]Samlede indberetninger 2017'!$G$9:$G$78,'MIS (Andreas)'!N3,0)</f>
        <v>3</v>
      </c>
      <c r="Q94" s="43">
        <f>HLOOKUP('[1]Samlede indberetninger 2017'!$G$9,'[1]Samlede indberetninger 2017'!$G$9:$G$78,'MIS (Andreas)'!O3,0)</f>
        <v>3</v>
      </c>
      <c r="R94" s="107">
        <f>HLOOKUP('[1]Samlede indberetninger 2017'!$G$9,'[1]Samlede indberetninger 2017'!$G$9:$G$78,'MIS (Andreas)'!P3,0)/1000</f>
        <v>5509.098</v>
      </c>
      <c r="S94" s="43">
        <f>HLOOKUP('[1]Samlede indberetninger 2017'!$G$9,'[1]Samlede indberetninger 2017'!$G$9:$G$78,'MIS (Andreas)'!Q3,0)</f>
        <v>4</v>
      </c>
      <c r="T94" s="43">
        <f>HLOOKUP('[1]Samlede indberetninger 2017'!$G$9,'[1]Samlede indberetninger 2017'!$G$9:$G$78,'MIS (Andreas)'!R3,0)</f>
        <v>1</v>
      </c>
      <c r="U94" s="43">
        <f>HLOOKUP('[1]Samlede indberetninger 2017'!$G$9,'[1]Samlede indberetninger 2017'!$G$9:$G$78,'MIS (Andreas)'!S3,0)</f>
        <v>0</v>
      </c>
      <c r="V94" s="43">
        <f>HLOOKUP('[1]Samlede indberetninger 2017'!$G$9,'[1]Samlede indberetninger 2017'!$G$9:$G$78,'MIS (Andreas)'!T3,0)</f>
        <v>1</v>
      </c>
      <c r="W94" s="43">
        <f>HLOOKUP('[1]Samlede indberetninger 2017'!$G$9,'[1]Samlede indberetninger 2017'!$G$9:$G$78,'MIS (Andreas)'!U3,0)</f>
        <v>5</v>
      </c>
      <c r="X94" s="43">
        <f>HLOOKUP('[1]Samlede indberetninger 2017'!$G$9,'[1]Samlede indberetninger 2017'!$G$9:$G$78,'MIS (Andreas)'!V3,0)</f>
        <v>0</v>
      </c>
      <c r="Y94" s="43">
        <f>HLOOKUP('[1]Samlede indberetninger 2017'!$G$9,'[1]Samlede indberetninger 2017'!$G$9:$G$78,'MIS (Andreas)'!W3,0)</f>
        <v>1</v>
      </c>
      <c r="Z94" s="43">
        <f>HLOOKUP('[1]Samlede indberetninger 2017'!$G$9,'[1]Samlede indberetninger 2017'!$G$9:$G$78,'MIS (Andreas)'!X3,0)</f>
        <v>0</v>
      </c>
      <c r="AA94" s="43">
        <f>HLOOKUP('[1]Samlede indberetninger 2017'!$G$9,'[1]Samlede indberetninger 2017'!$G$9:$G$78,'MIS (Andreas)'!Y3,0)</f>
        <v>0</v>
      </c>
      <c r="AB94" s="43">
        <f>HLOOKUP('[1]Samlede indberetninger 2017'!$G$9,'[1]Samlede indberetninger 2017'!$G$9:$G$78,'MIS (Andreas)'!Z3,0)</f>
        <v>0</v>
      </c>
      <c r="AC94" s="43">
        <f>HLOOKUP('[1]Samlede indberetninger 2017'!$G$9,'[1]Samlede indberetninger 2017'!$G$9:$G$78,'MIS (Andreas)'!AA3,0)</f>
        <v>1</v>
      </c>
      <c r="AD94" s="43">
        <f>HLOOKUP('[1]Samlede indberetninger 2017'!$G$9,'[1]Samlede indberetninger 2017'!$G$9:$G$78,'MIS (Andreas)'!AB3,0)</f>
        <v>0</v>
      </c>
      <c r="AE94" s="43">
        <f>HLOOKUP('[1]Samlede indberetninger 2017'!$G$9,'[1]Samlede indberetninger 2017'!$G$9:$G$78,'MIS (Andreas)'!AC3,0)</f>
        <v>2</v>
      </c>
      <c r="AF94" s="43">
        <f>HLOOKUP('[1]Samlede indberetninger 2017'!$G$9,'[1]Samlede indberetninger 2017'!$G$9:$G$78,'MIS (Andreas)'!AD3,0)</f>
        <v>0</v>
      </c>
      <c r="AG94" s="43">
        <f>HLOOKUP('[1]Samlede indberetninger 2017'!$G$9,'[1]Samlede indberetninger 2017'!$G$9:$G$78,'MIS (Andreas)'!AE3,0)</f>
        <v>2</v>
      </c>
      <c r="AH94" s="43">
        <f>HLOOKUP('[1]Samlede indberetninger 2017'!$G$9,'[1]Samlede indberetninger 2017'!$G$9:$G$78,'MIS (Andreas)'!AF3,0)</f>
        <v>0</v>
      </c>
      <c r="AI94" s="43">
        <f>HLOOKUP('[1]Samlede indberetninger 2017'!$G$9,'[1]Samlede indberetninger 2017'!$G$9:$G$78,'MIS (Andreas)'!AG3,0)</f>
        <v>2</v>
      </c>
      <c r="AJ94" s="43">
        <f>HLOOKUP('[1]Samlede indberetninger 2017'!$G$9,'[1]Samlede indberetninger 2017'!$G$9:$G$78,'MIS (Andreas)'!AH3,0)</f>
        <v>0</v>
      </c>
      <c r="AK94" s="107">
        <f>HLOOKUP('[1]Samlede indberetninger 2017'!$G$9,'[1]Samlede indberetninger 2017'!$G$9:$G$78,'MIS (Andreas)'!AI3,0)/1000</f>
        <v>678.59204</v>
      </c>
      <c r="AL94" s="107">
        <f>HLOOKUP('[1]Samlede indberetninger 2017'!$G$9,'[1]Samlede indberetninger 2017'!$G$9:$G$78,'MIS (Andreas)'!AJ3,0)/1000</f>
        <v>20</v>
      </c>
      <c r="AM94" s="107">
        <f>HLOOKUP('[1]Samlede indberetninger 2017'!$G$9,'[1]Samlede indberetninger 2017'!$G$9:$G$78,'MIS (Andreas)'!AK3,0)</f>
        <v>0</v>
      </c>
      <c r="AN94" s="107">
        <f>HLOOKUP('[1]Samlede indberetninger 2017'!$G$9,'[1]Samlede indberetninger 2017'!$G$9:$G$78,'MIS (Andreas)'!AL3,0)/1000</f>
        <v>14.8682</v>
      </c>
      <c r="AO94" s="107">
        <f>HLOOKUP('[1]Samlede indberetninger 2017'!$G$9,'[1]Samlede indberetninger 2017'!$G$9:$G$78,'MIS (Andreas)'!AM3,0)</f>
        <v>0</v>
      </c>
      <c r="AP94" s="107">
        <f>HLOOKUP('[1]Samlede indberetninger 2017'!$G$9,'[1]Samlede indberetninger 2017'!$G$9:$G$78,'MIS (Andreas)'!AN3,0)/1000</f>
        <v>332.53025000000002</v>
      </c>
      <c r="AQ94" s="107">
        <f>HLOOKUP('[1]Samlede indberetninger 2017'!$G$9,'[1]Samlede indberetninger 2017'!$G$9:$G$78,'MIS (Andreas)'!AO3,0)</f>
        <v>0</v>
      </c>
      <c r="AR94" s="107">
        <f>HLOOKUP('[1]Samlede indberetninger 2017'!$G$9,'[1]Samlede indberetninger 2017'!$G$9:$G$78,'MIS (Andreas)'!AP3,0)</f>
        <v>0</v>
      </c>
      <c r="AS94" s="107">
        <f>HLOOKUP('[1]Samlede indberetninger 2017'!$G$9,'[1]Samlede indberetninger 2017'!$G$9:$G$78,'MIS (Andreas)'!AQ3,0)/1000</f>
        <v>52.391210000000001</v>
      </c>
      <c r="AT94" s="107">
        <f>HLOOKUP('[1]Samlede indberetninger 2017'!$G$9,'[1]Samlede indberetninger 2017'!$G$9:$G$78,'MIS (Andreas)'!AR3,0)</f>
        <v>0</v>
      </c>
      <c r="AU94" s="107">
        <f>HLOOKUP('[1]Samlede indberetninger 2017'!$G$9,'[1]Samlede indberetninger 2017'!$G$9:$G$78,'MIS (Andreas)'!AS3,0)</f>
        <v>0</v>
      </c>
      <c r="AV94" s="107">
        <f>HLOOKUP('[1]Samlede indberetninger 2017'!$G$9,'[1]Samlede indberetninger 2017'!$G$9:$G$78,'MIS (Andreas)'!AT3,0)</f>
        <v>0</v>
      </c>
      <c r="AW94" s="107">
        <f>HLOOKUP('[1]Samlede indberetninger 2017'!$G$9,'[1]Samlede indberetninger 2017'!$G$9:$G$78,'MIS (Andreas)'!AU3,0)/1000</f>
        <v>4.0095000000000001</v>
      </c>
      <c r="AX94" s="107">
        <f>HLOOKUP('[1]Samlede indberetninger 2017'!$G$9,'[1]Samlede indberetninger 2017'!$G$9:$G$78,'MIS (Andreas)'!AV3,0)</f>
        <v>0</v>
      </c>
      <c r="AY94" s="107">
        <f>HLOOKUP('[1]Samlede indberetninger 2017'!$G$9,'[1]Samlede indberetninger 2017'!$G$9:$G$78,'MIS (Andreas)'!AW3,0)/1000</f>
        <v>188.16</v>
      </c>
      <c r="AZ94" s="107">
        <f>HLOOKUP('[1]Samlede indberetninger 2017'!$G$9,'[1]Samlede indberetninger 2017'!$G$9:$G$78,'MIS (Andreas)'!AX3,0)</f>
        <v>0</v>
      </c>
      <c r="BA94" s="107">
        <f>HLOOKUP('[1]Samlede indberetninger 2017'!$G$9,'[1]Samlede indberetninger 2017'!$G$9:$G$78,'MIS (Andreas)'!AY3,0)/1000</f>
        <v>2089.6930000000002</v>
      </c>
      <c r="BB94" s="107">
        <f>HLOOKUP('[1]Samlede indberetninger 2017'!$G$9,'[1]Samlede indberetninger 2017'!$G$9:$G$78,'MIS (Andreas)'!AZ3,0)/1000</f>
        <v>3380.2442000000001</v>
      </c>
      <c r="BC94" s="43">
        <f>HLOOKUP('[1]Samlede indberetninger 2017'!$G$9,'[1]Samlede indberetninger 2017'!$G$9:$G$78,'MIS (Andreas)'!BA3,0)</f>
        <v>32</v>
      </c>
      <c r="BD94" s="43">
        <f>HLOOKUP('[1]Samlede indberetninger 2017'!$G$9,'[1]Samlede indberetninger 2017'!$G$9:$G$78,'MIS (Andreas)'!BB3,0)</f>
        <v>75</v>
      </c>
      <c r="BE94" s="43">
        <f>HLOOKUP('[1]Samlede indberetninger 2017'!$G$9,'[1]Samlede indberetninger 2017'!$G$9:$G$78,'MIS (Andreas)'!BC3,0)</f>
        <v>44</v>
      </c>
      <c r="BF94" s="43">
        <f>HLOOKUP('[1]Samlede indberetninger 2017'!$G$9,'[1]Samlede indberetninger 2017'!$G$9:$G$78,'MIS (Andreas)'!BD3,0)</f>
        <v>6</v>
      </c>
      <c r="BG94" s="43">
        <f>HLOOKUP('[1]Samlede indberetninger 2017'!$G$9,'[1]Samlede indberetninger 2017'!$G$9:$G$78,'MIS (Andreas)'!BE3,0)</f>
        <v>547</v>
      </c>
      <c r="BH94" s="43">
        <f>HLOOKUP('[1]Samlede indberetninger 2017'!$G$9,'[1]Samlede indberetninger 2017'!$G$9:$G$78,'MIS (Andreas)'!BF3,0)</f>
        <v>409</v>
      </c>
      <c r="BI94" s="43">
        <f>HLOOKUP('[1]Samlede indberetninger 2017'!$G$9,'[1]Samlede indberetninger 2017'!$G$9:$G$78,'MIS (Andreas)'!BG3,0)</f>
        <v>81</v>
      </c>
      <c r="BJ94" s="43">
        <f>HLOOKUP('[1]Samlede indberetninger 2017'!$G$9,'[1]Samlede indberetninger 2017'!$G$9:$G$78,'MIS (Andreas)'!BH3,0)</f>
        <v>57</v>
      </c>
      <c r="BK94" s="57"/>
    </row>
    <row r="95" spans="1:63" x14ac:dyDescent="0.2">
      <c r="A95" s="46" t="s">
        <v>14</v>
      </c>
      <c r="B95" s="84">
        <v>2007</v>
      </c>
      <c r="C95" s="43">
        <f t="shared" ref="C95:G97" si="0">C18+C29+C40+C51+C62+C73+C84</f>
        <v>303</v>
      </c>
      <c r="D95" s="43">
        <f t="shared" si="0"/>
        <v>24</v>
      </c>
      <c r="E95" s="43">
        <f t="shared" si="0"/>
        <v>187</v>
      </c>
      <c r="F95" s="43">
        <f t="shared" si="0"/>
        <v>113</v>
      </c>
      <c r="G95" s="43">
        <f t="shared" si="0"/>
        <v>6</v>
      </c>
      <c r="H95" s="43"/>
      <c r="I95" s="43"/>
      <c r="J95" s="43"/>
      <c r="K95" s="43">
        <f>K18+K29+K40+K51+K62+K73+K84</f>
        <v>8</v>
      </c>
      <c r="L95" s="43"/>
      <c r="M95" s="43">
        <f t="shared" ref="M95:U95" si="1">M18+M29+M40+M51+M62+M73+M84</f>
        <v>42.75</v>
      </c>
      <c r="N95" s="44">
        <f t="shared" si="1"/>
        <v>21.5</v>
      </c>
      <c r="O95" s="44">
        <f t="shared" si="1"/>
        <v>7</v>
      </c>
      <c r="P95" s="44">
        <f t="shared" si="1"/>
        <v>7.3</v>
      </c>
      <c r="Q95" s="44">
        <f t="shared" si="1"/>
        <v>6.95</v>
      </c>
      <c r="R95" s="44">
        <f t="shared" si="1"/>
        <v>26987</v>
      </c>
      <c r="S95" s="43">
        <f t="shared" si="1"/>
        <v>17</v>
      </c>
      <c r="T95" s="43">
        <f t="shared" si="1"/>
        <v>9</v>
      </c>
      <c r="U95" s="43">
        <f t="shared" si="1"/>
        <v>0</v>
      </c>
      <c r="V95" s="43"/>
      <c r="W95" s="43">
        <f>W18+W29+W40+W51+W62+W73+W84</f>
        <v>26</v>
      </c>
      <c r="X95" s="43"/>
      <c r="Y95" s="43"/>
      <c r="Z95" s="43"/>
      <c r="AA95" s="43"/>
      <c r="AB95" s="43"/>
      <c r="AC95" s="43">
        <f>AC18+AC29+AC40+AC51+AC62+AC73+AC84</f>
        <v>51</v>
      </c>
      <c r="AD95" s="43"/>
      <c r="AE95" s="43">
        <f>AE18+AE29+AE40+AE51+AE62+AE73+AE84</f>
        <v>6</v>
      </c>
      <c r="AF95" s="43"/>
      <c r="AG95" s="43">
        <f t="shared" ref="AG95:AM97" si="2">AG18+AG29+AG40+AG51+AG62+AG73+AG84</f>
        <v>7</v>
      </c>
      <c r="AH95" s="43">
        <f t="shared" si="2"/>
        <v>0</v>
      </c>
      <c r="AI95" s="43">
        <f t="shared" si="2"/>
        <v>8</v>
      </c>
      <c r="AJ95" s="43">
        <f t="shared" si="2"/>
        <v>8</v>
      </c>
      <c r="AK95" s="107">
        <f t="shared" si="2"/>
        <v>9642</v>
      </c>
      <c r="AL95" s="107">
        <f t="shared" si="2"/>
        <v>10510</v>
      </c>
      <c r="AM95" s="107">
        <f t="shared" si="2"/>
        <v>0</v>
      </c>
      <c r="AN95" s="107"/>
      <c r="AO95" s="107"/>
      <c r="AP95" s="107">
        <f>AP18+AP29+AP40+AP51+AP62+AP73+AP84</f>
        <v>3427</v>
      </c>
      <c r="AQ95" s="107" t="s">
        <v>6</v>
      </c>
      <c r="AR95" s="107" t="s">
        <v>6</v>
      </c>
      <c r="AS95" s="107"/>
      <c r="AT95" s="107"/>
      <c r="AU95" s="107"/>
      <c r="AV95" s="107"/>
      <c r="AW95" s="107" t="s">
        <v>6</v>
      </c>
      <c r="AX95" s="107" t="s">
        <v>6</v>
      </c>
      <c r="AY95" s="107">
        <f>AY18+AY29+AY40+AY51+AY62+AY73+AY84</f>
        <v>35</v>
      </c>
      <c r="AZ95" s="107" t="s">
        <v>6</v>
      </c>
      <c r="BA95" s="107">
        <f t="shared" ref="BA95:BF97" si="3">BA18+BA29+BA40+BA51+BA62+BA73+BA84</f>
        <v>3136</v>
      </c>
      <c r="BB95" s="107">
        <f t="shared" si="3"/>
        <v>26750</v>
      </c>
      <c r="BC95" s="43">
        <f t="shared" si="3"/>
        <v>40</v>
      </c>
      <c r="BD95" s="43">
        <f t="shared" si="3"/>
        <v>78</v>
      </c>
      <c r="BE95" s="43">
        <f t="shared" si="3"/>
        <v>26</v>
      </c>
      <c r="BF95" s="43">
        <f t="shared" si="3"/>
        <v>33</v>
      </c>
      <c r="BG95" s="43" t="s">
        <v>6</v>
      </c>
      <c r="BH95" s="43"/>
      <c r="BI95" s="43"/>
      <c r="BJ95" s="43"/>
      <c r="BK95" s="45"/>
    </row>
    <row r="96" spans="1:63" x14ac:dyDescent="0.2">
      <c r="A96" s="46" t="s">
        <v>14</v>
      </c>
      <c r="B96" s="84">
        <v>2008</v>
      </c>
      <c r="C96" s="43">
        <f t="shared" si="0"/>
        <v>240</v>
      </c>
      <c r="D96" s="43">
        <f t="shared" si="0"/>
        <v>21</v>
      </c>
      <c r="E96" s="43">
        <f t="shared" si="0"/>
        <v>144</v>
      </c>
      <c r="F96" s="43">
        <f t="shared" si="0"/>
        <v>99</v>
      </c>
      <c r="G96" s="43">
        <f t="shared" si="0"/>
        <v>7</v>
      </c>
      <c r="H96" s="43"/>
      <c r="I96" s="43"/>
      <c r="J96" s="43"/>
      <c r="K96" s="43">
        <f>K19+K30+K41+K52+K63+K74+K85</f>
        <v>7</v>
      </c>
      <c r="L96" s="43"/>
      <c r="M96" s="43">
        <f t="shared" ref="M96:U96" si="4">M19+M30+M41+M52+M63+M74+M85</f>
        <v>38.270000000000003</v>
      </c>
      <c r="N96" s="44">
        <f t="shared" si="4"/>
        <v>12.760000000000002</v>
      </c>
      <c r="O96" s="44">
        <f t="shared" si="4"/>
        <v>8</v>
      </c>
      <c r="P96" s="44">
        <f t="shared" si="4"/>
        <v>10.9</v>
      </c>
      <c r="Q96" s="44">
        <f t="shared" si="4"/>
        <v>7.36</v>
      </c>
      <c r="R96" s="44">
        <f t="shared" si="4"/>
        <v>29908</v>
      </c>
      <c r="S96" s="43">
        <f t="shared" si="4"/>
        <v>16</v>
      </c>
      <c r="T96" s="43">
        <f t="shared" si="4"/>
        <v>10</v>
      </c>
      <c r="U96" s="43">
        <f t="shared" si="4"/>
        <v>0</v>
      </c>
      <c r="V96" s="43"/>
      <c r="W96" s="43">
        <f>W19+W30+W41+W52+W63+W74+W85</f>
        <v>26</v>
      </c>
      <c r="X96" s="43"/>
      <c r="Y96" s="43"/>
      <c r="Z96" s="43"/>
      <c r="AA96" s="43"/>
      <c r="AB96" s="43"/>
      <c r="AC96" s="43">
        <f>AC19+AC30+AC41+AC52+AC63+AC74+AC85</f>
        <v>38</v>
      </c>
      <c r="AD96" s="43"/>
      <c r="AE96" s="43">
        <f>AE19+AE30+AE41+AE52+AE63+AE74+AE85</f>
        <v>13</v>
      </c>
      <c r="AF96" s="43"/>
      <c r="AG96" s="43">
        <f t="shared" si="2"/>
        <v>8</v>
      </c>
      <c r="AH96" s="43">
        <f t="shared" si="2"/>
        <v>0</v>
      </c>
      <c r="AI96" s="43">
        <f t="shared" si="2"/>
        <v>8</v>
      </c>
      <c r="AJ96" s="43">
        <f t="shared" si="2"/>
        <v>5</v>
      </c>
      <c r="AK96" s="107">
        <f t="shared" si="2"/>
        <v>7148</v>
      </c>
      <c r="AL96" s="107">
        <f t="shared" si="2"/>
        <v>9567</v>
      </c>
      <c r="AM96" s="107">
        <f t="shared" si="2"/>
        <v>0</v>
      </c>
      <c r="AN96" s="107"/>
      <c r="AO96" s="107"/>
      <c r="AP96" s="107">
        <f>AP19+AP30+AP41+AP52+AP63+AP74+AP85</f>
        <v>5562</v>
      </c>
      <c r="AQ96" s="107">
        <f>AQ19+AQ30+AQ41+AQ52+AQ63+AQ74+AQ85</f>
        <v>613</v>
      </c>
      <c r="AR96" s="107" t="s">
        <v>6</v>
      </c>
      <c r="AS96" s="107"/>
      <c r="AT96" s="107"/>
      <c r="AU96" s="107"/>
      <c r="AV96" s="107"/>
      <c r="AW96" s="107" t="s">
        <v>6</v>
      </c>
      <c r="AX96" s="107">
        <f>AX19+AX30+AX41+AX52+AX63+AX74+AX85</f>
        <v>6722</v>
      </c>
      <c r="AY96" s="107" t="s">
        <v>6</v>
      </c>
      <c r="AZ96" s="107" t="s">
        <v>6</v>
      </c>
      <c r="BA96" s="107">
        <f t="shared" si="3"/>
        <v>2893</v>
      </c>
      <c r="BB96" s="107">
        <f t="shared" si="3"/>
        <v>32505</v>
      </c>
      <c r="BC96" s="43">
        <f t="shared" si="3"/>
        <v>48</v>
      </c>
      <c r="BD96" s="43">
        <f t="shared" si="3"/>
        <v>76</v>
      </c>
      <c r="BE96" s="43">
        <f t="shared" si="3"/>
        <v>26</v>
      </c>
      <c r="BF96" s="43">
        <f t="shared" si="3"/>
        <v>30</v>
      </c>
      <c r="BG96" s="43" t="s">
        <v>6</v>
      </c>
      <c r="BH96" s="43"/>
      <c r="BI96" s="43"/>
      <c r="BJ96" s="43"/>
      <c r="BK96" s="45"/>
    </row>
    <row r="97" spans="1:63" x14ac:dyDescent="0.2">
      <c r="A97" s="46" t="s">
        <v>14</v>
      </c>
      <c r="B97" s="84">
        <v>2009</v>
      </c>
      <c r="C97" s="43">
        <f t="shared" si="0"/>
        <v>231</v>
      </c>
      <c r="D97" s="43">
        <f t="shared" si="0"/>
        <v>34</v>
      </c>
      <c r="E97" s="43">
        <f t="shared" si="0"/>
        <v>151</v>
      </c>
      <c r="F97" s="43">
        <f t="shared" si="0"/>
        <v>109</v>
      </c>
      <c r="G97" s="43">
        <f t="shared" si="0"/>
        <v>20</v>
      </c>
      <c r="H97" s="43"/>
      <c r="I97" s="43"/>
      <c r="J97" s="43"/>
      <c r="K97" s="43">
        <f>K20+K31+K42+K53+K64+K75+K86</f>
        <v>15</v>
      </c>
      <c r="L97" s="43"/>
      <c r="M97" s="43">
        <f t="shared" ref="M97:U97" si="5">M20+M31+M42+M53+M64+M75+M86</f>
        <v>45.81</v>
      </c>
      <c r="N97" s="44">
        <f t="shared" si="5"/>
        <v>14.65</v>
      </c>
      <c r="O97" s="44">
        <f t="shared" si="5"/>
        <v>10</v>
      </c>
      <c r="P97" s="44">
        <f t="shared" si="5"/>
        <v>13.16</v>
      </c>
      <c r="Q97" s="44">
        <f t="shared" si="5"/>
        <v>8</v>
      </c>
      <c r="R97" s="44">
        <f t="shared" si="5"/>
        <v>36505</v>
      </c>
      <c r="S97" s="43">
        <f t="shared" si="5"/>
        <v>20</v>
      </c>
      <c r="T97" s="43">
        <f t="shared" si="5"/>
        <v>9</v>
      </c>
      <c r="U97" s="43">
        <f t="shared" si="5"/>
        <v>0</v>
      </c>
      <c r="V97" s="43"/>
      <c r="W97" s="43">
        <f>W20+W31+W42+W53+W64+W75+W86</f>
        <v>29</v>
      </c>
      <c r="X97" s="43"/>
      <c r="Y97" s="43"/>
      <c r="Z97" s="43"/>
      <c r="AA97" s="43"/>
      <c r="AB97" s="43"/>
      <c r="AC97" s="43">
        <f>AC20+AC31+AC42+AC53+AC64+AC75+AC86</f>
        <v>39</v>
      </c>
      <c r="AD97" s="43"/>
      <c r="AE97" s="43">
        <f>AE20+AE31+AE42+AE53+AE64+AE75+AE86</f>
        <v>1</v>
      </c>
      <c r="AF97" s="43"/>
      <c r="AG97" s="43">
        <f t="shared" si="2"/>
        <v>6</v>
      </c>
      <c r="AH97" s="43">
        <f t="shared" si="2"/>
        <v>0</v>
      </c>
      <c r="AI97" s="43">
        <f t="shared" si="2"/>
        <v>6</v>
      </c>
      <c r="AJ97" s="43">
        <f t="shared" si="2"/>
        <v>7</v>
      </c>
      <c r="AK97" s="107">
        <f t="shared" si="2"/>
        <v>3698</v>
      </c>
      <c r="AL97" s="107">
        <f t="shared" si="2"/>
        <v>9749</v>
      </c>
      <c r="AM97" s="107">
        <f t="shared" si="2"/>
        <v>0</v>
      </c>
      <c r="AN97" s="107"/>
      <c r="AO97" s="107"/>
      <c r="AP97" s="107">
        <f>AP20+AP31+AP42+AP53+AP64+AP75+AP86</f>
        <v>3658</v>
      </c>
      <c r="AQ97" s="107">
        <f>AQ20+AQ31+AQ42+AQ53+AQ64+AQ75+AQ86</f>
        <v>2227</v>
      </c>
      <c r="AR97" s="107">
        <f>AR20+AR31+AR42+AR53+AR64+AR75+AR86</f>
        <v>0</v>
      </c>
      <c r="AS97" s="107"/>
      <c r="AT97" s="107"/>
      <c r="AU97" s="107"/>
      <c r="AV97" s="107"/>
      <c r="AW97" s="107">
        <f>AW20+AW31+AW42+AW53+AW64+AW75+AW86</f>
        <v>92.94</v>
      </c>
      <c r="AX97" s="107">
        <f>AX20+AX31+AX42+AX53+AX64+AX75+AX86</f>
        <v>6722</v>
      </c>
      <c r="AY97" s="107">
        <f>AY20+AY31+AY42+AY53+AY64+AY75+AY86</f>
        <v>0</v>
      </c>
      <c r="AZ97" s="107">
        <f>AZ20+AZ31+AZ42+AZ53+AZ64+AZ75+AZ86</f>
        <v>0</v>
      </c>
      <c r="BA97" s="107">
        <f t="shared" si="3"/>
        <v>9756</v>
      </c>
      <c r="BB97" s="107">
        <f t="shared" si="3"/>
        <v>29182</v>
      </c>
      <c r="BC97" s="43">
        <f t="shared" si="3"/>
        <v>89</v>
      </c>
      <c r="BD97" s="43">
        <f t="shared" si="3"/>
        <v>88</v>
      </c>
      <c r="BE97" s="43">
        <f t="shared" si="3"/>
        <v>42</v>
      </c>
      <c r="BF97" s="43">
        <f t="shared" si="3"/>
        <v>30</v>
      </c>
      <c r="BG97" s="43" t="s">
        <v>6</v>
      </c>
      <c r="BH97" s="43"/>
      <c r="BI97" s="43"/>
      <c r="BJ97" s="43"/>
      <c r="BK97" s="45"/>
    </row>
    <row r="98" spans="1:63" x14ac:dyDescent="0.2">
      <c r="A98" s="46" t="s">
        <v>14</v>
      </c>
      <c r="B98" s="84">
        <v>2010</v>
      </c>
      <c r="C98" s="43">
        <f t="shared" ref="C98:G99" si="6">C21+C32+C43+C54+C65+C76+C87+C10</f>
        <v>255</v>
      </c>
      <c r="D98" s="43">
        <f t="shared" si="6"/>
        <v>43</v>
      </c>
      <c r="E98" s="43">
        <f t="shared" si="6"/>
        <v>159</v>
      </c>
      <c r="F98" s="43">
        <f t="shared" si="6"/>
        <v>95</v>
      </c>
      <c r="G98" s="43">
        <f t="shared" si="6"/>
        <v>15</v>
      </c>
      <c r="H98" s="43"/>
      <c r="I98" s="43"/>
      <c r="J98" s="43"/>
      <c r="K98" s="43">
        <f>K21+K32+K43+K54+K65+K76+K87+K10</f>
        <v>8</v>
      </c>
      <c r="L98" s="43"/>
      <c r="M98" s="43">
        <f t="shared" ref="M98:U98" si="7">M21+M32+M43+M54+M65+M76+M87+M10</f>
        <v>50.45</v>
      </c>
      <c r="N98" s="44">
        <f t="shared" si="7"/>
        <v>16.25</v>
      </c>
      <c r="O98" s="44">
        <f t="shared" si="7"/>
        <v>14.5</v>
      </c>
      <c r="P98" s="44">
        <f t="shared" si="7"/>
        <v>11.399999999999999</v>
      </c>
      <c r="Q98" s="44">
        <f t="shared" si="7"/>
        <v>8.3000000000000007</v>
      </c>
      <c r="R98" s="44">
        <f t="shared" si="7"/>
        <v>30638</v>
      </c>
      <c r="S98" s="43">
        <f t="shared" si="7"/>
        <v>30</v>
      </c>
      <c r="T98" s="43">
        <f t="shared" si="7"/>
        <v>18</v>
      </c>
      <c r="U98" s="43">
        <f t="shared" si="7"/>
        <v>0</v>
      </c>
      <c r="V98" s="43"/>
      <c r="W98" s="43">
        <f>W21+W32+W43+W54+W65+W76+W87+W10</f>
        <v>48</v>
      </c>
      <c r="X98" s="43"/>
      <c r="Y98" s="43"/>
      <c r="Z98" s="43"/>
      <c r="AA98" s="43"/>
      <c r="AB98" s="43"/>
      <c r="AC98" s="43">
        <f>AC21+AC32+AC43+AC54+AC65+AC76+AC87+AC10</f>
        <v>35</v>
      </c>
      <c r="AD98" s="43"/>
      <c r="AE98" s="43">
        <f>AE21+AE32+AE43+AE54+AE65+AE76+AE87+AE10</f>
        <v>13</v>
      </c>
      <c r="AF98" s="43"/>
      <c r="AG98" s="43">
        <f t="shared" ref="AG98:AM99" si="8">AG21+AG32+AG43+AG54+AG65+AG76+AG87+AG10</f>
        <v>10</v>
      </c>
      <c r="AH98" s="43">
        <f t="shared" si="8"/>
        <v>0</v>
      </c>
      <c r="AI98" s="43">
        <f t="shared" si="8"/>
        <v>10</v>
      </c>
      <c r="AJ98" s="43">
        <f t="shared" si="8"/>
        <v>8</v>
      </c>
      <c r="AK98" s="107">
        <f t="shared" si="8"/>
        <v>7123</v>
      </c>
      <c r="AL98" s="107">
        <f t="shared" si="8"/>
        <v>9677</v>
      </c>
      <c r="AM98" s="107">
        <f t="shared" si="8"/>
        <v>0</v>
      </c>
      <c r="AN98" s="107"/>
      <c r="AO98" s="107"/>
      <c r="AP98" s="107">
        <f t="shared" ref="AP98:AR99" si="9">AP21+AP32+AP43+AP54+AP65+AP76+AP87+AP10</f>
        <v>956</v>
      </c>
      <c r="AQ98" s="107">
        <f t="shared" si="9"/>
        <v>1936</v>
      </c>
      <c r="AR98" s="107">
        <f t="shared" si="9"/>
        <v>0</v>
      </c>
      <c r="AS98" s="107"/>
      <c r="AT98" s="107"/>
      <c r="AU98" s="107"/>
      <c r="AV98" s="107"/>
      <c r="AW98" s="107">
        <f t="shared" ref="AW98:BF98" si="10">AW21+AW32+AW43+AW54+AW65+AW76+AW87+AW10</f>
        <v>54</v>
      </c>
      <c r="AX98" s="107">
        <f t="shared" si="10"/>
        <v>17625</v>
      </c>
      <c r="AY98" s="107">
        <f t="shared" si="10"/>
        <v>0</v>
      </c>
      <c r="AZ98" s="107">
        <f t="shared" si="10"/>
        <v>0</v>
      </c>
      <c r="BA98" s="107">
        <f t="shared" si="10"/>
        <v>6103</v>
      </c>
      <c r="BB98" s="107">
        <f t="shared" si="10"/>
        <v>42845</v>
      </c>
      <c r="BC98" s="43">
        <f t="shared" si="10"/>
        <v>92</v>
      </c>
      <c r="BD98" s="43">
        <f t="shared" si="10"/>
        <v>107</v>
      </c>
      <c r="BE98" s="43">
        <f t="shared" si="10"/>
        <v>37</v>
      </c>
      <c r="BF98" s="43">
        <f t="shared" si="10"/>
        <v>39</v>
      </c>
      <c r="BH98" s="43">
        <f t="shared" ref="BH98:BJ99" si="11">BH21+BH32+BH43+BH54+BH65+BH76+BH87+BH10</f>
        <v>1193</v>
      </c>
      <c r="BI98" s="43">
        <f t="shared" si="11"/>
        <v>827</v>
      </c>
      <c r="BJ98" s="43">
        <f t="shared" si="11"/>
        <v>994</v>
      </c>
      <c r="BK98" s="45"/>
    </row>
    <row r="99" spans="1:63" x14ac:dyDescent="0.2">
      <c r="A99" s="46" t="s">
        <v>14</v>
      </c>
      <c r="B99" s="84">
        <v>2011</v>
      </c>
      <c r="C99" s="43">
        <f t="shared" si="6"/>
        <v>293</v>
      </c>
      <c r="D99" s="43">
        <f t="shared" si="6"/>
        <v>36</v>
      </c>
      <c r="E99" s="43">
        <f t="shared" si="6"/>
        <v>173</v>
      </c>
      <c r="F99" s="43">
        <f t="shared" si="6"/>
        <v>131</v>
      </c>
      <c r="G99" s="43">
        <f t="shared" si="6"/>
        <v>23</v>
      </c>
      <c r="H99" s="43"/>
      <c r="I99" s="43"/>
      <c r="J99" s="43"/>
      <c r="K99" s="43">
        <f>K22+K33+K44+K55+K66+K77+K88+K11</f>
        <v>38</v>
      </c>
      <c r="L99" s="43"/>
      <c r="M99" s="43">
        <f t="shared" ref="M99:U99" si="12">M22+M33+M44+M55+M66+M77+M88+M11</f>
        <v>51.3</v>
      </c>
      <c r="N99" s="44">
        <f t="shared" si="12"/>
        <v>15.25</v>
      </c>
      <c r="O99" s="44">
        <f t="shared" si="12"/>
        <v>13.5</v>
      </c>
      <c r="P99" s="44">
        <f t="shared" si="12"/>
        <v>15.25</v>
      </c>
      <c r="Q99" s="44">
        <f t="shared" si="12"/>
        <v>7.3</v>
      </c>
      <c r="R99" s="44">
        <f t="shared" si="12"/>
        <v>32060.667820000002</v>
      </c>
      <c r="S99" s="43">
        <f t="shared" si="12"/>
        <v>46</v>
      </c>
      <c r="T99" s="43">
        <f t="shared" si="12"/>
        <v>12</v>
      </c>
      <c r="U99" s="43">
        <f t="shared" si="12"/>
        <v>0</v>
      </c>
      <c r="V99" s="43"/>
      <c r="W99" s="43">
        <f>W22+W33+W44+W55+W66+W77+W88+W11</f>
        <v>58</v>
      </c>
      <c r="X99" s="43"/>
      <c r="Y99" s="43"/>
      <c r="Z99" s="43"/>
      <c r="AA99" s="43"/>
      <c r="AB99" s="43"/>
      <c r="AC99" s="43">
        <f>AC22+AC33+AC44+AC55+AC66+AC77+AC88+AC11</f>
        <v>26</v>
      </c>
      <c r="AD99" s="43"/>
      <c r="AE99" s="43">
        <f>AE22+AE33+AE44+AE55+AE66+AE77+AE88+AE11</f>
        <v>12</v>
      </c>
      <c r="AF99" s="43"/>
      <c r="AG99" s="43">
        <f t="shared" si="8"/>
        <v>7</v>
      </c>
      <c r="AH99" s="43">
        <f t="shared" si="8"/>
        <v>0</v>
      </c>
      <c r="AI99" s="43">
        <f t="shared" si="8"/>
        <v>7</v>
      </c>
      <c r="AJ99" s="43">
        <f t="shared" si="8"/>
        <v>6</v>
      </c>
      <c r="AK99" s="107">
        <f t="shared" si="8"/>
        <v>4425.4356200000002</v>
      </c>
      <c r="AL99" s="107">
        <f t="shared" si="8"/>
        <v>10875.825000000001</v>
      </c>
      <c r="AM99" s="107">
        <f t="shared" si="8"/>
        <v>0</v>
      </c>
      <c r="AN99" s="107"/>
      <c r="AO99" s="107"/>
      <c r="AP99" s="107">
        <f t="shared" si="9"/>
        <v>1190.59392</v>
      </c>
      <c r="AQ99" s="107">
        <f t="shared" si="9"/>
        <v>2114.3528000000001</v>
      </c>
      <c r="AR99" s="107">
        <f t="shared" si="9"/>
        <v>0</v>
      </c>
      <c r="AS99" s="107"/>
      <c r="AT99" s="107"/>
      <c r="AU99" s="107"/>
      <c r="AV99" s="107"/>
      <c r="AW99" s="107">
        <f t="shared" ref="AW99:BF99" si="13">AW22+AW33+AW44+AW55+AW66+AW77+AW88+AW11</f>
        <v>1.97302</v>
      </c>
      <c r="AX99" s="107">
        <f t="shared" si="13"/>
        <v>560.20000000000005</v>
      </c>
      <c r="AY99" s="107">
        <f t="shared" si="13"/>
        <v>0</v>
      </c>
      <c r="AZ99" s="107">
        <f t="shared" si="13"/>
        <v>630</v>
      </c>
      <c r="BA99" s="107">
        <f t="shared" si="13"/>
        <v>4688.3204500000011</v>
      </c>
      <c r="BB99" s="107">
        <f t="shared" si="13"/>
        <v>24486.700810000002</v>
      </c>
      <c r="BC99" s="43">
        <f t="shared" si="13"/>
        <v>83</v>
      </c>
      <c r="BD99" s="43">
        <f t="shared" si="13"/>
        <v>137</v>
      </c>
      <c r="BE99" s="43">
        <f t="shared" si="13"/>
        <v>48</v>
      </c>
      <c r="BF99" s="43">
        <f t="shared" si="13"/>
        <v>43</v>
      </c>
      <c r="BH99" s="43">
        <f t="shared" si="11"/>
        <v>1300</v>
      </c>
      <c r="BI99" s="43">
        <f t="shared" si="11"/>
        <v>853</v>
      </c>
      <c r="BJ99" s="43">
        <f t="shared" si="11"/>
        <v>941</v>
      </c>
      <c r="BK99" s="45"/>
    </row>
    <row r="100" spans="1:63" s="45" customFormat="1" x14ac:dyDescent="0.2">
      <c r="A100" s="46" t="s">
        <v>14</v>
      </c>
      <c r="B100" s="45">
        <v>2012</v>
      </c>
      <c r="C100" s="43">
        <f t="shared" ref="C100:U100" si="14">C12+C23+C34+C45+C56+C67+C78+C89</f>
        <v>372</v>
      </c>
      <c r="D100" s="43">
        <f t="shared" si="14"/>
        <v>41</v>
      </c>
      <c r="E100" s="43">
        <f t="shared" si="14"/>
        <v>226</v>
      </c>
      <c r="F100" s="43">
        <f t="shared" si="14"/>
        <v>146</v>
      </c>
      <c r="G100" s="43">
        <f t="shared" si="14"/>
        <v>24</v>
      </c>
      <c r="H100" s="43">
        <f t="shared" si="14"/>
        <v>12</v>
      </c>
      <c r="I100" s="43">
        <f t="shared" si="14"/>
        <v>4</v>
      </c>
      <c r="J100" s="43">
        <f t="shared" si="14"/>
        <v>2</v>
      </c>
      <c r="K100" s="43">
        <f t="shared" si="14"/>
        <v>31</v>
      </c>
      <c r="L100" s="43">
        <f t="shared" si="14"/>
        <v>9</v>
      </c>
      <c r="M100" s="43">
        <f t="shared" si="14"/>
        <v>69.150000000000006</v>
      </c>
      <c r="N100" s="44">
        <f t="shared" si="14"/>
        <v>27.05</v>
      </c>
      <c r="O100" s="44">
        <f t="shared" si="14"/>
        <v>11.6</v>
      </c>
      <c r="P100" s="44">
        <f t="shared" si="14"/>
        <v>21.5</v>
      </c>
      <c r="Q100" s="44">
        <f t="shared" si="14"/>
        <v>9</v>
      </c>
      <c r="R100" s="44">
        <f t="shared" si="14"/>
        <v>34063.324869999997</v>
      </c>
      <c r="S100" s="43">
        <f t="shared" si="14"/>
        <v>34</v>
      </c>
      <c r="T100" s="43">
        <f t="shared" si="14"/>
        <v>7</v>
      </c>
      <c r="U100" s="43">
        <f t="shared" si="14"/>
        <v>1</v>
      </c>
      <c r="V100" s="43"/>
      <c r="W100" s="43">
        <f t="shared" ref="W100:W105" si="15">W12+W23+W34+W45+W56+W67+W78+W89</f>
        <v>42</v>
      </c>
      <c r="X100" s="43"/>
      <c r="Y100" s="43">
        <f t="shared" ref="Y100:AA103" si="16">Y12+Y23+Y34+Y45+Y56+Y67+Y78+Y89</f>
        <v>41</v>
      </c>
      <c r="Z100" s="43">
        <f t="shared" si="16"/>
        <v>0</v>
      </c>
      <c r="AA100" s="43">
        <f t="shared" si="16"/>
        <v>0</v>
      </c>
      <c r="AB100" s="43"/>
      <c r="AC100" s="43">
        <f t="shared" ref="AC100:AC105" si="17">AC12+AC23+AC34+AC45+AC56+AC67+AC78+AC89</f>
        <v>41</v>
      </c>
      <c r="AD100" s="43"/>
      <c r="AE100" s="43">
        <f t="shared" ref="AE100:AE105" si="18">AE12+AE23+AE34+AE45+AE56+AE67+AE78+AE89</f>
        <v>8</v>
      </c>
      <c r="AF100" s="43"/>
      <c r="AG100" s="43">
        <f t="shared" ref="AG100:AM103" si="19">AG12+AG23+AG34+AG45+AG56+AG67+AG78+AG89</f>
        <v>14</v>
      </c>
      <c r="AH100" s="43">
        <f t="shared" si="19"/>
        <v>4</v>
      </c>
      <c r="AI100" s="43">
        <f t="shared" si="19"/>
        <v>18</v>
      </c>
      <c r="AJ100" s="43">
        <f t="shared" si="19"/>
        <v>7</v>
      </c>
      <c r="AK100" s="107">
        <f t="shared" si="19"/>
        <v>5015.2231300000003</v>
      </c>
      <c r="AL100" s="107">
        <f t="shared" si="19"/>
        <v>11613.34001</v>
      </c>
      <c r="AM100" s="107">
        <f t="shared" si="19"/>
        <v>0</v>
      </c>
      <c r="AN100" s="107"/>
      <c r="AO100" s="107"/>
      <c r="AP100" s="107">
        <f t="shared" ref="AP100:AR103" si="20">AP12+AP23+AP34+AP45+AP56+AP67+AP78+AP89</f>
        <v>2782.7415700000001</v>
      </c>
      <c r="AQ100" s="107">
        <f t="shared" si="20"/>
        <v>0</v>
      </c>
      <c r="AR100" s="107">
        <f t="shared" si="20"/>
        <v>0</v>
      </c>
      <c r="AS100" s="107"/>
      <c r="AT100" s="107"/>
      <c r="AU100" s="107"/>
      <c r="AV100" s="107"/>
      <c r="AW100" s="107">
        <f t="shared" ref="AW100:BF100" si="21">AW12+AW23+AW34+AW45+AW56+AW67+AW78+AW89</f>
        <v>41.797339999999998</v>
      </c>
      <c r="AX100" s="107">
        <f t="shared" si="21"/>
        <v>0</v>
      </c>
      <c r="AY100" s="107">
        <f t="shared" si="21"/>
        <v>0</v>
      </c>
      <c r="AZ100" s="107">
        <f t="shared" si="21"/>
        <v>0</v>
      </c>
      <c r="BA100" s="107">
        <f t="shared" si="21"/>
        <v>4564.8159900000001</v>
      </c>
      <c r="BB100" s="107">
        <f t="shared" si="21"/>
        <v>24017.91804</v>
      </c>
      <c r="BC100" s="43">
        <f t="shared" si="21"/>
        <v>74</v>
      </c>
      <c r="BD100" s="43">
        <f t="shared" si="21"/>
        <v>203</v>
      </c>
      <c r="BE100" s="43">
        <f t="shared" si="21"/>
        <v>63</v>
      </c>
      <c r="BF100" s="43">
        <f t="shared" si="21"/>
        <v>45</v>
      </c>
      <c r="BH100" s="43">
        <f t="shared" ref="BH100:BJ103" si="22">BH12+BH23+BH34+BH45+BH56+BH67+BH78+BH89</f>
        <v>1557</v>
      </c>
      <c r="BI100" s="43">
        <f t="shared" si="22"/>
        <v>817</v>
      </c>
      <c r="BJ100" s="43">
        <f t="shared" si="22"/>
        <v>1078</v>
      </c>
    </row>
    <row r="101" spans="1:63" s="45" customFormat="1" x14ac:dyDescent="0.2">
      <c r="A101" s="46" t="s">
        <v>14</v>
      </c>
      <c r="B101" s="45">
        <v>2013</v>
      </c>
      <c r="C101" s="43">
        <f t="shared" ref="C101:U101" si="23">C13+C24+C35+C46+C57+C68+C79+C90</f>
        <v>407</v>
      </c>
      <c r="D101" s="43">
        <f t="shared" si="23"/>
        <v>42</v>
      </c>
      <c r="E101" s="43">
        <f t="shared" si="23"/>
        <v>271</v>
      </c>
      <c r="F101" s="43">
        <f t="shared" si="23"/>
        <v>180</v>
      </c>
      <c r="G101" s="43">
        <f t="shared" si="23"/>
        <v>23</v>
      </c>
      <c r="H101" s="43">
        <f t="shared" si="23"/>
        <v>16</v>
      </c>
      <c r="I101" s="43">
        <f t="shared" si="23"/>
        <v>10</v>
      </c>
      <c r="J101" s="43">
        <f t="shared" si="23"/>
        <v>10</v>
      </c>
      <c r="K101" s="43">
        <f t="shared" si="23"/>
        <v>40</v>
      </c>
      <c r="L101" s="43">
        <f t="shared" si="23"/>
        <v>0</v>
      </c>
      <c r="M101" s="43">
        <f t="shared" si="23"/>
        <v>74.150000000000006</v>
      </c>
      <c r="N101" s="44">
        <f t="shared" si="23"/>
        <v>30.95</v>
      </c>
      <c r="O101" s="44">
        <f t="shared" si="23"/>
        <v>9.6</v>
      </c>
      <c r="P101" s="44">
        <f t="shared" si="23"/>
        <v>24.5</v>
      </c>
      <c r="Q101" s="44">
        <f t="shared" si="23"/>
        <v>9.1</v>
      </c>
      <c r="R101" s="44">
        <f t="shared" si="23"/>
        <v>46494.996999999996</v>
      </c>
      <c r="S101" s="43">
        <f t="shared" si="23"/>
        <v>45</v>
      </c>
      <c r="T101" s="43">
        <f t="shared" si="23"/>
        <v>7</v>
      </c>
      <c r="U101" s="43">
        <f t="shared" si="23"/>
        <v>9</v>
      </c>
      <c r="V101" s="43"/>
      <c r="W101" s="43">
        <f t="shared" si="15"/>
        <v>61</v>
      </c>
      <c r="X101" s="43"/>
      <c r="Y101" s="43">
        <f t="shared" si="16"/>
        <v>40</v>
      </c>
      <c r="Z101" s="43">
        <f t="shared" si="16"/>
        <v>0</v>
      </c>
      <c r="AA101" s="43">
        <f t="shared" si="16"/>
        <v>0</v>
      </c>
      <c r="AB101" s="43"/>
      <c r="AC101" s="43">
        <f t="shared" si="17"/>
        <v>40</v>
      </c>
      <c r="AD101" s="43"/>
      <c r="AE101" s="43">
        <f t="shared" si="18"/>
        <v>9</v>
      </c>
      <c r="AF101" s="43"/>
      <c r="AG101" s="43">
        <f t="shared" si="19"/>
        <v>14</v>
      </c>
      <c r="AH101" s="43">
        <f t="shared" si="19"/>
        <v>1</v>
      </c>
      <c r="AI101" s="43">
        <f t="shared" si="19"/>
        <v>15</v>
      </c>
      <c r="AJ101" s="43">
        <f t="shared" si="19"/>
        <v>10</v>
      </c>
      <c r="AK101" s="107">
        <f t="shared" si="19"/>
        <v>5443.6989999999996</v>
      </c>
      <c r="AL101" s="107">
        <f t="shared" si="19"/>
        <v>9038.5115100000003</v>
      </c>
      <c r="AM101" s="107">
        <f t="shared" si="19"/>
        <v>0</v>
      </c>
      <c r="AN101" s="107"/>
      <c r="AO101" s="107"/>
      <c r="AP101" s="107">
        <f t="shared" si="20"/>
        <v>1912.94074</v>
      </c>
      <c r="AQ101" s="107">
        <f t="shared" si="20"/>
        <v>0</v>
      </c>
      <c r="AR101" s="107">
        <f t="shared" si="20"/>
        <v>0</v>
      </c>
      <c r="AS101" s="107"/>
      <c r="AT101" s="107"/>
      <c r="AU101" s="107"/>
      <c r="AV101" s="107"/>
      <c r="AW101" s="107">
        <f t="shared" ref="AW101:BF101" si="24">AW13+AW24+AW35+AW46+AW57+AW68+AW79+AW90</f>
        <v>25.015000000000001</v>
      </c>
      <c r="AX101" s="107">
        <f t="shared" si="24"/>
        <v>0</v>
      </c>
      <c r="AY101" s="107">
        <f t="shared" si="24"/>
        <v>0</v>
      </c>
      <c r="AZ101" s="107">
        <f t="shared" si="24"/>
        <v>0</v>
      </c>
      <c r="BA101" s="107">
        <f t="shared" si="24"/>
        <v>7279.2289499999997</v>
      </c>
      <c r="BB101" s="107">
        <f t="shared" si="24"/>
        <v>23699.395199999999</v>
      </c>
      <c r="BC101" s="43">
        <f t="shared" si="24"/>
        <v>91</v>
      </c>
      <c r="BD101" s="43">
        <f t="shared" si="24"/>
        <v>253</v>
      </c>
      <c r="BE101" s="43">
        <f t="shared" si="24"/>
        <v>84</v>
      </c>
      <c r="BF101" s="43">
        <f t="shared" si="24"/>
        <v>46</v>
      </c>
      <c r="BH101" s="43">
        <f t="shared" si="22"/>
        <v>1438</v>
      </c>
      <c r="BI101" s="43">
        <f t="shared" si="22"/>
        <v>758</v>
      </c>
      <c r="BJ101" s="43">
        <f t="shared" si="22"/>
        <v>867</v>
      </c>
      <c r="BK101" s="57"/>
    </row>
    <row r="102" spans="1:63" s="45" customFormat="1" x14ac:dyDescent="0.2">
      <c r="A102" s="46" t="s">
        <v>14</v>
      </c>
      <c r="B102" s="84">
        <v>2014</v>
      </c>
      <c r="C102" s="43">
        <f t="shared" ref="C102:U102" si="25">C14+C25+C36+C47+C58+C69+C80+C91</f>
        <v>392</v>
      </c>
      <c r="D102" s="43">
        <f t="shared" si="25"/>
        <v>43</v>
      </c>
      <c r="E102" s="43">
        <f t="shared" si="25"/>
        <v>261</v>
      </c>
      <c r="F102" s="43">
        <f t="shared" si="25"/>
        <v>155</v>
      </c>
      <c r="G102" s="43">
        <f t="shared" si="25"/>
        <v>23</v>
      </c>
      <c r="H102" s="43">
        <f t="shared" si="25"/>
        <v>12</v>
      </c>
      <c r="I102" s="43">
        <f t="shared" si="25"/>
        <v>9</v>
      </c>
      <c r="J102" s="43">
        <f t="shared" si="25"/>
        <v>5</v>
      </c>
      <c r="K102" s="43">
        <f t="shared" si="25"/>
        <v>35</v>
      </c>
      <c r="L102" s="43">
        <f t="shared" si="25"/>
        <v>0</v>
      </c>
      <c r="M102" s="43">
        <f t="shared" si="25"/>
        <v>77.849999999999994</v>
      </c>
      <c r="N102" s="44">
        <f t="shared" si="25"/>
        <v>32.85</v>
      </c>
      <c r="O102" s="44">
        <f t="shared" si="25"/>
        <v>10.4</v>
      </c>
      <c r="P102" s="44">
        <f t="shared" si="25"/>
        <v>25.6</v>
      </c>
      <c r="Q102" s="44">
        <f t="shared" si="25"/>
        <v>9</v>
      </c>
      <c r="R102" s="44">
        <f t="shared" si="25"/>
        <v>43453.265120000011</v>
      </c>
      <c r="S102" s="43">
        <f t="shared" si="25"/>
        <v>39</v>
      </c>
      <c r="T102" s="43">
        <f t="shared" si="25"/>
        <v>8</v>
      </c>
      <c r="U102" s="43">
        <f t="shared" si="25"/>
        <v>2</v>
      </c>
      <c r="V102" s="43"/>
      <c r="W102" s="43">
        <f t="shared" si="15"/>
        <v>49</v>
      </c>
      <c r="X102" s="43"/>
      <c r="Y102" s="43">
        <f t="shared" si="16"/>
        <v>53</v>
      </c>
      <c r="Z102" s="43">
        <f t="shared" si="16"/>
        <v>1</v>
      </c>
      <c r="AA102" s="43">
        <f t="shared" si="16"/>
        <v>0</v>
      </c>
      <c r="AB102" s="43"/>
      <c r="AC102" s="43">
        <f t="shared" si="17"/>
        <v>54</v>
      </c>
      <c r="AD102" s="43"/>
      <c r="AE102" s="43">
        <f t="shared" si="18"/>
        <v>7</v>
      </c>
      <c r="AF102" s="43"/>
      <c r="AG102" s="43">
        <f t="shared" si="19"/>
        <v>17</v>
      </c>
      <c r="AH102" s="43">
        <f t="shared" si="19"/>
        <v>0</v>
      </c>
      <c r="AI102" s="43">
        <f t="shared" si="19"/>
        <v>17</v>
      </c>
      <c r="AJ102" s="43">
        <f t="shared" si="19"/>
        <v>4</v>
      </c>
      <c r="AK102" s="107">
        <f t="shared" si="19"/>
        <v>4837.7997400000004</v>
      </c>
      <c r="AL102" s="107">
        <f t="shared" si="19"/>
        <v>11257.642</v>
      </c>
      <c r="AM102" s="107">
        <f t="shared" si="19"/>
        <v>202.9665</v>
      </c>
      <c r="AN102" s="107"/>
      <c r="AO102" s="107"/>
      <c r="AP102" s="107">
        <f t="shared" si="20"/>
        <v>1622.8324600000001</v>
      </c>
      <c r="AQ102" s="107">
        <f t="shared" si="20"/>
        <v>252.5</v>
      </c>
      <c r="AR102" s="107">
        <f t="shared" si="20"/>
        <v>0</v>
      </c>
      <c r="AS102" s="107"/>
      <c r="AT102" s="107"/>
      <c r="AU102" s="107"/>
      <c r="AV102" s="107"/>
      <c r="AW102" s="107">
        <f t="shared" ref="AW102:BF102" si="26">AW14+AW25+AW36+AW47+AW58+AW69+AW80+AW91</f>
        <v>13.795</v>
      </c>
      <c r="AX102" s="107">
        <f t="shared" si="26"/>
        <v>1400.6969999999999</v>
      </c>
      <c r="AY102" s="107">
        <f t="shared" si="26"/>
        <v>0</v>
      </c>
      <c r="AZ102" s="107">
        <f t="shared" si="26"/>
        <v>0</v>
      </c>
      <c r="BA102" s="107">
        <f t="shared" si="26"/>
        <v>7569.5943100000004</v>
      </c>
      <c r="BB102" s="107">
        <f t="shared" si="26"/>
        <v>27157.827010000005</v>
      </c>
      <c r="BC102" s="43">
        <f t="shared" si="26"/>
        <v>93</v>
      </c>
      <c r="BD102" s="43">
        <f t="shared" si="26"/>
        <v>310</v>
      </c>
      <c r="BE102" s="43">
        <f t="shared" si="26"/>
        <v>90</v>
      </c>
      <c r="BF102" s="43">
        <f t="shared" si="26"/>
        <v>42</v>
      </c>
      <c r="BH102" s="43">
        <f t="shared" si="22"/>
        <v>1687</v>
      </c>
      <c r="BI102" s="43">
        <f t="shared" si="22"/>
        <v>565</v>
      </c>
      <c r="BJ102" s="43">
        <f t="shared" si="22"/>
        <v>749</v>
      </c>
      <c r="BK102" s="57"/>
    </row>
    <row r="103" spans="1:63" s="45" customFormat="1" x14ac:dyDescent="0.2">
      <c r="A103" s="46" t="s">
        <v>14</v>
      </c>
      <c r="B103" s="84">
        <v>2015</v>
      </c>
      <c r="C103" s="43">
        <f t="shared" ref="C103:U103" si="27">C15+C26+C37+C48+C59+C70+C81+C92</f>
        <v>408</v>
      </c>
      <c r="D103" s="43">
        <f t="shared" si="27"/>
        <v>39</v>
      </c>
      <c r="E103" s="43">
        <f t="shared" si="27"/>
        <v>306</v>
      </c>
      <c r="F103" s="43">
        <f t="shared" si="27"/>
        <v>124</v>
      </c>
      <c r="G103" s="43">
        <f t="shared" si="27"/>
        <v>20</v>
      </c>
      <c r="H103" s="43">
        <f t="shared" si="27"/>
        <v>14</v>
      </c>
      <c r="I103" s="43">
        <f t="shared" si="27"/>
        <v>10</v>
      </c>
      <c r="J103" s="43">
        <f t="shared" si="27"/>
        <v>2</v>
      </c>
      <c r="K103" s="43">
        <f t="shared" si="27"/>
        <v>28</v>
      </c>
      <c r="L103" s="43">
        <f t="shared" si="27"/>
        <v>1</v>
      </c>
      <c r="M103" s="43">
        <f t="shared" si="27"/>
        <v>81.5</v>
      </c>
      <c r="N103" s="44">
        <f t="shared" si="27"/>
        <v>35.5</v>
      </c>
      <c r="O103" s="44">
        <f t="shared" si="27"/>
        <v>11.9</v>
      </c>
      <c r="P103" s="44">
        <f t="shared" si="27"/>
        <v>21.6</v>
      </c>
      <c r="Q103" s="44">
        <f t="shared" si="27"/>
        <v>12.5</v>
      </c>
      <c r="R103" s="44">
        <f t="shared" si="27"/>
        <v>49435.667000000001</v>
      </c>
      <c r="S103" s="43">
        <f t="shared" si="27"/>
        <v>44</v>
      </c>
      <c r="T103" s="43">
        <f t="shared" si="27"/>
        <v>19</v>
      </c>
      <c r="U103" s="43">
        <f t="shared" si="27"/>
        <v>0</v>
      </c>
      <c r="V103" s="43"/>
      <c r="W103" s="43">
        <f t="shared" si="15"/>
        <v>63</v>
      </c>
      <c r="X103" s="43"/>
      <c r="Y103" s="43">
        <f t="shared" si="16"/>
        <v>90</v>
      </c>
      <c r="Z103" s="43">
        <f t="shared" si="16"/>
        <v>0</v>
      </c>
      <c r="AA103" s="43">
        <f t="shared" si="16"/>
        <v>0</v>
      </c>
      <c r="AB103" s="43"/>
      <c r="AC103" s="43">
        <f t="shared" si="17"/>
        <v>90</v>
      </c>
      <c r="AD103" s="43"/>
      <c r="AE103" s="43">
        <f t="shared" si="18"/>
        <v>13</v>
      </c>
      <c r="AF103" s="43"/>
      <c r="AG103" s="43">
        <f t="shared" si="19"/>
        <v>18</v>
      </c>
      <c r="AH103" s="43">
        <f t="shared" si="19"/>
        <v>0</v>
      </c>
      <c r="AI103" s="43">
        <f t="shared" si="19"/>
        <v>18</v>
      </c>
      <c r="AJ103" s="43">
        <f t="shared" si="19"/>
        <v>3</v>
      </c>
      <c r="AK103" s="107">
        <f t="shared" si="19"/>
        <v>8024.2300000000005</v>
      </c>
      <c r="AL103" s="107">
        <f t="shared" si="19"/>
        <v>10128.045</v>
      </c>
      <c r="AM103" s="107">
        <f t="shared" si="19"/>
        <v>112.27200000000001</v>
      </c>
      <c r="AN103" s="107"/>
      <c r="AO103" s="107"/>
      <c r="AP103" s="107">
        <f t="shared" si="20"/>
        <v>4638.201</v>
      </c>
      <c r="AQ103" s="107">
        <f t="shared" si="20"/>
        <v>7.4630000000000001</v>
      </c>
      <c r="AR103" s="107">
        <f t="shared" si="20"/>
        <v>0</v>
      </c>
      <c r="AS103" s="107"/>
      <c r="AT103" s="107"/>
      <c r="AU103" s="107"/>
      <c r="AV103" s="107"/>
      <c r="AW103" s="107">
        <f t="shared" ref="AW103:BF103" si="28">AW15+AW26+AW37+AW48+AW59+AW70+AW81+AW92</f>
        <v>14.238</v>
      </c>
      <c r="AX103" s="107">
        <f t="shared" si="28"/>
        <v>0</v>
      </c>
      <c r="AY103" s="107">
        <f t="shared" si="28"/>
        <v>11.063000000000001</v>
      </c>
      <c r="AZ103" s="107">
        <f t="shared" si="28"/>
        <v>0</v>
      </c>
      <c r="BA103" s="107">
        <f t="shared" si="28"/>
        <v>8757.4730000000018</v>
      </c>
      <c r="BB103" s="107">
        <f t="shared" si="28"/>
        <v>31695.985000000001</v>
      </c>
      <c r="BC103" s="43">
        <f t="shared" si="28"/>
        <v>142</v>
      </c>
      <c r="BD103" s="43">
        <f t="shared" si="28"/>
        <v>393</v>
      </c>
      <c r="BE103" s="43">
        <f t="shared" si="28"/>
        <v>129</v>
      </c>
      <c r="BF103" s="43">
        <f t="shared" si="28"/>
        <v>43</v>
      </c>
      <c r="BH103" s="43">
        <f t="shared" si="22"/>
        <v>1425</v>
      </c>
      <c r="BI103" s="43">
        <f t="shared" si="22"/>
        <v>683</v>
      </c>
      <c r="BJ103" s="43">
        <f t="shared" si="22"/>
        <v>884</v>
      </c>
      <c r="BK103" s="57"/>
    </row>
    <row r="104" spans="1:63" s="66" customFormat="1" ht="12.75" customHeight="1" x14ac:dyDescent="0.2">
      <c r="A104" s="46" t="s">
        <v>14</v>
      </c>
      <c r="B104" s="84">
        <v>2016</v>
      </c>
      <c r="C104" s="43">
        <f t="shared" ref="C104:U104" si="29">C16+C27+C38+C49+C60+C71+C82+C93</f>
        <v>409</v>
      </c>
      <c r="D104" s="43">
        <f t="shared" si="29"/>
        <v>40</v>
      </c>
      <c r="E104" s="43">
        <f t="shared" si="29"/>
        <v>292</v>
      </c>
      <c r="F104" s="43">
        <f t="shared" si="29"/>
        <v>148</v>
      </c>
      <c r="G104" s="43">
        <f t="shared" si="29"/>
        <v>17</v>
      </c>
      <c r="H104" s="43">
        <f t="shared" si="29"/>
        <v>15</v>
      </c>
      <c r="I104" s="43">
        <f t="shared" si="29"/>
        <v>10</v>
      </c>
      <c r="J104" s="43">
        <f t="shared" si="29"/>
        <v>10</v>
      </c>
      <c r="K104" s="43">
        <f t="shared" si="29"/>
        <v>49</v>
      </c>
      <c r="L104" s="43">
        <f t="shared" si="29"/>
        <v>0</v>
      </c>
      <c r="M104" s="43">
        <f t="shared" si="29"/>
        <v>83.7</v>
      </c>
      <c r="N104" s="44">
        <f t="shared" si="29"/>
        <v>36.200000000000003</v>
      </c>
      <c r="O104" s="44">
        <f t="shared" si="29"/>
        <v>8.5</v>
      </c>
      <c r="P104" s="44">
        <f t="shared" si="29"/>
        <v>26</v>
      </c>
      <c r="Q104" s="44">
        <f t="shared" si="29"/>
        <v>12.2</v>
      </c>
      <c r="R104" s="44">
        <f t="shared" si="29"/>
        <v>45405</v>
      </c>
      <c r="S104" s="43">
        <f t="shared" si="29"/>
        <v>46</v>
      </c>
      <c r="T104" s="43">
        <f t="shared" si="29"/>
        <v>17</v>
      </c>
      <c r="U104" s="43">
        <f t="shared" si="29"/>
        <v>0</v>
      </c>
      <c r="V104" s="43">
        <f>V16+V27+V38+V49+V60+V71+V82+V93</f>
        <v>0</v>
      </c>
      <c r="W104" s="43">
        <f t="shared" si="15"/>
        <v>63</v>
      </c>
      <c r="X104" s="43">
        <f t="shared" ref="X104:AB105" si="30">X16+X27+X38+X49+X60+X71+X82+X93</f>
        <v>0</v>
      </c>
      <c r="Y104" s="43">
        <f t="shared" si="30"/>
        <v>14</v>
      </c>
      <c r="Z104" s="43">
        <f t="shared" si="30"/>
        <v>2</v>
      </c>
      <c r="AA104" s="43">
        <f t="shared" si="30"/>
        <v>0</v>
      </c>
      <c r="AB104" s="43">
        <f t="shared" si="30"/>
        <v>31</v>
      </c>
      <c r="AC104" s="43">
        <f t="shared" si="17"/>
        <v>47</v>
      </c>
      <c r="AD104" s="43">
        <f>AD16+AD27+AD38+AD49+AD60+AD71+AD82+AD93</f>
        <v>3</v>
      </c>
      <c r="AE104" s="43">
        <f t="shared" si="18"/>
        <v>13</v>
      </c>
      <c r="AF104" s="43">
        <f>AF16+AF27+AF38+AF49+AF60+AF71+AF82+AF93</f>
        <v>3</v>
      </c>
      <c r="AG104" s="43">
        <f t="shared" ref="AG104:AO104" si="31">AG16+AG27+AG38+AG49+AG60+AG71+AG82+AG93</f>
        <v>15</v>
      </c>
      <c r="AH104" s="43">
        <f t="shared" si="31"/>
        <v>1</v>
      </c>
      <c r="AI104" s="43">
        <f t="shared" si="31"/>
        <v>16</v>
      </c>
      <c r="AJ104" s="43">
        <f t="shared" si="31"/>
        <v>3</v>
      </c>
      <c r="AK104" s="107">
        <f t="shared" si="31"/>
        <v>4974</v>
      </c>
      <c r="AL104" s="107">
        <f t="shared" si="31"/>
        <v>10706</v>
      </c>
      <c r="AM104" s="107">
        <f t="shared" si="31"/>
        <v>43</v>
      </c>
      <c r="AN104" s="107">
        <f t="shared" si="31"/>
        <v>378</v>
      </c>
      <c r="AO104" s="107">
        <f t="shared" si="31"/>
        <v>0</v>
      </c>
      <c r="AP104" s="107">
        <f>AP16+AP27+AP38+AP49+AP60+AP71+AP82+AP93</f>
        <v>1930</v>
      </c>
      <c r="AQ104" s="107">
        <f t="shared" ref="AQ104:AV104" si="32">AQ16+AQ27+AQ38+AQ49+AQ60+AQ71+AQ82+AQ93</f>
        <v>0</v>
      </c>
      <c r="AR104" s="107">
        <f t="shared" si="32"/>
        <v>0</v>
      </c>
      <c r="AS104" s="107">
        <f>AS16+AS27+AS38+AS49+AS60+AS71+AS82+AS93</f>
        <v>1025</v>
      </c>
      <c r="AT104" s="107">
        <f>AT16+AT27+AT38+AT49+AT60+AT71+AT82+AT93</f>
        <v>2419</v>
      </c>
      <c r="AU104" s="107">
        <f t="shared" si="32"/>
        <v>0</v>
      </c>
      <c r="AV104" s="107">
        <f t="shared" si="32"/>
        <v>0</v>
      </c>
      <c r="AW104" s="107">
        <f t="shared" ref="AW104:BF104" si="33">AW16+AW27+AW38+AW49+AW60+AW71+AW82+AW93</f>
        <v>8</v>
      </c>
      <c r="AX104" s="107">
        <f t="shared" si="33"/>
        <v>0</v>
      </c>
      <c r="AY104" s="107">
        <f t="shared" si="33"/>
        <v>0</v>
      </c>
      <c r="AZ104" s="107">
        <f t="shared" si="33"/>
        <v>0</v>
      </c>
      <c r="BA104" s="107">
        <f t="shared" si="33"/>
        <v>7795</v>
      </c>
      <c r="BB104" s="107">
        <f t="shared" si="33"/>
        <v>29280</v>
      </c>
      <c r="BC104" s="43">
        <f t="shared" si="33"/>
        <v>138</v>
      </c>
      <c r="BD104" s="43">
        <f t="shared" si="33"/>
        <v>462</v>
      </c>
      <c r="BE104" s="43">
        <f t="shared" si="33"/>
        <v>163</v>
      </c>
      <c r="BF104" s="43">
        <f t="shared" si="33"/>
        <v>37</v>
      </c>
      <c r="BG104" s="43">
        <f t="shared" ref="BG104:BJ105" si="34">BG16+BG27+BG38+BG49+BG60+BG71+BG82+BG93</f>
        <v>2826</v>
      </c>
      <c r="BH104" s="43">
        <f t="shared" si="34"/>
        <v>1466</v>
      </c>
      <c r="BI104" s="43">
        <f t="shared" si="34"/>
        <v>669</v>
      </c>
      <c r="BJ104" s="43">
        <f t="shared" si="34"/>
        <v>691</v>
      </c>
      <c r="BK104" s="45"/>
    </row>
    <row r="105" spans="1:63" s="84" customFormat="1" ht="12.75" customHeight="1" x14ac:dyDescent="0.2">
      <c r="A105" s="46" t="s">
        <v>14</v>
      </c>
      <c r="B105" s="84">
        <v>2017</v>
      </c>
      <c r="C105" s="43">
        <f t="shared" ref="C105:U105" si="35">C17+C28+C39+C50+C61+C72+C83+C94</f>
        <v>363</v>
      </c>
      <c r="D105" s="43">
        <f t="shared" si="35"/>
        <v>31</v>
      </c>
      <c r="E105" s="43">
        <f t="shared" si="35"/>
        <v>227</v>
      </c>
      <c r="F105" s="43">
        <f t="shared" si="35"/>
        <v>123</v>
      </c>
      <c r="G105" s="43">
        <f t="shared" si="35"/>
        <v>12</v>
      </c>
      <c r="H105" s="43">
        <f t="shared" si="35"/>
        <v>13</v>
      </c>
      <c r="I105" s="43">
        <f t="shared" si="35"/>
        <v>18</v>
      </c>
      <c r="J105" s="43">
        <f t="shared" si="35"/>
        <v>4</v>
      </c>
      <c r="K105" s="43">
        <f t="shared" si="35"/>
        <v>40</v>
      </c>
      <c r="L105" s="43">
        <f t="shared" si="35"/>
        <v>0</v>
      </c>
      <c r="M105" s="43">
        <f t="shared" si="35"/>
        <v>86.4</v>
      </c>
      <c r="N105" s="43">
        <f t="shared" si="35"/>
        <v>40.5</v>
      </c>
      <c r="O105" s="43">
        <f t="shared" si="35"/>
        <v>7.6</v>
      </c>
      <c r="P105" s="43">
        <f t="shared" si="35"/>
        <v>27</v>
      </c>
      <c r="Q105" s="43">
        <f t="shared" si="35"/>
        <v>11.3</v>
      </c>
      <c r="R105" s="107">
        <f t="shared" si="35"/>
        <v>36409.915430000001</v>
      </c>
      <c r="S105" s="43">
        <f t="shared" si="35"/>
        <v>56</v>
      </c>
      <c r="T105" s="43">
        <f t="shared" si="35"/>
        <v>6</v>
      </c>
      <c r="U105" s="43">
        <f t="shared" si="35"/>
        <v>0</v>
      </c>
      <c r="V105" s="43">
        <f>V17+V28+V39+V50+V61+V72+V83+V94</f>
        <v>3</v>
      </c>
      <c r="W105" s="43">
        <f t="shared" si="15"/>
        <v>64</v>
      </c>
      <c r="X105" s="43">
        <f t="shared" si="30"/>
        <v>0</v>
      </c>
      <c r="Y105" s="43">
        <f t="shared" si="30"/>
        <v>13</v>
      </c>
      <c r="Z105" s="43">
        <f t="shared" si="30"/>
        <v>0</v>
      </c>
      <c r="AA105" s="43">
        <f t="shared" si="30"/>
        <v>0</v>
      </c>
      <c r="AB105" s="43">
        <f t="shared" si="30"/>
        <v>33</v>
      </c>
      <c r="AC105" s="43">
        <f t="shared" si="17"/>
        <v>46</v>
      </c>
      <c r="AD105" s="43">
        <f>AD17+AD28+AD39+AD50+AD61+AD72+AD83+AD94</f>
        <v>3</v>
      </c>
      <c r="AE105" s="43">
        <f t="shared" si="18"/>
        <v>8</v>
      </c>
      <c r="AF105" s="43">
        <f>AF17+AF28+AF39+AF50+AF61+AF72+AF83+AF94</f>
        <v>0</v>
      </c>
      <c r="AG105" s="43">
        <f t="shared" ref="AG105:AO105" si="36">AG17+AG28+AG39+AG50+AG61+AG72+AG83+AG94</f>
        <v>9</v>
      </c>
      <c r="AH105" s="43">
        <f t="shared" si="36"/>
        <v>4</v>
      </c>
      <c r="AI105" s="43">
        <f t="shared" si="36"/>
        <v>13</v>
      </c>
      <c r="AJ105" s="43">
        <f t="shared" si="36"/>
        <v>0</v>
      </c>
      <c r="AK105" s="107">
        <f t="shared" si="36"/>
        <v>18991.51917</v>
      </c>
      <c r="AL105" s="107">
        <f t="shared" si="36"/>
        <v>11786.20298</v>
      </c>
      <c r="AM105" s="107">
        <f t="shared" si="36"/>
        <v>504.63621999999998</v>
      </c>
      <c r="AN105" s="107">
        <f t="shared" si="36"/>
        <v>257.83575999999999</v>
      </c>
      <c r="AO105" s="107">
        <f t="shared" si="36"/>
        <v>0</v>
      </c>
      <c r="AP105" s="107">
        <f>AP17+AP28+AP39+AP50+AP61+AP72+AP83+AP94</f>
        <v>2279.1184600000001</v>
      </c>
      <c r="AQ105" s="107">
        <f>AQ17+AQ28+AQ39+AQ50+AQ61+AQ72+AQ83+AQ94</f>
        <v>0</v>
      </c>
      <c r="AR105" s="107">
        <f>AR17+AR28+AR39+AR50+AR61+AR72+AR83+AR94</f>
        <v>0</v>
      </c>
      <c r="AS105" s="107">
        <f>AS17+AS28+AS39+AS50+AS61+AS72+AS83+AS94</f>
        <v>1922.15642</v>
      </c>
      <c r="AT105" s="107">
        <f>AT17+AT28+AT39+AT50+AT61+AT72+AT83+AT94</f>
        <v>0</v>
      </c>
      <c r="AU105" s="107">
        <f>AU17+AU28+AU39+AU50+AU61+AU72+AU83+AU94</f>
        <v>233.17500000000001</v>
      </c>
      <c r="AV105" s="107">
        <f>AV17+AV28+AV39+AV50+AV61+AV72+AV83+AV94</f>
        <v>0</v>
      </c>
      <c r="AW105" s="107">
        <f t="shared" ref="AW105:BF105" si="37">AW17+AW28+AW39+AW50+AW61+AW72+AW83+AW94</f>
        <v>4.0095000000000001</v>
      </c>
      <c r="AX105" s="107">
        <f t="shared" si="37"/>
        <v>1468.9601400000001</v>
      </c>
      <c r="AY105" s="107">
        <f t="shared" si="37"/>
        <v>188.16</v>
      </c>
      <c r="AZ105" s="107">
        <f t="shared" si="37"/>
        <v>0</v>
      </c>
      <c r="BA105" s="107">
        <f t="shared" si="37"/>
        <v>7036.7942700000003</v>
      </c>
      <c r="BB105" s="107">
        <f t="shared" si="37"/>
        <v>44672.567920000001</v>
      </c>
      <c r="BC105" s="43">
        <f t="shared" si="37"/>
        <v>179</v>
      </c>
      <c r="BD105" s="43">
        <f t="shared" si="37"/>
        <v>482</v>
      </c>
      <c r="BE105" s="43">
        <f t="shared" si="37"/>
        <v>210</v>
      </c>
      <c r="BF105" s="43">
        <f t="shared" si="37"/>
        <v>36</v>
      </c>
      <c r="BG105" s="43">
        <f t="shared" si="34"/>
        <v>2715</v>
      </c>
      <c r="BH105" s="43">
        <f t="shared" si="34"/>
        <v>1358.5</v>
      </c>
      <c r="BI105" s="43">
        <f t="shared" si="34"/>
        <v>486.5</v>
      </c>
      <c r="BJ105" s="43">
        <f t="shared" si="34"/>
        <v>727</v>
      </c>
      <c r="BK105" s="45"/>
    </row>
    <row r="106" spans="1:63" ht="12.75" customHeight="1" x14ac:dyDescent="0.2">
      <c r="A106" s="46"/>
      <c r="C106" s="43"/>
      <c r="D106" s="43"/>
      <c r="E106" s="43"/>
      <c r="F106" s="43"/>
      <c r="G106" s="43"/>
      <c r="H106" s="43"/>
      <c r="I106" s="43"/>
      <c r="J106" s="43"/>
      <c r="K106" s="43"/>
      <c r="L106" s="43"/>
      <c r="M106" s="43"/>
      <c r="N106" s="44"/>
      <c r="O106" s="44"/>
      <c r="P106" s="44"/>
      <c r="Q106" s="44"/>
      <c r="R106" s="44"/>
      <c r="S106" s="43"/>
      <c r="T106" s="43"/>
      <c r="U106" s="43"/>
      <c r="V106" s="43"/>
      <c r="W106" s="43"/>
      <c r="X106" s="43"/>
      <c r="Y106" s="43"/>
      <c r="Z106" s="43"/>
      <c r="AA106" s="43"/>
      <c r="AB106" s="43"/>
      <c r="AC106" s="43"/>
      <c r="AD106" s="43"/>
      <c r="AE106" s="43"/>
      <c r="AF106" s="43"/>
      <c r="AG106" s="43"/>
      <c r="AH106" s="43"/>
      <c r="AI106" s="43"/>
      <c r="AJ106" s="43"/>
      <c r="AK106" s="107"/>
      <c r="AL106" s="107"/>
      <c r="AM106" s="107"/>
      <c r="AN106" s="107"/>
      <c r="AO106" s="107"/>
      <c r="AP106" s="107"/>
      <c r="AQ106" s="107"/>
      <c r="AR106" s="107"/>
      <c r="AS106" s="107"/>
      <c r="AT106" s="107"/>
      <c r="AU106" s="107"/>
      <c r="AV106" s="107"/>
      <c r="AW106" s="107"/>
      <c r="AX106" s="107"/>
      <c r="AY106" s="107"/>
      <c r="AZ106" s="107"/>
      <c r="BA106" s="107"/>
      <c r="BB106" s="107"/>
      <c r="BC106" s="43"/>
      <c r="BD106" s="43"/>
      <c r="BE106" s="43"/>
      <c r="BF106" s="43"/>
      <c r="BG106" s="43"/>
      <c r="BH106" s="43"/>
      <c r="BI106" s="43"/>
      <c r="BJ106" s="43"/>
      <c r="BK106" s="45"/>
    </row>
    <row r="107" spans="1:63" x14ac:dyDescent="0.2">
      <c r="A107" s="40" t="s">
        <v>15</v>
      </c>
      <c r="C107" s="43"/>
      <c r="D107" s="43"/>
      <c r="E107" s="43"/>
      <c r="F107" s="43"/>
      <c r="G107" s="43"/>
      <c r="H107" s="43"/>
      <c r="I107" s="43"/>
      <c r="J107" s="43"/>
      <c r="K107" s="43"/>
      <c r="L107" s="43"/>
      <c r="M107" s="43"/>
      <c r="N107" s="44"/>
      <c r="O107" s="44"/>
      <c r="P107" s="44"/>
      <c r="Q107" s="44"/>
      <c r="R107" s="107"/>
      <c r="S107" s="43"/>
      <c r="T107" s="43"/>
      <c r="U107" s="43"/>
      <c r="V107" s="43"/>
      <c r="W107" s="43"/>
      <c r="X107" s="43"/>
      <c r="Y107" s="43"/>
      <c r="Z107" s="43"/>
      <c r="AA107" s="43"/>
      <c r="AB107" s="43"/>
      <c r="AC107" s="43"/>
      <c r="AD107" s="43"/>
      <c r="AE107" s="43"/>
      <c r="AF107" s="43"/>
      <c r="AG107" s="43"/>
      <c r="AH107" s="43"/>
      <c r="AI107" s="43"/>
      <c r="AJ107" s="43"/>
      <c r="AK107" s="107"/>
      <c r="AL107" s="107"/>
      <c r="AM107" s="107"/>
      <c r="AN107" s="107"/>
      <c r="AO107" s="107"/>
      <c r="AP107" s="107"/>
      <c r="AQ107" s="107"/>
      <c r="AR107" s="107"/>
      <c r="AS107" s="107"/>
      <c r="AT107" s="107"/>
      <c r="AU107" s="107"/>
      <c r="AV107" s="107"/>
      <c r="AW107" s="107"/>
      <c r="AX107" s="107"/>
      <c r="AY107" s="107"/>
      <c r="AZ107" s="107"/>
      <c r="BA107" s="107"/>
      <c r="BB107" s="107"/>
      <c r="BC107" s="43"/>
      <c r="BD107" s="43"/>
      <c r="BE107" s="43"/>
      <c r="BF107" s="43"/>
      <c r="BG107" s="43"/>
      <c r="BH107" s="43"/>
      <c r="BI107" s="43"/>
      <c r="BJ107" s="43"/>
      <c r="BK107" s="45"/>
    </row>
    <row r="108" spans="1:63" x14ac:dyDescent="0.2">
      <c r="A108" s="51" t="s">
        <v>16</v>
      </c>
      <c r="B108" s="84">
        <v>2007</v>
      </c>
      <c r="C108" s="43">
        <v>0</v>
      </c>
      <c r="D108" s="43">
        <v>0</v>
      </c>
      <c r="E108" s="43">
        <v>0</v>
      </c>
      <c r="F108" s="43">
        <v>0</v>
      </c>
      <c r="G108" s="43">
        <v>0</v>
      </c>
      <c r="H108" s="43"/>
      <c r="I108" s="43"/>
      <c r="J108" s="43"/>
      <c r="K108" s="43">
        <v>0</v>
      </c>
      <c r="L108" s="43"/>
      <c r="M108" s="43">
        <v>0.2</v>
      </c>
      <c r="N108" s="44">
        <v>0.1</v>
      </c>
      <c r="O108" s="44">
        <v>0.1</v>
      </c>
      <c r="P108" s="44">
        <v>0</v>
      </c>
      <c r="Q108" s="44">
        <v>0</v>
      </c>
      <c r="R108" s="44">
        <v>200</v>
      </c>
      <c r="S108" s="43">
        <v>0</v>
      </c>
      <c r="T108" s="43">
        <v>0</v>
      </c>
      <c r="U108" s="43">
        <v>0</v>
      </c>
      <c r="V108" s="43"/>
      <c r="W108" s="43">
        <v>0</v>
      </c>
      <c r="X108" s="43"/>
      <c r="Y108" s="43"/>
      <c r="Z108" s="43"/>
      <c r="AA108" s="43"/>
      <c r="AB108" s="43"/>
      <c r="AC108" s="43">
        <v>0</v>
      </c>
      <c r="AD108" s="43"/>
      <c r="AE108" s="43">
        <v>0</v>
      </c>
      <c r="AF108" s="43"/>
      <c r="AG108" s="43">
        <v>0</v>
      </c>
      <c r="AH108" s="43">
        <v>0</v>
      </c>
      <c r="AI108" s="43">
        <v>0</v>
      </c>
      <c r="AJ108" s="43">
        <v>0</v>
      </c>
      <c r="AK108" s="107">
        <v>0</v>
      </c>
      <c r="AL108" s="107">
        <v>0</v>
      </c>
      <c r="AM108" s="107">
        <v>0</v>
      </c>
      <c r="AN108" s="107"/>
      <c r="AO108" s="107"/>
      <c r="AP108" s="107">
        <v>0</v>
      </c>
      <c r="AQ108" s="107" t="s">
        <v>6</v>
      </c>
      <c r="AR108" s="107" t="s">
        <v>6</v>
      </c>
      <c r="AS108" s="107"/>
      <c r="AT108" s="107"/>
      <c r="AU108" s="107"/>
      <c r="AV108" s="107"/>
      <c r="AW108" s="107" t="s">
        <v>6</v>
      </c>
      <c r="AX108" s="107" t="s">
        <v>6</v>
      </c>
      <c r="AY108" s="107">
        <v>0</v>
      </c>
      <c r="AZ108" s="107">
        <v>0</v>
      </c>
      <c r="BA108" s="107">
        <v>0</v>
      </c>
      <c r="BB108" s="107">
        <v>0</v>
      </c>
      <c r="BC108" s="43">
        <v>4</v>
      </c>
      <c r="BD108" s="43">
        <v>0</v>
      </c>
      <c r="BE108" s="43">
        <v>0</v>
      </c>
      <c r="BF108" s="43">
        <v>0</v>
      </c>
      <c r="BG108" s="43" t="s">
        <v>6</v>
      </c>
      <c r="BH108" s="43"/>
      <c r="BI108" s="43"/>
      <c r="BJ108" s="43"/>
      <c r="BK108" s="45"/>
    </row>
    <row r="109" spans="1:63" x14ac:dyDescent="0.2">
      <c r="A109" s="51" t="s">
        <v>16</v>
      </c>
      <c r="B109" s="84">
        <v>2008</v>
      </c>
      <c r="C109" s="43">
        <v>0</v>
      </c>
      <c r="D109" s="43">
        <v>0</v>
      </c>
      <c r="E109" s="43">
        <v>0</v>
      </c>
      <c r="F109" s="43">
        <v>0</v>
      </c>
      <c r="G109" s="43">
        <v>0</v>
      </c>
      <c r="H109" s="43"/>
      <c r="I109" s="43"/>
      <c r="J109" s="43"/>
      <c r="K109" s="43">
        <v>0</v>
      </c>
      <c r="L109" s="43"/>
      <c r="M109" s="43">
        <v>0.2</v>
      </c>
      <c r="N109" s="44">
        <v>0.2</v>
      </c>
      <c r="O109" s="44">
        <v>0</v>
      </c>
      <c r="P109" s="44">
        <v>0</v>
      </c>
      <c r="Q109" s="44">
        <v>0</v>
      </c>
      <c r="R109" s="44">
        <v>0</v>
      </c>
      <c r="S109" s="43">
        <v>0</v>
      </c>
      <c r="T109" s="43">
        <v>0</v>
      </c>
      <c r="U109" s="43">
        <v>0</v>
      </c>
      <c r="V109" s="43"/>
      <c r="W109" s="43">
        <v>0</v>
      </c>
      <c r="X109" s="43"/>
      <c r="Y109" s="43"/>
      <c r="Z109" s="43"/>
      <c r="AA109" s="43"/>
      <c r="AB109" s="43"/>
      <c r="AC109" s="43">
        <v>0</v>
      </c>
      <c r="AD109" s="43"/>
      <c r="AE109" s="43">
        <v>0</v>
      </c>
      <c r="AF109" s="43"/>
      <c r="AG109" s="43">
        <v>0</v>
      </c>
      <c r="AH109" s="43">
        <v>0</v>
      </c>
      <c r="AI109" s="43">
        <v>0</v>
      </c>
      <c r="AJ109" s="43">
        <v>0</v>
      </c>
      <c r="AK109" s="107">
        <v>0</v>
      </c>
      <c r="AL109" s="107">
        <v>0</v>
      </c>
      <c r="AM109" s="107">
        <v>0</v>
      </c>
      <c r="AN109" s="107"/>
      <c r="AO109" s="107"/>
      <c r="AP109" s="107">
        <v>0</v>
      </c>
      <c r="AQ109" s="107">
        <v>0</v>
      </c>
      <c r="AR109" s="107" t="s">
        <v>6</v>
      </c>
      <c r="AS109" s="107"/>
      <c r="AT109" s="107"/>
      <c r="AU109" s="107"/>
      <c r="AV109" s="107"/>
      <c r="AW109" s="107" t="s">
        <v>6</v>
      </c>
      <c r="AX109" s="107">
        <v>0</v>
      </c>
      <c r="AY109" s="107" t="s">
        <v>6</v>
      </c>
      <c r="AZ109" s="107" t="s">
        <v>6</v>
      </c>
      <c r="BA109" s="107">
        <v>0</v>
      </c>
      <c r="BB109" s="107">
        <v>0</v>
      </c>
      <c r="BC109" s="43">
        <v>3</v>
      </c>
      <c r="BD109" s="43">
        <v>0</v>
      </c>
      <c r="BE109" s="43">
        <v>0</v>
      </c>
      <c r="BF109" s="43">
        <v>0</v>
      </c>
      <c r="BG109" s="43" t="s">
        <v>6</v>
      </c>
      <c r="BH109" s="43"/>
      <c r="BI109" s="43"/>
      <c r="BJ109" s="43"/>
      <c r="BK109" s="45"/>
    </row>
    <row r="110" spans="1:63" x14ac:dyDescent="0.2">
      <c r="A110" s="51" t="s">
        <v>16</v>
      </c>
      <c r="B110" s="84">
        <v>2009</v>
      </c>
      <c r="C110" s="43">
        <v>2</v>
      </c>
      <c r="D110" s="43">
        <v>0</v>
      </c>
      <c r="E110" s="43">
        <v>1</v>
      </c>
      <c r="F110" s="43">
        <v>1</v>
      </c>
      <c r="G110" s="43">
        <v>0</v>
      </c>
      <c r="H110" s="43"/>
      <c r="I110" s="43"/>
      <c r="J110" s="43"/>
      <c r="K110" s="43">
        <v>0</v>
      </c>
      <c r="L110" s="43"/>
      <c r="M110" s="43">
        <v>0.2</v>
      </c>
      <c r="N110" s="44">
        <v>0.2</v>
      </c>
      <c r="O110" s="44">
        <v>0</v>
      </c>
      <c r="P110" s="44">
        <v>0</v>
      </c>
      <c r="Q110" s="44">
        <v>0</v>
      </c>
      <c r="R110" s="44">
        <v>0</v>
      </c>
      <c r="S110" s="43">
        <v>0</v>
      </c>
      <c r="T110" s="43">
        <v>0</v>
      </c>
      <c r="U110" s="43">
        <v>0</v>
      </c>
      <c r="V110" s="43"/>
      <c r="W110" s="43">
        <v>0</v>
      </c>
      <c r="X110" s="43"/>
      <c r="Y110" s="43"/>
      <c r="Z110" s="43"/>
      <c r="AA110" s="43"/>
      <c r="AB110" s="43"/>
      <c r="AC110" s="43">
        <v>0</v>
      </c>
      <c r="AD110" s="43"/>
      <c r="AE110" s="43">
        <v>0</v>
      </c>
      <c r="AF110" s="43"/>
      <c r="AG110" s="43">
        <v>0</v>
      </c>
      <c r="AH110" s="43">
        <v>0</v>
      </c>
      <c r="AI110" s="43">
        <v>0</v>
      </c>
      <c r="AJ110" s="43">
        <v>0</v>
      </c>
      <c r="AK110" s="107">
        <v>0</v>
      </c>
      <c r="AL110" s="107">
        <v>0</v>
      </c>
      <c r="AM110" s="107">
        <v>0</v>
      </c>
      <c r="AN110" s="107"/>
      <c r="AO110" s="107"/>
      <c r="AP110" s="107">
        <v>0</v>
      </c>
      <c r="AQ110" s="107">
        <v>0</v>
      </c>
      <c r="AR110" s="107">
        <v>0</v>
      </c>
      <c r="AS110" s="107"/>
      <c r="AT110" s="107"/>
      <c r="AU110" s="107"/>
      <c r="AV110" s="107"/>
      <c r="AW110" s="107">
        <v>0</v>
      </c>
      <c r="AX110" s="107">
        <v>0</v>
      </c>
      <c r="AY110" s="107">
        <v>0</v>
      </c>
      <c r="AZ110" s="107">
        <v>0</v>
      </c>
      <c r="BA110" s="107">
        <v>0</v>
      </c>
      <c r="BB110" s="107">
        <v>0</v>
      </c>
      <c r="BC110" s="43">
        <v>3</v>
      </c>
      <c r="BD110" s="43">
        <v>0</v>
      </c>
      <c r="BE110" s="43">
        <v>0</v>
      </c>
      <c r="BF110" s="43">
        <v>0</v>
      </c>
      <c r="BG110" s="43"/>
      <c r="BH110" s="43"/>
      <c r="BI110" s="43"/>
      <c r="BJ110" s="43"/>
      <c r="BK110" s="45"/>
    </row>
    <row r="111" spans="1:63" x14ac:dyDescent="0.2">
      <c r="A111" s="51" t="s">
        <v>16</v>
      </c>
      <c r="B111" s="84">
        <v>2010</v>
      </c>
      <c r="C111" s="43">
        <v>0</v>
      </c>
      <c r="D111" s="43">
        <v>0</v>
      </c>
      <c r="E111" s="43">
        <v>0</v>
      </c>
      <c r="F111" s="43">
        <v>0</v>
      </c>
      <c r="G111" s="43">
        <v>0</v>
      </c>
      <c r="H111" s="43"/>
      <c r="I111" s="43"/>
      <c r="J111" s="43"/>
      <c r="K111" s="43">
        <v>0</v>
      </c>
      <c r="L111" s="43"/>
      <c r="M111" s="43">
        <v>0.1</v>
      </c>
      <c r="N111" s="44">
        <v>0.1</v>
      </c>
      <c r="O111" s="44">
        <v>0</v>
      </c>
      <c r="P111" s="44">
        <v>0</v>
      </c>
      <c r="Q111" s="44">
        <v>0</v>
      </c>
      <c r="R111" s="44">
        <v>102</v>
      </c>
      <c r="S111" s="43">
        <v>0</v>
      </c>
      <c r="T111" s="43">
        <v>0</v>
      </c>
      <c r="U111" s="43">
        <v>0</v>
      </c>
      <c r="V111" s="43"/>
      <c r="W111" s="43">
        <v>0</v>
      </c>
      <c r="X111" s="43"/>
      <c r="Y111" s="43"/>
      <c r="Z111" s="43"/>
      <c r="AA111" s="43"/>
      <c r="AB111" s="43"/>
      <c r="AC111" s="43">
        <v>0</v>
      </c>
      <c r="AD111" s="43"/>
      <c r="AE111" s="43">
        <v>0</v>
      </c>
      <c r="AF111" s="43"/>
      <c r="AG111" s="43">
        <v>0</v>
      </c>
      <c r="AH111" s="43">
        <v>0</v>
      </c>
      <c r="AI111" s="43">
        <v>0</v>
      </c>
      <c r="AJ111" s="43">
        <v>0</v>
      </c>
      <c r="AK111" s="107">
        <v>0</v>
      </c>
      <c r="AL111" s="107">
        <v>0</v>
      </c>
      <c r="AM111" s="107">
        <v>0</v>
      </c>
      <c r="AN111" s="107"/>
      <c r="AO111" s="107"/>
      <c r="AP111" s="107">
        <v>0</v>
      </c>
      <c r="AQ111" s="107">
        <v>0</v>
      </c>
      <c r="AR111" s="107">
        <v>0</v>
      </c>
      <c r="AS111" s="107"/>
      <c r="AT111" s="107"/>
      <c r="AU111" s="107"/>
      <c r="AV111" s="107"/>
      <c r="AW111" s="107">
        <v>0</v>
      </c>
      <c r="AX111" s="107">
        <v>0</v>
      </c>
      <c r="AY111" s="107">
        <v>0</v>
      </c>
      <c r="AZ111" s="107">
        <v>0</v>
      </c>
      <c r="BA111" s="107">
        <v>0</v>
      </c>
      <c r="BB111" s="107">
        <v>0</v>
      </c>
      <c r="BC111" s="43">
        <v>2</v>
      </c>
      <c r="BD111" s="43">
        <v>0</v>
      </c>
      <c r="BE111" s="43">
        <v>0</v>
      </c>
      <c r="BF111" s="43">
        <v>0</v>
      </c>
      <c r="BG111" s="43"/>
      <c r="BH111" s="43"/>
      <c r="BI111" s="43"/>
      <c r="BJ111" s="43"/>
      <c r="BK111" s="45"/>
    </row>
    <row r="112" spans="1:63" x14ac:dyDescent="0.2">
      <c r="A112" s="45" t="s">
        <v>16</v>
      </c>
      <c r="B112" s="84">
        <v>2011</v>
      </c>
      <c r="C112" s="43">
        <v>0</v>
      </c>
      <c r="D112" s="43"/>
      <c r="E112" s="43">
        <v>0</v>
      </c>
      <c r="F112" s="43">
        <v>0</v>
      </c>
      <c r="G112" s="43"/>
      <c r="H112" s="43"/>
      <c r="I112" s="43"/>
      <c r="J112" s="43"/>
      <c r="K112" s="43">
        <v>0</v>
      </c>
      <c r="L112" s="43"/>
      <c r="M112" s="43">
        <v>0.2</v>
      </c>
      <c r="N112" s="44">
        <v>0.2</v>
      </c>
      <c r="O112" s="44"/>
      <c r="P112" s="44"/>
      <c r="Q112" s="44"/>
      <c r="R112" s="44">
        <v>150</v>
      </c>
      <c r="S112" s="43">
        <v>0</v>
      </c>
      <c r="T112" s="43">
        <v>0</v>
      </c>
      <c r="U112" s="43">
        <v>0</v>
      </c>
      <c r="V112" s="43"/>
      <c r="W112" s="43">
        <v>0</v>
      </c>
      <c r="X112" s="43"/>
      <c r="Y112" s="43"/>
      <c r="Z112" s="43"/>
      <c r="AA112" s="43"/>
      <c r="AB112" s="43"/>
      <c r="AC112" s="43">
        <v>0</v>
      </c>
      <c r="AD112" s="43"/>
      <c r="AE112" s="43">
        <v>0</v>
      </c>
      <c r="AF112" s="43"/>
      <c r="AG112" s="43">
        <v>0</v>
      </c>
      <c r="AH112" s="43">
        <v>0</v>
      </c>
      <c r="AI112" s="43">
        <v>0</v>
      </c>
      <c r="AJ112" s="43">
        <v>0</v>
      </c>
      <c r="AK112" s="107">
        <v>0</v>
      </c>
      <c r="AL112" s="107">
        <v>0</v>
      </c>
      <c r="AM112" s="107">
        <v>0</v>
      </c>
      <c r="AN112" s="107"/>
      <c r="AO112" s="107"/>
      <c r="AP112" s="107">
        <v>0</v>
      </c>
      <c r="AQ112" s="107">
        <v>0</v>
      </c>
      <c r="AR112" s="107">
        <v>0</v>
      </c>
      <c r="AS112" s="107"/>
      <c r="AT112" s="107"/>
      <c r="AU112" s="107"/>
      <c r="AV112" s="107"/>
      <c r="AW112" s="107">
        <v>0</v>
      </c>
      <c r="AX112" s="107">
        <v>0</v>
      </c>
      <c r="AY112" s="107">
        <v>0</v>
      </c>
      <c r="AZ112" s="107">
        <v>0</v>
      </c>
      <c r="BA112" s="107">
        <v>0</v>
      </c>
      <c r="BB112" s="107">
        <v>0</v>
      </c>
      <c r="BC112" s="43">
        <v>2</v>
      </c>
      <c r="BD112" s="43"/>
      <c r="BE112" s="43"/>
      <c r="BF112" s="43">
        <v>0</v>
      </c>
      <c r="BG112" s="43"/>
      <c r="BH112" s="43"/>
      <c r="BI112" s="43">
        <v>3</v>
      </c>
      <c r="BJ112" s="43">
        <v>6</v>
      </c>
      <c r="BK112" s="45"/>
    </row>
    <row r="113" spans="1:63" s="45" customFormat="1" x14ac:dyDescent="0.2">
      <c r="A113" s="45" t="s">
        <v>16</v>
      </c>
      <c r="B113" s="45">
        <v>2012</v>
      </c>
      <c r="C113" s="43">
        <v>0</v>
      </c>
      <c r="D113" s="43">
        <v>0</v>
      </c>
      <c r="E113" s="43">
        <v>0</v>
      </c>
      <c r="F113" s="43">
        <v>0</v>
      </c>
      <c r="G113" s="43">
        <v>0</v>
      </c>
      <c r="H113" s="43">
        <v>0</v>
      </c>
      <c r="I113" s="43">
        <v>0</v>
      </c>
      <c r="J113" s="43">
        <v>0</v>
      </c>
      <c r="K113" s="43">
        <v>0</v>
      </c>
      <c r="L113" s="43">
        <v>0</v>
      </c>
      <c r="M113" s="43">
        <v>0.4</v>
      </c>
      <c r="N113" s="44">
        <v>0.4</v>
      </c>
      <c r="O113" s="44">
        <v>0</v>
      </c>
      <c r="P113" s="44">
        <v>0</v>
      </c>
      <c r="Q113" s="44">
        <v>0</v>
      </c>
      <c r="R113" s="44">
        <v>0</v>
      </c>
      <c r="S113" s="43">
        <v>0</v>
      </c>
      <c r="T113" s="43">
        <v>0</v>
      </c>
      <c r="U113" s="43">
        <v>0</v>
      </c>
      <c r="V113" s="43"/>
      <c r="W113" s="43">
        <v>0</v>
      </c>
      <c r="X113" s="43"/>
      <c r="Y113" s="43">
        <v>0</v>
      </c>
      <c r="Z113" s="43">
        <v>0</v>
      </c>
      <c r="AA113" s="43">
        <v>0</v>
      </c>
      <c r="AB113" s="43"/>
      <c r="AC113" s="43">
        <v>0</v>
      </c>
      <c r="AD113" s="43"/>
      <c r="AE113" s="43">
        <v>0</v>
      </c>
      <c r="AF113" s="43"/>
      <c r="AG113" s="43">
        <v>0</v>
      </c>
      <c r="AH113" s="43">
        <v>0</v>
      </c>
      <c r="AI113" s="43">
        <v>0</v>
      </c>
      <c r="AJ113" s="43">
        <v>0</v>
      </c>
      <c r="AK113" s="107">
        <v>0</v>
      </c>
      <c r="AL113" s="107"/>
      <c r="AM113" s="107"/>
      <c r="AN113" s="107"/>
      <c r="AO113" s="107"/>
      <c r="AP113" s="107"/>
      <c r="AQ113" s="107"/>
      <c r="AR113" s="107"/>
      <c r="AS113" s="107"/>
      <c r="AT113" s="107"/>
      <c r="AU113" s="107"/>
      <c r="AV113" s="107"/>
      <c r="AW113" s="107"/>
      <c r="AX113" s="107"/>
      <c r="AY113" s="107"/>
      <c r="AZ113" s="107"/>
      <c r="BA113" s="107"/>
      <c r="BB113" s="107">
        <v>0</v>
      </c>
      <c r="BC113" s="43">
        <v>3</v>
      </c>
      <c r="BD113" s="43">
        <v>0</v>
      </c>
      <c r="BE113" s="43"/>
      <c r="BF113" s="43">
        <v>0</v>
      </c>
      <c r="BH113" s="43">
        <v>32</v>
      </c>
      <c r="BI113" s="43">
        <v>12</v>
      </c>
      <c r="BJ113" s="43">
        <v>11</v>
      </c>
    </row>
    <row r="114" spans="1:63" s="45" customFormat="1" x14ac:dyDescent="0.2">
      <c r="A114" s="45" t="s">
        <v>16</v>
      </c>
      <c r="B114" s="45">
        <v>2013</v>
      </c>
      <c r="C114" s="43">
        <v>0</v>
      </c>
      <c r="D114" s="43">
        <v>0</v>
      </c>
      <c r="E114" s="43">
        <v>0</v>
      </c>
      <c r="F114" s="43">
        <v>0</v>
      </c>
      <c r="G114" s="43">
        <v>0</v>
      </c>
      <c r="H114" s="43">
        <v>0</v>
      </c>
      <c r="I114" s="43">
        <v>0</v>
      </c>
      <c r="J114" s="43">
        <v>0</v>
      </c>
      <c r="K114" s="43">
        <v>0</v>
      </c>
      <c r="L114" s="43">
        <v>0</v>
      </c>
      <c r="M114" s="43">
        <v>0.1</v>
      </c>
      <c r="N114" s="44">
        <v>0.1</v>
      </c>
      <c r="O114" s="44">
        <v>0</v>
      </c>
      <c r="P114" s="44">
        <v>0</v>
      </c>
      <c r="Q114" s="44">
        <v>0</v>
      </c>
      <c r="R114" s="44">
        <v>89.159000000000006</v>
      </c>
      <c r="S114" s="43">
        <v>0</v>
      </c>
      <c r="T114" s="43">
        <v>0</v>
      </c>
      <c r="U114" s="43">
        <v>0</v>
      </c>
      <c r="V114" s="43"/>
      <c r="W114" s="43">
        <v>0</v>
      </c>
      <c r="X114" s="43"/>
      <c r="Y114" s="43">
        <v>0</v>
      </c>
      <c r="Z114" s="43">
        <v>0</v>
      </c>
      <c r="AA114" s="43">
        <v>0</v>
      </c>
      <c r="AB114" s="43"/>
      <c r="AC114" s="43">
        <v>0</v>
      </c>
      <c r="AD114" s="43"/>
      <c r="AE114" s="43">
        <v>0</v>
      </c>
      <c r="AF114" s="43"/>
      <c r="AG114" s="43">
        <v>0</v>
      </c>
      <c r="AH114" s="43">
        <v>0</v>
      </c>
      <c r="AI114" s="43">
        <v>0</v>
      </c>
      <c r="AJ114" s="43">
        <v>0</v>
      </c>
      <c r="AK114" s="107">
        <v>0</v>
      </c>
      <c r="AL114" s="107">
        <v>0</v>
      </c>
      <c r="AM114" s="107">
        <v>0</v>
      </c>
      <c r="AN114" s="107"/>
      <c r="AO114" s="107"/>
      <c r="AP114" s="107">
        <v>0</v>
      </c>
      <c r="AQ114" s="107">
        <v>0</v>
      </c>
      <c r="AR114" s="107">
        <v>0</v>
      </c>
      <c r="AS114" s="107"/>
      <c r="AT114" s="107"/>
      <c r="AU114" s="107"/>
      <c r="AV114" s="107"/>
      <c r="AW114" s="107">
        <v>0</v>
      </c>
      <c r="AX114" s="107">
        <v>0</v>
      </c>
      <c r="AY114" s="107">
        <v>0</v>
      </c>
      <c r="AZ114" s="107">
        <v>0</v>
      </c>
      <c r="BA114" s="107">
        <v>0</v>
      </c>
      <c r="BB114" s="107">
        <v>0</v>
      </c>
      <c r="BC114" s="43">
        <v>2</v>
      </c>
      <c r="BD114" s="43">
        <v>0</v>
      </c>
      <c r="BE114" s="43">
        <v>0</v>
      </c>
      <c r="BF114" s="43">
        <v>0</v>
      </c>
      <c r="BH114" s="43">
        <v>3</v>
      </c>
      <c r="BI114" s="43">
        <v>9</v>
      </c>
      <c r="BJ114" s="43">
        <v>20</v>
      </c>
      <c r="BK114" s="57"/>
    </row>
    <row r="115" spans="1:63" s="45" customFormat="1" x14ac:dyDescent="0.2">
      <c r="A115" s="45" t="s">
        <v>16</v>
      </c>
      <c r="B115" s="84">
        <v>2014</v>
      </c>
      <c r="C115" s="43">
        <v>1</v>
      </c>
      <c r="D115" s="43">
        <v>0</v>
      </c>
      <c r="E115" s="43">
        <v>1</v>
      </c>
      <c r="F115" s="43">
        <v>1</v>
      </c>
      <c r="G115" s="43">
        <v>0</v>
      </c>
      <c r="H115" s="43">
        <v>0</v>
      </c>
      <c r="I115" s="43">
        <v>0</v>
      </c>
      <c r="J115" s="43">
        <v>0</v>
      </c>
      <c r="K115" s="43">
        <v>1</v>
      </c>
      <c r="L115" s="43">
        <v>0</v>
      </c>
      <c r="M115" s="43">
        <v>0.2</v>
      </c>
      <c r="N115" s="44">
        <v>0.2</v>
      </c>
      <c r="O115" s="44">
        <v>0</v>
      </c>
      <c r="P115" s="44">
        <v>0</v>
      </c>
      <c r="Q115" s="44">
        <v>0</v>
      </c>
      <c r="R115" s="44">
        <v>251.67135999999999</v>
      </c>
      <c r="S115" s="43">
        <v>0</v>
      </c>
      <c r="T115" s="43">
        <v>0</v>
      </c>
      <c r="U115" s="43">
        <v>0</v>
      </c>
      <c r="V115" s="43"/>
      <c r="W115" s="43">
        <v>0</v>
      </c>
      <c r="X115" s="43"/>
      <c r="Y115" s="43">
        <v>0</v>
      </c>
      <c r="Z115" s="43">
        <v>0</v>
      </c>
      <c r="AA115" s="43">
        <v>0</v>
      </c>
      <c r="AB115" s="43"/>
      <c r="AC115" s="43">
        <v>0</v>
      </c>
      <c r="AD115" s="43"/>
      <c r="AE115" s="43">
        <v>0</v>
      </c>
      <c r="AF115" s="43"/>
      <c r="AG115" s="43">
        <v>0</v>
      </c>
      <c r="AH115" s="43">
        <v>0</v>
      </c>
      <c r="AI115" s="43">
        <v>0</v>
      </c>
      <c r="AJ115" s="43"/>
      <c r="AK115" s="107"/>
      <c r="AL115" s="107"/>
      <c r="AM115" s="107"/>
      <c r="AN115" s="107"/>
      <c r="AO115" s="107"/>
      <c r="AP115" s="107"/>
      <c r="AQ115" s="107"/>
      <c r="AR115" s="107"/>
      <c r="AS115" s="107"/>
      <c r="AT115" s="107"/>
      <c r="AU115" s="107"/>
      <c r="AV115" s="107"/>
      <c r="AW115" s="107"/>
      <c r="AX115" s="107"/>
      <c r="AY115" s="107"/>
      <c r="AZ115" s="107"/>
      <c r="BA115" s="107"/>
      <c r="BB115" s="107"/>
      <c r="BC115" s="43">
        <v>3</v>
      </c>
      <c r="BD115" s="43"/>
      <c r="BE115" s="43"/>
      <c r="BF115" s="43"/>
      <c r="BH115" s="43">
        <v>26</v>
      </c>
      <c r="BI115" s="43">
        <v>16</v>
      </c>
      <c r="BJ115" s="43">
        <v>7</v>
      </c>
      <c r="BK115" s="57"/>
    </row>
    <row r="116" spans="1:63" s="45" customFormat="1" x14ac:dyDescent="0.2">
      <c r="A116" s="45" t="s">
        <v>16</v>
      </c>
      <c r="B116" s="84">
        <v>2015</v>
      </c>
      <c r="C116" s="43">
        <v>0</v>
      </c>
      <c r="D116" s="43">
        <v>0</v>
      </c>
      <c r="E116" s="43">
        <v>0</v>
      </c>
      <c r="F116" s="43">
        <v>0</v>
      </c>
      <c r="G116" s="43">
        <v>0</v>
      </c>
      <c r="H116" s="43">
        <v>0</v>
      </c>
      <c r="I116" s="43">
        <v>0</v>
      </c>
      <c r="J116" s="43">
        <v>0</v>
      </c>
      <c r="K116" s="43">
        <v>0</v>
      </c>
      <c r="L116" s="43">
        <v>0</v>
      </c>
      <c r="M116" s="43">
        <v>0.2</v>
      </c>
      <c r="N116" s="44">
        <v>0.2</v>
      </c>
      <c r="O116" s="44">
        <v>0</v>
      </c>
      <c r="P116" s="44">
        <v>0</v>
      </c>
      <c r="Q116" s="44">
        <v>0</v>
      </c>
      <c r="R116" s="44">
        <v>85.722999999999999</v>
      </c>
      <c r="S116" s="43">
        <v>0</v>
      </c>
      <c r="T116" s="43">
        <v>0</v>
      </c>
      <c r="U116" s="43">
        <v>0</v>
      </c>
      <c r="V116" s="43"/>
      <c r="W116" s="43">
        <v>0</v>
      </c>
      <c r="X116" s="43"/>
      <c r="Y116" s="43">
        <v>1</v>
      </c>
      <c r="Z116" s="43">
        <v>0</v>
      </c>
      <c r="AA116" s="43">
        <v>0</v>
      </c>
      <c r="AB116" s="43"/>
      <c r="AC116" s="43">
        <v>1</v>
      </c>
      <c r="AD116" s="43"/>
      <c r="AE116" s="43">
        <v>0</v>
      </c>
      <c r="AF116" s="43"/>
      <c r="AG116" s="43">
        <v>0</v>
      </c>
      <c r="AH116" s="43">
        <v>0</v>
      </c>
      <c r="AI116" s="43">
        <v>0</v>
      </c>
      <c r="AJ116" s="43">
        <v>0</v>
      </c>
      <c r="AK116" s="107">
        <v>0</v>
      </c>
      <c r="AL116" s="107"/>
      <c r="AM116" s="107"/>
      <c r="AN116" s="107"/>
      <c r="AO116" s="107"/>
      <c r="AP116" s="107"/>
      <c r="AQ116" s="107"/>
      <c r="AR116" s="107"/>
      <c r="AS116" s="107"/>
      <c r="AT116" s="107"/>
      <c r="AU116" s="107"/>
      <c r="AV116" s="107"/>
      <c r="AW116" s="107"/>
      <c r="AX116" s="107"/>
      <c r="AY116" s="107"/>
      <c r="AZ116" s="107"/>
      <c r="BA116" s="107"/>
      <c r="BB116" s="107"/>
      <c r="BC116" s="43">
        <v>1</v>
      </c>
      <c r="BD116" s="43">
        <v>1</v>
      </c>
      <c r="BE116" s="43">
        <v>1</v>
      </c>
      <c r="BF116" s="43">
        <v>0</v>
      </c>
      <c r="BG116" s="43">
        <f>SUM(BH116:BJ116)</f>
        <v>45</v>
      </c>
      <c r="BH116" s="43">
        <v>22</v>
      </c>
      <c r="BI116" s="43">
        <v>10</v>
      </c>
      <c r="BJ116" s="43">
        <v>13</v>
      </c>
      <c r="BK116" s="57"/>
    </row>
    <row r="117" spans="1:63" s="45" customFormat="1" x14ac:dyDescent="0.2">
      <c r="A117" s="45" t="s">
        <v>16</v>
      </c>
      <c r="B117" s="84">
        <v>2016</v>
      </c>
      <c r="C117" s="72">
        <v>1</v>
      </c>
      <c r="D117" s="72">
        <v>0</v>
      </c>
      <c r="E117" s="72">
        <v>1</v>
      </c>
      <c r="F117" s="72">
        <v>0</v>
      </c>
      <c r="G117" s="72">
        <v>0</v>
      </c>
      <c r="H117" s="72">
        <v>0</v>
      </c>
      <c r="I117" s="72">
        <v>0</v>
      </c>
      <c r="J117" s="72">
        <v>0</v>
      </c>
      <c r="K117" s="72">
        <v>1</v>
      </c>
      <c r="L117" s="72">
        <v>0</v>
      </c>
      <c r="M117" s="43">
        <v>0.2</v>
      </c>
      <c r="N117" s="73">
        <v>0.2</v>
      </c>
      <c r="O117" s="72">
        <v>0</v>
      </c>
      <c r="P117" s="72">
        <v>0</v>
      </c>
      <c r="Q117" s="72">
        <v>0</v>
      </c>
      <c r="R117" s="44">
        <v>60</v>
      </c>
      <c r="S117" s="72">
        <v>1</v>
      </c>
      <c r="T117" s="72">
        <v>0</v>
      </c>
      <c r="U117" s="72">
        <v>0</v>
      </c>
      <c r="V117" s="72">
        <v>0</v>
      </c>
      <c r="W117" s="72">
        <v>1</v>
      </c>
      <c r="X117" s="72">
        <v>0</v>
      </c>
      <c r="Y117" s="72">
        <v>0</v>
      </c>
      <c r="Z117" s="72">
        <v>0</v>
      </c>
      <c r="AA117" s="72">
        <v>0</v>
      </c>
      <c r="AB117" s="72">
        <v>0</v>
      </c>
      <c r="AC117" s="72">
        <v>0</v>
      </c>
      <c r="AD117" s="72">
        <v>0</v>
      </c>
      <c r="AE117" s="74">
        <v>0</v>
      </c>
      <c r="AF117" s="72">
        <v>0</v>
      </c>
      <c r="AG117" s="43">
        <v>0</v>
      </c>
      <c r="AH117" s="43">
        <v>0</v>
      </c>
      <c r="AI117" s="43">
        <v>0</v>
      </c>
      <c r="AJ117" s="43">
        <v>0</v>
      </c>
      <c r="AK117" s="145">
        <v>0</v>
      </c>
      <c r="AL117" s="145">
        <v>0</v>
      </c>
      <c r="AM117" s="145">
        <v>0</v>
      </c>
      <c r="AN117" s="145">
        <v>0</v>
      </c>
      <c r="AO117" s="145">
        <v>0</v>
      </c>
      <c r="AP117" s="145">
        <v>0</v>
      </c>
      <c r="AQ117" s="145">
        <v>0</v>
      </c>
      <c r="AR117" s="145">
        <v>0</v>
      </c>
      <c r="AS117" s="145">
        <v>0</v>
      </c>
      <c r="AT117" s="145">
        <v>0</v>
      </c>
      <c r="AU117" s="145">
        <v>0</v>
      </c>
      <c r="AV117" s="145">
        <v>0</v>
      </c>
      <c r="AW117" s="145">
        <v>0</v>
      </c>
      <c r="AX117" s="145">
        <v>0</v>
      </c>
      <c r="AY117" s="145">
        <v>0</v>
      </c>
      <c r="AZ117" s="145">
        <v>0</v>
      </c>
      <c r="BA117" s="145">
        <v>0</v>
      </c>
      <c r="BB117" s="145">
        <v>0</v>
      </c>
      <c r="BC117" s="43">
        <v>1</v>
      </c>
      <c r="BD117" s="43">
        <v>0</v>
      </c>
      <c r="BE117" s="43">
        <v>0</v>
      </c>
      <c r="BF117" s="43">
        <v>0</v>
      </c>
      <c r="BG117" s="43">
        <f>SUM(BH117:BJ117)</f>
        <v>13</v>
      </c>
      <c r="BH117" s="43">
        <v>2</v>
      </c>
      <c r="BI117" s="43">
        <v>4</v>
      </c>
      <c r="BJ117" s="43">
        <v>7</v>
      </c>
      <c r="BK117" s="57"/>
    </row>
    <row r="118" spans="1:63" s="45" customFormat="1" x14ac:dyDescent="0.2">
      <c r="A118" s="45" t="s">
        <v>16</v>
      </c>
      <c r="B118" s="84">
        <v>2017</v>
      </c>
      <c r="C118" s="72">
        <f>HLOOKUP('[1]Samlede indberetninger 2017'!$O$9,'[1]Samlede indberetninger 2017'!$O$9:$O$78,'MIS (Andreas)'!A3,0)</f>
        <v>1</v>
      </c>
      <c r="D118" s="72">
        <f>HLOOKUP('[1]Samlede indberetninger 2017'!$O$9,'[1]Samlede indberetninger 2017'!$O$9:$O$78,'MIS (Andreas)'!B3,0)</f>
        <v>0</v>
      </c>
      <c r="E118" s="72">
        <f>HLOOKUP('[1]Samlede indberetninger 2017'!$O$9,'[1]Samlede indberetninger 2017'!$O$9:$O$78,'MIS (Andreas)'!C3,0)</f>
        <v>0</v>
      </c>
      <c r="F118" s="72">
        <f>HLOOKUP('[1]Samlede indberetninger 2017'!$O$9,'[1]Samlede indberetninger 2017'!$O$9:$O$78,'MIS (Andreas)'!D3,0)</f>
        <v>0</v>
      </c>
      <c r="G118" s="72">
        <f>HLOOKUP('[1]Samlede indberetninger 2017'!$O$9,'[1]Samlede indberetninger 2017'!$O$9:$O$78,'MIS (Andreas)'!E3,0)</f>
        <v>0</v>
      </c>
      <c r="H118" s="72">
        <f>HLOOKUP('[1]Samlede indberetninger 2017'!$O$9,'[1]Samlede indberetninger 2017'!$O$9:$O$78,'MIS (Andreas)'!F3,0)</f>
        <v>1</v>
      </c>
      <c r="I118" s="72">
        <f>HLOOKUP('[1]Samlede indberetninger 2017'!$O$9,'[1]Samlede indberetninger 2017'!$O$9:$O$78,'MIS (Andreas)'!G3,0)</f>
        <v>0</v>
      </c>
      <c r="J118" s="72">
        <f>HLOOKUP('[1]Samlede indberetninger 2017'!$O$9,'[1]Samlede indberetninger 2017'!$O$9:$O$78,'MIS (Andreas)'!H3,0)</f>
        <v>0</v>
      </c>
      <c r="K118" s="72">
        <f>HLOOKUP('[1]Samlede indberetninger 2017'!$O$9,'[1]Samlede indberetninger 2017'!$O$9:$O$78,'MIS (Andreas)'!I3,0)</f>
        <v>1</v>
      </c>
      <c r="L118" s="72">
        <f>HLOOKUP('[1]Samlede indberetninger 2017'!$O$9,'[1]Samlede indberetninger 2017'!$O$9:$O$78,'MIS (Andreas)'!J3,0)</f>
        <v>0</v>
      </c>
      <c r="M118" s="72">
        <f>HLOOKUP('[1]Samlede indberetninger 2017'!$O$9,'[1]Samlede indberetninger 2017'!$O$9:$O$78,'MIS (Andreas)'!K3,0)</f>
        <v>0.2</v>
      </c>
      <c r="N118" s="72">
        <f>HLOOKUP('[1]Samlede indberetninger 2017'!$O$9,'[1]Samlede indberetninger 2017'!$O$9:$O$78,'MIS (Andreas)'!L3,0)</f>
        <v>0.2</v>
      </c>
      <c r="O118" s="72">
        <f>HLOOKUP('[1]Samlede indberetninger 2017'!$O$9,'[1]Samlede indberetninger 2017'!$O$9:$O$78,'MIS (Andreas)'!M3,0)</f>
        <v>0</v>
      </c>
      <c r="P118" s="72">
        <f>HLOOKUP('[1]Samlede indberetninger 2017'!$O$9,'[1]Samlede indberetninger 2017'!$O$9:$O$78,'MIS (Andreas)'!N3,0)</f>
        <v>0</v>
      </c>
      <c r="Q118" s="72">
        <f>HLOOKUP('[1]Samlede indberetninger 2017'!$O$9,'[1]Samlede indberetninger 2017'!$O$9:$O$78,'MIS (Andreas)'!O3,0)</f>
        <v>0</v>
      </c>
      <c r="R118" s="145">
        <f>HLOOKUP('[1]Samlede indberetninger 2017'!$O$9,'[1]Samlede indberetninger 2017'!$O$9:$O$78,'MIS (Andreas)'!P3,0)/1000</f>
        <v>95.105999999999995</v>
      </c>
      <c r="S118" s="72">
        <f>HLOOKUP('[1]Samlede indberetninger 2017'!$O$9,'[1]Samlede indberetninger 2017'!$O$9:$O$78,'MIS (Andreas)'!Q3,0)</f>
        <v>0</v>
      </c>
      <c r="T118" s="72">
        <f>HLOOKUP('[1]Samlede indberetninger 2017'!$O$9,'[1]Samlede indberetninger 2017'!$O$9:$O$78,'MIS (Andreas)'!R3,0)</f>
        <v>0</v>
      </c>
      <c r="U118" s="72">
        <f>HLOOKUP('[1]Samlede indberetninger 2017'!$O$9,'[1]Samlede indberetninger 2017'!$O$9:$O$78,'MIS (Andreas)'!S3,0)</f>
        <v>0</v>
      </c>
      <c r="V118" s="72">
        <f>HLOOKUP('[1]Samlede indberetninger 2017'!$O$9,'[1]Samlede indberetninger 2017'!$O$9:$O$78,'MIS (Andreas)'!T3,0)</f>
        <v>0</v>
      </c>
      <c r="W118" s="72">
        <f>HLOOKUP('[1]Samlede indberetninger 2017'!$O$9,'[1]Samlede indberetninger 2017'!$O$9:$O$78,'MIS (Andreas)'!U3,0)</f>
        <v>0</v>
      </c>
      <c r="X118" s="72">
        <f>HLOOKUP('[1]Samlede indberetninger 2017'!$O$9,'[1]Samlede indberetninger 2017'!$O$9:$O$78,'MIS (Andreas)'!V3,0)</f>
        <v>0</v>
      </c>
      <c r="Y118" s="72">
        <f>HLOOKUP('[1]Samlede indberetninger 2017'!$O$9,'[1]Samlede indberetninger 2017'!$O$9:$O$78,'MIS (Andreas)'!W3,0)</f>
        <v>0</v>
      </c>
      <c r="Z118" s="72">
        <f>HLOOKUP('[1]Samlede indberetninger 2017'!$O$9,'[1]Samlede indberetninger 2017'!$O$9:$O$78,'MIS (Andreas)'!X3,0)</f>
        <v>0</v>
      </c>
      <c r="AA118" s="72">
        <f>HLOOKUP('[1]Samlede indberetninger 2017'!$O$9,'[1]Samlede indberetninger 2017'!$O$9:$O$78,'MIS (Andreas)'!Y3,0)</f>
        <v>0</v>
      </c>
      <c r="AB118" s="72">
        <f>HLOOKUP('[1]Samlede indberetninger 2017'!$O$9,'[1]Samlede indberetninger 2017'!$O$9:$O$78,'MIS (Andreas)'!Z3,0)</f>
        <v>0</v>
      </c>
      <c r="AC118" s="72">
        <f>HLOOKUP('[1]Samlede indberetninger 2017'!$O$9,'[1]Samlede indberetninger 2017'!$O$9:$O$78,'MIS (Andreas)'!AA3,0)</f>
        <v>0</v>
      </c>
      <c r="AD118" s="72">
        <f>HLOOKUP('[1]Samlede indberetninger 2017'!$O$9,'[1]Samlede indberetninger 2017'!$O$9:$O$78,'MIS (Andreas)'!AB3,0)</f>
        <v>0</v>
      </c>
      <c r="AE118" s="72">
        <f>HLOOKUP('[1]Samlede indberetninger 2017'!$O$9,'[1]Samlede indberetninger 2017'!$O$9:$O$78,'MIS (Andreas)'!AC3,0)</f>
        <v>0</v>
      </c>
      <c r="AF118" s="72">
        <f>HLOOKUP('[1]Samlede indberetninger 2017'!$O$9,'[1]Samlede indberetninger 2017'!$O$9:$O$78,'MIS (Andreas)'!AD3,0)</f>
        <v>0</v>
      </c>
      <c r="AG118" s="72">
        <f>HLOOKUP('[1]Samlede indberetninger 2017'!$O$9,'[1]Samlede indberetninger 2017'!$O$9:$O$78,'MIS (Andreas)'!AE3,0)</f>
        <v>0</v>
      </c>
      <c r="AH118" s="72">
        <f>HLOOKUP('[1]Samlede indberetninger 2017'!$O$9,'[1]Samlede indberetninger 2017'!$O$9:$O$78,'MIS (Andreas)'!AF3,0)</f>
        <v>0</v>
      </c>
      <c r="AI118" s="72">
        <f>HLOOKUP('[1]Samlede indberetninger 2017'!$O$9,'[1]Samlede indberetninger 2017'!$O$9:$O$78,'MIS (Andreas)'!AG3,0)</f>
        <v>0</v>
      </c>
      <c r="AJ118" s="72">
        <f>HLOOKUP('[1]Samlede indberetninger 2017'!$O$9,'[1]Samlede indberetninger 2017'!$O$9:$O$78,'MIS (Andreas)'!AH3,0)</f>
        <v>0</v>
      </c>
      <c r="AK118" s="145">
        <f>HLOOKUP('[1]Samlede indberetninger 2017'!$O$9,'[1]Samlede indberetninger 2017'!$O$9:$O$78,'MIS (Andreas)'!AI3,0)</f>
        <v>0</v>
      </c>
      <c r="AL118" s="145">
        <f>HLOOKUP('[1]Samlede indberetninger 2017'!$O$9,'[1]Samlede indberetninger 2017'!$O$9:$O$78,'MIS (Andreas)'!AJ3,0)</f>
        <v>0</v>
      </c>
      <c r="AM118" s="145">
        <f>HLOOKUP('[1]Samlede indberetninger 2017'!$O$9,'[1]Samlede indberetninger 2017'!$O$9:$O$78,'MIS (Andreas)'!AK3,0)</f>
        <v>0</v>
      </c>
      <c r="AN118" s="145">
        <f>HLOOKUP('[1]Samlede indberetninger 2017'!$O$9,'[1]Samlede indberetninger 2017'!$O$9:$O$78,'MIS (Andreas)'!AL3,0)</f>
        <v>0</v>
      </c>
      <c r="AO118" s="145">
        <f>HLOOKUP('[1]Samlede indberetninger 2017'!$O$9,'[1]Samlede indberetninger 2017'!$O$9:$O$78,'MIS (Andreas)'!AM3,0)</f>
        <v>0</v>
      </c>
      <c r="AP118" s="145">
        <f>HLOOKUP('[1]Samlede indberetninger 2017'!$O$9,'[1]Samlede indberetninger 2017'!$O$9:$O$78,'MIS (Andreas)'!AN3,0)</f>
        <v>0</v>
      </c>
      <c r="AQ118" s="145">
        <f>HLOOKUP('[1]Samlede indberetninger 2017'!$O$9,'[1]Samlede indberetninger 2017'!$O$9:$O$78,'MIS (Andreas)'!AO3,0)</f>
        <v>0</v>
      </c>
      <c r="AR118" s="145">
        <f>HLOOKUP('[1]Samlede indberetninger 2017'!$O$9,'[1]Samlede indberetninger 2017'!$O$9:$O$78,'MIS (Andreas)'!AP3,0)</f>
        <v>0</v>
      </c>
      <c r="AS118" s="145">
        <f>HLOOKUP('[1]Samlede indberetninger 2017'!$O$9,'[1]Samlede indberetninger 2017'!$O$9:$O$78,'MIS (Andreas)'!AQ3,0)</f>
        <v>0</v>
      </c>
      <c r="AT118" s="145">
        <f>HLOOKUP('[1]Samlede indberetninger 2017'!$O$9,'[1]Samlede indberetninger 2017'!$O$9:$O$78,'MIS (Andreas)'!AR3,0)</f>
        <v>0</v>
      </c>
      <c r="AU118" s="145">
        <f>HLOOKUP('[1]Samlede indberetninger 2017'!$O$9,'[1]Samlede indberetninger 2017'!$O$9:$O$78,'MIS (Andreas)'!AS3,0)</f>
        <v>0</v>
      </c>
      <c r="AV118" s="145">
        <f>HLOOKUP('[1]Samlede indberetninger 2017'!$O$9,'[1]Samlede indberetninger 2017'!$O$9:$O$78,'MIS (Andreas)'!AT3,0)</f>
        <v>0</v>
      </c>
      <c r="AW118" s="145">
        <f>HLOOKUP('[1]Samlede indberetninger 2017'!$O$9,'[1]Samlede indberetninger 2017'!$O$9:$O$78,'MIS (Andreas)'!AU3,0)</f>
        <v>0</v>
      </c>
      <c r="AX118" s="145">
        <f>HLOOKUP('[1]Samlede indberetninger 2017'!$O$9,'[1]Samlede indberetninger 2017'!$O$9:$O$78,'MIS (Andreas)'!AV3,0)</f>
        <v>0</v>
      </c>
      <c r="AY118" s="145">
        <f>HLOOKUP('[1]Samlede indberetninger 2017'!$O$9,'[1]Samlede indberetninger 2017'!$O$9:$O$78,'MIS (Andreas)'!AW3,0)</f>
        <v>0</v>
      </c>
      <c r="AZ118" s="145">
        <f>HLOOKUP('[1]Samlede indberetninger 2017'!$O$9,'[1]Samlede indberetninger 2017'!$O$9:$O$78,'MIS (Andreas)'!AX3,0)</f>
        <v>0</v>
      </c>
      <c r="BA118" s="145">
        <f>HLOOKUP('[1]Samlede indberetninger 2017'!$O$9,'[1]Samlede indberetninger 2017'!$O$9:$O$78,'MIS (Andreas)'!AY3,0)</f>
        <v>0</v>
      </c>
      <c r="BB118" s="145">
        <f>HLOOKUP('[1]Samlede indberetninger 2017'!$O$9,'[1]Samlede indberetninger 2017'!$O$9:$O$78,'MIS (Andreas)'!AZ3,0)</f>
        <v>0</v>
      </c>
      <c r="BC118" s="72">
        <f>HLOOKUP('[1]Samlede indberetninger 2017'!$O$9,'[1]Samlede indberetninger 2017'!$O$9:$O$78,'MIS (Andreas)'!BA3,0)</f>
        <v>1</v>
      </c>
      <c r="BD118" s="72">
        <f>HLOOKUP('[1]Samlede indberetninger 2017'!$O$9,'[1]Samlede indberetninger 2017'!$O$9:$O$78,'MIS (Andreas)'!BB3,0)</f>
        <v>1</v>
      </c>
      <c r="BE118" s="72">
        <f>HLOOKUP('[1]Samlede indberetninger 2017'!$O$9,'[1]Samlede indberetninger 2017'!$O$9:$O$78,'MIS (Andreas)'!BC3,0)</f>
        <v>0</v>
      </c>
      <c r="BF118" s="72">
        <f>HLOOKUP('[1]Samlede indberetninger 2017'!$O$9,'[1]Samlede indberetninger 2017'!$O$9:$O$78,'MIS (Andreas)'!BD3,0)</f>
        <v>0</v>
      </c>
      <c r="BG118" s="107">
        <v>95</v>
      </c>
      <c r="BH118" s="72">
        <v>59</v>
      </c>
      <c r="BI118" s="72"/>
      <c r="BJ118" s="72">
        <v>36</v>
      </c>
      <c r="BK118" s="57"/>
    </row>
    <row r="119" spans="1:63" x14ac:dyDescent="0.2">
      <c r="A119" s="47" t="s">
        <v>17</v>
      </c>
      <c r="B119" s="84">
        <v>2007</v>
      </c>
      <c r="C119" s="43">
        <f t="shared" ref="C119:AH119" si="38">+C108</f>
        <v>0</v>
      </c>
      <c r="D119" s="107">
        <f t="shared" si="38"/>
        <v>0</v>
      </c>
      <c r="E119" s="107">
        <f t="shared" si="38"/>
        <v>0</v>
      </c>
      <c r="F119" s="107">
        <f t="shared" si="38"/>
        <v>0</v>
      </c>
      <c r="G119" s="107">
        <f t="shared" si="38"/>
        <v>0</v>
      </c>
      <c r="H119" s="107">
        <f t="shared" si="38"/>
        <v>0</v>
      </c>
      <c r="I119" s="107">
        <f t="shared" si="38"/>
        <v>0</v>
      </c>
      <c r="J119" s="107">
        <f t="shared" si="38"/>
        <v>0</v>
      </c>
      <c r="K119" s="107">
        <f t="shared" si="38"/>
        <v>0</v>
      </c>
      <c r="L119" s="107">
        <f t="shared" si="38"/>
        <v>0</v>
      </c>
      <c r="M119" s="107">
        <f t="shared" si="38"/>
        <v>0.2</v>
      </c>
      <c r="N119" s="107">
        <f t="shared" si="38"/>
        <v>0.1</v>
      </c>
      <c r="O119" s="107">
        <f t="shared" si="38"/>
        <v>0.1</v>
      </c>
      <c r="P119" s="107">
        <f t="shared" si="38"/>
        <v>0</v>
      </c>
      <c r="Q119" s="107">
        <f t="shared" si="38"/>
        <v>0</v>
      </c>
      <c r="R119" s="107">
        <f t="shared" si="38"/>
        <v>200</v>
      </c>
      <c r="S119" s="107">
        <f t="shared" si="38"/>
        <v>0</v>
      </c>
      <c r="T119" s="107">
        <f t="shared" si="38"/>
        <v>0</v>
      </c>
      <c r="U119" s="107">
        <f t="shared" si="38"/>
        <v>0</v>
      </c>
      <c r="V119" s="107">
        <f t="shared" si="38"/>
        <v>0</v>
      </c>
      <c r="W119" s="107">
        <f t="shared" si="38"/>
        <v>0</v>
      </c>
      <c r="X119" s="107">
        <f t="shared" si="38"/>
        <v>0</v>
      </c>
      <c r="Y119" s="107">
        <f t="shared" si="38"/>
        <v>0</v>
      </c>
      <c r="Z119" s="107">
        <f t="shared" si="38"/>
        <v>0</v>
      </c>
      <c r="AA119" s="107">
        <f t="shared" si="38"/>
        <v>0</v>
      </c>
      <c r="AB119" s="107">
        <f t="shared" si="38"/>
        <v>0</v>
      </c>
      <c r="AC119" s="107">
        <f t="shared" si="38"/>
        <v>0</v>
      </c>
      <c r="AD119" s="107">
        <f t="shared" si="38"/>
        <v>0</v>
      </c>
      <c r="AE119" s="107">
        <f t="shared" si="38"/>
        <v>0</v>
      </c>
      <c r="AF119" s="107">
        <f t="shared" si="38"/>
        <v>0</v>
      </c>
      <c r="AG119" s="107">
        <f t="shared" si="38"/>
        <v>0</v>
      </c>
      <c r="AH119" s="107">
        <f t="shared" si="38"/>
        <v>0</v>
      </c>
      <c r="AI119" s="107">
        <f t="shared" ref="AI119:BJ119" si="39">+AI108</f>
        <v>0</v>
      </c>
      <c r="AJ119" s="107">
        <f t="shared" si="39"/>
        <v>0</v>
      </c>
      <c r="AK119" s="107">
        <f t="shared" si="39"/>
        <v>0</v>
      </c>
      <c r="AL119" s="107">
        <f t="shared" si="39"/>
        <v>0</v>
      </c>
      <c r="AM119" s="107">
        <f t="shared" si="39"/>
        <v>0</v>
      </c>
      <c r="AN119" s="107">
        <f t="shared" si="39"/>
        <v>0</v>
      </c>
      <c r="AO119" s="107">
        <f t="shared" si="39"/>
        <v>0</v>
      </c>
      <c r="AP119" s="107">
        <f t="shared" si="39"/>
        <v>0</v>
      </c>
      <c r="AQ119" s="107" t="str">
        <f t="shared" si="39"/>
        <v>.</v>
      </c>
      <c r="AR119" s="107" t="str">
        <f t="shared" si="39"/>
        <v>.</v>
      </c>
      <c r="AS119" s="107">
        <f t="shared" si="39"/>
        <v>0</v>
      </c>
      <c r="AT119" s="107">
        <f t="shared" si="39"/>
        <v>0</v>
      </c>
      <c r="AU119" s="107">
        <f t="shared" si="39"/>
        <v>0</v>
      </c>
      <c r="AV119" s="107">
        <f t="shared" si="39"/>
        <v>0</v>
      </c>
      <c r="AW119" s="107" t="str">
        <f t="shared" si="39"/>
        <v>.</v>
      </c>
      <c r="AX119" s="107" t="str">
        <f t="shared" si="39"/>
        <v>.</v>
      </c>
      <c r="AY119" s="107">
        <f t="shared" si="39"/>
        <v>0</v>
      </c>
      <c r="AZ119" s="107">
        <f t="shared" si="39"/>
        <v>0</v>
      </c>
      <c r="BA119" s="107">
        <f t="shared" si="39"/>
        <v>0</v>
      </c>
      <c r="BB119" s="107">
        <f t="shared" si="39"/>
        <v>0</v>
      </c>
      <c r="BC119" s="107">
        <f t="shared" si="39"/>
        <v>4</v>
      </c>
      <c r="BD119" s="107">
        <f t="shared" si="39"/>
        <v>0</v>
      </c>
      <c r="BE119" s="107">
        <f t="shared" si="39"/>
        <v>0</v>
      </c>
      <c r="BF119" s="107">
        <f t="shared" si="39"/>
        <v>0</v>
      </c>
      <c r="BG119" s="107" t="str">
        <f t="shared" si="39"/>
        <v>.</v>
      </c>
      <c r="BH119" s="107">
        <f t="shared" si="39"/>
        <v>0</v>
      </c>
      <c r="BI119" s="107">
        <f t="shared" si="39"/>
        <v>0</v>
      </c>
      <c r="BJ119" s="107">
        <f t="shared" si="39"/>
        <v>0</v>
      </c>
      <c r="BK119" s="45"/>
    </row>
    <row r="120" spans="1:63" x14ac:dyDescent="0.2">
      <c r="A120" s="47" t="s">
        <v>17</v>
      </c>
      <c r="B120" s="84">
        <v>2008</v>
      </c>
      <c r="C120" s="107">
        <f t="shared" ref="C120:AH120" si="40">+C109</f>
        <v>0</v>
      </c>
      <c r="D120" s="107">
        <f t="shared" si="40"/>
        <v>0</v>
      </c>
      <c r="E120" s="107">
        <f t="shared" si="40"/>
        <v>0</v>
      </c>
      <c r="F120" s="107">
        <f t="shared" si="40"/>
        <v>0</v>
      </c>
      <c r="G120" s="107">
        <f t="shared" si="40"/>
        <v>0</v>
      </c>
      <c r="H120" s="107">
        <f t="shared" si="40"/>
        <v>0</v>
      </c>
      <c r="I120" s="107">
        <f t="shared" si="40"/>
        <v>0</v>
      </c>
      <c r="J120" s="107">
        <f t="shared" si="40"/>
        <v>0</v>
      </c>
      <c r="K120" s="107">
        <f t="shared" si="40"/>
        <v>0</v>
      </c>
      <c r="L120" s="107">
        <f t="shared" si="40"/>
        <v>0</v>
      </c>
      <c r="M120" s="107">
        <f t="shared" si="40"/>
        <v>0.2</v>
      </c>
      <c r="N120" s="107">
        <f t="shared" si="40"/>
        <v>0.2</v>
      </c>
      <c r="O120" s="107">
        <f t="shared" si="40"/>
        <v>0</v>
      </c>
      <c r="P120" s="107">
        <f t="shared" si="40"/>
        <v>0</v>
      </c>
      <c r="Q120" s="107">
        <f t="shared" si="40"/>
        <v>0</v>
      </c>
      <c r="R120" s="107">
        <f t="shared" si="40"/>
        <v>0</v>
      </c>
      <c r="S120" s="107">
        <f t="shared" si="40"/>
        <v>0</v>
      </c>
      <c r="T120" s="107">
        <f t="shared" si="40"/>
        <v>0</v>
      </c>
      <c r="U120" s="107">
        <f t="shared" si="40"/>
        <v>0</v>
      </c>
      <c r="V120" s="107">
        <f t="shared" si="40"/>
        <v>0</v>
      </c>
      <c r="W120" s="107">
        <f t="shared" si="40"/>
        <v>0</v>
      </c>
      <c r="X120" s="107">
        <f t="shared" si="40"/>
        <v>0</v>
      </c>
      <c r="Y120" s="107">
        <f t="shared" si="40"/>
        <v>0</v>
      </c>
      <c r="Z120" s="107">
        <f t="shared" si="40"/>
        <v>0</v>
      </c>
      <c r="AA120" s="107">
        <f t="shared" si="40"/>
        <v>0</v>
      </c>
      <c r="AB120" s="107">
        <f t="shared" si="40"/>
        <v>0</v>
      </c>
      <c r="AC120" s="107">
        <f t="shared" si="40"/>
        <v>0</v>
      </c>
      <c r="AD120" s="107">
        <f t="shared" si="40"/>
        <v>0</v>
      </c>
      <c r="AE120" s="107">
        <f t="shared" si="40"/>
        <v>0</v>
      </c>
      <c r="AF120" s="107">
        <f t="shared" si="40"/>
        <v>0</v>
      </c>
      <c r="AG120" s="107">
        <f t="shared" si="40"/>
        <v>0</v>
      </c>
      <c r="AH120" s="107">
        <f t="shared" si="40"/>
        <v>0</v>
      </c>
      <c r="AI120" s="107">
        <f t="shared" ref="AI120:BJ120" si="41">+AI109</f>
        <v>0</v>
      </c>
      <c r="AJ120" s="107">
        <f t="shared" si="41"/>
        <v>0</v>
      </c>
      <c r="AK120" s="107">
        <f t="shared" si="41"/>
        <v>0</v>
      </c>
      <c r="AL120" s="107">
        <f t="shared" si="41"/>
        <v>0</v>
      </c>
      <c r="AM120" s="107">
        <f t="shared" si="41"/>
        <v>0</v>
      </c>
      <c r="AN120" s="107">
        <f t="shared" si="41"/>
        <v>0</v>
      </c>
      <c r="AO120" s="107">
        <f t="shared" si="41"/>
        <v>0</v>
      </c>
      <c r="AP120" s="107">
        <f t="shared" si="41"/>
        <v>0</v>
      </c>
      <c r="AQ120" s="107">
        <f t="shared" si="41"/>
        <v>0</v>
      </c>
      <c r="AR120" s="107" t="str">
        <f t="shared" si="41"/>
        <v>.</v>
      </c>
      <c r="AS120" s="107">
        <f t="shared" si="41"/>
        <v>0</v>
      </c>
      <c r="AT120" s="107">
        <f t="shared" si="41"/>
        <v>0</v>
      </c>
      <c r="AU120" s="107">
        <f t="shared" si="41"/>
        <v>0</v>
      </c>
      <c r="AV120" s="107">
        <f t="shared" si="41"/>
        <v>0</v>
      </c>
      <c r="AW120" s="107" t="str">
        <f t="shared" si="41"/>
        <v>.</v>
      </c>
      <c r="AX120" s="107">
        <f t="shared" si="41"/>
        <v>0</v>
      </c>
      <c r="AY120" s="107" t="str">
        <f t="shared" si="41"/>
        <v>.</v>
      </c>
      <c r="AZ120" s="107" t="str">
        <f t="shared" si="41"/>
        <v>.</v>
      </c>
      <c r="BA120" s="107">
        <f t="shared" si="41"/>
        <v>0</v>
      </c>
      <c r="BB120" s="107">
        <f t="shared" si="41"/>
        <v>0</v>
      </c>
      <c r="BC120" s="107">
        <f t="shared" si="41"/>
        <v>3</v>
      </c>
      <c r="BD120" s="107">
        <f t="shared" si="41"/>
        <v>0</v>
      </c>
      <c r="BE120" s="107">
        <f t="shared" si="41"/>
        <v>0</v>
      </c>
      <c r="BF120" s="107">
        <f t="shared" si="41"/>
        <v>0</v>
      </c>
      <c r="BG120" s="107" t="str">
        <f t="shared" si="41"/>
        <v>.</v>
      </c>
      <c r="BH120" s="107">
        <f t="shared" si="41"/>
        <v>0</v>
      </c>
      <c r="BI120" s="107">
        <f t="shared" si="41"/>
        <v>0</v>
      </c>
      <c r="BJ120" s="107">
        <f t="shared" si="41"/>
        <v>0</v>
      </c>
      <c r="BK120" s="45"/>
    </row>
    <row r="121" spans="1:63" x14ac:dyDescent="0.2">
      <c r="A121" s="47" t="s">
        <v>17</v>
      </c>
      <c r="B121" s="84">
        <v>2009</v>
      </c>
      <c r="C121" s="107">
        <f t="shared" ref="C121:AH121" si="42">+C110</f>
        <v>2</v>
      </c>
      <c r="D121" s="107">
        <f t="shared" si="42"/>
        <v>0</v>
      </c>
      <c r="E121" s="107">
        <f t="shared" si="42"/>
        <v>1</v>
      </c>
      <c r="F121" s="107">
        <f t="shared" si="42"/>
        <v>1</v>
      </c>
      <c r="G121" s="107">
        <f t="shared" si="42"/>
        <v>0</v>
      </c>
      <c r="H121" s="107">
        <f t="shared" si="42"/>
        <v>0</v>
      </c>
      <c r="I121" s="107">
        <f t="shared" si="42"/>
        <v>0</v>
      </c>
      <c r="J121" s="107">
        <f t="shared" si="42"/>
        <v>0</v>
      </c>
      <c r="K121" s="107">
        <f t="shared" si="42"/>
        <v>0</v>
      </c>
      <c r="L121" s="107">
        <f t="shared" si="42"/>
        <v>0</v>
      </c>
      <c r="M121" s="107">
        <f t="shared" si="42"/>
        <v>0.2</v>
      </c>
      <c r="N121" s="107">
        <f t="shared" si="42"/>
        <v>0.2</v>
      </c>
      <c r="O121" s="107">
        <f t="shared" si="42"/>
        <v>0</v>
      </c>
      <c r="P121" s="107">
        <f t="shared" si="42"/>
        <v>0</v>
      </c>
      <c r="Q121" s="107">
        <f t="shared" si="42"/>
        <v>0</v>
      </c>
      <c r="R121" s="107">
        <f t="shared" si="42"/>
        <v>0</v>
      </c>
      <c r="S121" s="107">
        <f t="shared" si="42"/>
        <v>0</v>
      </c>
      <c r="T121" s="107">
        <f t="shared" si="42"/>
        <v>0</v>
      </c>
      <c r="U121" s="107">
        <f t="shared" si="42"/>
        <v>0</v>
      </c>
      <c r="V121" s="107">
        <f t="shared" si="42"/>
        <v>0</v>
      </c>
      <c r="W121" s="107">
        <f t="shared" si="42"/>
        <v>0</v>
      </c>
      <c r="X121" s="107">
        <f t="shared" si="42"/>
        <v>0</v>
      </c>
      <c r="Y121" s="107">
        <f t="shared" si="42"/>
        <v>0</v>
      </c>
      <c r="Z121" s="107">
        <f t="shared" si="42"/>
        <v>0</v>
      </c>
      <c r="AA121" s="107">
        <f t="shared" si="42"/>
        <v>0</v>
      </c>
      <c r="AB121" s="107">
        <f t="shared" si="42"/>
        <v>0</v>
      </c>
      <c r="AC121" s="107">
        <f t="shared" si="42"/>
        <v>0</v>
      </c>
      <c r="AD121" s="107">
        <f t="shared" si="42"/>
        <v>0</v>
      </c>
      <c r="AE121" s="107">
        <f t="shared" si="42"/>
        <v>0</v>
      </c>
      <c r="AF121" s="107">
        <f t="shared" si="42"/>
        <v>0</v>
      </c>
      <c r="AG121" s="107">
        <f t="shared" si="42"/>
        <v>0</v>
      </c>
      <c r="AH121" s="107">
        <f t="shared" si="42"/>
        <v>0</v>
      </c>
      <c r="AI121" s="107">
        <f t="shared" ref="AI121:BJ121" si="43">+AI110</f>
        <v>0</v>
      </c>
      <c r="AJ121" s="107">
        <f t="shared" si="43"/>
        <v>0</v>
      </c>
      <c r="AK121" s="107">
        <f t="shared" si="43"/>
        <v>0</v>
      </c>
      <c r="AL121" s="107">
        <f t="shared" si="43"/>
        <v>0</v>
      </c>
      <c r="AM121" s="107">
        <f t="shared" si="43"/>
        <v>0</v>
      </c>
      <c r="AN121" s="107">
        <f t="shared" si="43"/>
        <v>0</v>
      </c>
      <c r="AO121" s="107">
        <f t="shared" si="43"/>
        <v>0</v>
      </c>
      <c r="AP121" s="107">
        <f t="shared" si="43"/>
        <v>0</v>
      </c>
      <c r="AQ121" s="107">
        <f t="shared" si="43"/>
        <v>0</v>
      </c>
      <c r="AR121" s="107">
        <f t="shared" si="43"/>
        <v>0</v>
      </c>
      <c r="AS121" s="107">
        <f t="shared" si="43"/>
        <v>0</v>
      </c>
      <c r="AT121" s="107">
        <f t="shared" si="43"/>
        <v>0</v>
      </c>
      <c r="AU121" s="107">
        <f t="shared" si="43"/>
        <v>0</v>
      </c>
      <c r="AV121" s="107">
        <f t="shared" si="43"/>
        <v>0</v>
      </c>
      <c r="AW121" s="107">
        <f t="shared" si="43"/>
        <v>0</v>
      </c>
      <c r="AX121" s="107">
        <f t="shared" si="43"/>
        <v>0</v>
      </c>
      <c r="AY121" s="107">
        <f t="shared" si="43"/>
        <v>0</v>
      </c>
      <c r="AZ121" s="107">
        <f t="shared" si="43"/>
        <v>0</v>
      </c>
      <c r="BA121" s="107">
        <f t="shared" si="43"/>
        <v>0</v>
      </c>
      <c r="BB121" s="107">
        <f t="shared" si="43"/>
        <v>0</v>
      </c>
      <c r="BC121" s="107">
        <f t="shared" si="43"/>
        <v>3</v>
      </c>
      <c r="BD121" s="107">
        <f t="shared" si="43"/>
        <v>0</v>
      </c>
      <c r="BE121" s="107">
        <f t="shared" si="43"/>
        <v>0</v>
      </c>
      <c r="BF121" s="107">
        <f t="shared" si="43"/>
        <v>0</v>
      </c>
      <c r="BG121" s="107">
        <f t="shared" si="43"/>
        <v>0</v>
      </c>
      <c r="BH121" s="107">
        <f t="shared" si="43"/>
        <v>0</v>
      </c>
      <c r="BI121" s="107">
        <f t="shared" si="43"/>
        <v>0</v>
      </c>
      <c r="BJ121" s="107">
        <f t="shared" si="43"/>
        <v>0</v>
      </c>
      <c r="BK121" s="45"/>
    </row>
    <row r="122" spans="1:63" x14ac:dyDescent="0.2">
      <c r="A122" s="47" t="s">
        <v>17</v>
      </c>
      <c r="B122" s="84">
        <v>2010</v>
      </c>
      <c r="C122" s="107">
        <f t="shared" ref="C122:AH122" si="44">+C111</f>
        <v>0</v>
      </c>
      <c r="D122" s="107">
        <f t="shared" si="44"/>
        <v>0</v>
      </c>
      <c r="E122" s="107">
        <f t="shared" si="44"/>
        <v>0</v>
      </c>
      <c r="F122" s="107">
        <f t="shared" si="44"/>
        <v>0</v>
      </c>
      <c r="G122" s="107">
        <f t="shared" si="44"/>
        <v>0</v>
      </c>
      <c r="H122" s="107">
        <f t="shared" si="44"/>
        <v>0</v>
      </c>
      <c r="I122" s="107">
        <f t="shared" si="44"/>
        <v>0</v>
      </c>
      <c r="J122" s="107">
        <f t="shared" si="44"/>
        <v>0</v>
      </c>
      <c r="K122" s="107">
        <f t="shared" si="44"/>
        <v>0</v>
      </c>
      <c r="L122" s="107">
        <f t="shared" si="44"/>
        <v>0</v>
      </c>
      <c r="M122" s="107">
        <f t="shared" si="44"/>
        <v>0.1</v>
      </c>
      <c r="N122" s="107">
        <f t="shared" si="44"/>
        <v>0.1</v>
      </c>
      <c r="O122" s="107">
        <f t="shared" si="44"/>
        <v>0</v>
      </c>
      <c r="P122" s="107">
        <f t="shared" si="44"/>
        <v>0</v>
      </c>
      <c r="Q122" s="107">
        <f t="shared" si="44"/>
        <v>0</v>
      </c>
      <c r="R122" s="107">
        <f t="shared" si="44"/>
        <v>102</v>
      </c>
      <c r="S122" s="107">
        <f t="shared" si="44"/>
        <v>0</v>
      </c>
      <c r="T122" s="107">
        <f t="shared" si="44"/>
        <v>0</v>
      </c>
      <c r="U122" s="107">
        <f t="shared" si="44"/>
        <v>0</v>
      </c>
      <c r="V122" s="107">
        <f t="shared" si="44"/>
        <v>0</v>
      </c>
      <c r="W122" s="107">
        <f t="shared" si="44"/>
        <v>0</v>
      </c>
      <c r="X122" s="107">
        <f t="shared" si="44"/>
        <v>0</v>
      </c>
      <c r="Y122" s="107">
        <f t="shared" si="44"/>
        <v>0</v>
      </c>
      <c r="Z122" s="107">
        <f t="shared" si="44"/>
        <v>0</v>
      </c>
      <c r="AA122" s="107">
        <f t="shared" si="44"/>
        <v>0</v>
      </c>
      <c r="AB122" s="107">
        <f t="shared" si="44"/>
        <v>0</v>
      </c>
      <c r="AC122" s="107">
        <f t="shared" si="44"/>
        <v>0</v>
      </c>
      <c r="AD122" s="107">
        <f t="shared" si="44"/>
        <v>0</v>
      </c>
      <c r="AE122" s="107">
        <f t="shared" si="44"/>
        <v>0</v>
      </c>
      <c r="AF122" s="107">
        <f t="shared" si="44"/>
        <v>0</v>
      </c>
      <c r="AG122" s="107">
        <f t="shared" si="44"/>
        <v>0</v>
      </c>
      <c r="AH122" s="107">
        <f t="shared" si="44"/>
        <v>0</v>
      </c>
      <c r="AI122" s="107">
        <f t="shared" ref="AI122:BJ122" si="45">+AI111</f>
        <v>0</v>
      </c>
      <c r="AJ122" s="107">
        <f t="shared" si="45"/>
        <v>0</v>
      </c>
      <c r="AK122" s="107">
        <f t="shared" si="45"/>
        <v>0</v>
      </c>
      <c r="AL122" s="107">
        <f t="shared" si="45"/>
        <v>0</v>
      </c>
      <c r="AM122" s="107">
        <f t="shared" si="45"/>
        <v>0</v>
      </c>
      <c r="AN122" s="107">
        <f t="shared" si="45"/>
        <v>0</v>
      </c>
      <c r="AO122" s="107">
        <f t="shared" si="45"/>
        <v>0</v>
      </c>
      <c r="AP122" s="107">
        <f t="shared" si="45"/>
        <v>0</v>
      </c>
      <c r="AQ122" s="107">
        <f t="shared" si="45"/>
        <v>0</v>
      </c>
      <c r="AR122" s="107">
        <f t="shared" si="45"/>
        <v>0</v>
      </c>
      <c r="AS122" s="107">
        <f t="shared" si="45"/>
        <v>0</v>
      </c>
      <c r="AT122" s="107">
        <f t="shared" si="45"/>
        <v>0</v>
      </c>
      <c r="AU122" s="107">
        <f t="shared" si="45"/>
        <v>0</v>
      </c>
      <c r="AV122" s="107">
        <f t="shared" si="45"/>
        <v>0</v>
      </c>
      <c r="AW122" s="107">
        <f t="shared" si="45"/>
        <v>0</v>
      </c>
      <c r="AX122" s="107">
        <f t="shared" si="45"/>
        <v>0</v>
      </c>
      <c r="AY122" s="107">
        <f t="shared" si="45"/>
        <v>0</v>
      </c>
      <c r="AZ122" s="107">
        <f t="shared" si="45"/>
        <v>0</v>
      </c>
      <c r="BA122" s="107">
        <f t="shared" si="45"/>
        <v>0</v>
      </c>
      <c r="BB122" s="107">
        <f t="shared" si="45"/>
        <v>0</v>
      </c>
      <c r="BC122" s="107">
        <f t="shared" si="45"/>
        <v>2</v>
      </c>
      <c r="BD122" s="107">
        <f t="shared" si="45"/>
        <v>0</v>
      </c>
      <c r="BE122" s="107">
        <f t="shared" si="45"/>
        <v>0</v>
      </c>
      <c r="BF122" s="107">
        <f t="shared" si="45"/>
        <v>0</v>
      </c>
      <c r="BG122" s="107">
        <f t="shared" si="45"/>
        <v>0</v>
      </c>
      <c r="BH122" s="107">
        <f t="shared" si="45"/>
        <v>0</v>
      </c>
      <c r="BI122" s="107">
        <f t="shared" si="45"/>
        <v>0</v>
      </c>
      <c r="BJ122" s="107">
        <f t="shared" si="45"/>
        <v>0</v>
      </c>
      <c r="BK122" s="45"/>
    </row>
    <row r="123" spans="1:63" x14ac:dyDescent="0.2">
      <c r="A123" s="47" t="s">
        <v>17</v>
      </c>
      <c r="B123" s="84">
        <v>2011</v>
      </c>
      <c r="C123" s="107">
        <f t="shared" ref="C123:AH123" si="46">+C112</f>
        <v>0</v>
      </c>
      <c r="D123" s="107">
        <f t="shared" si="46"/>
        <v>0</v>
      </c>
      <c r="E123" s="107">
        <f t="shared" si="46"/>
        <v>0</v>
      </c>
      <c r="F123" s="107">
        <f t="shared" si="46"/>
        <v>0</v>
      </c>
      <c r="G123" s="107">
        <f t="shared" si="46"/>
        <v>0</v>
      </c>
      <c r="H123" s="107">
        <f t="shared" si="46"/>
        <v>0</v>
      </c>
      <c r="I123" s="107">
        <f t="shared" si="46"/>
        <v>0</v>
      </c>
      <c r="J123" s="107">
        <f t="shared" si="46"/>
        <v>0</v>
      </c>
      <c r="K123" s="107">
        <f t="shared" si="46"/>
        <v>0</v>
      </c>
      <c r="L123" s="107">
        <f t="shared" si="46"/>
        <v>0</v>
      </c>
      <c r="M123" s="107">
        <f t="shared" si="46"/>
        <v>0.2</v>
      </c>
      <c r="N123" s="107">
        <f t="shared" si="46"/>
        <v>0.2</v>
      </c>
      <c r="O123" s="107">
        <f t="shared" si="46"/>
        <v>0</v>
      </c>
      <c r="P123" s="107">
        <f t="shared" si="46"/>
        <v>0</v>
      </c>
      <c r="Q123" s="107">
        <f t="shared" si="46"/>
        <v>0</v>
      </c>
      <c r="R123" s="107">
        <f t="shared" si="46"/>
        <v>150</v>
      </c>
      <c r="S123" s="107">
        <f t="shared" si="46"/>
        <v>0</v>
      </c>
      <c r="T123" s="107">
        <f t="shared" si="46"/>
        <v>0</v>
      </c>
      <c r="U123" s="107">
        <f t="shared" si="46"/>
        <v>0</v>
      </c>
      <c r="V123" s="107">
        <f t="shared" si="46"/>
        <v>0</v>
      </c>
      <c r="W123" s="107">
        <f t="shared" si="46"/>
        <v>0</v>
      </c>
      <c r="X123" s="107">
        <f t="shared" si="46"/>
        <v>0</v>
      </c>
      <c r="Y123" s="107">
        <f t="shared" si="46"/>
        <v>0</v>
      </c>
      <c r="Z123" s="107">
        <f t="shared" si="46"/>
        <v>0</v>
      </c>
      <c r="AA123" s="107">
        <f t="shared" si="46"/>
        <v>0</v>
      </c>
      <c r="AB123" s="107">
        <f t="shared" si="46"/>
        <v>0</v>
      </c>
      <c r="AC123" s="107">
        <f t="shared" si="46"/>
        <v>0</v>
      </c>
      <c r="AD123" s="107">
        <f t="shared" si="46"/>
        <v>0</v>
      </c>
      <c r="AE123" s="107">
        <f t="shared" si="46"/>
        <v>0</v>
      </c>
      <c r="AF123" s="107">
        <f t="shared" si="46"/>
        <v>0</v>
      </c>
      <c r="AG123" s="107">
        <f t="shared" si="46"/>
        <v>0</v>
      </c>
      <c r="AH123" s="107">
        <f t="shared" si="46"/>
        <v>0</v>
      </c>
      <c r="AI123" s="107">
        <f t="shared" ref="AI123:BJ123" si="47">+AI112</f>
        <v>0</v>
      </c>
      <c r="AJ123" s="107">
        <f t="shared" si="47"/>
        <v>0</v>
      </c>
      <c r="AK123" s="107">
        <f t="shared" si="47"/>
        <v>0</v>
      </c>
      <c r="AL123" s="107">
        <f t="shared" si="47"/>
        <v>0</v>
      </c>
      <c r="AM123" s="107">
        <f t="shared" si="47"/>
        <v>0</v>
      </c>
      <c r="AN123" s="107">
        <f t="shared" si="47"/>
        <v>0</v>
      </c>
      <c r="AO123" s="107">
        <f t="shared" si="47"/>
        <v>0</v>
      </c>
      <c r="AP123" s="107">
        <f t="shared" si="47"/>
        <v>0</v>
      </c>
      <c r="AQ123" s="107">
        <f t="shared" si="47"/>
        <v>0</v>
      </c>
      <c r="AR123" s="107">
        <f t="shared" si="47"/>
        <v>0</v>
      </c>
      <c r="AS123" s="107">
        <f t="shared" si="47"/>
        <v>0</v>
      </c>
      <c r="AT123" s="107">
        <f t="shared" si="47"/>
        <v>0</v>
      </c>
      <c r="AU123" s="107">
        <f t="shared" si="47"/>
        <v>0</v>
      </c>
      <c r="AV123" s="107">
        <f t="shared" si="47"/>
        <v>0</v>
      </c>
      <c r="AW123" s="107">
        <f t="shared" si="47"/>
        <v>0</v>
      </c>
      <c r="AX123" s="107">
        <f t="shared" si="47"/>
        <v>0</v>
      </c>
      <c r="AY123" s="107">
        <f t="shared" si="47"/>
        <v>0</v>
      </c>
      <c r="AZ123" s="107">
        <f t="shared" si="47"/>
        <v>0</v>
      </c>
      <c r="BA123" s="107">
        <f t="shared" si="47"/>
        <v>0</v>
      </c>
      <c r="BB123" s="107">
        <f t="shared" si="47"/>
        <v>0</v>
      </c>
      <c r="BC123" s="107">
        <f t="shared" si="47"/>
        <v>2</v>
      </c>
      <c r="BD123" s="107">
        <f t="shared" si="47"/>
        <v>0</v>
      </c>
      <c r="BE123" s="107">
        <f t="shared" si="47"/>
        <v>0</v>
      </c>
      <c r="BF123" s="107">
        <f t="shared" si="47"/>
        <v>0</v>
      </c>
      <c r="BG123" s="107">
        <f t="shared" si="47"/>
        <v>0</v>
      </c>
      <c r="BH123" s="107">
        <f t="shared" si="47"/>
        <v>0</v>
      </c>
      <c r="BI123" s="107">
        <f t="shared" si="47"/>
        <v>3</v>
      </c>
      <c r="BJ123" s="107">
        <f t="shared" si="47"/>
        <v>6</v>
      </c>
      <c r="BK123" s="45"/>
    </row>
    <row r="124" spans="1:63" s="45" customFormat="1" x14ac:dyDescent="0.2">
      <c r="A124" s="46" t="s">
        <v>17</v>
      </c>
      <c r="B124" s="45">
        <v>2012</v>
      </c>
      <c r="C124" s="107">
        <f t="shared" ref="C124:AH124" si="48">+C113</f>
        <v>0</v>
      </c>
      <c r="D124" s="107">
        <f t="shared" si="48"/>
        <v>0</v>
      </c>
      <c r="E124" s="107">
        <f t="shared" si="48"/>
        <v>0</v>
      </c>
      <c r="F124" s="107">
        <f t="shared" si="48"/>
        <v>0</v>
      </c>
      <c r="G124" s="107">
        <f t="shared" si="48"/>
        <v>0</v>
      </c>
      <c r="H124" s="107">
        <f t="shared" si="48"/>
        <v>0</v>
      </c>
      <c r="I124" s="107">
        <f t="shared" si="48"/>
        <v>0</v>
      </c>
      <c r="J124" s="107">
        <f t="shared" si="48"/>
        <v>0</v>
      </c>
      <c r="K124" s="107">
        <f t="shared" si="48"/>
        <v>0</v>
      </c>
      <c r="L124" s="107">
        <f t="shared" si="48"/>
        <v>0</v>
      </c>
      <c r="M124" s="107">
        <f t="shared" si="48"/>
        <v>0.4</v>
      </c>
      <c r="N124" s="107">
        <f t="shared" si="48"/>
        <v>0.4</v>
      </c>
      <c r="O124" s="107">
        <f t="shared" si="48"/>
        <v>0</v>
      </c>
      <c r="P124" s="107">
        <f t="shared" si="48"/>
        <v>0</v>
      </c>
      <c r="Q124" s="107">
        <f t="shared" si="48"/>
        <v>0</v>
      </c>
      <c r="R124" s="107">
        <f t="shared" si="48"/>
        <v>0</v>
      </c>
      <c r="S124" s="107">
        <f t="shared" si="48"/>
        <v>0</v>
      </c>
      <c r="T124" s="107">
        <f t="shared" si="48"/>
        <v>0</v>
      </c>
      <c r="U124" s="107">
        <f t="shared" si="48"/>
        <v>0</v>
      </c>
      <c r="V124" s="107">
        <f t="shared" si="48"/>
        <v>0</v>
      </c>
      <c r="W124" s="107">
        <f t="shared" si="48"/>
        <v>0</v>
      </c>
      <c r="X124" s="107">
        <f t="shared" si="48"/>
        <v>0</v>
      </c>
      <c r="Y124" s="107">
        <f t="shared" si="48"/>
        <v>0</v>
      </c>
      <c r="Z124" s="107">
        <f t="shared" si="48"/>
        <v>0</v>
      </c>
      <c r="AA124" s="107">
        <f t="shared" si="48"/>
        <v>0</v>
      </c>
      <c r="AB124" s="107">
        <f t="shared" si="48"/>
        <v>0</v>
      </c>
      <c r="AC124" s="107">
        <f t="shared" si="48"/>
        <v>0</v>
      </c>
      <c r="AD124" s="107">
        <f t="shared" si="48"/>
        <v>0</v>
      </c>
      <c r="AE124" s="107">
        <f t="shared" si="48"/>
        <v>0</v>
      </c>
      <c r="AF124" s="107">
        <f t="shared" si="48"/>
        <v>0</v>
      </c>
      <c r="AG124" s="107">
        <f t="shared" si="48"/>
        <v>0</v>
      </c>
      <c r="AH124" s="107">
        <f t="shared" si="48"/>
        <v>0</v>
      </c>
      <c r="AI124" s="107">
        <f t="shared" ref="AI124:BJ124" si="49">+AI113</f>
        <v>0</v>
      </c>
      <c r="AJ124" s="107">
        <f t="shared" si="49"/>
        <v>0</v>
      </c>
      <c r="AK124" s="107">
        <f t="shared" si="49"/>
        <v>0</v>
      </c>
      <c r="AL124" s="107">
        <f t="shared" si="49"/>
        <v>0</v>
      </c>
      <c r="AM124" s="107">
        <f t="shared" si="49"/>
        <v>0</v>
      </c>
      <c r="AN124" s="107">
        <f t="shared" si="49"/>
        <v>0</v>
      </c>
      <c r="AO124" s="107">
        <f t="shared" si="49"/>
        <v>0</v>
      </c>
      <c r="AP124" s="107">
        <f t="shared" si="49"/>
        <v>0</v>
      </c>
      <c r="AQ124" s="107">
        <f t="shared" si="49"/>
        <v>0</v>
      </c>
      <c r="AR124" s="107">
        <f t="shared" si="49"/>
        <v>0</v>
      </c>
      <c r="AS124" s="107">
        <f t="shared" si="49"/>
        <v>0</v>
      </c>
      <c r="AT124" s="107">
        <f t="shared" si="49"/>
        <v>0</v>
      </c>
      <c r="AU124" s="107">
        <f t="shared" si="49"/>
        <v>0</v>
      </c>
      <c r="AV124" s="107">
        <f t="shared" si="49"/>
        <v>0</v>
      </c>
      <c r="AW124" s="107">
        <f t="shared" si="49"/>
        <v>0</v>
      </c>
      <c r="AX124" s="107">
        <f t="shared" si="49"/>
        <v>0</v>
      </c>
      <c r="AY124" s="107">
        <f t="shared" si="49"/>
        <v>0</v>
      </c>
      <c r="AZ124" s="107">
        <f t="shared" si="49"/>
        <v>0</v>
      </c>
      <c r="BA124" s="107">
        <f t="shared" si="49"/>
        <v>0</v>
      </c>
      <c r="BB124" s="107">
        <f t="shared" si="49"/>
        <v>0</v>
      </c>
      <c r="BC124" s="107">
        <f t="shared" si="49"/>
        <v>3</v>
      </c>
      <c r="BD124" s="107">
        <f t="shared" si="49"/>
        <v>0</v>
      </c>
      <c r="BE124" s="107">
        <f t="shared" si="49"/>
        <v>0</v>
      </c>
      <c r="BF124" s="107">
        <f t="shared" si="49"/>
        <v>0</v>
      </c>
      <c r="BG124" s="107">
        <f t="shared" si="49"/>
        <v>0</v>
      </c>
      <c r="BH124" s="107">
        <f t="shared" si="49"/>
        <v>32</v>
      </c>
      <c r="BI124" s="107">
        <f t="shared" si="49"/>
        <v>12</v>
      </c>
      <c r="BJ124" s="107">
        <f t="shared" si="49"/>
        <v>11</v>
      </c>
    </row>
    <row r="125" spans="1:63" s="45" customFormat="1" x14ac:dyDescent="0.2">
      <c r="A125" s="46" t="s">
        <v>17</v>
      </c>
      <c r="B125" s="45">
        <v>2013</v>
      </c>
      <c r="C125" s="107">
        <f t="shared" ref="C125:AH125" si="50">+C114</f>
        <v>0</v>
      </c>
      <c r="D125" s="107">
        <f t="shared" si="50"/>
        <v>0</v>
      </c>
      <c r="E125" s="107">
        <f t="shared" si="50"/>
        <v>0</v>
      </c>
      <c r="F125" s="107">
        <f t="shared" si="50"/>
        <v>0</v>
      </c>
      <c r="G125" s="107">
        <f t="shared" si="50"/>
        <v>0</v>
      </c>
      <c r="H125" s="107">
        <f t="shared" si="50"/>
        <v>0</v>
      </c>
      <c r="I125" s="107">
        <f t="shared" si="50"/>
        <v>0</v>
      </c>
      <c r="J125" s="107">
        <f t="shared" si="50"/>
        <v>0</v>
      </c>
      <c r="K125" s="107">
        <f t="shared" si="50"/>
        <v>0</v>
      </c>
      <c r="L125" s="107">
        <f t="shared" si="50"/>
        <v>0</v>
      </c>
      <c r="M125" s="107">
        <f t="shared" si="50"/>
        <v>0.1</v>
      </c>
      <c r="N125" s="107">
        <f t="shared" si="50"/>
        <v>0.1</v>
      </c>
      <c r="O125" s="107">
        <f t="shared" si="50"/>
        <v>0</v>
      </c>
      <c r="P125" s="107">
        <f t="shared" si="50"/>
        <v>0</v>
      </c>
      <c r="Q125" s="107">
        <f t="shared" si="50"/>
        <v>0</v>
      </c>
      <c r="R125" s="107">
        <f t="shared" si="50"/>
        <v>89.159000000000006</v>
      </c>
      <c r="S125" s="107">
        <f t="shared" si="50"/>
        <v>0</v>
      </c>
      <c r="T125" s="107">
        <f t="shared" si="50"/>
        <v>0</v>
      </c>
      <c r="U125" s="107">
        <f t="shared" si="50"/>
        <v>0</v>
      </c>
      <c r="V125" s="107">
        <f t="shared" si="50"/>
        <v>0</v>
      </c>
      <c r="W125" s="107">
        <f t="shared" si="50"/>
        <v>0</v>
      </c>
      <c r="X125" s="107">
        <f t="shared" si="50"/>
        <v>0</v>
      </c>
      <c r="Y125" s="107">
        <f t="shared" si="50"/>
        <v>0</v>
      </c>
      <c r="Z125" s="107">
        <f t="shared" si="50"/>
        <v>0</v>
      </c>
      <c r="AA125" s="107">
        <f t="shared" si="50"/>
        <v>0</v>
      </c>
      <c r="AB125" s="107">
        <f t="shared" si="50"/>
        <v>0</v>
      </c>
      <c r="AC125" s="107">
        <f t="shared" si="50"/>
        <v>0</v>
      </c>
      <c r="AD125" s="107">
        <f t="shared" si="50"/>
        <v>0</v>
      </c>
      <c r="AE125" s="107">
        <f t="shared" si="50"/>
        <v>0</v>
      </c>
      <c r="AF125" s="107">
        <f t="shared" si="50"/>
        <v>0</v>
      </c>
      <c r="AG125" s="107">
        <f t="shared" si="50"/>
        <v>0</v>
      </c>
      <c r="AH125" s="107">
        <f t="shared" si="50"/>
        <v>0</v>
      </c>
      <c r="AI125" s="107">
        <f t="shared" ref="AI125:BJ125" si="51">+AI114</f>
        <v>0</v>
      </c>
      <c r="AJ125" s="107">
        <f t="shared" si="51"/>
        <v>0</v>
      </c>
      <c r="AK125" s="107">
        <f t="shared" si="51"/>
        <v>0</v>
      </c>
      <c r="AL125" s="107">
        <f t="shared" si="51"/>
        <v>0</v>
      </c>
      <c r="AM125" s="107">
        <f t="shared" si="51"/>
        <v>0</v>
      </c>
      <c r="AN125" s="107">
        <f t="shared" si="51"/>
        <v>0</v>
      </c>
      <c r="AO125" s="107">
        <f t="shared" si="51"/>
        <v>0</v>
      </c>
      <c r="AP125" s="107">
        <f t="shared" si="51"/>
        <v>0</v>
      </c>
      <c r="AQ125" s="107">
        <f t="shared" si="51"/>
        <v>0</v>
      </c>
      <c r="AR125" s="107">
        <f t="shared" si="51"/>
        <v>0</v>
      </c>
      <c r="AS125" s="107">
        <f t="shared" si="51"/>
        <v>0</v>
      </c>
      <c r="AT125" s="107">
        <f t="shared" si="51"/>
        <v>0</v>
      </c>
      <c r="AU125" s="107">
        <f t="shared" si="51"/>
        <v>0</v>
      </c>
      <c r="AV125" s="107">
        <f t="shared" si="51"/>
        <v>0</v>
      </c>
      <c r="AW125" s="107">
        <f t="shared" si="51"/>
        <v>0</v>
      </c>
      <c r="AX125" s="107">
        <f t="shared" si="51"/>
        <v>0</v>
      </c>
      <c r="AY125" s="107">
        <f t="shared" si="51"/>
        <v>0</v>
      </c>
      <c r="AZ125" s="107">
        <f t="shared" si="51"/>
        <v>0</v>
      </c>
      <c r="BA125" s="107">
        <f t="shared" si="51"/>
        <v>0</v>
      </c>
      <c r="BB125" s="107">
        <f t="shared" si="51"/>
        <v>0</v>
      </c>
      <c r="BC125" s="107">
        <f t="shared" si="51"/>
        <v>2</v>
      </c>
      <c r="BD125" s="107">
        <f t="shared" si="51"/>
        <v>0</v>
      </c>
      <c r="BE125" s="107">
        <f t="shared" si="51"/>
        <v>0</v>
      </c>
      <c r="BF125" s="107">
        <f t="shared" si="51"/>
        <v>0</v>
      </c>
      <c r="BG125" s="107">
        <f t="shared" si="51"/>
        <v>0</v>
      </c>
      <c r="BH125" s="107">
        <f t="shared" si="51"/>
        <v>3</v>
      </c>
      <c r="BI125" s="107">
        <f t="shared" si="51"/>
        <v>9</v>
      </c>
      <c r="BJ125" s="107">
        <f t="shared" si="51"/>
        <v>20</v>
      </c>
      <c r="BK125" s="57"/>
    </row>
    <row r="126" spans="1:63" s="45" customFormat="1" x14ac:dyDescent="0.2">
      <c r="A126" s="46" t="s">
        <v>17</v>
      </c>
      <c r="B126" s="84">
        <v>2014</v>
      </c>
      <c r="C126" s="107">
        <f t="shared" ref="C126:AH126" si="52">+C115</f>
        <v>1</v>
      </c>
      <c r="D126" s="107">
        <f t="shared" si="52"/>
        <v>0</v>
      </c>
      <c r="E126" s="107">
        <f t="shared" si="52"/>
        <v>1</v>
      </c>
      <c r="F126" s="107">
        <f t="shared" si="52"/>
        <v>1</v>
      </c>
      <c r="G126" s="107">
        <f t="shared" si="52"/>
        <v>0</v>
      </c>
      <c r="H126" s="107">
        <f t="shared" si="52"/>
        <v>0</v>
      </c>
      <c r="I126" s="107">
        <f t="shared" si="52"/>
        <v>0</v>
      </c>
      <c r="J126" s="107">
        <f t="shared" si="52"/>
        <v>0</v>
      </c>
      <c r="K126" s="107">
        <f t="shared" si="52"/>
        <v>1</v>
      </c>
      <c r="L126" s="107">
        <f t="shared" si="52"/>
        <v>0</v>
      </c>
      <c r="M126" s="107">
        <f t="shared" si="52"/>
        <v>0.2</v>
      </c>
      <c r="N126" s="107">
        <f t="shared" si="52"/>
        <v>0.2</v>
      </c>
      <c r="O126" s="107">
        <f t="shared" si="52"/>
        <v>0</v>
      </c>
      <c r="P126" s="107">
        <f t="shared" si="52"/>
        <v>0</v>
      </c>
      <c r="Q126" s="107">
        <f t="shared" si="52"/>
        <v>0</v>
      </c>
      <c r="R126" s="107">
        <f t="shared" si="52"/>
        <v>251.67135999999999</v>
      </c>
      <c r="S126" s="107">
        <f t="shared" si="52"/>
        <v>0</v>
      </c>
      <c r="T126" s="107">
        <f t="shared" si="52"/>
        <v>0</v>
      </c>
      <c r="U126" s="107">
        <f t="shared" si="52"/>
        <v>0</v>
      </c>
      <c r="V126" s="107">
        <f t="shared" si="52"/>
        <v>0</v>
      </c>
      <c r="W126" s="107">
        <f t="shared" si="52"/>
        <v>0</v>
      </c>
      <c r="X126" s="107">
        <f t="shared" si="52"/>
        <v>0</v>
      </c>
      <c r="Y126" s="107">
        <f t="shared" si="52"/>
        <v>0</v>
      </c>
      <c r="Z126" s="107">
        <f t="shared" si="52"/>
        <v>0</v>
      </c>
      <c r="AA126" s="107">
        <f t="shared" si="52"/>
        <v>0</v>
      </c>
      <c r="AB126" s="107">
        <f t="shared" si="52"/>
        <v>0</v>
      </c>
      <c r="AC126" s="107">
        <f t="shared" si="52"/>
        <v>0</v>
      </c>
      <c r="AD126" s="107">
        <f t="shared" si="52"/>
        <v>0</v>
      </c>
      <c r="AE126" s="107">
        <f t="shared" si="52"/>
        <v>0</v>
      </c>
      <c r="AF126" s="107">
        <f t="shared" si="52"/>
        <v>0</v>
      </c>
      <c r="AG126" s="107">
        <f t="shared" si="52"/>
        <v>0</v>
      </c>
      <c r="AH126" s="107">
        <f t="shared" si="52"/>
        <v>0</v>
      </c>
      <c r="AI126" s="107">
        <f t="shared" ref="AI126:BJ126" si="53">+AI115</f>
        <v>0</v>
      </c>
      <c r="AJ126" s="107">
        <f t="shared" si="53"/>
        <v>0</v>
      </c>
      <c r="AK126" s="107">
        <f t="shared" si="53"/>
        <v>0</v>
      </c>
      <c r="AL126" s="107">
        <f t="shared" si="53"/>
        <v>0</v>
      </c>
      <c r="AM126" s="107">
        <f t="shared" si="53"/>
        <v>0</v>
      </c>
      <c r="AN126" s="107">
        <f t="shared" si="53"/>
        <v>0</v>
      </c>
      <c r="AO126" s="107">
        <f t="shared" si="53"/>
        <v>0</v>
      </c>
      <c r="AP126" s="107">
        <f t="shared" si="53"/>
        <v>0</v>
      </c>
      <c r="AQ126" s="107">
        <f t="shared" si="53"/>
        <v>0</v>
      </c>
      <c r="AR126" s="107">
        <f t="shared" si="53"/>
        <v>0</v>
      </c>
      <c r="AS126" s="107">
        <f t="shared" si="53"/>
        <v>0</v>
      </c>
      <c r="AT126" s="107">
        <f t="shared" si="53"/>
        <v>0</v>
      </c>
      <c r="AU126" s="107">
        <f t="shared" si="53"/>
        <v>0</v>
      </c>
      <c r="AV126" s="107">
        <f t="shared" si="53"/>
        <v>0</v>
      </c>
      <c r="AW126" s="107">
        <f t="shared" si="53"/>
        <v>0</v>
      </c>
      <c r="AX126" s="107">
        <f t="shared" si="53"/>
        <v>0</v>
      </c>
      <c r="AY126" s="107">
        <f t="shared" si="53"/>
        <v>0</v>
      </c>
      <c r="AZ126" s="107">
        <f t="shared" si="53"/>
        <v>0</v>
      </c>
      <c r="BA126" s="107">
        <f t="shared" si="53"/>
        <v>0</v>
      </c>
      <c r="BB126" s="107">
        <f t="shared" si="53"/>
        <v>0</v>
      </c>
      <c r="BC126" s="107">
        <f t="shared" si="53"/>
        <v>3</v>
      </c>
      <c r="BD126" s="107">
        <f t="shared" si="53"/>
        <v>0</v>
      </c>
      <c r="BE126" s="107">
        <f t="shared" si="53"/>
        <v>0</v>
      </c>
      <c r="BF126" s="107">
        <f t="shared" si="53"/>
        <v>0</v>
      </c>
      <c r="BG126" s="107">
        <f t="shared" si="53"/>
        <v>0</v>
      </c>
      <c r="BH126" s="107">
        <f t="shared" si="53"/>
        <v>26</v>
      </c>
      <c r="BI126" s="107">
        <f t="shared" si="53"/>
        <v>16</v>
      </c>
      <c r="BJ126" s="107">
        <f t="shared" si="53"/>
        <v>7</v>
      </c>
      <c r="BK126" s="57"/>
    </row>
    <row r="127" spans="1:63" s="45" customFormat="1" x14ac:dyDescent="0.2">
      <c r="A127" s="46" t="s">
        <v>17</v>
      </c>
      <c r="B127" s="84">
        <v>2015</v>
      </c>
      <c r="C127" s="107">
        <f t="shared" ref="C127:AH127" si="54">+C116</f>
        <v>0</v>
      </c>
      <c r="D127" s="107">
        <f t="shared" si="54"/>
        <v>0</v>
      </c>
      <c r="E127" s="107">
        <f t="shared" si="54"/>
        <v>0</v>
      </c>
      <c r="F127" s="107">
        <f t="shared" si="54"/>
        <v>0</v>
      </c>
      <c r="G127" s="107">
        <f t="shared" si="54"/>
        <v>0</v>
      </c>
      <c r="H127" s="107">
        <f t="shared" si="54"/>
        <v>0</v>
      </c>
      <c r="I127" s="107">
        <f t="shared" si="54"/>
        <v>0</v>
      </c>
      <c r="J127" s="107">
        <f t="shared" si="54"/>
        <v>0</v>
      </c>
      <c r="K127" s="107">
        <f t="shared" si="54"/>
        <v>0</v>
      </c>
      <c r="L127" s="107">
        <f t="shared" si="54"/>
        <v>0</v>
      </c>
      <c r="M127" s="107">
        <f t="shared" si="54"/>
        <v>0.2</v>
      </c>
      <c r="N127" s="107">
        <f t="shared" si="54"/>
        <v>0.2</v>
      </c>
      <c r="O127" s="107">
        <f t="shared" si="54"/>
        <v>0</v>
      </c>
      <c r="P127" s="107">
        <f t="shared" si="54"/>
        <v>0</v>
      </c>
      <c r="Q127" s="107">
        <f t="shared" si="54"/>
        <v>0</v>
      </c>
      <c r="R127" s="107">
        <f t="shared" si="54"/>
        <v>85.722999999999999</v>
      </c>
      <c r="S127" s="107">
        <f t="shared" si="54"/>
        <v>0</v>
      </c>
      <c r="T127" s="107">
        <f t="shared" si="54"/>
        <v>0</v>
      </c>
      <c r="U127" s="107">
        <f t="shared" si="54"/>
        <v>0</v>
      </c>
      <c r="V127" s="107">
        <f t="shared" si="54"/>
        <v>0</v>
      </c>
      <c r="W127" s="107">
        <f t="shared" si="54"/>
        <v>0</v>
      </c>
      <c r="X127" s="107">
        <f t="shared" si="54"/>
        <v>0</v>
      </c>
      <c r="Y127" s="107">
        <f t="shared" si="54"/>
        <v>1</v>
      </c>
      <c r="Z127" s="107">
        <f t="shared" si="54"/>
        <v>0</v>
      </c>
      <c r="AA127" s="107">
        <f t="shared" si="54"/>
        <v>0</v>
      </c>
      <c r="AB127" s="107">
        <f t="shared" si="54"/>
        <v>0</v>
      </c>
      <c r="AC127" s="107">
        <f t="shared" si="54"/>
        <v>1</v>
      </c>
      <c r="AD127" s="107">
        <f t="shared" si="54"/>
        <v>0</v>
      </c>
      <c r="AE127" s="107">
        <f t="shared" si="54"/>
        <v>0</v>
      </c>
      <c r="AF127" s="107">
        <f t="shared" si="54"/>
        <v>0</v>
      </c>
      <c r="AG127" s="107">
        <f t="shared" si="54"/>
        <v>0</v>
      </c>
      <c r="AH127" s="107">
        <f t="shared" si="54"/>
        <v>0</v>
      </c>
      <c r="AI127" s="107">
        <f t="shared" ref="AI127:BJ127" si="55">+AI116</f>
        <v>0</v>
      </c>
      <c r="AJ127" s="107">
        <f t="shared" si="55"/>
        <v>0</v>
      </c>
      <c r="AK127" s="107">
        <f t="shared" si="55"/>
        <v>0</v>
      </c>
      <c r="AL127" s="107">
        <f t="shared" si="55"/>
        <v>0</v>
      </c>
      <c r="AM127" s="107">
        <f t="shared" si="55"/>
        <v>0</v>
      </c>
      <c r="AN127" s="107">
        <f t="shared" si="55"/>
        <v>0</v>
      </c>
      <c r="AO127" s="107">
        <f t="shared" si="55"/>
        <v>0</v>
      </c>
      <c r="AP127" s="107">
        <f t="shared" si="55"/>
        <v>0</v>
      </c>
      <c r="AQ127" s="107">
        <f t="shared" si="55"/>
        <v>0</v>
      </c>
      <c r="AR127" s="107">
        <f t="shared" si="55"/>
        <v>0</v>
      </c>
      <c r="AS127" s="107">
        <f t="shared" si="55"/>
        <v>0</v>
      </c>
      <c r="AT127" s="107">
        <f t="shared" si="55"/>
        <v>0</v>
      </c>
      <c r="AU127" s="107">
        <f t="shared" si="55"/>
        <v>0</v>
      </c>
      <c r="AV127" s="107">
        <f t="shared" si="55"/>
        <v>0</v>
      </c>
      <c r="AW127" s="107">
        <f t="shared" si="55"/>
        <v>0</v>
      </c>
      <c r="AX127" s="107">
        <f t="shared" si="55"/>
        <v>0</v>
      </c>
      <c r="AY127" s="107">
        <f t="shared" si="55"/>
        <v>0</v>
      </c>
      <c r="AZ127" s="107">
        <f t="shared" si="55"/>
        <v>0</v>
      </c>
      <c r="BA127" s="107">
        <f t="shared" si="55"/>
        <v>0</v>
      </c>
      <c r="BB127" s="107">
        <f t="shared" si="55"/>
        <v>0</v>
      </c>
      <c r="BC127" s="107">
        <f t="shared" si="55"/>
        <v>1</v>
      </c>
      <c r="BD127" s="107">
        <f t="shared" si="55"/>
        <v>1</v>
      </c>
      <c r="BE127" s="107">
        <f t="shared" si="55"/>
        <v>1</v>
      </c>
      <c r="BF127" s="107">
        <f t="shared" si="55"/>
        <v>0</v>
      </c>
      <c r="BG127" s="107">
        <f t="shared" si="55"/>
        <v>45</v>
      </c>
      <c r="BH127" s="107">
        <f t="shared" si="55"/>
        <v>22</v>
      </c>
      <c r="BI127" s="107">
        <f t="shared" si="55"/>
        <v>10</v>
      </c>
      <c r="BJ127" s="107">
        <f t="shared" si="55"/>
        <v>13</v>
      </c>
      <c r="BK127" s="57"/>
    </row>
    <row r="128" spans="1:63" s="45" customFormat="1" x14ac:dyDescent="0.2">
      <c r="A128" s="46" t="s">
        <v>17</v>
      </c>
      <c r="B128" s="84">
        <v>2016</v>
      </c>
      <c r="C128" s="107">
        <f t="shared" ref="C128:AH128" si="56">+C117</f>
        <v>1</v>
      </c>
      <c r="D128" s="107">
        <f t="shared" si="56"/>
        <v>0</v>
      </c>
      <c r="E128" s="107">
        <f t="shared" si="56"/>
        <v>1</v>
      </c>
      <c r="F128" s="107">
        <f t="shared" si="56"/>
        <v>0</v>
      </c>
      <c r="G128" s="107">
        <f t="shared" si="56"/>
        <v>0</v>
      </c>
      <c r="H128" s="107">
        <f t="shared" si="56"/>
        <v>0</v>
      </c>
      <c r="I128" s="107">
        <f t="shared" si="56"/>
        <v>0</v>
      </c>
      <c r="J128" s="107">
        <f t="shared" si="56"/>
        <v>0</v>
      </c>
      <c r="K128" s="107">
        <f t="shared" si="56"/>
        <v>1</v>
      </c>
      <c r="L128" s="107">
        <f t="shared" si="56"/>
        <v>0</v>
      </c>
      <c r="M128" s="107">
        <f t="shared" si="56"/>
        <v>0.2</v>
      </c>
      <c r="N128" s="107">
        <f t="shared" si="56"/>
        <v>0.2</v>
      </c>
      <c r="O128" s="107">
        <f t="shared" si="56"/>
        <v>0</v>
      </c>
      <c r="P128" s="107">
        <f t="shared" si="56"/>
        <v>0</v>
      </c>
      <c r="Q128" s="107">
        <f t="shared" si="56"/>
        <v>0</v>
      </c>
      <c r="R128" s="107">
        <f t="shared" si="56"/>
        <v>60</v>
      </c>
      <c r="S128" s="107">
        <f t="shared" si="56"/>
        <v>1</v>
      </c>
      <c r="T128" s="107">
        <f t="shared" si="56"/>
        <v>0</v>
      </c>
      <c r="U128" s="107">
        <f t="shared" si="56"/>
        <v>0</v>
      </c>
      <c r="V128" s="107">
        <f t="shared" si="56"/>
        <v>0</v>
      </c>
      <c r="W128" s="107">
        <f t="shared" si="56"/>
        <v>1</v>
      </c>
      <c r="X128" s="107">
        <f t="shared" si="56"/>
        <v>0</v>
      </c>
      <c r="Y128" s="107">
        <f t="shared" si="56"/>
        <v>0</v>
      </c>
      <c r="Z128" s="107">
        <f t="shared" si="56"/>
        <v>0</v>
      </c>
      <c r="AA128" s="107">
        <f t="shared" si="56"/>
        <v>0</v>
      </c>
      <c r="AB128" s="107">
        <f t="shared" si="56"/>
        <v>0</v>
      </c>
      <c r="AC128" s="107">
        <f t="shared" si="56"/>
        <v>0</v>
      </c>
      <c r="AD128" s="107">
        <f t="shared" si="56"/>
        <v>0</v>
      </c>
      <c r="AE128" s="107">
        <f t="shared" si="56"/>
        <v>0</v>
      </c>
      <c r="AF128" s="107">
        <f t="shared" si="56"/>
        <v>0</v>
      </c>
      <c r="AG128" s="107">
        <f t="shared" si="56"/>
        <v>0</v>
      </c>
      <c r="AH128" s="107">
        <f t="shared" si="56"/>
        <v>0</v>
      </c>
      <c r="AI128" s="107">
        <f t="shared" ref="AI128:BJ128" si="57">+AI117</f>
        <v>0</v>
      </c>
      <c r="AJ128" s="107">
        <f t="shared" si="57"/>
        <v>0</v>
      </c>
      <c r="AK128" s="107">
        <f t="shared" si="57"/>
        <v>0</v>
      </c>
      <c r="AL128" s="107">
        <f t="shared" si="57"/>
        <v>0</v>
      </c>
      <c r="AM128" s="107">
        <f t="shared" si="57"/>
        <v>0</v>
      </c>
      <c r="AN128" s="107">
        <f t="shared" si="57"/>
        <v>0</v>
      </c>
      <c r="AO128" s="107">
        <f t="shared" si="57"/>
        <v>0</v>
      </c>
      <c r="AP128" s="107">
        <f t="shared" si="57"/>
        <v>0</v>
      </c>
      <c r="AQ128" s="107">
        <f t="shared" si="57"/>
        <v>0</v>
      </c>
      <c r="AR128" s="107">
        <f t="shared" si="57"/>
        <v>0</v>
      </c>
      <c r="AS128" s="107">
        <f t="shared" si="57"/>
        <v>0</v>
      </c>
      <c r="AT128" s="107">
        <f t="shared" si="57"/>
        <v>0</v>
      </c>
      <c r="AU128" s="107">
        <f t="shared" si="57"/>
        <v>0</v>
      </c>
      <c r="AV128" s="107">
        <f t="shared" si="57"/>
        <v>0</v>
      </c>
      <c r="AW128" s="107">
        <f t="shared" si="57"/>
        <v>0</v>
      </c>
      <c r="AX128" s="107">
        <f t="shared" si="57"/>
        <v>0</v>
      </c>
      <c r="AY128" s="107">
        <f t="shared" si="57"/>
        <v>0</v>
      </c>
      <c r="AZ128" s="107">
        <f t="shared" si="57"/>
        <v>0</v>
      </c>
      <c r="BA128" s="107">
        <f t="shared" si="57"/>
        <v>0</v>
      </c>
      <c r="BB128" s="107">
        <f t="shared" si="57"/>
        <v>0</v>
      </c>
      <c r="BC128" s="107">
        <f t="shared" si="57"/>
        <v>1</v>
      </c>
      <c r="BD128" s="107">
        <f t="shared" si="57"/>
        <v>0</v>
      </c>
      <c r="BE128" s="107">
        <f t="shared" si="57"/>
        <v>0</v>
      </c>
      <c r="BF128" s="107">
        <f t="shared" si="57"/>
        <v>0</v>
      </c>
      <c r="BG128" s="107">
        <f t="shared" si="57"/>
        <v>13</v>
      </c>
      <c r="BH128" s="107">
        <f t="shared" si="57"/>
        <v>2</v>
      </c>
      <c r="BI128" s="107">
        <f t="shared" si="57"/>
        <v>4</v>
      </c>
      <c r="BJ128" s="107">
        <f t="shared" si="57"/>
        <v>7</v>
      </c>
      <c r="BK128" s="57"/>
    </row>
    <row r="129" spans="1:63" s="45" customFormat="1" x14ac:dyDescent="0.2">
      <c r="A129" s="46" t="s">
        <v>17</v>
      </c>
      <c r="B129" s="84">
        <v>2017</v>
      </c>
      <c r="C129" s="107">
        <f t="shared" ref="C129:AH129" si="58">+C118</f>
        <v>1</v>
      </c>
      <c r="D129" s="107">
        <f t="shared" si="58"/>
        <v>0</v>
      </c>
      <c r="E129" s="107">
        <f t="shared" si="58"/>
        <v>0</v>
      </c>
      <c r="F129" s="107">
        <f t="shared" si="58"/>
        <v>0</v>
      </c>
      <c r="G129" s="107">
        <f t="shared" si="58"/>
        <v>0</v>
      </c>
      <c r="H129" s="107">
        <f t="shared" si="58"/>
        <v>1</v>
      </c>
      <c r="I129" s="107">
        <f t="shared" si="58"/>
        <v>0</v>
      </c>
      <c r="J129" s="107">
        <f t="shared" si="58"/>
        <v>0</v>
      </c>
      <c r="K129" s="107">
        <f t="shared" si="58"/>
        <v>1</v>
      </c>
      <c r="L129" s="107">
        <f t="shared" si="58"/>
        <v>0</v>
      </c>
      <c r="M129" s="107">
        <f t="shared" si="58"/>
        <v>0.2</v>
      </c>
      <c r="N129" s="107">
        <f t="shared" si="58"/>
        <v>0.2</v>
      </c>
      <c r="O129" s="107">
        <f t="shared" si="58"/>
        <v>0</v>
      </c>
      <c r="P129" s="107">
        <f t="shared" si="58"/>
        <v>0</v>
      </c>
      <c r="Q129" s="107">
        <f t="shared" si="58"/>
        <v>0</v>
      </c>
      <c r="R129" s="107">
        <f t="shared" si="58"/>
        <v>95.105999999999995</v>
      </c>
      <c r="S129" s="107">
        <f t="shared" si="58"/>
        <v>0</v>
      </c>
      <c r="T129" s="107">
        <f t="shared" si="58"/>
        <v>0</v>
      </c>
      <c r="U129" s="107">
        <f t="shared" si="58"/>
        <v>0</v>
      </c>
      <c r="V129" s="107">
        <f t="shared" si="58"/>
        <v>0</v>
      </c>
      <c r="W129" s="107">
        <f t="shared" si="58"/>
        <v>0</v>
      </c>
      <c r="X129" s="107">
        <f t="shared" si="58"/>
        <v>0</v>
      </c>
      <c r="Y129" s="107">
        <f t="shared" si="58"/>
        <v>0</v>
      </c>
      <c r="Z129" s="107">
        <f t="shared" si="58"/>
        <v>0</v>
      </c>
      <c r="AA129" s="107">
        <f t="shared" si="58"/>
        <v>0</v>
      </c>
      <c r="AB129" s="107">
        <f t="shared" si="58"/>
        <v>0</v>
      </c>
      <c r="AC129" s="107">
        <f t="shared" si="58"/>
        <v>0</v>
      </c>
      <c r="AD129" s="107">
        <f t="shared" si="58"/>
        <v>0</v>
      </c>
      <c r="AE129" s="107">
        <f t="shared" si="58"/>
        <v>0</v>
      </c>
      <c r="AF129" s="107">
        <f t="shared" si="58"/>
        <v>0</v>
      </c>
      <c r="AG129" s="107">
        <f t="shared" si="58"/>
        <v>0</v>
      </c>
      <c r="AH129" s="107">
        <f t="shared" si="58"/>
        <v>0</v>
      </c>
      <c r="AI129" s="107">
        <f t="shared" ref="AI129:BF129" si="59">+AI118</f>
        <v>0</v>
      </c>
      <c r="AJ129" s="107">
        <f t="shared" si="59"/>
        <v>0</v>
      </c>
      <c r="AK129" s="107">
        <f t="shared" si="59"/>
        <v>0</v>
      </c>
      <c r="AL129" s="107">
        <f t="shared" si="59"/>
        <v>0</v>
      </c>
      <c r="AM129" s="107">
        <f t="shared" si="59"/>
        <v>0</v>
      </c>
      <c r="AN129" s="107">
        <f t="shared" si="59"/>
        <v>0</v>
      </c>
      <c r="AO129" s="107">
        <f t="shared" si="59"/>
        <v>0</v>
      </c>
      <c r="AP129" s="107">
        <f t="shared" si="59"/>
        <v>0</v>
      </c>
      <c r="AQ129" s="107">
        <f t="shared" si="59"/>
        <v>0</v>
      </c>
      <c r="AR129" s="107">
        <f>+AR118</f>
        <v>0</v>
      </c>
      <c r="AS129" s="107">
        <f t="shared" si="59"/>
        <v>0</v>
      </c>
      <c r="AT129" s="107">
        <f t="shared" si="59"/>
        <v>0</v>
      </c>
      <c r="AU129" s="107">
        <f t="shared" si="59"/>
        <v>0</v>
      </c>
      <c r="AV129" s="107">
        <f t="shared" si="59"/>
        <v>0</v>
      </c>
      <c r="AW129" s="107">
        <f t="shared" si="59"/>
        <v>0</v>
      </c>
      <c r="AX129" s="107">
        <f t="shared" si="59"/>
        <v>0</v>
      </c>
      <c r="AY129" s="107">
        <f t="shared" si="59"/>
        <v>0</v>
      </c>
      <c r="AZ129" s="107">
        <f t="shared" si="59"/>
        <v>0</v>
      </c>
      <c r="BA129" s="107">
        <f t="shared" si="59"/>
        <v>0</v>
      </c>
      <c r="BB129" s="107">
        <f t="shared" si="59"/>
        <v>0</v>
      </c>
      <c r="BC129" s="107">
        <f t="shared" si="59"/>
        <v>1</v>
      </c>
      <c r="BD129" s="107">
        <f t="shared" si="59"/>
        <v>1</v>
      </c>
      <c r="BE129" s="107">
        <f t="shared" si="59"/>
        <v>0</v>
      </c>
      <c r="BF129" s="107">
        <f t="shared" si="59"/>
        <v>0</v>
      </c>
      <c r="BG129" s="107">
        <f>SUM(BG118)</f>
        <v>95</v>
      </c>
      <c r="BH129" s="107">
        <f>SUM(BH118)</f>
        <v>59</v>
      </c>
      <c r="BI129" s="107">
        <f>SUM(BI118)</f>
        <v>0</v>
      </c>
      <c r="BJ129" s="107">
        <f>SUM(BJ118)</f>
        <v>36</v>
      </c>
      <c r="BK129" s="57"/>
    </row>
    <row r="130" spans="1:63" s="45" customFormat="1" x14ac:dyDescent="0.2">
      <c r="C130" s="43"/>
      <c r="D130" s="43"/>
      <c r="E130" s="43"/>
      <c r="F130" s="43"/>
      <c r="G130" s="43"/>
      <c r="H130" s="43"/>
      <c r="I130" s="43"/>
      <c r="J130" s="43"/>
      <c r="K130" s="43"/>
      <c r="L130" s="43"/>
      <c r="M130" s="43"/>
      <c r="N130" s="44"/>
      <c r="O130" s="44"/>
      <c r="P130" s="44"/>
      <c r="Q130" s="44"/>
      <c r="R130" s="44"/>
      <c r="S130" s="43"/>
      <c r="T130" s="43"/>
      <c r="U130" s="43"/>
      <c r="V130" s="43"/>
      <c r="W130" s="43"/>
      <c r="X130" s="43"/>
      <c r="Y130" s="43"/>
      <c r="Z130" s="43"/>
      <c r="AA130" s="43"/>
      <c r="AB130" s="43"/>
      <c r="AC130" s="43"/>
      <c r="AD130" s="43"/>
      <c r="AE130" s="43"/>
      <c r="AF130" s="43"/>
      <c r="AG130" s="43"/>
      <c r="AH130" s="43"/>
      <c r="AI130" s="43"/>
      <c r="AJ130" s="43"/>
      <c r="AK130" s="107"/>
      <c r="AL130" s="107"/>
      <c r="AM130" s="107"/>
      <c r="AN130" s="107"/>
      <c r="AO130" s="107"/>
      <c r="AP130" s="107"/>
      <c r="AQ130" s="107"/>
      <c r="AR130" s="107"/>
      <c r="AS130" s="107"/>
      <c r="AT130" s="107"/>
      <c r="AU130" s="107"/>
      <c r="AV130" s="107"/>
      <c r="AW130" s="107"/>
      <c r="AX130" s="107"/>
      <c r="AY130" s="107"/>
      <c r="AZ130" s="107"/>
      <c r="BA130" s="107"/>
      <c r="BB130" s="107"/>
      <c r="BC130" s="43"/>
      <c r="BD130" s="43"/>
      <c r="BE130" s="43"/>
      <c r="BF130" s="43"/>
      <c r="BG130" s="43"/>
      <c r="BH130" s="43"/>
      <c r="BI130" s="43"/>
      <c r="BJ130" s="43"/>
    </row>
    <row r="131" spans="1:63" x14ac:dyDescent="0.2">
      <c r="A131" s="40" t="s">
        <v>72</v>
      </c>
      <c r="C131" s="43"/>
      <c r="D131" s="43"/>
      <c r="E131" s="43"/>
      <c r="F131" s="43"/>
      <c r="G131" s="43"/>
      <c r="H131" s="43"/>
      <c r="I131" s="43"/>
      <c r="J131" s="43"/>
      <c r="K131" s="43"/>
      <c r="L131" s="43"/>
      <c r="M131" s="43"/>
      <c r="N131" s="44"/>
      <c r="O131" s="44"/>
      <c r="P131" s="44"/>
      <c r="Q131" s="44"/>
      <c r="R131" s="44"/>
      <c r="S131" s="43"/>
      <c r="T131" s="43"/>
      <c r="U131" s="43"/>
      <c r="V131" s="43"/>
      <c r="W131" s="43"/>
      <c r="X131" s="43"/>
      <c r="Y131" s="43"/>
      <c r="Z131" s="43"/>
      <c r="AA131" s="43"/>
      <c r="AB131" s="43"/>
      <c r="AC131" s="43"/>
      <c r="AD131" s="43"/>
      <c r="AE131" s="43"/>
      <c r="AF131" s="43"/>
      <c r="AG131" s="43"/>
      <c r="AH131" s="43"/>
      <c r="AI131" s="43"/>
      <c r="AJ131" s="43"/>
      <c r="AK131" s="107"/>
      <c r="AL131" s="107"/>
      <c r="AM131" s="107"/>
      <c r="AN131" s="107"/>
      <c r="AO131" s="107"/>
      <c r="AP131" s="107"/>
      <c r="AQ131" s="107"/>
      <c r="AR131" s="107"/>
      <c r="AS131" s="107"/>
      <c r="AT131" s="107"/>
      <c r="AU131" s="107"/>
      <c r="AV131" s="107"/>
      <c r="AW131" s="107"/>
      <c r="AX131" s="107"/>
      <c r="AY131" s="107"/>
      <c r="AZ131" s="107"/>
      <c r="BA131" s="107"/>
      <c r="BB131" s="107"/>
      <c r="BC131" s="43"/>
      <c r="BD131" s="43"/>
      <c r="BE131" s="43"/>
      <c r="BF131" s="43"/>
      <c r="BG131" s="43"/>
      <c r="BH131" s="43"/>
      <c r="BI131" s="43"/>
      <c r="BJ131" s="43"/>
      <c r="BK131" s="45"/>
    </row>
    <row r="132" spans="1:63" x14ac:dyDescent="0.2">
      <c r="A132" s="51" t="s">
        <v>19</v>
      </c>
      <c r="B132" s="84">
        <v>2007</v>
      </c>
      <c r="C132" s="43">
        <v>23</v>
      </c>
      <c r="D132" s="43">
        <v>2</v>
      </c>
      <c r="E132" s="43">
        <v>14</v>
      </c>
      <c r="F132" s="43">
        <v>7</v>
      </c>
      <c r="G132" s="43">
        <v>0</v>
      </c>
      <c r="H132" s="43"/>
      <c r="I132" s="43"/>
      <c r="J132" s="43"/>
      <c r="K132" s="43">
        <v>1</v>
      </c>
      <c r="L132" s="43"/>
      <c r="M132" s="43">
        <v>8</v>
      </c>
      <c r="N132" s="44">
        <v>2</v>
      </c>
      <c r="O132" s="44">
        <v>3</v>
      </c>
      <c r="P132" s="44">
        <v>2</v>
      </c>
      <c r="Q132" s="44">
        <v>1</v>
      </c>
      <c r="R132" s="44">
        <v>2860</v>
      </c>
      <c r="S132" s="43">
        <v>1</v>
      </c>
      <c r="T132" s="43">
        <v>0</v>
      </c>
      <c r="U132" s="43">
        <v>0</v>
      </c>
      <c r="V132" s="43"/>
      <c r="W132" s="43">
        <v>1</v>
      </c>
      <c r="X132" s="43"/>
      <c r="Y132" s="43"/>
      <c r="Z132" s="43"/>
      <c r="AA132" s="43"/>
      <c r="AB132" s="43"/>
      <c r="AC132" s="43">
        <v>0</v>
      </c>
      <c r="AD132" s="43"/>
      <c r="AE132" s="43">
        <v>0</v>
      </c>
      <c r="AF132" s="43"/>
      <c r="AG132" s="43">
        <v>1</v>
      </c>
      <c r="AH132" s="43">
        <v>0</v>
      </c>
      <c r="AI132" s="43">
        <v>1</v>
      </c>
      <c r="AJ132" s="43">
        <v>1</v>
      </c>
      <c r="AK132" s="107">
        <v>1155</v>
      </c>
      <c r="AL132" s="107">
        <v>0</v>
      </c>
      <c r="AM132" s="107">
        <v>0</v>
      </c>
      <c r="AN132" s="107"/>
      <c r="AO132" s="107"/>
      <c r="AP132" s="107">
        <v>0</v>
      </c>
      <c r="AQ132" s="107"/>
      <c r="AR132" s="107"/>
      <c r="AS132" s="107"/>
      <c r="AT132" s="107"/>
      <c r="AU132" s="107"/>
      <c r="AV132" s="107"/>
      <c r="AW132" s="107"/>
      <c r="AX132" s="107"/>
      <c r="AY132" s="107">
        <v>0</v>
      </c>
      <c r="AZ132" s="107"/>
      <c r="BA132" s="107">
        <v>0</v>
      </c>
      <c r="BB132" s="107">
        <v>1155</v>
      </c>
      <c r="BC132" s="43">
        <v>4</v>
      </c>
      <c r="BD132" s="43">
        <v>12</v>
      </c>
      <c r="BE132" s="43">
        <v>4</v>
      </c>
      <c r="BF132" s="43">
        <v>9</v>
      </c>
      <c r="BG132" s="43" t="s">
        <v>6</v>
      </c>
      <c r="BH132" s="43"/>
      <c r="BI132" s="43"/>
      <c r="BJ132" s="43"/>
      <c r="BK132" s="45"/>
    </row>
    <row r="133" spans="1:63" x14ac:dyDescent="0.2">
      <c r="A133" s="51" t="s">
        <v>19</v>
      </c>
      <c r="B133" s="84">
        <v>2008</v>
      </c>
      <c r="C133" s="43">
        <v>29</v>
      </c>
      <c r="D133" s="43">
        <v>12</v>
      </c>
      <c r="E133" s="43">
        <v>10</v>
      </c>
      <c r="F133" s="43">
        <v>19</v>
      </c>
      <c r="G133" s="43">
        <v>6</v>
      </c>
      <c r="H133" s="43"/>
      <c r="I133" s="43"/>
      <c r="J133" s="43"/>
      <c r="K133" s="43">
        <v>2</v>
      </c>
      <c r="L133" s="43"/>
      <c r="M133" s="43">
        <v>10</v>
      </c>
      <c r="N133" s="44">
        <v>2</v>
      </c>
      <c r="O133" s="44">
        <v>3</v>
      </c>
      <c r="P133" s="44">
        <v>4</v>
      </c>
      <c r="Q133" s="44">
        <v>1</v>
      </c>
      <c r="R133" s="44">
        <v>4780</v>
      </c>
      <c r="S133" s="43">
        <v>6</v>
      </c>
      <c r="T133" s="43">
        <v>0</v>
      </c>
      <c r="U133" s="43">
        <v>0</v>
      </c>
      <c r="V133" s="43"/>
      <c r="W133" s="43">
        <v>6</v>
      </c>
      <c r="X133" s="43"/>
      <c r="Y133" s="43"/>
      <c r="Z133" s="43"/>
      <c r="AA133" s="43"/>
      <c r="AB133" s="43"/>
      <c r="AC133" s="43">
        <v>0</v>
      </c>
      <c r="AD133" s="43"/>
      <c r="AE133" s="43">
        <v>0</v>
      </c>
      <c r="AF133" s="43"/>
      <c r="AG133" s="43">
        <v>0</v>
      </c>
      <c r="AH133" s="43">
        <v>2</v>
      </c>
      <c r="AI133" s="43">
        <v>2</v>
      </c>
      <c r="AJ133" s="43">
        <v>0</v>
      </c>
      <c r="AK133" s="107">
        <v>896</v>
      </c>
      <c r="AL133" s="107">
        <v>0</v>
      </c>
      <c r="AM133" s="107">
        <v>0</v>
      </c>
      <c r="AN133" s="107"/>
      <c r="AO133" s="107"/>
      <c r="AP133" s="107">
        <v>0</v>
      </c>
      <c r="AQ133" s="107">
        <v>0</v>
      </c>
      <c r="AR133" s="107"/>
      <c r="AS133" s="107"/>
      <c r="AT133" s="107"/>
      <c r="AU133" s="107"/>
      <c r="AV133" s="107"/>
      <c r="AW133" s="107"/>
      <c r="AX133" s="107">
        <v>0</v>
      </c>
      <c r="AY133" s="107"/>
      <c r="AZ133" s="107"/>
      <c r="BA133" s="107">
        <v>0</v>
      </c>
      <c r="BB133" s="107">
        <v>896</v>
      </c>
      <c r="BC133" s="43">
        <v>6</v>
      </c>
      <c r="BD133" s="43">
        <v>17</v>
      </c>
      <c r="BE133" s="43">
        <v>5</v>
      </c>
      <c r="BF133" s="43">
        <v>3</v>
      </c>
      <c r="BG133" s="43" t="s">
        <v>6</v>
      </c>
      <c r="BH133" s="43"/>
      <c r="BI133" s="43"/>
      <c r="BJ133" s="43"/>
      <c r="BK133" s="45"/>
    </row>
    <row r="134" spans="1:63" x14ac:dyDescent="0.2">
      <c r="A134" s="51" t="s">
        <v>19</v>
      </c>
      <c r="B134" s="84">
        <v>2009</v>
      </c>
      <c r="C134" s="43">
        <v>25</v>
      </c>
      <c r="D134" s="43">
        <v>8</v>
      </c>
      <c r="E134" s="43">
        <v>16</v>
      </c>
      <c r="F134" s="43">
        <v>7</v>
      </c>
      <c r="G134" s="43">
        <v>5</v>
      </c>
      <c r="H134" s="43"/>
      <c r="I134" s="43"/>
      <c r="J134" s="43"/>
      <c r="K134" s="43">
        <v>1</v>
      </c>
      <c r="L134" s="43"/>
      <c r="M134" s="43">
        <v>10</v>
      </c>
      <c r="N134" s="44">
        <v>1.5</v>
      </c>
      <c r="O134" s="44">
        <v>4.5</v>
      </c>
      <c r="P134" s="44">
        <v>3.5</v>
      </c>
      <c r="Q134" s="44">
        <v>0.5</v>
      </c>
      <c r="R134" s="44">
        <v>5700</v>
      </c>
      <c r="S134" s="43">
        <v>3</v>
      </c>
      <c r="T134" s="43">
        <v>0</v>
      </c>
      <c r="U134" s="43">
        <v>0</v>
      </c>
      <c r="V134" s="43"/>
      <c r="W134" s="43">
        <v>3</v>
      </c>
      <c r="X134" s="43"/>
      <c r="Y134" s="43"/>
      <c r="Z134" s="43"/>
      <c r="AA134" s="43"/>
      <c r="AB134" s="43"/>
      <c r="AC134" s="43">
        <v>0</v>
      </c>
      <c r="AD134" s="43"/>
      <c r="AE134" s="43">
        <v>0</v>
      </c>
      <c r="AF134" s="43"/>
      <c r="AG134" s="43">
        <v>1</v>
      </c>
      <c r="AH134" s="43">
        <v>0</v>
      </c>
      <c r="AI134" s="43">
        <v>1</v>
      </c>
      <c r="AJ134" s="43">
        <v>1</v>
      </c>
      <c r="AK134" s="107">
        <v>1467</v>
      </c>
      <c r="AL134" s="107">
        <v>0</v>
      </c>
      <c r="AM134" s="107">
        <v>0</v>
      </c>
      <c r="AN134" s="107"/>
      <c r="AO134" s="107"/>
      <c r="AP134" s="107">
        <v>0</v>
      </c>
      <c r="AQ134" s="107">
        <v>0</v>
      </c>
      <c r="AR134" s="107">
        <v>0</v>
      </c>
      <c r="AS134" s="107"/>
      <c r="AT134" s="107"/>
      <c r="AU134" s="107"/>
      <c r="AV134" s="107"/>
      <c r="AW134" s="107">
        <v>0</v>
      </c>
      <c r="AX134" s="107">
        <v>0</v>
      </c>
      <c r="AY134" s="107">
        <v>0</v>
      </c>
      <c r="AZ134" s="107">
        <v>0</v>
      </c>
      <c r="BA134" s="107">
        <v>39</v>
      </c>
      <c r="BB134" s="107">
        <v>1506</v>
      </c>
      <c r="BC134" s="43">
        <v>5</v>
      </c>
      <c r="BD134" s="43">
        <v>14</v>
      </c>
      <c r="BE134" s="43">
        <v>5</v>
      </c>
      <c r="BF134" s="43">
        <v>5</v>
      </c>
      <c r="BG134" s="43" t="s">
        <v>6</v>
      </c>
      <c r="BH134" s="43"/>
      <c r="BI134" s="43"/>
      <c r="BJ134" s="43"/>
      <c r="BK134" s="45"/>
    </row>
    <row r="135" spans="1:63" x14ac:dyDescent="0.2">
      <c r="A135" s="51" t="s">
        <v>19</v>
      </c>
      <c r="B135" s="84">
        <v>2010</v>
      </c>
      <c r="C135" s="43">
        <v>34</v>
      </c>
      <c r="D135" s="43">
        <v>4</v>
      </c>
      <c r="E135" s="43">
        <v>15</v>
      </c>
      <c r="F135" s="43">
        <v>13</v>
      </c>
      <c r="G135" s="43">
        <v>4</v>
      </c>
      <c r="H135" s="43"/>
      <c r="I135" s="43"/>
      <c r="J135" s="43"/>
      <c r="K135" s="43">
        <v>2</v>
      </c>
      <c r="L135" s="43"/>
      <c r="M135" s="43">
        <v>10</v>
      </c>
      <c r="N135" s="44">
        <v>1</v>
      </c>
      <c r="O135" s="44">
        <v>4</v>
      </c>
      <c r="P135" s="44">
        <v>4</v>
      </c>
      <c r="Q135" s="44">
        <v>1</v>
      </c>
      <c r="R135" s="44">
        <v>6300</v>
      </c>
      <c r="S135" s="43">
        <v>2</v>
      </c>
      <c r="T135" s="43">
        <v>0</v>
      </c>
      <c r="U135" s="43">
        <v>0</v>
      </c>
      <c r="V135" s="43"/>
      <c r="W135" s="43">
        <v>2</v>
      </c>
      <c r="X135" s="43"/>
      <c r="Y135" s="43"/>
      <c r="Z135" s="43"/>
      <c r="AA135" s="43"/>
      <c r="AB135" s="43"/>
      <c r="AC135" s="43">
        <v>0</v>
      </c>
      <c r="AD135" s="43"/>
      <c r="AE135" s="43">
        <v>0</v>
      </c>
      <c r="AF135" s="43"/>
      <c r="AG135" s="43">
        <v>0</v>
      </c>
      <c r="AH135" s="43">
        <v>0</v>
      </c>
      <c r="AI135" s="43">
        <v>0</v>
      </c>
      <c r="AJ135" s="43">
        <v>0</v>
      </c>
      <c r="AK135" s="107">
        <v>2617</v>
      </c>
      <c r="AL135" s="107">
        <v>0</v>
      </c>
      <c r="AM135" s="107">
        <v>0</v>
      </c>
      <c r="AN135" s="107"/>
      <c r="AO135" s="107"/>
      <c r="AP135" s="107">
        <v>0</v>
      </c>
      <c r="AQ135" s="107">
        <v>0</v>
      </c>
      <c r="AR135" s="107">
        <v>0</v>
      </c>
      <c r="AS135" s="107"/>
      <c r="AT135" s="107"/>
      <c r="AU135" s="107"/>
      <c r="AV135" s="107"/>
      <c r="AW135" s="107">
        <v>0</v>
      </c>
      <c r="AX135" s="107">
        <v>0</v>
      </c>
      <c r="AY135" s="107">
        <v>0</v>
      </c>
      <c r="AZ135" s="107">
        <v>0</v>
      </c>
      <c r="BA135" s="107">
        <v>15</v>
      </c>
      <c r="BB135" s="107">
        <v>2617</v>
      </c>
      <c r="BC135" s="43">
        <v>12</v>
      </c>
      <c r="BD135" s="43">
        <v>16</v>
      </c>
      <c r="BE135" s="43">
        <v>6</v>
      </c>
      <c r="BF135" s="43">
        <v>5</v>
      </c>
      <c r="BH135" s="43">
        <v>438</v>
      </c>
      <c r="BI135" s="43">
        <v>28</v>
      </c>
      <c r="BJ135" s="43">
        <v>27</v>
      </c>
      <c r="BK135" s="45"/>
    </row>
    <row r="136" spans="1:63" x14ac:dyDescent="0.2">
      <c r="A136" s="51" t="s">
        <v>19</v>
      </c>
      <c r="B136" s="84">
        <v>2011</v>
      </c>
      <c r="C136" s="43">
        <v>34</v>
      </c>
      <c r="D136" s="43">
        <v>7</v>
      </c>
      <c r="E136" s="43">
        <v>20</v>
      </c>
      <c r="F136" s="43">
        <v>17</v>
      </c>
      <c r="G136" s="43">
        <v>4</v>
      </c>
      <c r="H136" s="43"/>
      <c r="I136" s="43"/>
      <c r="J136" s="43"/>
      <c r="K136" s="43">
        <v>3</v>
      </c>
      <c r="L136" s="43"/>
      <c r="M136" s="43">
        <v>10</v>
      </c>
      <c r="N136" s="44">
        <v>3</v>
      </c>
      <c r="O136" s="44">
        <v>2</v>
      </c>
      <c r="P136" s="44">
        <v>4</v>
      </c>
      <c r="Q136" s="44">
        <v>1</v>
      </c>
      <c r="R136" s="44">
        <v>8239</v>
      </c>
      <c r="S136" s="43">
        <v>5</v>
      </c>
      <c r="T136" s="43">
        <v>0</v>
      </c>
      <c r="U136" s="43">
        <v>0</v>
      </c>
      <c r="V136" s="43"/>
      <c r="W136" s="43">
        <v>5</v>
      </c>
      <c r="X136" s="43"/>
      <c r="Y136" s="43"/>
      <c r="Z136" s="43"/>
      <c r="AA136" s="43"/>
      <c r="AB136" s="43"/>
      <c r="AC136" s="43">
        <v>0</v>
      </c>
      <c r="AD136" s="43"/>
      <c r="AE136" s="43">
        <v>0</v>
      </c>
      <c r="AF136" s="43"/>
      <c r="AG136" s="43">
        <v>0</v>
      </c>
      <c r="AH136" s="43">
        <v>0</v>
      </c>
      <c r="AI136" s="43">
        <v>0</v>
      </c>
      <c r="AJ136" s="43">
        <v>0</v>
      </c>
      <c r="AK136" s="107">
        <v>380.39499999999998</v>
      </c>
      <c r="AL136" s="107">
        <v>0</v>
      </c>
      <c r="AM136" s="107">
        <v>0</v>
      </c>
      <c r="AN136" s="107"/>
      <c r="AO136" s="107"/>
      <c r="AP136" s="107">
        <v>0</v>
      </c>
      <c r="AQ136" s="107">
        <v>0</v>
      </c>
      <c r="AR136" s="107">
        <v>0</v>
      </c>
      <c r="AS136" s="107"/>
      <c r="AT136" s="107"/>
      <c r="AU136" s="107"/>
      <c r="AV136" s="107"/>
      <c r="AW136" s="107">
        <v>0</v>
      </c>
      <c r="AX136" s="107">
        <v>0</v>
      </c>
      <c r="AY136" s="107">
        <v>0</v>
      </c>
      <c r="AZ136" s="107">
        <v>0</v>
      </c>
      <c r="BA136" s="107">
        <v>669.678</v>
      </c>
      <c r="BB136" s="107">
        <v>1050.0730000000001</v>
      </c>
      <c r="BC136" s="43">
        <v>15</v>
      </c>
      <c r="BD136" s="43">
        <v>21</v>
      </c>
      <c r="BE136" s="43">
        <v>6</v>
      </c>
      <c r="BF136" s="43">
        <v>2</v>
      </c>
      <c r="BH136" s="43">
        <v>372</v>
      </c>
      <c r="BI136" s="43">
        <v>29</v>
      </c>
      <c r="BJ136" s="43">
        <v>40</v>
      </c>
      <c r="BK136" s="45"/>
    </row>
    <row r="137" spans="1:63" s="45" customFormat="1" x14ac:dyDescent="0.2">
      <c r="A137" s="45" t="s">
        <v>19</v>
      </c>
      <c r="B137" s="45">
        <v>2012</v>
      </c>
      <c r="C137" s="43">
        <v>23</v>
      </c>
      <c r="D137" s="43">
        <v>6</v>
      </c>
      <c r="E137" s="43">
        <v>12</v>
      </c>
      <c r="F137" s="43">
        <v>12</v>
      </c>
      <c r="G137" s="43">
        <v>2</v>
      </c>
      <c r="H137" s="43">
        <v>0</v>
      </c>
      <c r="I137" s="43">
        <v>1</v>
      </c>
      <c r="J137" s="43">
        <v>0</v>
      </c>
      <c r="K137" s="43">
        <v>2</v>
      </c>
      <c r="L137" s="43">
        <v>0</v>
      </c>
      <c r="M137" s="43">
        <v>9.5</v>
      </c>
      <c r="N137" s="44">
        <v>5</v>
      </c>
      <c r="O137" s="44">
        <v>0</v>
      </c>
      <c r="P137" s="44">
        <v>4</v>
      </c>
      <c r="Q137" s="44">
        <v>0.5</v>
      </c>
      <c r="R137" s="44">
        <v>0</v>
      </c>
      <c r="S137" s="43">
        <v>1</v>
      </c>
      <c r="T137" s="43">
        <v>0</v>
      </c>
      <c r="U137" s="43">
        <v>0</v>
      </c>
      <c r="V137" s="43"/>
      <c r="W137" s="43">
        <v>1</v>
      </c>
      <c r="X137" s="43"/>
      <c r="Y137" s="43">
        <v>0</v>
      </c>
      <c r="Z137" s="43">
        <v>0</v>
      </c>
      <c r="AA137" s="43">
        <v>0</v>
      </c>
      <c r="AB137" s="43"/>
      <c r="AC137" s="43">
        <v>0</v>
      </c>
      <c r="AD137" s="43"/>
      <c r="AE137" s="43">
        <v>0</v>
      </c>
      <c r="AF137" s="43"/>
      <c r="AG137" s="43">
        <v>0</v>
      </c>
      <c r="AH137" s="43">
        <v>0</v>
      </c>
      <c r="AI137" s="43">
        <v>0</v>
      </c>
      <c r="AJ137" s="43">
        <v>0</v>
      </c>
      <c r="AK137" s="107">
        <v>75</v>
      </c>
      <c r="AL137" s="107">
        <v>0</v>
      </c>
      <c r="AM137" s="107">
        <v>0</v>
      </c>
      <c r="AN137" s="107"/>
      <c r="AO137" s="107"/>
      <c r="AP137" s="107">
        <v>0</v>
      </c>
      <c r="AQ137" s="107">
        <v>0</v>
      </c>
      <c r="AR137" s="107">
        <v>0</v>
      </c>
      <c r="AS137" s="107"/>
      <c r="AT137" s="107"/>
      <c r="AU137" s="107"/>
      <c r="AV137" s="107"/>
      <c r="AW137" s="107">
        <v>0</v>
      </c>
      <c r="AX137" s="107">
        <v>0</v>
      </c>
      <c r="AY137" s="107">
        <v>0</v>
      </c>
      <c r="AZ137" s="107">
        <v>0</v>
      </c>
      <c r="BA137" s="107"/>
      <c r="BB137" s="107">
        <v>75</v>
      </c>
      <c r="BC137" s="43">
        <v>8</v>
      </c>
      <c r="BD137" s="43">
        <v>12</v>
      </c>
      <c r="BE137" s="43">
        <v>1</v>
      </c>
      <c r="BF137" s="43">
        <v>1</v>
      </c>
      <c r="BH137" s="43">
        <v>467</v>
      </c>
      <c r="BI137" s="43">
        <v>30</v>
      </c>
      <c r="BJ137" s="43">
        <v>94</v>
      </c>
    </row>
    <row r="138" spans="1:63" s="45" customFormat="1" x14ac:dyDescent="0.2">
      <c r="A138" s="45" t="s">
        <v>19</v>
      </c>
      <c r="B138" s="45">
        <v>2013</v>
      </c>
      <c r="C138" s="43">
        <v>27</v>
      </c>
      <c r="D138" s="43">
        <v>5</v>
      </c>
      <c r="E138" s="43">
        <v>11</v>
      </c>
      <c r="F138" s="43">
        <v>5</v>
      </c>
      <c r="G138" s="43">
        <v>0</v>
      </c>
      <c r="H138" s="43">
        <v>0</v>
      </c>
      <c r="I138" s="43">
        <v>0</v>
      </c>
      <c r="J138" s="43">
        <v>0</v>
      </c>
      <c r="K138" s="43">
        <v>6</v>
      </c>
      <c r="L138" s="43">
        <v>0</v>
      </c>
      <c r="M138" s="43">
        <v>7</v>
      </c>
      <c r="N138" s="44">
        <v>4</v>
      </c>
      <c r="O138" s="44">
        <v>0</v>
      </c>
      <c r="P138" s="44">
        <v>3</v>
      </c>
      <c r="Q138" s="44">
        <v>0</v>
      </c>
      <c r="R138" s="44">
        <v>5900</v>
      </c>
      <c r="S138" s="43">
        <v>4</v>
      </c>
      <c r="T138" s="43">
        <v>0</v>
      </c>
      <c r="U138" s="43">
        <v>0</v>
      </c>
      <c r="V138" s="43"/>
      <c r="W138" s="43">
        <v>4</v>
      </c>
      <c r="X138" s="43"/>
      <c r="Y138" s="43">
        <v>1</v>
      </c>
      <c r="Z138" s="43">
        <v>0</v>
      </c>
      <c r="AA138" s="43">
        <v>0</v>
      </c>
      <c r="AB138" s="43"/>
      <c r="AC138" s="43">
        <v>1</v>
      </c>
      <c r="AD138" s="43"/>
      <c r="AE138" s="43">
        <v>0</v>
      </c>
      <c r="AF138" s="43"/>
      <c r="AG138" s="43">
        <v>0</v>
      </c>
      <c r="AH138" s="43">
        <v>0</v>
      </c>
      <c r="AI138" s="43">
        <v>0</v>
      </c>
      <c r="AJ138" s="43">
        <v>0</v>
      </c>
      <c r="AK138" s="107">
        <v>551</v>
      </c>
      <c r="AL138" s="107">
        <v>0</v>
      </c>
      <c r="AM138" s="107">
        <v>0</v>
      </c>
      <c r="AN138" s="107"/>
      <c r="AO138" s="107"/>
      <c r="AP138" s="107">
        <v>275</v>
      </c>
      <c r="AQ138" s="107">
        <v>0</v>
      </c>
      <c r="AR138" s="107">
        <v>0</v>
      </c>
      <c r="AS138" s="107"/>
      <c r="AT138" s="107"/>
      <c r="AU138" s="107"/>
      <c r="AV138" s="107"/>
      <c r="AW138" s="107">
        <v>0</v>
      </c>
      <c r="AX138" s="107">
        <v>0</v>
      </c>
      <c r="AY138" s="107">
        <v>0</v>
      </c>
      <c r="AZ138" s="107">
        <v>0</v>
      </c>
      <c r="BA138" s="107">
        <v>0</v>
      </c>
      <c r="BB138" s="107">
        <v>826</v>
      </c>
      <c r="BC138" s="43"/>
      <c r="BD138" s="43">
        <v>15</v>
      </c>
      <c r="BE138" s="43">
        <v>3</v>
      </c>
      <c r="BF138" s="43">
        <v>1</v>
      </c>
      <c r="BH138" s="43">
        <v>536</v>
      </c>
      <c r="BI138" s="43">
        <v>54</v>
      </c>
      <c r="BJ138" s="43">
        <v>80</v>
      </c>
      <c r="BK138" s="57"/>
    </row>
    <row r="139" spans="1:63" s="45" customFormat="1" x14ac:dyDescent="0.2">
      <c r="A139" s="51" t="s">
        <v>19</v>
      </c>
      <c r="B139" s="84">
        <v>2014</v>
      </c>
      <c r="C139" s="43">
        <v>34</v>
      </c>
      <c r="D139" s="43">
        <v>14</v>
      </c>
      <c r="E139" s="43">
        <v>21</v>
      </c>
      <c r="F139" s="43">
        <v>13</v>
      </c>
      <c r="G139" s="43">
        <v>6</v>
      </c>
      <c r="H139" s="43">
        <v>1</v>
      </c>
      <c r="I139" s="43">
        <v>0</v>
      </c>
      <c r="J139" s="43">
        <v>0</v>
      </c>
      <c r="K139" s="43">
        <v>4</v>
      </c>
      <c r="L139" s="43">
        <v>0</v>
      </c>
      <c r="M139" s="43">
        <v>9</v>
      </c>
      <c r="N139" s="44">
        <v>6</v>
      </c>
      <c r="O139" s="44">
        <v>3</v>
      </c>
      <c r="P139" s="44">
        <v>0</v>
      </c>
      <c r="Q139" s="44">
        <v>0</v>
      </c>
      <c r="R139" s="44">
        <v>5900</v>
      </c>
      <c r="S139" s="43">
        <v>5</v>
      </c>
      <c r="T139" s="43">
        <v>0</v>
      </c>
      <c r="U139" s="43">
        <v>0</v>
      </c>
      <c r="V139" s="43"/>
      <c r="W139" s="43">
        <v>5</v>
      </c>
      <c r="X139" s="43"/>
      <c r="Y139" s="43">
        <v>1</v>
      </c>
      <c r="Z139" s="43">
        <v>0</v>
      </c>
      <c r="AA139" s="43">
        <v>0</v>
      </c>
      <c r="AB139" s="43"/>
      <c r="AC139" s="43">
        <v>1</v>
      </c>
      <c r="AD139" s="43"/>
      <c r="AE139" s="43">
        <v>2</v>
      </c>
      <c r="AF139" s="43"/>
      <c r="AG139" s="43">
        <v>1</v>
      </c>
      <c r="AH139" s="43">
        <v>0</v>
      </c>
      <c r="AI139" s="43">
        <v>1</v>
      </c>
      <c r="AJ139" s="43">
        <v>0</v>
      </c>
      <c r="AK139" s="107">
        <v>559.68600000000004</v>
      </c>
      <c r="AL139" s="107">
        <v>0</v>
      </c>
      <c r="AM139" s="107">
        <v>0</v>
      </c>
      <c r="AN139" s="107"/>
      <c r="AO139" s="107"/>
      <c r="AP139" s="107">
        <v>80</v>
      </c>
      <c r="AQ139" s="107">
        <v>0</v>
      </c>
      <c r="AR139" s="107">
        <v>0</v>
      </c>
      <c r="AS139" s="107"/>
      <c r="AT139" s="107"/>
      <c r="AU139" s="107"/>
      <c r="AV139" s="107"/>
      <c r="AW139" s="107">
        <v>0</v>
      </c>
      <c r="AX139" s="107">
        <v>0</v>
      </c>
      <c r="AY139" s="107">
        <v>0</v>
      </c>
      <c r="AZ139" s="107">
        <v>0</v>
      </c>
      <c r="BA139" s="107">
        <v>18.474</v>
      </c>
      <c r="BB139" s="107">
        <v>658.16</v>
      </c>
      <c r="BC139" s="43">
        <v>16</v>
      </c>
      <c r="BD139" s="43">
        <v>20</v>
      </c>
      <c r="BE139" s="43">
        <v>4</v>
      </c>
      <c r="BF139" s="43">
        <v>1</v>
      </c>
      <c r="BH139" s="43">
        <v>701</v>
      </c>
      <c r="BI139" s="43">
        <v>12</v>
      </c>
      <c r="BJ139" s="43">
        <v>8</v>
      </c>
      <c r="BK139" s="57"/>
    </row>
    <row r="140" spans="1:63" s="45" customFormat="1" x14ac:dyDescent="0.2">
      <c r="A140" s="51" t="s">
        <v>19</v>
      </c>
      <c r="B140" s="84">
        <v>2015</v>
      </c>
      <c r="C140" s="43">
        <v>25</v>
      </c>
      <c r="D140" s="43">
        <v>5</v>
      </c>
      <c r="E140" s="43">
        <v>12</v>
      </c>
      <c r="F140" s="43">
        <v>7</v>
      </c>
      <c r="G140" s="43">
        <v>2</v>
      </c>
      <c r="H140" s="43">
        <v>0</v>
      </c>
      <c r="I140" s="43">
        <v>0</v>
      </c>
      <c r="J140" s="43">
        <v>0</v>
      </c>
      <c r="K140" s="43">
        <v>5</v>
      </c>
      <c r="L140" s="43">
        <v>0</v>
      </c>
      <c r="M140" s="43">
        <v>12</v>
      </c>
      <c r="N140" s="44">
        <v>9</v>
      </c>
      <c r="O140" s="44">
        <v>3</v>
      </c>
      <c r="P140" s="44">
        <v>0</v>
      </c>
      <c r="Q140" s="44">
        <v>0</v>
      </c>
      <c r="R140" s="44">
        <v>5900</v>
      </c>
      <c r="S140" s="43">
        <v>4</v>
      </c>
      <c r="T140" s="43">
        <v>0</v>
      </c>
      <c r="U140" s="43">
        <v>0</v>
      </c>
      <c r="V140" s="43"/>
      <c r="W140" s="43">
        <v>4</v>
      </c>
      <c r="X140" s="43"/>
      <c r="Y140" s="43">
        <v>7</v>
      </c>
      <c r="Z140" s="43">
        <v>0</v>
      </c>
      <c r="AA140" s="43">
        <v>0</v>
      </c>
      <c r="AB140" s="43"/>
      <c r="AC140" s="43">
        <v>7</v>
      </c>
      <c r="AD140" s="43"/>
      <c r="AE140" s="43">
        <v>5</v>
      </c>
      <c r="AF140" s="43"/>
      <c r="AG140" s="43">
        <v>2</v>
      </c>
      <c r="AH140" s="43">
        <v>0</v>
      </c>
      <c r="AI140" s="43">
        <v>2</v>
      </c>
      <c r="AJ140" s="43">
        <v>0</v>
      </c>
      <c r="AK140" s="107">
        <v>518.51900000000001</v>
      </c>
      <c r="AL140" s="107"/>
      <c r="AM140" s="107"/>
      <c r="AN140" s="107"/>
      <c r="AO140" s="107"/>
      <c r="AP140" s="107">
        <v>553.72900000000004</v>
      </c>
      <c r="AQ140" s="107"/>
      <c r="AR140" s="107"/>
      <c r="AS140" s="107"/>
      <c r="AT140" s="107"/>
      <c r="AU140" s="107"/>
      <c r="AV140" s="107"/>
      <c r="AW140" s="107"/>
      <c r="AX140" s="107"/>
      <c r="AY140" s="107"/>
      <c r="AZ140" s="107"/>
      <c r="BA140" s="107">
        <v>15.5</v>
      </c>
      <c r="BB140" s="107">
        <v>1087.748</v>
      </c>
      <c r="BC140" s="43"/>
      <c r="BD140" s="43">
        <v>28</v>
      </c>
      <c r="BE140" s="43">
        <v>8</v>
      </c>
      <c r="BF140" s="43">
        <v>1</v>
      </c>
      <c r="BH140" s="43">
        <v>652</v>
      </c>
      <c r="BI140" s="43">
        <v>16</v>
      </c>
      <c r="BJ140" s="43">
        <v>7</v>
      </c>
      <c r="BK140" s="57"/>
    </row>
    <row r="141" spans="1:63" s="45" customFormat="1" x14ac:dyDescent="0.2">
      <c r="A141" s="66" t="s">
        <v>19</v>
      </c>
      <c r="B141" s="84">
        <v>2016</v>
      </c>
      <c r="C141" s="69">
        <v>24</v>
      </c>
      <c r="D141" s="69">
        <v>16</v>
      </c>
      <c r="E141" s="69">
        <v>11</v>
      </c>
      <c r="F141" s="69">
        <v>9</v>
      </c>
      <c r="G141" s="69">
        <v>5</v>
      </c>
      <c r="H141" s="69">
        <v>0</v>
      </c>
      <c r="I141" s="69">
        <v>0</v>
      </c>
      <c r="J141" s="69">
        <v>2</v>
      </c>
      <c r="K141" s="69">
        <v>3</v>
      </c>
      <c r="L141" s="69">
        <v>0</v>
      </c>
      <c r="M141" s="43">
        <v>13</v>
      </c>
      <c r="N141" s="69">
        <v>10</v>
      </c>
      <c r="O141" s="69">
        <v>0</v>
      </c>
      <c r="P141" s="69">
        <v>3</v>
      </c>
      <c r="Q141" s="69">
        <v>0</v>
      </c>
      <c r="R141" s="44">
        <v>5500</v>
      </c>
      <c r="S141" s="69">
        <v>5</v>
      </c>
      <c r="T141" s="69">
        <v>0</v>
      </c>
      <c r="U141" s="69">
        <v>0</v>
      </c>
      <c r="V141" s="69">
        <v>0</v>
      </c>
      <c r="W141" s="69">
        <v>5</v>
      </c>
      <c r="X141" s="69">
        <v>0</v>
      </c>
      <c r="Y141" s="69">
        <v>6</v>
      </c>
      <c r="Z141" s="69">
        <v>0</v>
      </c>
      <c r="AA141" s="69">
        <v>0</v>
      </c>
      <c r="AB141" s="69">
        <v>0</v>
      </c>
      <c r="AC141" s="69">
        <v>6</v>
      </c>
      <c r="AD141" s="69">
        <v>0</v>
      </c>
      <c r="AE141" s="69">
        <v>2</v>
      </c>
      <c r="AF141" s="69">
        <v>0</v>
      </c>
      <c r="AG141" s="43">
        <v>5</v>
      </c>
      <c r="AH141" s="43">
        <v>0</v>
      </c>
      <c r="AI141" s="43">
        <v>5</v>
      </c>
      <c r="AJ141" s="43">
        <v>0</v>
      </c>
      <c r="AK141" s="107">
        <v>556</v>
      </c>
      <c r="AL141" s="107"/>
      <c r="AM141" s="107"/>
      <c r="AN141" s="107"/>
      <c r="AO141" s="107"/>
      <c r="AP141" s="107">
        <v>139</v>
      </c>
      <c r="AQ141" s="107"/>
      <c r="AR141" s="107"/>
      <c r="AS141" s="107"/>
      <c r="AT141" s="107"/>
      <c r="AU141" s="107"/>
      <c r="AV141" s="107"/>
      <c r="AW141" s="107"/>
      <c r="AX141" s="107"/>
      <c r="AY141" s="107"/>
      <c r="AZ141" s="107"/>
      <c r="BA141" s="107"/>
      <c r="BB141" s="107">
        <v>695</v>
      </c>
      <c r="BC141" s="43">
        <v>9</v>
      </c>
      <c r="BD141" s="43">
        <v>40</v>
      </c>
      <c r="BE141" s="43">
        <v>9</v>
      </c>
      <c r="BF141" s="43">
        <v>1</v>
      </c>
      <c r="BG141" s="43">
        <f>SUM(BH141:BJ141)</f>
        <v>659</v>
      </c>
      <c r="BH141" s="43">
        <v>567</v>
      </c>
      <c r="BI141" s="43">
        <v>34</v>
      </c>
      <c r="BJ141" s="43">
        <v>58</v>
      </c>
      <c r="BK141" s="57"/>
    </row>
    <row r="142" spans="1:63" s="45" customFormat="1" x14ac:dyDescent="0.2">
      <c r="A142" s="85" t="s">
        <v>19</v>
      </c>
      <c r="B142" s="84">
        <v>2017</v>
      </c>
      <c r="C142" s="69">
        <f>HLOOKUP('[1]Samlede indberetninger 2017'!$K$9,'[1]Samlede indberetninger 2017'!$K$9:$K$78,'MIS (Andreas)'!A3,0)</f>
        <v>20</v>
      </c>
      <c r="D142" s="69">
        <f>HLOOKUP('[1]Samlede indberetninger 2017'!$K$9,'[1]Samlede indberetninger 2017'!$K$9:$K$78,'MIS (Andreas)'!B3,0)</f>
        <v>7</v>
      </c>
      <c r="E142" s="69">
        <f>HLOOKUP('[1]Samlede indberetninger 2017'!$K$9,'[1]Samlede indberetninger 2017'!$K$9:$K$78,'MIS (Andreas)'!C3,0)</f>
        <v>13</v>
      </c>
      <c r="F142" s="69">
        <f>HLOOKUP('[1]Samlede indberetninger 2017'!$K$9,'[1]Samlede indberetninger 2017'!$K$9:$K$78,'MIS (Andreas)'!D3,0)</f>
        <v>12</v>
      </c>
      <c r="G142" s="69">
        <f>HLOOKUP('[1]Samlede indberetninger 2017'!$K$9,'[1]Samlede indberetninger 2017'!$K$9:$K$78,'MIS (Andreas)'!E3,0)</f>
        <v>6</v>
      </c>
      <c r="H142" s="69">
        <f>HLOOKUP('[1]Samlede indberetninger 2017'!$K$9,'[1]Samlede indberetninger 2017'!$K$9:$K$78,'MIS (Andreas)'!F3,0)</f>
        <v>0</v>
      </c>
      <c r="I142" s="69">
        <f>HLOOKUP('[1]Samlede indberetninger 2017'!$K$9,'[1]Samlede indberetninger 2017'!$K$9:$K$78,'MIS (Andreas)'!G3,0)</f>
        <v>0</v>
      </c>
      <c r="J142" s="69">
        <f>HLOOKUP('[1]Samlede indberetninger 2017'!$K$9,'[1]Samlede indberetninger 2017'!$K$9:$K$78,'MIS (Andreas)'!H3,0)</f>
        <v>0</v>
      </c>
      <c r="K142" s="69">
        <f>HLOOKUP('[1]Samlede indberetninger 2017'!$K$9,'[1]Samlede indberetninger 2017'!$K$9:$K$78,'MIS (Andreas)'!I3,0)</f>
        <v>2</v>
      </c>
      <c r="L142" s="69">
        <f>HLOOKUP('[1]Samlede indberetninger 2017'!$K$9,'[1]Samlede indberetninger 2017'!$K$9:$K$78,'MIS (Andreas)'!J3,0)</f>
        <v>0</v>
      </c>
      <c r="M142" s="69">
        <f>HLOOKUP('[1]Samlede indberetninger 2017'!$K$9,'[1]Samlede indberetninger 2017'!$K$9:$K$78,'MIS (Andreas)'!K3,0)</f>
        <v>11</v>
      </c>
      <c r="N142" s="69">
        <f>HLOOKUP('[1]Samlede indberetninger 2017'!$K$9,'[1]Samlede indberetninger 2017'!$K$9:$K$78,'MIS (Andreas)'!L3,0)</f>
        <v>9</v>
      </c>
      <c r="O142" s="69">
        <f>HLOOKUP('[1]Samlede indberetninger 2017'!$K$9,'[1]Samlede indberetninger 2017'!$K$9:$K$78,'MIS (Andreas)'!M3,0)</f>
        <v>0</v>
      </c>
      <c r="P142" s="69">
        <f>HLOOKUP('[1]Samlede indberetninger 2017'!$K$9,'[1]Samlede indberetninger 2017'!$K$9:$K$78,'MIS (Andreas)'!N3,0)</f>
        <v>2</v>
      </c>
      <c r="Q142" s="69">
        <f>HLOOKUP('[1]Samlede indberetninger 2017'!$K$9,'[1]Samlede indberetninger 2017'!$K$9:$K$78,'MIS (Andreas)'!O3,0)</f>
        <v>0</v>
      </c>
      <c r="R142" s="143">
        <f>HLOOKUP('[1]Samlede indberetninger 2017'!$K$9,'[1]Samlede indberetninger 2017'!$K$9:$K$78,'MIS (Andreas)'!P3,0)/1000</f>
        <v>1544.2739999999999</v>
      </c>
      <c r="S142" s="69">
        <f>HLOOKUP('[1]Samlede indberetninger 2017'!$K$9,'[1]Samlede indberetninger 2017'!$K$9:$K$78,'MIS (Andreas)'!Q3,0)</f>
        <v>3</v>
      </c>
      <c r="T142" s="69">
        <f>HLOOKUP('[1]Samlede indberetninger 2017'!$K$9,'[1]Samlede indberetninger 2017'!$K$9:$K$78,'MIS (Andreas)'!R3,0)</f>
        <v>0</v>
      </c>
      <c r="U142" s="69">
        <f>HLOOKUP('[1]Samlede indberetninger 2017'!$K$9,'[1]Samlede indberetninger 2017'!$K$9:$K$78,'MIS (Andreas)'!S3,0)</f>
        <v>0</v>
      </c>
      <c r="V142" s="69">
        <f>HLOOKUP('[1]Samlede indberetninger 2017'!$K$9,'[1]Samlede indberetninger 2017'!$K$9:$K$78,'MIS (Andreas)'!T3,0)</f>
        <v>0</v>
      </c>
      <c r="W142" s="69">
        <f>HLOOKUP('[1]Samlede indberetninger 2017'!$K$9,'[1]Samlede indberetninger 2017'!$K$9:$K$78,'MIS (Andreas)'!U3,0)</f>
        <v>3</v>
      </c>
      <c r="X142" s="69">
        <f>HLOOKUP('[1]Samlede indberetninger 2017'!$K$9,'[1]Samlede indberetninger 2017'!$K$9:$K$78,'MIS (Andreas)'!V3,0)</f>
        <v>0</v>
      </c>
      <c r="Y142" s="69">
        <f>HLOOKUP('[1]Samlede indberetninger 2017'!$K$9,'[1]Samlede indberetninger 2017'!$K$9:$K$78,'MIS (Andreas)'!W3,0)</f>
        <v>7</v>
      </c>
      <c r="Z142" s="69">
        <f>HLOOKUP('[1]Samlede indberetninger 2017'!$K$9,'[1]Samlede indberetninger 2017'!$K$9:$K$78,'MIS (Andreas)'!X3,0)</f>
        <v>0</v>
      </c>
      <c r="AA142" s="69">
        <f>HLOOKUP('[1]Samlede indberetninger 2017'!$K$9,'[1]Samlede indberetninger 2017'!$K$9:$K$78,'MIS (Andreas)'!Y3,0)</f>
        <v>0</v>
      </c>
      <c r="AB142" s="69">
        <f>HLOOKUP('[1]Samlede indberetninger 2017'!$K$9,'[1]Samlede indberetninger 2017'!$K$9:$K$78,'MIS (Andreas)'!Z3,0)</f>
        <v>0</v>
      </c>
      <c r="AC142" s="69">
        <f>HLOOKUP('[1]Samlede indberetninger 2017'!$K$9,'[1]Samlede indberetninger 2017'!$K$9:$K$78,'MIS (Andreas)'!AA3,0)</f>
        <v>7</v>
      </c>
      <c r="AD142" s="69">
        <f>HLOOKUP('[1]Samlede indberetninger 2017'!$K$9,'[1]Samlede indberetninger 2017'!$K$9:$K$78,'MIS (Andreas)'!AB3,0)</f>
        <v>0</v>
      </c>
      <c r="AE142" s="69">
        <f>HLOOKUP('[1]Samlede indberetninger 2017'!$K$9,'[1]Samlede indberetninger 2017'!$K$9:$K$78,'MIS (Andreas)'!AC3,0)</f>
        <v>5</v>
      </c>
      <c r="AF142" s="69">
        <f>HLOOKUP('[1]Samlede indberetninger 2017'!$K$9,'[1]Samlede indberetninger 2017'!$K$9:$K$78,'MIS (Andreas)'!AD3,0)</f>
        <v>0</v>
      </c>
      <c r="AG142" s="69">
        <f>HLOOKUP('[1]Samlede indberetninger 2017'!$K$9,'[1]Samlede indberetninger 2017'!$K$9:$K$78,'MIS (Andreas)'!AE3,0)</f>
        <v>4</v>
      </c>
      <c r="AH142" s="69">
        <f>HLOOKUP('[1]Samlede indberetninger 2017'!$K$9,'[1]Samlede indberetninger 2017'!$K$9:$K$78,'MIS (Andreas)'!AF3,0)</f>
        <v>0</v>
      </c>
      <c r="AI142" s="69">
        <f>HLOOKUP('[1]Samlede indberetninger 2017'!$K$9,'[1]Samlede indberetninger 2017'!$K$9:$K$78,'MIS (Andreas)'!AG3,0)</f>
        <v>4</v>
      </c>
      <c r="AJ142" s="69">
        <f>HLOOKUP('[1]Samlede indberetninger 2017'!$K$9,'[1]Samlede indberetninger 2017'!$K$9:$K$78,'MIS (Andreas)'!AH3,0)</f>
        <v>0</v>
      </c>
      <c r="AK142" s="143">
        <f>HLOOKUP('[1]Samlede indberetninger 2017'!$K$9,'[1]Samlede indberetninger 2017'!$K$9:$K$78,'MIS (Andreas)'!AI3,0)/1000</f>
        <v>1052.3969999999999</v>
      </c>
      <c r="AL142" s="143">
        <f>HLOOKUP('[1]Samlede indberetninger 2017'!$K$9,'[1]Samlede indberetninger 2017'!$K$9:$K$78,'MIS (Andreas)'!AJ3,0)</f>
        <v>0</v>
      </c>
      <c r="AM142" s="143">
        <f>HLOOKUP('[1]Samlede indberetninger 2017'!$K$9,'[1]Samlede indberetninger 2017'!$K$9:$K$78,'MIS (Andreas)'!AK3,0)</f>
        <v>0</v>
      </c>
      <c r="AN142" s="143">
        <f>HLOOKUP('[1]Samlede indberetninger 2017'!$K$9,'[1]Samlede indberetninger 2017'!$K$9:$K$78,'MIS (Andreas)'!AL3,0)</f>
        <v>0</v>
      </c>
      <c r="AO142" s="143">
        <f>HLOOKUP('[1]Samlede indberetninger 2017'!$K$9,'[1]Samlede indberetninger 2017'!$K$9:$K$78,'MIS (Andreas)'!AM3,0)</f>
        <v>0</v>
      </c>
      <c r="AP142" s="143">
        <f>HLOOKUP('[1]Samlede indberetninger 2017'!$K$9,'[1]Samlede indberetninger 2017'!$K$9:$K$78,'MIS (Andreas)'!AN3,0)/1000</f>
        <v>1687.299</v>
      </c>
      <c r="AQ142" s="143">
        <f>HLOOKUP('[1]Samlede indberetninger 2017'!$K$9,'[1]Samlede indberetninger 2017'!$K$9:$K$78,'MIS (Andreas)'!AO3,0)</f>
        <v>0</v>
      </c>
      <c r="AR142" s="143">
        <f>HLOOKUP('[1]Samlede indberetninger 2017'!$K$9,'[1]Samlede indberetninger 2017'!$K$9:$K$78,'MIS (Andreas)'!AP3,0)</f>
        <v>0</v>
      </c>
      <c r="AS142" s="143">
        <f>HLOOKUP('[1]Samlede indberetninger 2017'!$K$9,'[1]Samlede indberetninger 2017'!$K$9:$K$78,'MIS (Andreas)'!AQ3,0)</f>
        <v>0</v>
      </c>
      <c r="AT142" s="143">
        <f>HLOOKUP('[1]Samlede indberetninger 2017'!$K$9,'[1]Samlede indberetninger 2017'!$K$9:$K$78,'MIS (Andreas)'!AR3,0)</f>
        <v>0</v>
      </c>
      <c r="AU142" s="143">
        <f>HLOOKUP('[1]Samlede indberetninger 2017'!$K$9,'[1]Samlede indberetninger 2017'!$K$9:$K$78,'MIS (Andreas)'!AS3,0)</f>
        <v>0</v>
      </c>
      <c r="AV142" s="143">
        <f>HLOOKUP('[1]Samlede indberetninger 2017'!$K$9,'[1]Samlede indberetninger 2017'!$K$9:$K$78,'MIS (Andreas)'!AT3,0)</f>
        <v>0</v>
      </c>
      <c r="AW142" s="143">
        <f>HLOOKUP('[1]Samlede indberetninger 2017'!$K$9,'[1]Samlede indberetninger 2017'!$K$9:$K$78,'MIS (Andreas)'!AU3,0)</f>
        <v>0</v>
      </c>
      <c r="AX142" s="143">
        <f>HLOOKUP('[1]Samlede indberetninger 2017'!$K$9,'[1]Samlede indberetninger 2017'!$K$9:$K$78,'MIS (Andreas)'!AV3,0)</f>
        <v>0</v>
      </c>
      <c r="AY142" s="143">
        <f>HLOOKUP('[1]Samlede indberetninger 2017'!$K$9,'[1]Samlede indberetninger 2017'!$K$9:$K$78,'MIS (Andreas)'!AW3,0)</f>
        <v>0</v>
      </c>
      <c r="AZ142" s="143">
        <f>HLOOKUP('[1]Samlede indberetninger 2017'!$K$9,'[1]Samlede indberetninger 2017'!$K$9:$K$78,'MIS (Andreas)'!AX3,0)</f>
        <v>0</v>
      </c>
      <c r="BA142" s="143">
        <f>HLOOKUP('[1]Samlede indberetninger 2017'!$K$9,'[1]Samlede indberetninger 2017'!$K$9:$K$78,'MIS (Andreas)'!AY3,0)</f>
        <v>0</v>
      </c>
      <c r="BB142" s="143">
        <f>HLOOKUP('[1]Samlede indberetninger 2017'!$K$9,'[1]Samlede indberetninger 2017'!$K$9:$K$78,'MIS (Andreas)'!AZ3,0)/1000</f>
        <v>2739.6959999999999</v>
      </c>
      <c r="BC142" s="69">
        <f>HLOOKUP('[1]Samlede indberetninger 2017'!$K$9,'[1]Samlede indberetninger 2017'!$K$9:$K$78,'MIS (Andreas)'!BA3,0)</f>
        <v>9</v>
      </c>
      <c r="BD142" s="69">
        <f>HLOOKUP('[1]Samlede indberetninger 2017'!$K$9,'[1]Samlede indberetninger 2017'!$K$9:$K$78,'MIS (Andreas)'!BB3,0)</f>
        <v>52</v>
      </c>
      <c r="BE142" s="69">
        <f>HLOOKUP('[1]Samlede indberetninger 2017'!$K$9,'[1]Samlede indberetninger 2017'!$K$9:$K$78,'MIS (Andreas)'!BC3,0)</f>
        <v>12</v>
      </c>
      <c r="BF142" s="69">
        <f>HLOOKUP('[1]Samlede indberetninger 2017'!$K$9,'[1]Samlede indberetninger 2017'!$K$9:$K$78,'MIS (Andreas)'!BD3,0)</f>
        <v>0</v>
      </c>
      <c r="BG142" s="69">
        <f>HLOOKUP('[1]Samlede indberetninger 2017'!$K$9,'[1]Samlede indberetninger 2017'!$K$9:$K$78,'MIS (Andreas)'!BE3,0)</f>
        <v>735</v>
      </c>
      <c r="BH142" s="69">
        <f>HLOOKUP('[1]Samlede indberetninger 2017'!$K$9,'[1]Samlede indberetninger 2017'!$K$9:$K$78,'MIS (Andreas)'!BF3,0)</f>
        <v>590</v>
      </c>
      <c r="BI142" s="69">
        <f>HLOOKUP('[1]Samlede indberetninger 2017'!$K$9,'[1]Samlede indberetninger 2017'!$K$9:$K$78,'MIS (Andreas)'!BG3,0)</f>
        <v>0</v>
      </c>
      <c r="BJ142" s="69">
        <f>HLOOKUP('[1]Samlede indberetninger 2017'!$K$9,'[1]Samlede indberetninger 2017'!$K$9:$K$78,'MIS (Andreas)'!BH3,0)</f>
        <v>17</v>
      </c>
      <c r="BK142" s="57"/>
    </row>
    <row r="143" spans="1:63" x14ac:dyDescent="0.2">
      <c r="A143" s="51" t="s">
        <v>20</v>
      </c>
      <c r="B143" s="84">
        <v>2007</v>
      </c>
      <c r="C143" s="43">
        <v>14</v>
      </c>
      <c r="D143" s="43">
        <v>13</v>
      </c>
      <c r="E143" s="43">
        <v>7</v>
      </c>
      <c r="F143" s="43">
        <v>5</v>
      </c>
      <c r="G143" s="43">
        <v>5</v>
      </c>
      <c r="H143" s="43"/>
      <c r="I143" s="43"/>
      <c r="J143" s="43"/>
      <c r="K143" s="43">
        <v>0</v>
      </c>
      <c r="L143" s="43"/>
      <c r="M143" s="43">
        <v>0.2</v>
      </c>
      <c r="N143" s="44">
        <v>0</v>
      </c>
      <c r="O143" s="44">
        <v>0.2</v>
      </c>
      <c r="P143" s="44">
        <v>0</v>
      </c>
      <c r="Q143" s="44">
        <v>0</v>
      </c>
      <c r="R143" s="44">
        <v>315</v>
      </c>
      <c r="S143" s="43">
        <v>0</v>
      </c>
      <c r="T143" s="43">
        <v>0</v>
      </c>
      <c r="U143" s="43">
        <v>0</v>
      </c>
      <c r="V143" s="43"/>
      <c r="W143" s="43">
        <v>0</v>
      </c>
      <c r="X143" s="43"/>
      <c r="Y143" s="43"/>
      <c r="Z143" s="43"/>
      <c r="AA143" s="43"/>
      <c r="AB143" s="43"/>
      <c r="AC143" s="43">
        <v>1</v>
      </c>
      <c r="AD143" s="43"/>
      <c r="AE143" s="43">
        <v>0</v>
      </c>
      <c r="AF143" s="43"/>
      <c r="AG143" s="43">
        <v>0</v>
      </c>
      <c r="AH143" s="43">
        <v>0</v>
      </c>
      <c r="AI143" s="43">
        <v>0</v>
      </c>
      <c r="AJ143" s="43">
        <v>0</v>
      </c>
      <c r="AK143" s="107">
        <v>0</v>
      </c>
      <c r="AL143" s="107">
        <v>0</v>
      </c>
      <c r="AM143" s="107">
        <v>0</v>
      </c>
      <c r="AN143" s="107"/>
      <c r="AO143" s="107"/>
      <c r="AP143" s="107">
        <v>0</v>
      </c>
      <c r="AQ143" s="107"/>
      <c r="AR143" s="107"/>
      <c r="AS143" s="107"/>
      <c r="AT143" s="107"/>
      <c r="AU143" s="107"/>
      <c r="AV143" s="107"/>
      <c r="AW143" s="107"/>
      <c r="AX143" s="107"/>
      <c r="AY143" s="107">
        <v>0</v>
      </c>
      <c r="AZ143" s="107"/>
      <c r="BA143" s="107">
        <v>0</v>
      </c>
      <c r="BB143" s="107">
        <v>0</v>
      </c>
      <c r="BC143" s="43">
        <v>0</v>
      </c>
      <c r="BD143" s="43">
        <v>0</v>
      </c>
      <c r="BE143" s="43">
        <v>0</v>
      </c>
      <c r="BF143" s="43">
        <v>0</v>
      </c>
      <c r="BG143" s="43" t="s">
        <v>6</v>
      </c>
      <c r="BH143" s="43"/>
      <c r="BI143" s="43"/>
      <c r="BJ143" s="43"/>
      <c r="BK143" s="45"/>
    </row>
    <row r="144" spans="1:63" x14ac:dyDescent="0.2">
      <c r="A144" s="51" t="s">
        <v>20</v>
      </c>
      <c r="B144" s="84">
        <v>2008</v>
      </c>
      <c r="C144" s="43">
        <v>11</v>
      </c>
      <c r="D144" s="43">
        <v>11</v>
      </c>
      <c r="E144" s="43">
        <v>5</v>
      </c>
      <c r="F144" s="43">
        <v>2</v>
      </c>
      <c r="G144" s="43">
        <v>2</v>
      </c>
      <c r="H144" s="43"/>
      <c r="I144" s="43"/>
      <c r="J144" s="43"/>
      <c r="K144" s="43">
        <v>0</v>
      </c>
      <c r="L144" s="43"/>
      <c r="M144" s="43">
        <v>0.2</v>
      </c>
      <c r="N144" s="44">
        <v>0</v>
      </c>
      <c r="O144" s="44">
        <v>0.2</v>
      </c>
      <c r="P144" s="44">
        <v>0</v>
      </c>
      <c r="Q144" s="44">
        <v>0</v>
      </c>
      <c r="R144" s="44">
        <v>528</v>
      </c>
      <c r="S144" s="43">
        <v>3</v>
      </c>
      <c r="T144" s="43">
        <v>0</v>
      </c>
      <c r="U144" s="43">
        <v>0</v>
      </c>
      <c r="V144" s="43"/>
      <c r="W144" s="43">
        <v>3</v>
      </c>
      <c r="X144" s="43"/>
      <c r="Y144" s="43"/>
      <c r="Z144" s="43"/>
      <c r="AA144" s="43"/>
      <c r="AB144" s="43"/>
      <c r="AC144" s="43">
        <v>0</v>
      </c>
      <c r="AD144" s="43"/>
      <c r="AE144" s="43">
        <v>1</v>
      </c>
      <c r="AF144" s="43"/>
      <c r="AG144" s="43">
        <v>1</v>
      </c>
      <c r="AH144" s="43">
        <v>0</v>
      </c>
      <c r="AI144" s="43">
        <v>1</v>
      </c>
      <c r="AJ144" s="43">
        <v>0</v>
      </c>
      <c r="AK144" s="107">
        <v>0</v>
      </c>
      <c r="AL144" s="107">
        <v>0</v>
      </c>
      <c r="AM144" s="107">
        <v>0</v>
      </c>
      <c r="AN144" s="107"/>
      <c r="AO144" s="107"/>
      <c r="AP144" s="107">
        <v>0</v>
      </c>
      <c r="AQ144" s="107">
        <v>0</v>
      </c>
      <c r="AR144" s="107"/>
      <c r="AS144" s="107"/>
      <c r="AT144" s="107"/>
      <c r="AU144" s="107"/>
      <c r="AV144" s="107"/>
      <c r="AW144" s="107"/>
      <c r="AX144" s="107">
        <v>0</v>
      </c>
      <c r="AY144" s="107"/>
      <c r="AZ144" s="107"/>
      <c r="BA144" s="107">
        <v>0</v>
      </c>
      <c r="BB144" s="107">
        <v>0</v>
      </c>
      <c r="BC144" s="43">
        <v>0</v>
      </c>
      <c r="BD144" s="43">
        <v>3</v>
      </c>
      <c r="BE144" s="43">
        <v>0</v>
      </c>
      <c r="BF144" s="43">
        <v>0</v>
      </c>
      <c r="BG144" s="43" t="s">
        <v>6</v>
      </c>
      <c r="BH144" s="43"/>
      <c r="BI144" s="43"/>
      <c r="BJ144" s="43"/>
      <c r="BK144" s="45"/>
    </row>
    <row r="145" spans="1:63" x14ac:dyDescent="0.2">
      <c r="A145" s="51" t="s">
        <v>20</v>
      </c>
      <c r="B145" s="84">
        <v>2009</v>
      </c>
      <c r="C145" s="43">
        <v>17</v>
      </c>
      <c r="D145" s="43">
        <v>12</v>
      </c>
      <c r="E145" s="43">
        <v>11</v>
      </c>
      <c r="F145" s="43">
        <v>4</v>
      </c>
      <c r="G145" s="43">
        <v>4</v>
      </c>
      <c r="H145" s="43"/>
      <c r="I145" s="43"/>
      <c r="J145" s="43"/>
      <c r="K145" s="43">
        <v>0</v>
      </c>
      <c r="L145" s="43"/>
      <c r="M145" s="43">
        <v>0.2</v>
      </c>
      <c r="N145" s="44">
        <v>0</v>
      </c>
      <c r="O145" s="44">
        <v>0.2</v>
      </c>
      <c r="P145" s="44">
        <v>0</v>
      </c>
      <c r="Q145" s="44">
        <v>0</v>
      </c>
      <c r="R145" s="44">
        <v>931</v>
      </c>
      <c r="S145" s="43">
        <v>0</v>
      </c>
      <c r="T145" s="43">
        <v>0</v>
      </c>
      <c r="U145" s="43">
        <v>0</v>
      </c>
      <c r="V145" s="43"/>
      <c r="W145" s="43">
        <v>0</v>
      </c>
      <c r="X145" s="43"/>
      <c r="Y145" s="43"/>
      <c r="Z145" s="43"/>
      <c r="AA145" s="43"/>
      <c r="AB145" s="43"/>
      <c r="AC145" s="43">
        <v>1</v>
      </c>
      <c r="AD145" s="43"/>
      <c r="AE145" s="43">
        <v>0</v>
      </c>
      <c r="AF145" s="43"/>
      <c r="AG145" s="43">
        <v>0</v>
      </c>
      <c r="AH145" s="43">
        <v>0</v>
      </c>
      <c r="AI145" s="43">
        <v>1</v>
      </c>
      <c r="AJ145" s="43">
        <v>0</v>
      </c>
      <c r="AK145" s="107">
        <v>0</v>
      </c>
      <c r="AL145" s="107">
        <v>0</v>
      </c>
      <c r="AM145" s="107">
        <v>0</v>
      </c>
      <c r="AN145" s="107"/>
      <c r="AO145" s="107"/>
      <c r="AP145" s="107">
        <v>0</v>
      </c>
      <c r="AQ145" s="107">
        <v>0</v>
      </c>
      <c r="AR145" s="107">
        <v>0</v>
      </c>
      <c r="AS145" s="107"/>
      <c r="AT145" s="107"/>
      <c r="AU145" s="107"/>
      <c r="AV145" s="107"/>
      <c r="AW145" s="107">
        <v>0</v>
      </c>
      <c r="AX145" s="107">
        <v>0</v>
      </c>
      <c r="AY145" s="107">
        <v>0</v>
      </c>
      <c r="AZ145" s="107">
        <v>0</v>
      </c>
      <c r="BA145" s="107">
        <v>0</v>
      </c>
      <c r="BB145" s="107">
        <v>0</v>
      </c>
      <c r="BC145" s="43">
        <v>0</v>
      </c>
      <c r="BD145" s="43">
        <v>0</v>
      </c>
      <c r="BE145" s="43">
        <v>0</v>
      </c>
      <c r="BF145" s="43">
        <v>0</v>
      </c>
      <c r="BG145" s="43" t="s">
        <v>6</v>
      </c>
      <c r="BH145" s="43"/>
      <c r="BI145" s="43"/>
      <c r="BJ145" s="43"/>
      <c r="BK145" s="45"/>
    </row>
    <row r="146" spans="1:63" x14ac:dyDescent="0.2">
      <c r="A146" s="51" t="s">
        <v>20</v>
      </c>
      <c r="B146" s="84">
        <v>2010</v>
      </c>
      <c r="C146" s="43">
        <v>22</v>
      </c>
      <c r="D146" s="43">
        <v>13</v>
      </c>
      <c r="E146" s="43">
        <v>10</v>
      </c>
      <c r="F146" s="43">
        <v>7</v>
      </c>
      <c r="G146" s="43">
        <v>5</v>
      </c>
      <c r="H146" s="43"/>
      <c r="I146" s="43"/>
      <c r="J146" s="43"/>
      <c r="K146" s="43">
        <v>0</v>
      </c>
      <c r="L146" s="43"/>
      <c r="M146" s="43">
        <v>0.2</v>
      </c>
      <c r="N146" s="44">
        <v>0</v>
      </c>
      <c r="O146" s="44">
        <v>0.2</v>
      </c>
      <c r="P146" s="44">
        <v>0</v>
      </c>
      <c r="Q146" s="44">
        <v>0</v>
      </c>
      <c r="R146" s="44">
        <v>808</v>
      </c>
      <c r="S146" s="43">
        <v>2</v>
      </c>
      <c r="T146" s="43">
        <v>0</v>
      </c>
      <c r="U146" s="43">
        <v>0</v>
      </c>
      <c r="V146" s="43"/>
      <c r="W146" s="43">
        <v>2</v>
      </c>
      <c r="X146" s="43"/>
      <c r="Y146" s="43"/>
      <c r="Z146" s="43"/>
      <c r="AA146" s="43"/>
      <c r="AB146" s="43"/>
      <c r="AC146" s="43">
        <v>0</v>
      </c>
      <c r="AD146" s="43"/>
      <c r="AE146" s="43">
        <v>1</v>
      </c>
      <c r="AF146" s="43"/>
      <c r="AG146" s="43">
        <v>0</v>
      </c>
      <c r="AH146" s="43">
        <v>1</v>
      </c>
      <c r="AI146" s="43">
        <v>1</v>
      </c>
      <c r="AJ146" s="43">
        <v>0</v>
      </c>
      <c r="AK146" s="107">
        <v>173</v>
      </c>
      <c r="AL146" s="107">
        <v>0</v>
      </c>
      <c r="AM146" s="107">
        <v>0</v>
      </c>
      <c r="AN146" s="107"/>
      <c r="AO146" s="107"/>
      <c r="AP146" s="107">
        <v>0</v>
      </c>
      <c r="AQ146" s="107">
        <v>0</v>
      </c>
      <c r="AR146" s="107">
        <v>0</v>
      </c>
      <c r="AS146" s="107"/>
      <c r="AT146" s="107"/>
      <c r="AU146" s="107"/>
      <c r="AV146" s="107"/>
      <c r="AW146" s="107">
        <v>16</v>
      </c>
      <c r="AX146" s="107">
        <v>0</v>
      </c>
      <c r="AY146" s="107">
        <v>0</v>
      </c>
      <c r="AZ146" s="107">
        <v>0</v>
      </c>
      <c r="BA146" s="107">
        <v>0</v>
      </c>
      <c r="BB146" s="107">
        <v>189</v>
      </c>
      <c r="BC146" s="43">
        <v>0</v>
      </c>
      <c r="BD146" s="43">
        <v>0</v>
      </c>
      <c r="BE146" s="43">
        <v>0</v>
      </c>
      <c r="BF146" s="43">
        <v>1</v>
      </c>
      <c r="BH146" s="43">
        <v>149</v>
      </c>
      <c r="BI146" s="43">
        <v>2</v>
      </c>
      <c r="BJ146" s="43">
        <v>27</v>
      </c>
      <c r="BK146" s="45"/>
    </row>
    <row r="147" spans="1:63" x14ac:dyDescent="0.2">
      <c r="A147" s="51" t="s">
        <v>20</v>
      </c>
      <c r="B147" s="84">
        <v>2011</v>
      </c>
      <c r="C147" s="43">
        <v>22</v>
      </c>
      <c r="D147" s="43">
        <v>17</v>
      </c>
      <c r="E147" s="43">
        <v>12</v>
      </c>
      <c r="F147" s="43">
        <v>14</v>
      </c>
      <c r="G147" s="43">
        <v>13</v>
      </c>
      <c r="H147" s="43"/>
      <c r="I147" s="43"/>
      <c r="J147" s="43"/>
      <c r="K147" s="43">
        <v>0</v>
      </c>
      <c r="L147" s="43"/>
      <c r="M147" s="43">
        <v>0.2</v>
      </c>
      <c r="N147" s="44">
        <v>0</v>
      </c>
      <c r="O147" s="44">
        <v>0.2</v>
      </c>
      <c r="P147" s="44">
        <v>0</v>
      </c>
      <c r="Q147" s="44">
        <v>0</v>
      </c>
      <c r="R147" s="44">
        <v>518.10900000000004</v>
      </c>
      <c r="S147" s="43">
        <v>3</v>
      </c>
      <c r="T147" s="43">
        <v>0</v>
      </c>
      <c r="U147" s="43">
        <v>0</v>
      </c>
      <c r="V147" s="43"/>
      <c r="W147" s="43">
        <v>3</v>
      </c>
      <c r="X147" s="43"/>
      <c r="Y147" s="43"/>
      <c r="Z147" s="43"/>
      <c r="AA147" s="43"/>
      <c r="AB147" s="43"/>
      <c r="AC147" s="43">
        <v>1</v>
      </c>
      <c r="AD147" s="43"/>
      <c r="AE147" s="43">
        <v>0</v>
      </c>
      <c r="AF147" s="43"/>
      <c r="AG147" s="43">
        <v>1</v>
      </c>
      <c r="AH147" s="43">
        <v>0</v>
      </c>
      <c r="AI147" s="43">
        <v>1</v>
      </c>
      <c r="AJ147" s="43">
        <v>0</v>
      </c>
      <c r="AK147" s="107">
        <v>36.911679999999997</v>
      </c>
      <c r="AL147" s="107">
        <v>0</v>
      </c>
      <c r="AM147" s="107">
        <v>0</v>
      </c>
      <c r="AN147" s="107"/>
      <c r="AO147" s="107"/>
      <c r="AP147" s="107">
        <v>0</v>
      </c>
      <c r="AQ147" s="107">
        <v>0</v>
      </c>
      <c r="AR147" s="107">
        <v>0</v>
      </c>
      <c r="AS147" s="107"/>
      <c r="AT147" s="107"/>
      <c r="AU147" s="107"/>
      <c r="AV147" s="107"/>
      <c r="AW147" s="107">
        <v>0.94998000000000005</v>
      </c>
      <c r="AX147" s="107">
        <v>0</v>
      </c>
      <c r="AY147" s="107">
        <v>0</v>
      </c>
      <c r="AZ147" s="107">
        <v>0</v>
      </c>
      <c r="BA147" s="107">
        <v>0</v>
      </c>
      <c r="BB147" s="107">
        <v>37.861660000000001</v>
      </c>
      <c r="BC147" s="43">
        <v>0</v>
      </c>
      <c r="BD147" s="43">
        <v>8</v>
      </c>
      <c r="BE147" s="43">
        <v>2</v>
      </c>
      <c r="BF147" s="43">
        <v>2</v>
      </c>
      <c r="BH147" s="43">
        <v>195</v>
      </c>
      <c r="BI147" s="43">
        <v>4</v>
      </c>
      <c r="BJ147" s="43">
        <v>0</v>
      </c>
      <c r="BK147" s="45"/>
    </row>
    <row r="148" spans="1:63" s="45" customFormat="1" x14ac:dyDescent="0.2">
      <c r="A148" s="45" t="s">
        <v>20</v>
      </c>
      <c r="B148" s="45">
        <v>2012</v>
      </c>
      <c r="C148" s="43">
        <v>15</v>
      </c>
      <c r="D148" s="43">
        <v>9</v>
      </c>
      <c r="E148" s="43">
        <v>12</v>
      </c>
      <c r="F148" s="43">
        <v>11</v>
      </c>
      <c r="G148" s="43">
        <v>9</v>
      </c>
      <c r="H148" s="43">
        <v>0</v>
      </c>
      <c r="I148" s="43">
        <v>1</v>
      </c>
      <c r="J148" s="43">
        <v>0</v>
      </c>
      <c r="K148" s="43">
        <v>0</v>
      </c>
      <c r="L148" s="43">
        <v>0</v>
      </c>
      <c r="M148" s="43">
        <v>0.2</v>
      </c>
      <c r="N148" s="44">
        <v>0</v>
      </c>
      <c r="O148" s="44">
        <v>0</v>
      </c>
      <c r="P148" s="44">
        <v>0</v>
      </c>
      <c r="Q148" s="44">
        <v>0.2</v>
      </c>
      <c r="R148" s="44">
        <v>619.65499999999997</v>
      </c>
      <c r="S148" s="43">
        <v>8</v>
      </c>
      <c r="T148" s="43">
        <v>2</v>
      </c>
      <c r="U148" s="43">
        <v>0</v>
      </c>
      <c r="V148" s="43"/>
      <c r="W148" s="43">
        <v>10</v>
      </c>
      <c r="X148" s="43"/>
      <c r="Y148" s="43">
        <v>5</v>
      </c>
      <c r="Z148" s="43">
        <v>0</v>
      </c>
      <c r="AA148" s="43">
        <v>0</v>
      </c>
      <c r="AB148" s="43"/>
      <c r="AC148" s="43">
        <v>5</v>
      </c>
      <c r="AD148" s="43"/>
      <c r="AE148" s="43">
        <v>1</v>
      </c>
      <c r="AF148" s="43"/>
      <c r="AG148" s="43">
        <v>1</v>
      </c>
      <c r="AH148" s="43">
        <v>0</v>
      </c>
      <c r="AI148" s="43">
        <v>1</v>
      </c>
      <c r="AJ148" s="43">
        <v>1</v>
      </c>
      <c r="AK148" s="107">
        <v>0</v>
      </c>
      <c r="AL148" s="107">
        <v>0</v>
      </c>
      <c r="AM148" s="107">
        <v>0</v>
      </c>
      <c r="AN148" s="107"/>
      <c r="AO148" s="107"/>
      <c r="AP148" s="107">
        <v>100</v>
      </c>
      <c r="AQ148" s="107">
        <v>0</v>
      </c>
      <c r="AR148" s="107">
        <v>0</v>
      </c>
      <c r="AS148" s="107"/>
      <c r="AT148" s="107"/>
      <c r="AU148" s="107"/>
      <c r="AV148" s="107"/>
      <c r="AW148" s="107">
        <v>4.2756699999999999</v>
      </c>
      <c r="AX148" s="107">
        <v>0</v>
      </c>
      <c r="AY148" s="107">
        <v>0</v>
      </c>
      <c r="AZ148" s="107">
        <v>0</v>
      </c>
      <c r="BA148" s="107">
        <v>0</v>
      </c>
      <c r="BB148" s="107">
        <v>104.27567000000001</v>
      </c>
      <c r="BC148" s="43">
        <v>0</v>
      </c>
      <c r="BD148" s="43">
        <v>7</v>
      </c>
      <c r="BE148" s="43">
        <v>1</v>
      </c>
      <c r="BF148" s="43">
        <v>3</v>
      </c>
      <c r="BH148" s="43">
        <v>177</v>
      </c>
      <c r="BI148" s="43">
        <v>7</v>
      </c>
      <c r="BJ148" s="43">
        <v>6</v>
      </c>
    </row>
    <row r="149" spans="1:63" s="45" customFormat="1" x14ac:dyDescent="0.2">
      <c r="A149" s="45" t="s">
        <v>20</v>
      </c>
      <c r="B149" s="45">
        <v>2013</v>
      </c>
      <c r="C149" s="43">
        <v>23</v>
      </c>
      <c r="D149" s="43">
        <v>18</v>
      </c>
      <c r="E149" s="43">
        <v>8</v>
      </c>
      <c r="F149" s="43">
        <v>4</v>
      </c>
      <c r="G149" s="43">
        <v>4</v>
      </c>
      <c r="H149" s="43">
        <v>0</v>
      </c>
      <c r="I149" s="43">
        <v>1</v>
      </c>
      <c r="J149" s="43">
        <v>0</v>
      </c>
      <c r="K149" s="43">
        <v>0</v>
      </c>
      <c r="L149" s="43">
        <v>0</v>
      </c>
      <c r="M149" s="43">
        <v>0.2</v>
      </c>
      <c r="N149" s="44">
        <v>0</v>
      </c>
      <c r="O149" s="44">
        <v>0</v>
      </c>
      <c r="P149" s="44">
        <v>0</v>
      </c>
      <c r="Q149" s="44">
        <v>0.2</v>
      </c>
      <c r="R149" s="44">
        <v>498.279</v>
      </c>
      <c r="S149" s="43">
        <v>2</v>
      </c>
      <c r="T149" s="43">
        <v>0</v>
      </c>
      <c r="U149" s="43">
        <v>0</v>
      </c>
      <c r="V149" s="43"/>
      <c r="W149" s="43">
        <f>SUM(S149:U149)</f>
        <v>2</v>
      </c>
      <c r="X149" s="43"/>
      <c r="Y149" s="43">
        <v>1</v>
      </c>
      <c r="Z149" s="43">
        <v>0</v>
      </c>
      <c r="AA149" s="43">
        <v>0</v>
      </c>
      <c r="AB149" s="43"/>
      <c r="AC149" s="43">
        <f>SUM(Y149:AA149)</f>
        <v>1</v>
      </c>
      <c r="AD149" s="43"/>
      <c r="AE149" s="43">
        <v>0</v>
      </c>
      <c r="AF149" s="43"/>
      <c r="AG149" s="43">
        <v>2</v>
      </c>
      <c r="AH149" s="43">
        <v>0</v>
      </c>
      <c r="AI149" s="43">
        <v>2</v>
      </c>
      <c r="AJ149" s="43">
        <v>1</v>
      </c>
      <c r="AK149" s="107">
        <v>0</v>
      </c>
      <c r="AL149" s="107">
        <v>0</v>
      </c>
      <c r="AM149" s="107">
        <v>0</v>
      </c>
      <c r="AN149" s="107"/>
      <c r="AO149" s="107"/>
      <c r="AP149" s="107">
        <v>0</v>
      </c>
      <c r="AQ149" s="107">
        <v>0</v>
      </c>
      <c r="AR149" s="107">
        <v>0</v>
      </c>
      <c r="AS149" s="107"/>
      <c r="AT149" s="107"/>
      <c r="AU149" s="107"/>
      <c r="AV149" s="107"/>
      <c r="AW149" s="107">
        <v>19.63147</v>
      </c>
      <c r="AX149" s="107">
        <v>0</v>
      </c>
      <c r="AY149" s="107">
        <v>0</v>
      </c>
      <c r="AZ149" s="107">
        <v>0</v>
      </c>
      <c r="BA149" s="107">
        <v>107.73333</v>
      </c>
      <c r="BB149" s="107">
        <v>127.3648</v>
      </c>
      <c r="BC149" s="43">
        <v>0</v>
      </c>
      <c r="BD149" s="43">
        <v>7</v>
      </c>
      <c r="BE149" s="43">
        <v>3</v>
      </c>
      <c r="BF149" s="43">
        <v>0</v>
      </c>
      <c r="BH149" s="43">
        <v>229</v>
      </c>
      <c r="BI149" s="43">
        <v>8</v>
      </c>
      <c r="BJ149" s="43">
        <v>8</v>
      </c>
      <c r="BK149" s="57"/>
    </row>
    <row r="150" spans="1:63" s="45" customFormat="1" x14ac:dyDescent="0.2">
      <c r="A150" s="51" t="s">
        <v>20</v>
      </c>
      <c r="B150" s="84">
        <v>2014</v>
      </c>
      <c r="C150" s="43">
        <v>17</v>
      </c>
      <c r="D150" s="43">
        <v>9</v>
      </c>
      <c r="E150" s="43">
        <v>8</v>
      </c>
      <c r="F150" s="43">
        <v>7</v>
      </c>
      <c r="G150" s="43">
        <v>7</v>
      </c>
      <c r="H150" s="43">
        <v>0</v>
      </c>
      <c r="I150" s="43">
        <v>0</v>
      </c>
      <c r="J150" s="43">
        <v>0</v>
      </c>
      <c r="K150" s="43">
        <v>0</v>
      </c>
      <c r="L150" s="43">
        <v>0</v>
      </c>
      <c r="M150" s="43">
        <v>0.5</v>
      </c>
      <c r="N150" s="44">
        <v>0</v>
      </c>
      <c r="O150" s="44">
        <v>0</v>
      </c>
      <c r="P150" s="44">
        <v>0</v>
      </c>
      <c r="Q150" s="44">
        <v>0.5</v>
      </c>
      <c r="R150" s="44">
        <v>407.238</v>
      </c>
      <c r="S150" s="43">
        <v>0</v>
      </c>
      <c r="T150" s="43">
        <v>0</v>
      </c>
      <c r="U150" s="43">
        <v>0</v>
      </c>
      <c r="V150" s="43"/>
      <c r="W150" s="43">
        <v>0</v>
      </c>
      <c r="X150" s="43"/>
      <c r="Y150" s="43">
        <v>1</v>
      </c>
      <c r="Z150" s="43">
        <v>0</v>
      </c>
      <c r="AA150" s="43">
        <v>0</v>
      </c>
      <c r="AB150" s="43"/>
      <c r="AC150" s="43">
        <v>1</v>
      </c>
      <c r="AD150" s="43"/>
      <c r="AE150" s="43">
        <v>0</v>
      </c>
      <c r="AF150" s="43"/>
      <c r="AG150" s="43">
        <v>0</v>
      </c>
      <c r="AH150" s="43">
        <v>0</v>
      </c>
      <c r="AI150" s="43">
        <v>0</v>
      </c>
      <c r="AJ150" s="43">
        <v>0</v>
      </c>
      <c r="AK150" s="107">
        <v>0</v>
      </c>
      <c r="AL150" s="107">
        <v>0</v>
      </c>
      <c r="AM150" s="107">
        <v>0</v>
      </c>
      <c r="AN150" s="107"/>
      <c r="AO150" s="107"/>
      <c r="AP150" s="107">
        <v>20.058</v>
      </c>
      <c r="AQ150" s="107">
        <v>0</v>
      </c>
      <c r="AR150" s="107">
        <v>0</v>
      </c>
      <c r="AS150" s="107"/>
      <c r="AT150" s="107"/>
      <c r="AU150" s="107"/>
      <c r="AV150" s="107"/>
      <c r="AW150" s="107">
        <v>23.721</v>
      </c>
      <c r="AX150" s="107">
        <v>0</v>
      </c>
      <c r="AY150" s="107">
        <v>0</v>
      </c>
      <c r="AZ150" s="107">
        <v>0</v>
      </c>
      <c r="BA150" s="107">
        <v>0</v>
      </c>
      <c r="BB150" s="107">
        <v>43.779000000000003</v>
      </c>
      <c r="BC150" s="43">
        <v>0</v>
      </c>
      <c r="BD150" s="43">
        <v>6</v>
      </c>
      <c r="BE150" s="43">
        <v>2</v>
      </c>
      <c r="BF150" s="43">
        <v>4</v>
      </c>
      <c r="BH150" s="43">
        <v>300</v>
      </c>
      <c r="BI150" s="43">
        <v>16</v>
      </c>
      <c r="BJ150" s="43">
        <v>3</v>
      </c>
      <c r="BK150" s="57"/>
    </row>
    <row r="151" spans="1:63" s="45" customFormat="1" x14ac:dyDescent="0.2">
      <c r="A151" s="45" t="s">
        <v>20</v>
      </c>
      <c r="B151" s="84">
        <v>2015</v>
      </c>
      <c r="C151" s="43">
        <v>28</v>
      </c>
      <c r="D151" s="43">
        <v>17</v>
      </c>
      <c r="E151" s="43">
        <v>21</v>
      </c>
      <c r="F151" s="43">
        <v>6</v>
      </c>
      <c r="G151" s="43">
        <v>6</v>
      </c>
      <c r="H151" s="43">
        <v>3</v>
      </c>
      <c r="I151" s="43">
        <v>0</v>
      </c>
      <c r="J151" s="43">
        <v>0</v>
      </c>
      <c r="K151" s="43">
        <v>1</v>
      </c>
      <c r="L151" s="43">
        <v>0</v>
      </c>
      <c r="M151" s="43">
        <v>0.5</v>
      </c>
      <c r="N151" s="44"/>
      <c r="O151" s="44"/>
      <c r="P151" s="44"/>
      <c r="Q151" s="44"/>
      <c r="R151" s="44">
        <v>749.45100000000002</v>
      </c>
      <c r="S151" s="43">
        <v>3</v>
      </c>
      <c r="T151" s="43">
        <v>2</v>
      </c>
      <c r="U151" s="43">
        <v>0</v>
      </c>
      <c r="V151" s="43"/>
      <c r="W151" s="43">
        <v>5</v>
      </c>
      <c r="X151" s="43"/>
      <c r="Y151" s="43">
        <v>0</v>
      </c>
      <c r="Z151" s="43">
        <v>0</v>
      </c>
      <c r="AA151" s="43">
        <v>0</v>
      </c>
      <c r="AB151" s="43"/>
      <c r="AC151" s="43">
        <v>0</v>
      </c>
      <c r="AD151" s="43"/>
      <c r="AE151" s="43">
        <v>0</v>
      </c>
      <c r="AF151" s="43"/>
      <c r="AG151" s="43">
        <v>0</v>
      </c>
      <c r="AH151" s="43">
        <v>0</v>
      </c>
      <c r="AI151" s="43">
        <v>0</v>
      </c>
      <c r="AJ151" s="43">
        <v>0</v>
      </c>
      <c r="AK151" s="107">
        <v>12.231</v>
      </c>
      <c r="AL151" s="107"/>
      <c r="AM151" s="107"/>
      <c r="AN151" s="107"/>
      <c r="AO151" s="107"/>
      <c r="AP151" s="107"/>
      <c r="AQ151" s="107"/>
      <c r="AR151" s="107"/>
      <c r="AS151" s="107"/>
      <c r="AT151" s="107"/>
      <c r="AU151" s="107"/>
      <c r="AV151" s="107"/>
      <c r="AW151" s="107">
        <v>14.238</v>
      </c>
      <c r="AX151" s="107"/>
      <c r="AY151" s="107">
        <v>582</v>
      </c>
      <c r="AZ151" s="107"/>
      <c r="BA151" s="107"/>
      <c r="BB151" s="107">
        <v>27.050999999999998</v>
      </c>
      <c r="BC151" s="43">
        <v>3</v>
      </c>
      <c r="BD151" s="43">
        <v>6</v>
      </c>
      <c r="BE151" s="43">
        <v>3</v>
      </c>
      <c r="BF151" s="43">
        <v>2</v>
      </c>
      <c r="BH151" s="43">
        <v>354</v>
      </c>
      <c r="BI151" s="43">
        <v>16</v>
      </c>
      <c r="BJ151" s="43">
        <v>12</v>
      </c>
      <c r="BK151" s="57"/>
    </row>
    <row r="152" spans="1:63" s="45" customFormat="1" x14ac:dyDescent="0.2">
      <c r="A152" s="45" t="s">
        <v>20</v>
      </c>
      <c r="B152" s="84">
        <v>2016</v>
      </c>
      <c r="C152" s="69">
        <v>19</v>
      </c>
      <c r="D152" s="69">
        <v>13</v>
      </c>
      <c r="E152" s="69">
        <v>18</v>
      </c>
      <c r="F152" s="69">
        <v>4</v>
      </c>
      <c r="G152" s="69">
        <v>4</v>
      </c>
      <c r="H152" s="69">
        <v>0</v>
      </c>
      <c r="I152" s="69">
        <v>0</v>
      </c>
      <c r="J152" s="69">
        <v>0</v>
      </c>
      <c r="K152" s="69">
        <v>1</v>
      </c>
      <c r="L152" s="69">
        <v>0</v>
      </c>
      <c r="M152" s="43">
        <v>0.5</v>
      </c>
      <c r="N152" s="69">
        <v>0</v>
      </c>
      <c r="O152" s="69">
        <v>0</v>
      </c>
      <c r="P152" s="69">
        <v>0</v>
      </c>
      <c r="Q152" s="71">
        <v>0.5</v>
      </c>
      <c r="R152" s="44">
        <v>338</v>
      </c>
      <c r="S152" s="69">
        <v>2</v>
      </c>
      <c r="T152" s="69">
        <v>2</v>
      </c>
      <c r="U152" s="69">
        <v>0</v>
      </c>
      <c r="V152" s="69">
        <v>0</v>
      </c>
      <c r="W152" s="69">
        <v>4</v>
      </c>
      <c r="X152" s="69">
        <v>0</v>
      </c>
      <c r="Y152" s="69">
        <v>0</v>
      </c>
      <c r="Z152" s="69">
        <v>0</v>
      </c>
      <c r="AA152" s="69">
        <v>0</v>
      </c>
      <c r="AB152" s="69">
        <v>0</v>
      </c>
      <c r="AC152" s="69">
        <v>0</v>
      </c>
      <c r="AD152" s="69">
        <v>0</v>
      </c>
      <c r="AE152" s="69">
        <v>0</v>
      </c>
      <c r="AF152" s="69">
        <v>0</v>
      </c>
      <c r="AG152" s="43">
        <v>1</v>
      </c>
      <c r="AH152" s="43">
        <v>0</v>
      </c>
      <c r="AI152" s="43">
        <v>1</v>
      </c>
      <c r="AJ152" s="43">
        <v>0</v>
      </c>
      <c r="AK152" s="107"/>
      <c r="AL152" s="107"/>
      <c r="AM152" s="107"/>
      <c r="AN152" s="107"/>
      <c r="AO152" s="107"/>
      <c r="AP152" s="107"/>
      <c r="AQ152" s="107"/>
      <c r="AR152" s="107"/>
      <c r="AS152" s="107"/>
      <c r="AT152" s="107"/>
      <c r="AU152" s="107"/>
      <c r="AV152" s="107"/>
      <c r="AW152" s="107">
        <v>13</v>
      </c>
      <c r="AX152" s="107"/>
      <c r="AY152" s="107"/>
      <c r="AZ152" s="107"/>
      <c r="BA152" s="107"/>
      <c r="BB152" s="107">
        <v>13</v>
      </c>
      <c r="BC152" s="69">
        <v>3</v>
      </c>
      <c r="BD152" s="69">
        <v>18</v>
      </c>
      <c r="BE152" s="69">
        <v>1</v>
      </c>
      <c r="BF152" s="43">
        <v>1</v>
      </c>
      <c r="BG152" s="69">
        <v>387</v>
      </c>
      <c r="BH152" s="69">
        <v>347</v>
      </c>
      <c r="BI152" s="69">
        <v>10</v>
      </c>
      <c r="BJ152" s="69">
        <v>30</v>
      </c>
      <c r="BK152" s="57"/>
    </row>
    <row r="153" spans="1:63" s="45" customFormat="1" x14ac:dyDescent="0.2">
      <c r="A153" s="45" t="s">
        <v>20</v>
      </c>
      <c r="B153" s="84">
        <v>2017</v>
      </c>
      <c r="C153" s="69">
        <f>HLOOKUP('[1]Samlede indberetninger 2017'!$L$9,'[1]Samlede indberetninger 2017'!$L$9:$L$78,'MIS (Andreas)'!A3,0)</f>
        <v>11</v>
      </c>
      <c r="D153" s="69">
        <f>HLOOKUP('[1]Samlede indberetninger 2017'!$L$9,'[1]Samlede indberetninger 2017'!$L$9:$L$78,'MIS (Andreas)'!B3,0)</f>
        <v>8</v>
      </c>
      <c r="E153" s="69">
        <f>HLOOKUP('[1]Samlede indberetninger 2017'!$L$9,'[1]Samlede indberetninger 2017'!$L$9:$L$78,'MIS (Andreas)'!C3,0)</f>
        <v>5</v>
      </c>
      <c r="F153" s="69">
        <f>HLOOKUP('[1]Samlede indberetninger 2017'!$L$9,'[1]Samlede indberetninger 2017'!$L$9:$L$78,'MIS (Andreas)'!D3,0)</f>
        <v>4</v>
      </c>
      <c r="G153" s="69">
        <f>HLOOKUP('[1]Samlede indberetninger 2017'!$L$9,'[1]Samlede indberetninger 2017'!$L$9:$L$78,'MIS (Andreas)'!E3,0)</f>
        <v>4</v>
      </c>
      <c r="H153" s="69">
        <f>HLOOKUP('[1]Samlede indberetninger 2017'!$L$9,'[1]Samlede indberetninger 2017'!$L$9:$L$78,'MIS (Andreas)'!F3,0)</f>
        <v>0</v>
      </c>
      <c r="I153" s="69">
        <f>HLOOKUP('[1]Samlede indberetninger 2017'!$L$9,'[1]Samlede indberetninger 2017'!$L$9:$L$78,'MIS (Andreas)'!G3,0)</f>
        <v>0</v>
      </c>
      <c r="J153" s="69">
        <f>HLOOKUP('[1]Samlede indberetninger 2017'!$L$9,'[1]Samlede indberetninger 2017'!$L$9:$L$78,'MIS (Andreas)'!H3,0)</f>
        <v>0</v>
      </c>
      <c r="K153" s="69">
        <f>HLOOKUP('[1]Samlede indberetninger 2017'!$L$9,'[1]Samlede indberetninger 2017'!$L$9:$L$78,'MIS (Andreas)'!I3,0)</f>
        <v>1</v>
      </c>
      <c r="L153" s="69">
        <f>HLOOKUP('[1]Samlede indberetninger 2017'!$L$9,'[1]Samlede indberetninger 2017'!$L$9:$L$78,'MIS (Andreas)'!J3,0)</f>
        <v>0</v>
      </c>
      <c r="M153" s="69">
        <f>HLOOKUP('[1]Samlede indberetninger 2017'!$L$9,'[1]Samlede indberetninger 2017'!$L$9:$L$78,'MIS (Andreas)'!K3,0)</f>
        <v>0.5</v>
      </c>
      <c r="N153" s="69">
        <f>HLOOKUP('[1]Samlede indberetninger 2017'!$L$9,'[1]Samlede indberetninger 2017'!$L$9:$L$78,'MIS (Andreas)'!L3,0)</f>
        <v>0</v>
      </c>
      <c r="O153" s="69">
        <f>HLOOKUP('[1]Samlede indberetninger 2017'!$L$9,'[1]Samlede indberetninger 2017'!$L$9:$L$78,'MIS (Andreas)'!M3,0)</f>
        <v>0</v>
      </c>
      <c r="P153" s="69">
        <f>HLOOKUP('[1]Samlede indberetninger 2017'!$L$9,'[1]Samlede indberetninger 2017'!$L$9:$L$78,'MIS (Andreas)'!N3,0)</f>
        <v>0.25</v>
      </c>
      <c r="Q153" s="69">
        <f>HLOOKUP('[1]Samlede indberetninger 2017'!$L$9,'[1]Samlede indberetninger 2017'!$L$9:$L$78,'MIS (Andreas)'!O3,0)</f>
        <v>0.25</v>
      </c>
      <c r="R153" s="143">
        <f>HLOOKUP('[1]Samlede indberetninger 2017'!$L$9,'[1]Samlede indberetninger 2017'!$L$9:$L$78,'MIS (Andreas)'!P3,0)/1000</f>
        <v>152.541</v>
      </c>
      <c r="S153" s="69">
        <f>HLOOKUP('[1]Samlede indberetninger 2017'!$L$9,'[1]Samlede indberetninger 2017'!$L$9:$L$78,'MIS (Andreas)'!Q3,0)</f>
        <v>1</v>
      </c>
      <c r="T153" s="69">
        <f>HLOOKUP('[1]Samlede indberetninger 2017'!$L$9,'[1]Samlede indberetninger 2017'!$L$9:$L$78,'MIS (Andreas)'!R3,0)</f>
        <v>1</v>
      </c>
      <c r="U153" s="69">
        <f>HLOOKUP('[1]Samlede indberetninger 2017'!$L$9,'[1]Samlede indberetninger 2017'!$L$9:$L$78,'MIS (Andreas)'!S3,0)</f>
        <v>0</v>
      </c>
      <c r="V153" s="69">
        <f>HLOOKUP('[1]Samlede indberetninger 2017'!$L$9,'[1]Samlede indberetninger 2017'!$L$9:$L$78,'MIS (Andreas)'!T3,0)</f>
        <v>0</v>
      </c>
      <c r="W153" s="69">
        <f>HLOOKUP('[1]Samlede indberetninger 2017'!$L$9,'[1]Samlede indberetninger 2017'!$L$9:$L$78,'MIS (Andreas)'!U3,0)</f>
        <v>2</v>
      </c>
      <c r="X153" s="69">
        <f>HLOOKUP('[1]Samlede indberetninger 2017'!$L$9,'[1]Samlede indberetninger 2017'!$L$9:$L$78,'MIS (Andreas)'!V3,0)</f>
        <v>0</v>
      </c>
      <c r="Y153" s="69">
        <f>HLOOKUP('[1]Samlede indberetninger 2017'!$L$9,'[1]Samlede indberetninger 2017'!$L$9:$L$78,'MIS (Andreas)'!W3,0)</f>
        <v>0</v>
      </c>
      <c r="Z153" s="69">
        <f>HLOOKUP('[1]Samlede indberetninger 2017'!$L$9,'[1]Samlede indberetninger 2017'!$L$9:$L$78,'MIS (Andreas)'!X3,0)</f>
        <v>0</v>
      </c>
      <c r="AA153" s="69">
        <f>HLOOKUP('[1]Samlede indberetninger 2017'!$L$9,'[1]Samlede indberetninger 2017'!$L$9:$L$78,'MIS (Andreas)'!Y3,0)</f>
        <v>0</v>
      </c>
      <c r="AB153" s="69">
        <f>HLOOKUP('[1]Samlede indberetninger 2017'!$L$9,'[1]Samlede indberetninger 2017'!$L$9:$L$78,'MIS (Andreas)'!Z3,0)</f>
        <v>0</v>
      </c>
      <c r="AC153" s="69">
        <f>HLOOKUP('[1]Samlede indberetninger 2017'!$L$9,'[1]Samlede indberetninger 2017'!$L$9:$L$78,'MIS (Andreas)'!AA3,0)</f>
        <v>0</v>
      </c>
      <c r="AD153" s="69">
        <f>HLOOKUP('[1]Samlede indberetninger 2017'!$L$9,'[1]Samlede indberetninger 2017'!$L$9:$L$78,'MIS (Andreas)'!AB3,0)</f>
        <v>0</v>
      </c>
      <c r="AE153" s="69">
        <f>HLOOKUP('[1]Samlede indberetninger 2017'!$L$9,'[1]Samlede indberetninger 2017'!$L$9:$L$78,'MIS (Andreas)'!AC3,0)</f>
        <v>1</v>
      </c>
      <c r="AF153" s="69">
        <f>HLOOKUP('[1]Samlede indberetninger 2017'!$L$9,'[1]Samlede indberetninger 2017'!$L$9:$L$78,'MIS (Andreas)'!AD3,0)</f>
        <v>0</v>
      </c>
      <c r="AG153" s="69">
        <f>HLOOKUP('[1]Samlede indberetninger 2017'!$L$9,'[1]Samlede indberetninger 2017'!$L$9:$L$78,'MIS (Andreas)'!AE3,0)</f>
        <v>1</v>
      </c>
      <c r="AH153" s="69">
        <f>HLOOKUP('[1]Samlede indberetninger 2017'!$L$9,'[1]Samlede indberetninger 2017'!$L$9:$L$78,'MIS (Andreas)'!AF3,0)</f>
        <v>0</v>
      </c>
      <c r="AI153" s="69">
        <f>HLOOKUP('[1]Samlede indberetninger 2017'!$L$9,'[1]Samlede indberetninger 2017'!$L$9:$L$78,'MIS (Andreas)'!AG3,0)</f>
        <v>1</v>
      </c>
      <c r="AJ153" s="69">
        <f>HLOOKUP('[1]Samlede indberetninger 2017'!$L$9,'[1]Samlede indberetninger 2017'!$L$9:$L$78,'MIS (Andreas)'!AH3,0)</f>
        <v>0</v>
      </c>
      <c r="AK153" s="143">
        <f>HLOOKUP('[1]Samlede indberetninger 2017'!$L$9,'[1]Samlede indberetninger 2017'!$L$9:$L$78,'MIS (Andreas)'!AI3,0)</f>
        <v>0</v>
      </c>
      <c r="AL153" s="143">
        <f>HLOOKUP('[1]Samlede indberetninger 2017'!$L$9,'[1]Samlede indberetninger 2017'!$L$9:$L$78,'MIS (Andreas)'!AJ3,0)</f>
        <v>0</v>
      </c>
      <c r="AM153" s="143">
        <f>HLOOKUP('[1]Samlede indberetninger 2017'!$L$9,'[1]Samlede indberetninger 2017'!$L$9:$L$78,'MIS (Andreas)'!AK3,0)</f>
        <v>0</v>
      </c>
      <c r="AN153" s="143">
        <f>HLOOKUP('[1]Samlede indberetninger 2017'!$L$9,'[1]Samlede indberetninger 2017'!$L$9:$L$78,'MIS (Andreas)'!AL3,0)</f>
        <v>0</v>
      </c>
      <c r="AO153" s="143">
        <f>HLOOKUP('[1]Samlede indberetninger 2017'!$L$9,'[1]Samlede indberetninger 2017'!$L$9:$L$78,'MIS (Andreas)'!AM3,0)</f>
        <v>0</v>
      </c>
      <c r="AP153" s="143">
        <f>HLOOKUP('[1]Samlede indberetninger 2017'!$L$9,'[1]Samlede indberetninger 2017'!$L$9:$L$78,'MIS (Andreas)'!AN3,0)</f>
        <v>0</v>
      </c>
      <c r="AQ153" s="143">
        <f>HLOOKUP('[1]Samlede indberetninger 2017'!$L$9,'[1]Samlede indberetninger 2017'!$L$9:$L$78,'MIS (Andreas)'!AO3,0)</f>
        <v>0</v>
      </c>
      <c r="AR153" s="143">
        <f>HLOOKUP('[1]Samlede indberetninger 2017'!$L$9,'[1]Samlede indberetninger 2017'!$L$9:$L$78,'MIS (Andreas)'!AP3,0)</f>
        <v>0</v>
      </c>
      <c r="AS153" s="143">
        <f>HLOOKUP('[1]Samlede indberetninger 2017'!$L$9,'[1]Samlede indberetninger 2017'!$L$9:$L$78,'MIS (Andreas)'!AQ3,0)</f>
        <v>0</v>
      </c>
      <c r="AT153" s="143">
        <f>HLOOKUP('[1]Samlede indberetninger 2017'!$L$9,'[1]Samlede indberetninger 2017'!$L$9:$L$78,'MIS (Andreas)'!AR3,0)</f>
        <v>0</v>
      </c>
      <c r="AU153" s="143">
        <f>HLOOKUP('[1]Samlede indberetninger 2017'!$L$9,'[1]Samlede indberetninger 2017'!$L$9:$L$78,'MIS (Andreas)'!AS3,0)</f>
        <v>0</v>
      </c>
      <c r="AV153" s="143">
        <f>HLOOKUP('[1]Samlede indberetninger 2017'!$L$9,'[1]Samlede indberetninger 2017'!$L$9:$L$78,'MIS (Andreas)'!AT3,0)</f>
        <v>0</v>
      </c>
      <c r="AW153" s="143">
        <f>HLOOKUP('[1]Samlede indberetninger 2017'!$L$9,'[1]Samlede indberetninger 2017'!$L$9:$L$78,'MIS (Andreas)'!AU3,0)/1000</f>
        <v>4.01</v>
      </c>
      <c r="AX153" s="143">
        <f>HLOOKUP('[1]Samlede indberetninger 2017'!$L$9,'[1]Samlede indberetninger 2017'!$L$9:$L$78,'MIS (Andreas)'!AV3,0)</f>
        <v>0</v>
      </c>
      <c r="AY153" s="143">
        <f>HLOOKUP('[1]Samlede indberetninger 2017'!$L$9,'[1]Samlede indberetninger 2017'!$L$9:$L$78,'MIS (Andreas)'!AW3,0)/1000</f>
        <v>188.16</v>
      </c>
      <c r="AZ153" s="143">
        <f>HLOOKUP('[1]Samlede indberetninger 2017'!$L$9,'[1]Samlede indberetninger 2017'!$L$9:$L$78,'MIS (Andreas)'!AX3,0)</f>
        <v>0</v>
      </c>
      <c r="BA153" s="143">
        <f>HLOOKUP('[1]Samlede indberetninger 2017'!$L$9,'[1]Samlede indberetninger 2017'!$L$9:$L$78,'MIS (Andreas)'!AY3,0)</f>
        <v>0</v>
      </c>
      <c r="BB153" s="143">
        <f>HLOOKUP('[1]Samlede indberetninger 2017'!$L$9,'[1]Samlede indberetninger 2017'!$L$9:$L$78,'MIS (Andreas)'!AZ3,0)/1000</f>
        <v>192.17</v>
      </c>
      <c r="BC153" s="69">
        <f>HLOOKUP('[1]Samlede indberetninger 2017'!$L$9,'[1]Samlede indberetninger 2017'!$L$9:$L$78,'MIS (Andreas)'!BA3,0)</f>
        <v>4</v>
      </c>
      <c r="BD153" s="69">
        <f>HLOOKUP('[1]Samlede indberetninger 2017'!$L$9,'[1]Samlede indberetninger 2017'!$L$9:$L$78,'MIS (Andreas)'!BB3,0)</f>
        <v>16</v>
      </c>
      <c r="BE153" s="69">
        <f>HLOOKUP('[1]Samlede indberetninger 2017'!$L$9,'[1]Samlede indberetninger 2017'!$L$9:$L$78,'MIS (Andreas)'!BC3,0)</f>
        <v>8</v>
      </c>
      <c r="BF153" s="69">
        <f>HLOOKUP('[1]Samlede indberetninger 2017'!$L$9,'[1]Samlede indberetninger 2017'!$L$9:$L$78,'MIS (Andreas)'!BD3,0)</f>
        <v>1</v>
      </c>
      <c r="BG153" s="69">
        <f>HLOOKUP('[1]Samlede indberetninger 2017'!$L$9,'[1]Samlede indberetninger 2017'!$L$9:$L$78,'MIS (Andreas)'!BE3,0)</f>
        <v>292</v>
      </c>
      <c r="BH153" s="69">
        <f>HLOOKUP('[1]Samlede indberetninger 2017'!$L$9,'[1]Samlede indberetninger 2017'!$L$9:$L$78,'MIS (Andreas)'!BF3,0)</f>
        <v>275</v>
      </c>
      <c r="BI153" s="69">
        <f>HLOOKUP('[1]Samlede indberetninger 2017'!$L$9,'[1]Samlede indberetninger 2017'!$L$9:$L$78,'MIS (Andreas)'!BG3,0)</f>
        <v>5</v>
      </c>
      <c r="BJ153" s="69">
        <f>HLOOKUP('[1]Samlede indberetninger 2017'!$L$9,'[1]Samlede indberetninger 2017'!$L$9:$L$78,'MIS (Andreas)'!BH3,0)</f>
        <v>12</v>
      </c>
      <c r="BK153" s="57"/>
    </row>
    <row r="154" spans="1:63" x14ac:dyDescent="0.2">
      <c r="A154" s="51" t="s">
        <v>21</v>
      </c>
      <c r="B154" s="84">
        <v>2007</v>
      </c>
      <c r="C154" s="43">
        <v>4</v>
      </c>
      <c r="D154" s="43">
        <v>1</v>
      </c>
      <c r="E154" s="43">
        <v>1</v>
      </c>
      <c r="F154" s="43">
        <v>2</v>
      </c>
      <c r="G154" s="43">
        <v>1</v>
      </c>
      <c r="H154" s="43"/>
      <c r="I154" s="43"/>
      <c r="J154" s="43"/>
      <c r="K154" s="43">
        <v>0</v>
      </c>
      <c r="L154" s="43"/>
      <c r="M154" s="43">
        <v>1</v>
      </c>
      <c r="N154" s="44">
        <v>0</v>
      </c>
      <c r="O154" s="44">
        <v>1</v>
      </c>
      <c r="P154" s="44">
        <v>0</v>
      </c>
      <c r="Q154" s="44">
        <v>0</v>
      </c>
      <c r="R154" s="44">
        <v>3</v>
      </c>
      <c r="S154" s="43">
        <v>1</v>
      </c>
      <c r="T154" s="43">
        <v>1</v>
      </c>
      <c r="U154" s="43">
        <v>0</v>
      </c>
      <c r="V154" s="43"/>
      <c r="W154" s="43">
        <v>2</v>
      </c>
      <c r="X154" s="43"/>
      <c r="Y154" s="43"/>
      <c r="Z154" s="43"/>
      <c r="AA154" s="43"/>
      <c r="AB154" s="43"/>
      <c r="AC154" s="43">
        <v>1</v>
      </c>
      <c r="AD154" s="43"/>
      <c r="AE154" s="43">
        <v>0</v>
      </c>
      <c r="AF154" s="43"/>
      <c r="AG154" s="43">
        <v>0</v>
      </c>
      <c r="AH154" s="43">
        <v>0</v>
      </c>
      <c r="AI154" s="43">
        <v>0</v>
      </c>
      <c r="AJ154" s="43">
        <v>0</v>
      </c>
      <c r="AK154" s="107">
        <v>0</v>
      </c>
      <c r="AL154" s="107">
        <v>50</v>
      </c>
      <c r="AM154" s="107">
        <v>0</v>
      </c>
      <c r="AN154" s="107"/>
      <c r="AO154" s="107"/>
      <c r="AP154" s="107">
        <v>1000</v>
      </c>
      <c r="AQ154" s="107"/>
      <c r="AR154" s="107"/>
      <c r="AS154" s="107"/>
      <c r="AT154" s="107"/>
      <c r="AU154" s="107"/>
      <c r="AV154" s="107"/>
      <c r="AW154" s="107"/>
      <c r="AX154" s="107"/>
      <c r="AY154" s="107">
        <v>0</v>
      </c>
      <c r="AZ154" s="107"/>
      <c r="BA154" s="107">
        <v>0</v>
      </c>
      <c r="BB154" s="107">
        <v>1050</v>
      </c>
      <c r="BC154" s="43">
        <v>1</v>
      </c>
      <c r="BD154" s="43">
        <v>2</v>
      </c>
      <c r="BE154" s="43">
        <v>0</v>
      </c>
      <c r="BF154" s="43">
        <v>0</v>
      </c>
      <c r="BG154" s="43" t="s">
        <v>6</v>
      </c>
      <c r="BH154" s="43"/>
      <c r="BI154" s="43"/>
      <c r="BJ154" s="43"/>
      <c r="BK154" s="45"/>
    </row>
    <row r="155" spans="1:63" x14ac:dyDescent="0.2">
      <c r="A155" s="51" t="s">
        <v>21</v>
      </c>
      <c r="B155" s="84">
        <v>2008</v>
      </c>
      <c r="C155" s="43">
        <v>7</v>
      </c>
      <c r="D155" s="43">
        <v>0</v>
      </c>
      <c r="E155" s="43">
        <v>4</v>
      </c>
      <c r="F155" s="43">
        <v>3</v>
      </c>
      <c r="G155" s="43">
        <v>0</v>
      </c>
      <c r="H155" s="43"/>
      <c r="I155" s="43"/>
      <c r="J155" s="43"/>
      <c r="K155" s="43">
        <v>0</v>
      </c>
      <c r="L155" s="43"/>
      <c r="M155" s="43">
        <v>1</v>
      </c>
      <c r="N155" s="44">
        <v>0</v>
      </c>
      <c r="O155" s="44">
        <v>1</v>
      </c>
      <c r="P155" s="44">
        <v>0</v>
      </c>
      <c r="Q155" s="44">
        <v>0</v>
      </c>
      <c r="R155" s="44">
        <v>10</v>
      </c>
      <c r="S155" s="43">
        <v>0</v>
      </c>
      <c r="T155" s="43">
        <v>0</v>
      </c>
      <c r="U155" s="43">
        <v>0</v>
      </c>
      <c r="V155" s="43"/>
      <c r="W155" s="43">
        <v>0</v>
      </c>
      <c r="X155" s="43"/>
      <c r="Y155" s="43"/>
      <c r="Z155" s="43"/>
      <c r="AA155" s="43"/>
      <c r="AB155" s="43"/>
      <c r="AC155" s="43">
        <v>0</v>
      </c>
      <c r="AD155" s="43"/>
      <c r="AE155" s="43">
        <v>1</v>
      </c>
      <c r="AF155" s="43"/>
      <c r="AG155" s="43">
        <v>0</v>
      </c>
      <c r="AH155" s="43">
        <v>1</v>
      </c>
      <c r="AI155" s="43">
        <v>1</v>
      </c>
      <c r="AJ155" s="43">
        <v>0</v>
      </c>
      <c r="AK155" s="107">
        <v>0</v>
      </c>
      <c r="AL155" s="107">
        <v>0</v>
      </c>
      <c r="AM155" s="107">
        <v>0</v>
      </c>
      <c r="AN155" s="107"/>
      <c r="AO155" s="107"/>
      <c r="AP155" s="107">
        <v>0</v>
      </c>
      <c r="AQ155" s="107">
        <v>0</v>
      </c>
      <c r="AR155" s="107"/>
      <c r="AS155" s="107"/>
      <c r="AT155" s="107"/>
      <c r="AU155" s="107"/>
      <c r="AV155" s="107"/>
      <c r="AW155" s="107"/>
      <c r="AX155" s="107">
        <v>0</v>
      </c>
      <c r="AY155" s="107"/>
      <c r="AZ155" s="107"/>
      <c r="BA155" s="107">
        <v>0</v>
      </c>
      <c r="BB155" s="107">
        <v>0</v>
      </c>
      <c r="BC155" s="43">
        <v>1</v>
      </c>
      <c r="BD155" s="43">
        <v>1</v>
      </c>
      <c r="BE155" s="43">
        <v>1</v>
      </c>
      <c r="BF155" s="43">
        <v>0</v>
      </c>
      <c r="BG155" s="43" t="s">
        <v>6</v>
      </c>
      <c r="BH155" s="43"/>
      <c r="BI155" s="43"/>
      <c r="BJ155" s="43"/>
      <c r="BK155" s="45"/>
    </row>
    <row r="156" spans="1:63" x14ac:dyDescent="0.2">
      <c r="A156" s="51" t="s">
        <v>21</v>
      </c>
      <c r="B156" s="84">
        <v>2009</v>
      </c>
      <c r="C156" s="43">
        <v>12</v>
      </c>
      <c r="D156" s="43">
        <v>2</v>
      </c>
      <c r="E156" s="43">
        <v>6</v>
      </c>
      <c r="F156" s="43">
        <v>6</v>
      </c>
      <c r="G156" s="43">
        <v>0</v>
      </c>
      <c r="H156" s="43"/>
      <c r="I156" s="43"/>
      <c r="J156" s="43"/>
      <c r="K156" s="43">
        <v>0</v>
      </c>
      <c r="L156" s="43"/>
      <c r="M156" s="43">
        <v>4</v>
      </c>
      <c r="N156" s="44">
        <v>1</v>
      </c>
      <c r="O156" s="44">
        <v>1</v>
      </c>
      <c r="P156" s="44">
        <v>1</v>
      </c>
      <c r="Q156" s="44">
        <v>1</v>
      </c>
      <c r="R156" s="44">
        <v>100</v>
      </c>
      <c r="S156" s="43">
        <v>0</v>
      </c>
      <c r="T156" s="43">
        <v>0</v>
      </c>
      <c r="U156" s="43">
        <v>0</v>
      </c>
      <c r="V156" s="43"/>
      <c r="W156" s="43">
        <v>0</v>
      </c>
      <c r="X156" s="43"/>
      <c r="Y156" s="43"/>
      <c r="Z156" s="43"/>
      <c r="AA156" s="43"/>
      <c r="AB156" s="43"/>
      <c r="AC156" s="43">
        <v>0</v>
      </c>
      <c r="AD156" s="43"/>
      <c r="AE156" s="43">
        <v>0</v>
      </c>
      <c r="AF156" s="43"/>
      <c r="AG156" s="43">
        <v>0</v>
      </c>
      <c r="AH156" s="43">
        <v>0</v>
      </c>
      <c r="AI156" s="43">
        <v>0</v>
      </c>
      <c r="AJ156" s="43">
        <v>0</v>
      </c>
      <c r="AK156" s="107">
        <v>0</v>
      </c>
      <c r="AL156" s="107">
        <v>0</v>
      </c>
      <c r="AM156" s="107">
        <v>0</v>
      </c>
      <c r="AN156" s="107"/>
      <c r="AO156" s="107"/>
      <c r="AP156" s="107">
        <v>0</v>
      </c>
      <c r="AQ156" s="107">
        <v>0</v>
      </c>
      <c r="AR156" s="107">
        <v>0</v>
      </c>
      <c r="AS156" s="107"/>
      <c r="AT156" s="107"/>
      <c r="AU156" s="107"/>
      <c r="AV156" s="107"/>
      <c r="AW156" s="107">
        <v>0</v>
      </c>
      <c r="AX156" s="107">
        <v>0</v>
      </c>
      <c r="AY156" s="107">
        <v>0</v>
      </c>
      <c r="AZ156" s="107">
        <v>0</v>
      </c>
      <c r="BA156" s="107">
        <v>0</v>
      </c>
      <c r="BB156" s="107">
        <v>0</v>
      </c>
      <c r="BC156" s="43">
        <v>1</v>
      </c>
      <c r="BD156" s="43">
        <v>1</v>
      </c>
      <c r="BE156" s="43">
        <v>0</v>
      </c>
      <c r="BF156" s="43">
        <v>0</v>
      </c>
      <c r="BG156" s="43" t="s">
        <v>6</v>
      </c>
      <c r="BH156" s="43"/>
      <c r="BI156" s="43"/>
      <c r="BJ156" s="43"/>
      <c r="BK156" s="45"/>
    </row>
    <row r="157" spans="1:63" x14ac:dyDescent="0.2">
      <c r="A157" s="51" t="s">
        <v>21</v>
      </c>
      <c r="B157" s="84">
        <v>2010</v>
      </c>
      <c r="C157" s="43">
        <v>10</v>
      </c>
      <c r="D157" s="43">
        <v>2</v>
      </c>
      <c r="E157" s="43">
        <v>7</v>
      </c>
      <c r="F157" s="43">
        <v>4</v>
      </c>
      <c r="G157" s="43">
        <v>2</v>
      </c>
      <c r="H157" s="43"/>
      <c r="I157" s="43"/>
      <c r="J157" s="43"/>
      <c r="K157" s="43">
        <v>0</v>
      </c>
      <c r="L157" s="43"/>
      <c r="M157" s="43">
        <v>4</v>
      </c>
      <c r="N157" s="44">
        <v>2</v>
      </c>
      <c r="O157" s="44">
        <v>0</v>
      </c>
      <c r="P157" s="44">
        <v>2</v>
      </c>
      <c r="Q157" s="44">
        <v>1</v>
      </c>
      <c r="R157" s="44">
        <v>400</v>
      </c>
      <c r="S157" s="43">
        <v>1</v>
      </c>
      <c r="T157" s="43">
        <v>0</v>
      </c>
      <c r="U157" s="43">
        <v>0</v>
      </c>
      <c r="V157" s="43"/>
      <c r="W157" s="43">
        <v>1</v>
      </c>
      <c r="X157" s="43"/>
      <c r="Y157" s="43"/>
      <c r="Z157" s="43"/>
      <c r="AA157" s="43"/>
      <c r="AB157" s="43"/>
      <c r="AC157" s="43">
        <v>1</v>
      </c>
      <c r="AD157" s="43"/>
      <c r="AE157" s="43">
        <v>0</v>
      </c>
      <c r="AF157" s="43"/>
      <c r="AG157" s="43">
        <v>0</v>
      </c>
      <c r="AH157" s="43">
        <v>0</v>
      </c>
      <c r="AI157" s="43">
        <v>0</v>
      </c>
      <c r="AJ157" s="43">
        <v>0</v>
      </c>
      <c r="AK157" s="107">
        <v>0</v>
      </c>
      <c r="AL157" s="107">
        <v>0</v>
      </c>
      <c r="AM157" s="107">
        <v>0</v>
      </c>
      <c r="AN157" s="107"/>
      <c r="AO157" s="107"/>
      <c r="AP157" s="107">
        <v>0</v>
      </c>
      <c r="AQ157" s="107">
        <v>0</v>
      </c>
      <c r="AR157" s="107">
        <v>0</v>
      </c>
      <c r="AS157" s="107"/>
      <c r="AT157" s="107"/>
      <c r="AU157" s="107"/>
      <c r="AV157" s="107"/>
      <c r="AW157" s="107">
        <v>0</v>
      </c>
      <c r="AX157" s="107">
        <v>0</v>
      </c>
      <c r="AY157" s="107">
        <v>0</v>
      </c>
      <c r="AZ157" s="107">
        <v>0</v>
      </c>
      <c r="BA157" s="107">
        <v>0</v>
      </c>
      <c r="BB157" s="107">
        <v>0</v>
      </c>
      <c r="BC157" s="43">
        <v>0</v>
      </c>
      <c r="BD157" s="43">
        <v>1</v>
      </c>
      <c r="BE157" s="43">
        <v>0</v>
      </c>
      <c r="BF157" s="43">
        <v>0</v>
      </c>
      <c r="BH157" s="43">
        <v>68</v>
      </c>
      <c r="BI157" s="43">
        <v>0</v>
      </c>
      <c r="BJ157" s="43">
        <v>0</v>
      </c>
      <c r="BK157" s="45"/>
    </row>
    <row r="158" spans="1:63" x14ac:dyDescent="0.2">
      <c r="A158" s="51" t="s">
        <v>21</v>
      </c>
      <c r="B158" s="84">
        <v>2011</v>
      </c>
      <c r="C158" s="43">
        <v>8</v>
      </c>
      <c r="D158" s="43">
        <v>2</v>
      </c>
      <c r="E158" s="43">
        <v>2</v>
      </c>
      <c r="F158" s="43">
        <v>4</v>
      </c>
      <c r="G158" s="43">
        <v>2</v>
      </c>
      <c r="H158" s="43"/>
      <c r="I158" s="43"/>
      <c r="J158" s="43"/>
      <c r="K158" s="43">
        <v>0</v>
      </c>
      <c r="L158" s="43"/>
      <c r="M158" s="43">
        <v>3</v>
      </c>
      <c r="N158" s="44">
        <v>2</v>
      </c>
      <c r="O158" s="44">
        <v>0</v>
      </c>
      <c r="P158" s="44">
        <v>0</v>
      </c>
      <c r="Q158" s="44">
        <v>1</v>
      </c>
      <c r="R158" s="44">
        <v>617.25</v>
      </c>
      <c r="S158" s="43">
        <v>0</v>
      </c>
      <c r="T158" s="43">
        <v>0</v>
      </c>
      <c r="U158" s="43">
        <v>0</v>
      </c>
      <c r="V158" s="43"/>
      <c r="W158" s="43">
        <v>0</v>
      </c>
      <c r="X158" s="43"/>
      <c r="Y158" s="43"/>
      <c r="Z158" s="43"/>
      <c r="AA158" s="43"/>
      <c r="AB158" s="43"/>
      <c r="AC158" s="43">
        <v>0</v>
      </c>
      <c r="AD158" s="43"/>
      <c r="AE158" s="43">
        <v>2</v>
      </c>
      <c r="AF158" s="43"/>
      <c r="AG158" s="43">
        <v>0</v>
      </c>
      <c r="AH158" s="43">
        <v>0</v>
      </c>
      <c r="AI158" s="43">
        <v>0</v>
      </c>
      <c r="AJ158" s="43">
        <v>0</v>
      </c>
      <c r="AK158" s="107">
        <v>0</v>
      </c>
      <c r="AL158" s="107">
        <v>0</v>
      </c>
      <c r="AM158" s="107">
        <v>0</v>
      </c>
      <c r="AN158" s="107"/>
      <c r="AO158" s="107"/>
      <c r="AP158" s="107">
        <v>0</v>
      </c>
      <c r="AQ158" s="107">
        <v>0</v>
      </c>
      <c r="AR158" s="107">
        <v>0</v>
      </c>
      <c r="AS158" s="107"/>
      <c r="AT158" s="107"/>
      <c r="AU158" s="107"/>
      <c r="AV158" s="107"/>
      <c r="AW158" s="107">
        <v>0</v>
      </c>
      <c r="AX158" s="107">
        <v>0</v>
      </c>
      <c r="AY158" s="107">
        <v>0</v>
      </c>
      <c r="AZ158" s="107">
        <v>0</v>
      </c>
      <c r="BA158" s="107">
        <v>0</v>
      </c>
      <c r="BB158" s="107">
        <v>0</v>
      </c>
      <c r="BC158" s="43">
        <v>0</v>
      </c>
      <c r="BD158" s="43">
        <v>0</v>
      </c>
      <c r="BE158" s="43"/>
      <c r="BF158" s="43"/>
      <c r="BH158" s="43">
        <v>58</v>
      </c>
      <c r="BI158" s="43">
        <v>63</v>
      </c>
      <c r="BJ158" s="43">
        <v>5</v>
      </c>
      <c r="BK158" s="45"/>
    </row>
    <row r="159" spans="1:63" s="45" customFormat="1" x14ac:dyDescent="0.2">
      <c r="A159" s="45" t="s">
        <v>21</v>
      </c>
      <c r="B159" s="45">
        <v>2012</v>
      </c>
      <c r="C159" s="43">
        <v>8</v>
      </c>
      <c r="D159" s="43">
        <v>1</v>
      </c>
      <c r="E159" s="43">
        <v>3</v>
      </c>
      <c r="F159" s="43">
        <v>1</v>
      </c>
      <c r="G159" s="43">
        <v>0</v>
      </c>
      <c r="H159" s="43">
        <v>0</v>
      </c>
      <c r="I159" s="43">
        <v>0</v>
      </c>
      <c r="J159" s="43">
        <v>0</v>
      </c>
      <c r="K159" s="43">
        <v>0</v>
      </c>
      <c r="L159" s="43">
        <v>0</v>
      </c>
      <c r="M159" s="43">
        <v>2.5</v>
      </c>
      <c r="N159" s="44">
        <v>2</v>
      </c>
      <c r="O159" s="44">
        <v>0</v>
      </c>
      <c r="P159" s="44">
        <v>0</v>
      </c>
      <c r="Q159" s="44">
        <v>0.5</v>
      </c>
      <c r="R159" s="44">
        <v>812.95699999999999</v>
      </c>
      <c r="S159" s="43">
        <v>0</v>
      </c>
      <c r="T159" s="43">
        <v>0</v>
      </c>
      <c r="U159" s="43">
        <v>0</v>
      </c>
      <c r="V159" s="43"/>
      <c r="W159" s="43">
        <v>0</v>
      </c>
      <c r="X159" s="43"/>
      <c r="Y159" s="43">
        <v>0</v>
      </c>
      <c r="Z159" s="43">
        <v>0</v>
      </c>
      <c r="AA159" s="43">
        <v>0</v>
      </c>
      <c r="AB159" s="43"/>
      <c r="AC159" s="43">
        <v>0</v>
      </c>
      <c r="AD159" s="43"/>
      <c r="AE159" s="43">
        <v>0</v>
      </c>
      <c r="AF159" s="43"/>
      <c r="AG159" s="43">
        <v>0</v>
      </c>
      <c r="AH159" s="43">
        <v>0</v>
      </c>
      <c r="AI159" s="43">
        <v>0</v>
      </c>
      <c r="AJ159" s="43">
        <v>0</v>
      </c>
      <c r="AK159" s="107">
        <v>0</v>
      </c>
      <c r="AL159" s="107">
        <v>0</v>
      </c>
      <c r="AM159" s="107">
        <v>0</v>
      </c>
      <c r="AN159" s="107"/>
      <c r="AO159" s="107"/>
      <c r="AP159" s="107">
        <v>0</v>
      </c>
      <c r="AQ159" s="107">
        <v>0</v>
      </c>
      <c r="AR159" s="107">
        <v>0</v>
      </c>
      <c r="AS159" s="107"/>
      <c r="AT159" s="107"/>
      <c r="AU159" s="107"/>
      <c r="AV159" s="107"/>
      <c r="AW159" s="107">
        <v>0</v>
      </c>
      <c r="AX159" s="107">
        <v>0</v>
      </c>
      <c r="AY159" s="107">
        <v>0</v>
      </c>
      <c r="AZ159" s="107">
        <v>0</v>
      </c>
      <c r="BA159" s="107">
        <v>0</v>
      </c>
      <c r="BB159" s="107">
        <v>0</v>
      </c>
      <c r="BC159" s="43">
        <v>12</v>
      </c>
      <c r="BD159" s="43">
        <v>0</v>
      </c>
      <c r="BE159" s="43">
        <v>0</v>
      </c>
      <c r="BF159" s="43">
        <v>0</v>
      </c>
      <c r="BH159" s="43">
        <v>34</v>
      </c>
      <c r="BI159" s="43"/>
      <c r="BJ159" s="43">
        <v>2</v>
      </c>
    </row>
    <row r="160" spans="1:63" s="45" customFormat="1" x14ac:dyDescent="0.2">
      <c r="A160" s="45" t="s">
        <v>21</v>
      </c>
      <c r="B160" s="45">
        <v>2013</v>
      </c>
      <c r="C160" s="43">
        <v>15</v>
      </c>
      <c r="D160" s="43">
        <v>4</v>
      </c>
      <c r="E160" s="43">
        <v>8</v>
      </c>
      <c r="F160" s="43">
        <v>1</v>
      </c>
      <c r="G160" s="43">
        <v>0</v>
      </c>
      <c r="H160" s="43">
        <v>0</v>
      </c>
      <c r="I160" s="43">
        <v>0</v>
      </c>
      <c r="J160" s="43">
        <v>0</v>
      </c>
      <c r="K160" s="43">
        <v>1</v>
      </c>
      <c r="L160" s="43">
        <v>2</v>
      </c>
      <c r="M160" s="43">
        <v>2</v>
      </c>
      <c r="N160" s="44">
        <v>0.5</v>
      </c>
      <c r="O160" s="44">
        <v>1</v>
      </c>
      <c r="P160" s="44">
        <v>0</v>
      </c>
      <c r="Q160" s="44">
        <v>0.5</v>
      </c>
      <c r="R160" s="44">
        <v>1006.9589999999999</v>
      </c>
      <c r="S160" s="43">
        <v>2</v>
      </c>
      <c r="T160" s="43">
        <v>0</v>
      </c>
      <c r="U160" s="43">
        <v>0</v>
      </c>
      <c r="V160" s="43"/>
      <c r="W160" s="43">
        <v>2</v>
      </c>
      <c r="X160" s="43"/>
      <c r="Y160" s="43">
        <v>0</v>
      </c>
      <c r="Z160" s="43">
        <v>0</v>
      </c>
      <c r="AA160" s="43">
        <v>0</v>
      </c>
      <c r="AB160" s="43"/>
      <c r="AC160" s="43">
        <v>0</v>
      </c>
      <c r="AD160" s="43"/>
      <c r="AE160" s="43">
        <v>0</v>
      </c>
      <c r="AF160" s="43"/>
      <c r="AG160" s="43">
        <v>0</v>
      </c>
      <c r="AH160" s="43">
        <v>0</v>
      </c>
      <c r="AI160" s="43">
        <v>0</v>
      </c>
      <c r="AJ160" s="43">
        <v>0</v>
      </c>
      <c r="AK160" s="107">
        <v>0</v>
      </c>
      <c r="AL160" s="107">
        <v>0</v>
      </c>
      <c r="AM160" s="107">
        <v>0</v>
      </c>
      <c r="AN160" s="107"/>
      <c r="AO160" s="107"/>
      <c r="AP160" s="107">
        <v>0</v>
      </c>
      <c r="AQ160" s="107">
        <v>0</v>
      </c>
      <c r="AR160" s="107">
        <v>0</v>
      </c>
      <c r="AS160" s="107"/>
      <c r="AT160" s="107"/>
      <c r="AU160" s="107"/>
      <c r="AV160" s="107"/>
      <c r="AW160" s="107">
        <v>0</v>
      </c>
      <c r="AX160" s="107">
        <v>0</v>
      </c>
      <c r="AY160" s="107">
        <v>0</v>
      </c>
      <c r="AZ160" s="107">
        <v>0</v>
      </c>
      <c r="BA160" s="107">
        <v>0</v>
      </c>
      <c r="BB160" s="107">
        <v>0</v>
      </c>
      <c r="BC160" s="43">
        <v>11</v>
      </c>
      <c r="BD160" s="43">
        <v>2</v>
      </c>
      <c r="BE160" s="43"/>
      <c r="BF160" s="43">
        <v>0</v>
      </c>
      <c r="BH160" s="43">
        <v>65</v>
      </c>
      <c r="BI160" s="43">
        <v>0</v>
      </c>
      <c r="BJ160" s="43">
        <v>23</v>
      </c>
      <c r="BK160" s="57"/>
    </row>
    <row r="161" spans="1:63" s="45" customFormat="1" x14ac:dyDescent="0.2">
      <c r="A161" s="51" t="s">
        <v>21</v>
      </c>
      <c r="B161" s="84">
        <v>2014</v>
      </c>
      <c r="C161" s="43">
        <v>8</v>
      </c>
      <c r="D161" s="43">
        <v>2</v>
      </c>
      <c r="E161" s="43">
        <v>1</v>
      </c>
      <c r="F161" s="43">
        <v>1</v>
      </c>
      <c r="G161" s="43">
        <v>0</v>
      </c>
      <c r="H161" s="43">
        <v>0</v>
      </c>
      <c r="I161" s="43">
        <v>0</v>
      </c>
      <c r="J161" s="43">
        <v>0</v>
      </c>
      <c r="K161" s="43">
        <v>1</v>
      </c>
      <c r="L161" s="43">
        <v>0</v>
      </c>
      <c r="M161" s="43">
        <v>3</v>
      </c>
      <c r="N161" s="44">
        <v>0.5</v>
      </c>
      <c r="O161" s="44">
        <v>1</v>
      </c>
      <c r="P161" s="44">
        <v>1</v>
      </c>
      <c r="Q161" s="44">
        <v>0.5</v>
      </c>
      <c r="R161" s="44">
        <v>1001.407</v>
      </c>
      <c r="S161" s="43">
        <v>1</v>
      </c>
      <c r="T161" s="43">
        <v>0</v>
      </c>
      <c r="U161" s="43">
        <v>0</v>
      </c>
      <c r="V161" s="43"/>
      <c r="W161" s="43">
        <v>1</v>
      </c>
      <c r="X161" s="43"/>
      <c r="Y161" s="43">
        <v>0</v>
      </c>
      <c r="Z161" s="43">
        <v>0</v>
      </c>
      <c r="AA161" s="43">
        <v>0</v>
      </c>
      <c r="AB161" s="43"/>
      <c r="AC161" s="43">
        <v>0</v>
      </c>
      <c r="AD161" s="43"/>
      <c r="AE161" s="43">
        <v>2</v>
      </c>
      <c r="AF161" s="43"/>
      <c r="AG161" s="43">
        <v>0</v>
      </c>
      <c r="AH161" s="43">
        <v>0</v>
      </c>
      <c r="AI161" s="43">
        <v>0</v>
      </c>
      <c r="AJ161" s="43">
        <v>0</v>
      </c>
      <c r="AK161" s="107">
        <v>0</v>
      </c>
      <c r="AL161" s="107">
        <v>0</v>
      </c>
      <c r="AM161" s="107">
        <v>0</v>
      </c>
      <c r="AN161" s="107"/>
      <c r="AO161" s="107"/>
      <c r="AP161" s="107">
        <v>0</v>
      </c>
      <c r="AQ161" s="107">
        <v>0</v>
      </c>
      <c r="AR161" s="107">
        <v>0</v>
      </c>
      <c r="AS161" s="107"/>
      <c r="AT161" s="107"/>
      <c r="AU161" s="107"/>
      <c r="AV161" s="107"/>
      <c r="AW161" s="107">
        <v>0</v>
      </c>
      <c r="AX161" s="107">
        <v>0</v>
      </c>
      <c r="AY161" s="107">
        <v>0</v>
      </c>
      <c r="AZ161" s="107">
        <v>0</v>
      </c>
      <c r="BA161" s="107">
        <v>147.52099999999999</v>
      </c>
      <c r="BB161" s="107">
        <v>0</v>
      </c>
      <c r="BC161" s="43">
        <v>14</v>
      </c>
      <c r="BD161" s="43">
        <v>3</v>
      </c>
      <c r="BE161" s="43"/>
      <c r="BF161" s="43"/>
      <c r="BH161" s="43">
        <v>100</v>
      </c>
      <c r="BI161" s="43">
        <v>1</v>
      </c>
      <c r="BJ161" s="43">
        <v>15</v>
      </c>
      <c r="BK161" s="57"/>
    </row>
    <row r="162" spans="1:63" s="45" customFormat="1" x14ac:dyDescent="0.2">
      <c r="A162" s="51" t="s">
        <v>21</v>
      </c>
      <c r="B162" s="84">
        <v>2015</v>
      </c>
      <c r="C162" s="43">
        <v>9</v>
      </c>
      <c r="D162" s="43">
        <v>3</v>
      </c>
      <c r="E162" s="43">
        <v>4</v>
      </c>
      <c r="F162" s="43">
        <v>2</v>
      </c>
      <c r="G162" s="43">
        <v>1</v>
      </c>
      <c r="H162" s="43">
        <v>0</v>
      </c>
      <c r="I162" s="43">
        <v>0</v>
      </c>
      <c r="J162" s="43">
        <v>0</v>
      </c>
      <c r="K162" s="43">
        <v>3</v>
      </c>
      <c r="L162" s="43">
        <v>0</v>
      </c>
      <c r="M162" s="43">
        <v>3</v>
      </c>
      <c r="N162" s="44">
        <v>1</v>
      </c>
      <c r="O162" s="44">
        <v>2</v>
      </c>
      <c r="P162" s="44">
        <v>0</v>
      </c>
      <c r="Q162" s="44">
        <v>0</v>
      </c>
      <c r="R162" s="44">
        <v>944.30100000000004</v>
      </c>
      <c r="S162" s="43"/>
      <c r="T162" s="43"/>
      <c r="U162" s="43"/>
      <c r="V162" s="43"/>
      <c r="W162" s="43"/>
      <c r="X162" s="43"/>
      <c r="Y162" s="43"/>
      <c r="Z162" s="43"/>
      <c r="AA162" s="43"/>
      <c r="AB162" s="43"/>
      <c r="AC162" s="43"/>
      <c r="AD162" s="43"/>
      <c r="AE162" s="43"/>
      <c r="AF162" s="43"/>
      <c r="AG162" s="43"/>
      <c r="AH162" s="43"/>
      <c r="AI162" s="43">
        <v>0</v>
      </c>
      <c r="AJ162" s="43"/>
      <c r="AK162" s="107"/>
      <c r="AL162" s="107"/>
      <c r="AM162" s="107"/>
      <c r="AN162" s="107"/>
      <c r="AO162" s="107"/>
      <c r="AP162" s="107"/>
      <c r="AQ162" s="107"/>
      <c r="AR162" s="107"/>
      <c r="AS162" s="107"/>
      <c r="AT162" s="107"/>
      <c r="AU162" s="107"/>
      <c r="AV162" s="107"/>
      <c r="AW162" s="107"/>
      <c r="AX162" s="107"/>
      <c r="AY162" s="107"/>
      <c r="AZ162" s="107"/>
      <c r="BA162" s="107">
        <v>223.93700000000001</v>
      </c>
      <c r="BB162" s="107">
        <v>223.93700000000001</v>
      </c>
      <c r="BC162" s="43">
        <v>16</v>
      </c>
      <c r="BD162" s="43">
        <v>2</v>
      </c>
      <c r="BE162" s="43">
        <v>0</v>
      </c>
      <c r="BF162" s="43">
        <v>0</v>
      </c>
      <c r="BH162" s="43">
        <v>87</v>
      </c>
      <c r="BI162" s="43">
        <v>0</v>
      </c>
      <c r="BJ162" s="43">
        <v>1</v>
      </c>
      <c r="BK162" s="57"/>
    </row>
    <row r="163" spans="1:63" s="45" customFormat="1" x14ac:dyDescent="0.2">
      <c r="A163" s="66" t="s">
        <v>21</v>
      </c>
      <c r="B163" s="84">
        <v>2016</v>
      </c>
      <c r="C163" s="69">
        <v>11</v>
      </c>
      <c r="D163" s="69">
        <v>6</v>
      </c>
      <c r="E163" s="69">
        <v>5</v>
      </c>
      <c r="F163" s="69">
        <v>2</v>
      </c>
      <c r="G163" s="69">
        <v>2</v>
      </c>
      <c r="H163" s="69">
        <v>0</v>
      </c>
      <c r="I163" s="69">
        <v>0</v>
      </c>
      <c r="J163" s="69">
        <v>0</v>
      </c>
      <c r="K163" s="69">
        <v>2</v>
      </c>
      <c r="L163" s="69">
        <v>0</v>
      </c>
      <c r="M163" s="43">
        <v>2.5</v>
      </c>
      <c r="N163" s="71">
        <v>1.5</v>
      </c>
      <c r="O163" s="69">
        <v>1</v>
      </c>
      <c r="P163" s="69">
        <v>0</v>
      </c>
      <c r="Q163" s="69">
        <v>0</v>
      </c>
      <c r="R163" s="44">
        <v>1327</v>
      </c>
      <c r="S163" s="69">
        <v>0</v>
      </c>
      <c r="T163" s="69">
        <v>0</v>
      </c>
      <c r="U163" s="69">
        <v>0</v>
      </c>
      <c r="V163" s="69">
        <v>1</v>
      </c>
      <c r="W163" s="69">
        <f>SUM(S163:V163)</f>
        <v>1</v>
      </c>
      <c r="X163" s="69">
        <v>0</v>
      </c>
      <c r="Y163" s="69">
        <v>1</v>
      </c>
      <c r="Z163" s="69">
        <v>1</v>
      </c>
      <c r="AA163" s="69">
        <v>0</v>
      </c>
      <c r="AB163" s="69">
        <v>0</v>
      </c>
      <c r="AC163" s="69">
        <f>SUM(Y163:AB163)</f>
        <v>2</v>
      </c>
      <c r="AD163" s="69">
        <v>0</v>
      </c>
      <c r="AE163" s="70">
        <v>0</v>
      </c>
      <c r="AF163" s="69">
        <v>0</v>
      </c>
      <c r="AG163" s="43">
        <v>0</v>
      </c>
      <c r="AH163" s="43">
        <v>0</v>
      </c>
      <c r="AI163" s="43">
        <v>0</v>
      </c>
      <c r="AJ163" s="43">
        <v>0</v>
      </c>
      <c r="AK163" s="107"/>
      <c r="AL163" s="107"/>
      <c r="AM163" s="107"/>
      <c r="AN163" s="107"/>
      <c r="AO163" s="107"/>
      <c r="AP163" s="107"/>
      <c r="AQ163" s="107"/>
      <c r="AR163" s="107"/>
      <c r="AS163" s="107"/>
      <c r="AT163" s="107"/>
      <c r="AU163" s="107"/>
      <c r="AV163" s="107"/>
      <c r="AW163" s="107"/>
      <c r="AX163" s="107"/>
      <c r="AY163" s="107"/>
      <c r="AZ163" s="107"/>
      <c r="BA163" s="107"/>
      <c r="BB163" s="107"/>
      <c r="BC163" s="69">
        <v>15</v>
      </c>
      <c r="BD163" s="69">
        <v>4</v>
      </c>
      <c r="BE163" s="69">
        <v>0</v>
      </c>
      <c r="BF163" s="69">
        <v>0</v>
      </c>
      <c r="BG163" s="69">
        <v>104</v>
      </c>
      <c r="BH163" s="69">
        <v>86</v>
      </c>
      <c r="BI163" s="69">
        <v>0</v>
      </c>
      <c r="BJ163" s="69">
        <v>18</v>
      </c>
      <c r="BK163" s="57"/>
    </row>
    <row r="164" spans="1:63" s="45" customFormat="1" x14ac:dyDescent="0.2">
      <c r="A164" s="85" t="s">
        <v>21</v>
      </c>
      <c r="B164" s="84">
        <v>2017</v>
      </c>
      <c r="C164" s="69">
        <f>HLOOKUP('[1]Samlede indberetninger 2017'!$J$9,'[1]Samlede indberetninger 2017'!$J$9:$J$78,'MIS (Andreas)'!A3,0)</f>
        <v>10</v>
      </c>
      <c r="D164" s="69">
        <f>HLOOKUP('[1]Samlede indberetninger 2017'!$J$9,'[1]Samlede indberetninger 2017'!$J$9:$J$78,'MIS (Andreas)'!B3,0)</f>
        <v>4</v>
      </c>
      <c r="E164" s="69">
        <f>HLOOKUP('[1]Samlede indberetninger 2017'!$J$9,'[1]Samlede indberetninger 2017'!$J$9:$J$78,'MIS (Andreas)'!C3,0)</f>
        <v>3</v>
      </c>
      <c r="F164" s="69">
        <f>HLOOKUP('[1]Samlede indberetninger 2017'!$J$9,'[1]Samlede indberetninger 2017'!$J$9:$J$78,'MIS (Andreas)'!D3,0)</f>
        <v>3</v>
      </c>
      <c r="G164" s="69">
        <f>HLOOKUP('[1]Samlede indberetninger 2017'!$J$9,'[1]Samlede indberetninger 2017'!$J$9:$J$78,'MIS (Andreas)'!E3,0)</f>
        <v>1</v>
      </c>
      <c r="H164" s="69">
        <f>HLOOKUP('[1]Samlede indberetninger 2017'!$J$9,'[1]Samlede indberetninger 2017'!$J$9:$J$78,'MIS (Andreas)'!F3,0)</f>
        <v>0</v>
      </c>
      <c r="I164" s="69">
        <f>HLOOKUP('[1]Samlede indberetninger 2017'!$J$9,'[1]Samlede indberetninger 2017'!$J$9:$J$78,'MIS (Andreas)'!G3,0)</f>
        <v>0</v>
      </c>
      <c r="J164" s="69">
        <f>HLOOKUP('[1]Samlede indberetninger 2017'!$J$9,'[1]Samlede indberetninger 2017'!$J$9:$J$78,'MIS (Andreas)'!H3,0)</f>
        <v>0</v>
      </c>
      <c r="K164" s="69">
        <f>HLOOKUP('[1]Samlede indberetninger 2017'!$J$9,'[1]Samlede indberetninger 2017'!$J$9:$J$78,'MIS (Andreas)'!I3,0)</f>
        <v>2</v>
      </c>
      <c r="L164" s="69">
        <f>HLOOKUP('[1]Samlede indberetninger 2017'!$J$9,'[1]Samlede indberetninger 2017'!$J$9:$J$78,'MIS (Andreas)'!J3,0)</f>
        <v>0</v>
      </c>
      <c r="M164" s="69">
        <f>HLOOKUP('[1]Samlede indberetninger 2017'!$J$9,'[1]Samlede indberetninger 2017'!$J$9:$J$78,'MIS (Andreas)'!K3,0)</f>
        <v>3</v>
      </c>
      <c r="N164" s="69">
        <f>HLOOKUP('[1]Samlede indberetninger 2017'!$J$9,'[1]Samlede indberetninger 2017'!$J$9:$J$78,'MIS (Andreas)'!L3,0)</f>
        <v>2</v>
      </c>
      <c r="O164" s="69">
        <f>HLOOKUP('[1]Samlede indberetninger 2017'!$J$9,'[1]Samlede indberetninger 2017'!$J$9:$J$78,'MIS (Andreas)'!M3,0)</f>
        <v>0</v>
      </c>
      <c r="P164" s="69">
        <f>HLOOKUP('[1]Samlede indberetninger 2017'!$J$9,'[1]Samlede indberetninger 2017'!$J$9:$J$78,'MIS (Andreas)'!N3,0)</f>
        <v>1</v>
      </c>
      <c r="Q164" s="69">
        <f>HLOOKUP('[1]Samlede indberetninger 2017'!$J$9,'[1]Samlede indberetninger 2017'!$J$9:$J$78,'MIS (Andreas)'!O3,0)</f>
        <v>0</v>
      </c>
      <c r="R164" s="143">
        <f>HLOOKUP('[1]Samlede indberetninger 2017'!$J$9,'[1]Samlede indberetninger 2017'!$J$9:$J$78,'MIS (Andreas)'!P3,0)/1000</f>
        <v>733.68</v>
      </c>
      <c r="S164" s="69">
        <f>HLOOKUP('[1]Samlede indberetninger 2017'!$J$9,'[1]Samlede indberetninger 2017'!$J$9:$J$78,'MIS (Andreas)'!Q3,0)</f>
        <v>0</v>
      </c>
      <c r="T164" s="69">
        <f>HLOOKUP('[1]Samlede indberetninger 2017'!$J$9,'[1]Samlede indberetninger 2017'!$J$9:$J$78,'MIS (Andreas)'!R3,0)</f>
        <v>0</v>
      </c>
      <c r="U164" s="69">
        <f>HLOOKUP('[1]Samlede indberetninger 2017'!$J$9,'[1]Samlede indberetninger 2017'!$J$9:$J$78,'MIS (Andreas)'!S3,0)</f>
        <v>0</v>
      </c>
      <c r="V164" s="69">
        <f>HLOOKUP('[1]Samlede indberetninger 2017'!$J$9,'[1]Samlede indberetninger 2017'!$J$9:$J$78,'MIS (Andreas)'!T3,0)</f>
        <v>1</v>
      </c>
      <c r="W164" s="69">
        <f>HLOOKUP('[1]Samlede indberetninger 2017'!$J$9,'[1]Samlede indberetninger 2017'!$J$9:$J$78,'MIS (Andreas)'!U3,0)</f>
        <v>1</v>
      </c>
      <c r="X164" s="69">
        <f>HLOOKUP('[1]Samlede indberetninger 2017'!$J$9,'[1]Samlede indberetninger 2017'!$J$9:$J$78,'MIS (Andreas)'!V3,0)</f>
        <v>0</v>
      </c>
      <c r="Y164" s="69">
        <f>HLOOKUP('[1]Samlede indberetninger 2017'!$J$9,'[1]Samlede indberetninger 2017'!$J$9:$J$78,'MIS (Andreas)'!W3,0)</f>
        <v>1</v>
      </c>
      <c r="Z164" s="69">
        <f>HLOOKUP('[1]Samlede indberetninger 2017'!$J$9,'[1]Samlede indberetninger 2017'!$J$9:$J$78,'MIS (Andreas)'!X3,0)</f>
        <v>0</v>
      </c>
      <c r="AA164" s="69">
        <f>HLOOKUP('[1]Samlede indberetninger 2017'!$J$9,'[1]Samlede indberetninger 2017'!$J$9:$J$78,'MIS (Andreas)'!Y3,0)</f>
        <v>0</v>
      </c>
      <c r="AB164" s="69">
        <f>HLOOKUP('[1]Samlede indberetninger 2017'!$J$9,'[1]Samlede indberetninger 2017'!$J$9:$J$78,'MIS (Andreas)'!Z3,0)</f>
        <v>0</v>
      </c>
      <c r="AC164" s="69">
        <f>HLOOKUP('[1]Samlede indberetninger 2017'!$J$9,'[1]Samlede indberetninger 2017'!$J$9:$J$78,'MIS (Andreas)'!AA3,0)</f>
        <v>1</v>
      </c>
      <c r="AD164" s="69">
        <f>HLOOKUP('[1]Samlede indberetninger 2017'!$J$9,'[1]Samlede indberetninger 2017'!$J$9:$J$78,'MIS (Andreas)'!AB3,0)</f>
        <v>0</v>
      </c>
      <c r="AE164" s="69">
        <f>HLOOKUP('[1]Samlede indberetninger 2017'!$J$9,'[1]Samlede indberetninger 2017'!$J$9:$J$78,'MIS (Andreas)'!AC3,0)</f>
        <v>0</v>
      </c>
      <c r="AF164" s="69">
        <f>HLOOKUP('[1]Samlede indberetninger 2017'!$J$9,'[1]Samlede indberetninger 2017'!$J$9:$J$78,'MIS (Andreas)'!AD3,0)</f>
        <v>0</v>
      </c>
      <c r="AG164" s="69">
        <f>HLOOKUP('[1]Samlede indberetninger 2017'!$J$9,'[1]Samlede indberetninger 2017'!$J$9:$J$78,'MIS (Andreas)'!AE3,0)</f>
        <v>0</v>
      </c>
      <c r="AH164" s="69">
        <f>HLOOKUP('[1]Samlede indberetninger 2017'!$J$9,'[1]Samlede indberetninger 2017'!$J$9:$J$78,'MIS (Andreas)'!AF3,0)</f>
        <v>0</v>
      </c>
      <c r="AI164" s="69">
        <f>HLOOKUP('[1]Samlede indberetninger 2017'!$J$9,'[1]Samlede indberetninger 2017'!$J$9:$J$78,'MIS (Andreas)'!AG3,0)</f>
        <v>0</v>
      </c>
      <c r="AJ164" s="69">
        <f>HLOOKUP('[1]Samlede indberetninger 2017'!$J$9,'[1]Samlede indberetninger 2017'!$J$9:$J$78,'MIS (Andreas)'!AH3,0)</f>
        <v>0</v>
      </c>
      <c r="AK164" s="143">
        <f>HLOOKUP('[1]Samlede indberetninger 2017'!$J$9,'[1]Samlede indberetninger 2017'!$J$9:$J$78,'MIS (Andreas)'!AI3,0)</f>
        <v>0</v>
      </c>
      <c r="AL164" s="143">
        <f>HLOOKUP('[1]Samlede indberetninger 2017'!$J$9,'[1]Samlede indberetninger 2017'!$J$9:$J$78,'MIS (Andreas)'!AJ3,0)</f>
        <v>0</v>
      </c>
      <c r="AM164" s="143">
        <f>HLOOKUP('[1]Samlede indberetninger 2017'!$J$9,'[1]Samlede indberetninger 2017'!$J$9:$J$78,'MIS (Andreas)'!AK3,0)</f>
        <v>0</v>
      </c>
      <c r="AN164" s="143">
        <f>HLOOKUP('[1]Samlede indberetninger 2017'!$J$9,'[1]Samlede indberetninger 2017'!$J$9:$J$78,'MIS (Andreas)'!AL3,0)</f>
        <v>0</v>
      </c>
      <c r="AO164" s="143">
        <f>HLOOKUP('[1]Samlede indberetninger 2017'!$J$9,'[1]Samlede indberetninger 2017'!$J$9:$J$78,'MIS (Andreas)'!AM3,0)</f>
        <v>0</v>
      </c>
      <c r="AP164" s="143">
        <f>HLOOKUP('[1]Samlede indberetninger 2017'!$J$9,'[1]Samlede indberetninger 2017'!$J$9:$J$78,'MIS (Andreas)'!AN3,0)/1000</f>
        <v>300</v>
      </c>
      <c r="AQ164" s="143">
        <f>HLOOKUP('[1]Samlede indberetninger 2017'!$J$9,'[1]Samlede indberetninger 2017'!$J$9:$J$78,'MIS (Andreas)'!AO3,0)</f>
        <v>0</v>
      </c>
      <c r="AR164" s="143">
        <f>HLOOKUP('[1]Samlede indberetninger 2017'!$J$9,'[1]Samlede indberetninger 2017'!$J$9:$J$78,'MIS (Andreas)'!AP3,0)</f>
        <v>0</v>
      </c>
      <c r="AS164" s="143">
        <f>HLOOKUP('[1]Samlede indberetninger 2017'!$J$9,'[1]Samlede indberetninger 2017'!$J$9:$J$78,'MIS (Andreas)'!AQ3,0)</f>
        <v>0</v>
      </c>
      <c r="AT164" s="143">
        <f>HLOOKUP('[1]Samlede indberetninger 2017'!$J$9,'[1]Samlede indberetninger 2017'!$J$9:$J$78,'MIS (Andreas)'!AR3,0)</f>
        <v>0</v>
      </c>
      <c r="AU164" s="143">
        <f>HLOOKUP('[1]Samlede indberetninger 2017'!$J$9,'[1]Samlede indberetninger 2017'!$J$9:$J$78,'MIS (Andreas)'!AS3,0)</f>
        <v>0</v>
      </c>
      <c r="AV164" s="143">
        <f>HLOOKUP('[1]Samlede indberetninger 2017'!$J$9,'[1]Samlede indberetninger 2017'!$J$9:$J$78,'MIS (Andreas)'!AT3,0)</f>
        <v>0</v>
      </c>
      <c r="AW164" s="143">
        <f>HLOOKUP('[1]Samlede indberetninger 2017'!$J$9,'[1]Samlede indberetninger 2017'!$J$9:$J$78,'MIS (Andreas)'!AU3,0)</f>
        <v>0</v>
      </c>
      <c r="AX164" s="143">
        <f>HLOOKUP('[1]Samlede indberetninger 2017'!$J$9,'[1]Samlede indberetninger 2017'!$J$9:$J$78,'MIS (Andreas)'!AV3,0)</f>
        <v>0</v>
      </c>
      <c r="AY164" s="143">
        <f>HLOOKUP('[1]Samlede indberetninger 2017'!$J$9,'[1]Samlede indberetninger 2017'!$J$9:$J$78,'MIS (Andreas)'!AW3,0)</f>
        <v>0</v>
      </c>
      <c r="AZ164" s="143">
        <f>HLOOKUP('[1]Samlede indberetninger 2017'!$J$9,'[1]Samlede indberetninger 2017'!$J$9:$J$78,'MIS (Andreas)'!AX3,0)</f>
        <v>0</v>
      </c>
      <c r="BA164" s="143">
        <f>HLOOKUP('[1]Samlede indberetninger 2017'!$J$9,'[1]Samlede indberetninger 2017'!$J$9:$J$78,'MIS (Andreas)'!AY3,0)/1000</f>
        <v>42.280999999999999</v>
      </c>
      <c r="BB164" s="143">
        <f>HLOOKUP('[1]Samlede indberetninger 2017'!$J$9,'[1]Samlede indberetninger 2017'!$J$9:$J$78,'MIS (Andreas)'!AZ3,0)</f>
        <v>0</v>
      </c>
      <c r="BC164" s="69">
        <f>HLOOKUP('[1]Samlede indberetninger 2017'!$J$9,'[1]Samlede indberetninger 2017'!$J$9:$J$78,'MIS (Andreas)'!BA3,0)</f>
        <v>16</v>
      </c>
      <c r="BD164" s="69">
        <f>HLOOKUP('[1]Samlede indberetninger 2017'!$J$9,'[1]Samlede indberetninger 2017'!$J$9:$J$78,'MIS (Andreas)'!BB3,0)</f>
        <v>4</v>
      </c>
      <c r="BE164" s="69">
        <f>HLOOKUP('[1]Samlede indberetninger 2017'!$J$9,'[1]Samlede indberetninger 2017'!$J$9:$J$78,'MIS (Andreas)'!BC3,0)</f>
        <v>0</v>
      </c>
      <c r="BF164" s="69">
        <f>HLOOKUP('[1]Samlede indberetninger 2017'!$J$9,'[1]Samlede indberetninger 2017'!$J$9:$J$78,'MIS (Andreas)'!BD3,0)</f>
        <v>0</v>
      </c>
      <c r="BG164" s="69">
        <f>HLOOKUP('[1]Samlede indberetninger 2017'!$J$9,'[1]Samlede indberetninger 2017'!$J$9:$J$78,'MIS (Andreas)'!BE3,0)</f>
        <v>138</v>
      </c>
      <c r="BH164" s="69">
        <f>HLOOKUP('[1]Samlede indberetninger 2017'!$J$9,'[1]Samlede indberetninger 2017'!$J$9:$J$78,'MIS (Andreas)'!BF3,0)</f>
        <v>95</v>
      </c>
      <c r="BI164" s="69">
        <f>HLOOKUP('[1]Samlede indberetninger 2017'!$J$9,'[1]Samlede indberetninger 2017'!$J$9:$J$78,'MIS (Andreas)'!BG3,0)</f>
        <v>0</v>
      </c>
      <c r="BJ164" s="69">
        <f>HLOOKUP('[1]Samlede indberetninger 2017'!$J$9,'[1]Samlede indberetninger 2017'!$J$9:$J$78,'MIS (Andreas)'!BH3,0)</f>
        <v>43</v>
      </c>
      <c r="BK164" s="57"/>
    </row>
    <row r="165" spans="1:63" x14ac:dyDescent="0.2">
      <c r="A165" s="41" t="s">
        <v>22</v>
      </c>
      <c r="B165" s="84">
        <v>2007</v>
      </c>
      <c r="C165" s="43">
        <v>9</v>
      </c>
      <c r="D165" s="43">
        <v>3</v>
      </c>
      <c r="E165" s="43">
        <v>2</v>
      </c>
      <c r="F165" s="43">
        <v>0</v>
      </c>
      <c r="G165" s="43">
        <v>0</v>
      </c>
      <c r="H165" s="43"/>
      <c r="I165" s="43"/>
      <c r="J165" s="43"/>
      <c r="K165" s="43">
        <v>0</v>
      </c>
      <c r="L165" s="43"/>
      <c r="M165" s="43">
        <v>2</v>
      </c>
      <c r="N165" s="44">
        <v>1</v>
      </c>
      <c r="O165" s="44">
        <v>1</v>
      </c>
      <c r="P165" s="44">
        <v>0</v>
      </c>
      <c r="Q165" s="44">
        <v>0</v>
      </c>
      <c r="R165" s="44">
        <v>219</v>
      </c>
      <c r="S165" s="43">
        <v>0</v>
      </c>
      <c r="T165" s="43">
        <v>0</v>
      </c>
      <c r="U165" s="43">
        <v>0</v>
      </c>
      <c r="V165" s="43"/>
      <c r="W165" s="43">
        <v>0</v>
      </c>
      <c r="X165" s="43"/>
      <c r="Y165" s="43"/>
      <c r="Z165" s="43"/>
      <c r="AA165" s="43"/>
      <c r="AB165" s="43"/>
      <c r="AC165" s="43">
        <v>0</v>
      </c>
      <c r="AD165" s="43"/>
      <c r="AE165" s="43">
        <v>0</v>
      </c>
      <c r="AF165" s="43"/>
      <c r="AG165" s="43">
        <v>0</v>
      </c>
      <c r="AH165" s="43">
        <v>0</v>
      </c>
      <c r="AI165" s="43">
        <v>0</v>
      </c>
      <c r="AJ165" s="43">
        <v>0</v>
      </c>
      <c r="AK165" s="107">
        <v>0</v>
      </c>
      <c r="AL165" s="107">
        <v>0</v>
      </c>
      <c r="AM165" s="107">
        <v>0</v>
      </c>
      <c r="AN165" s="107"/>
      <c r="AO165" s="107"/>
      <c r="AP165" s="107">
        <v>0</v>
      </c>
      <c r="AQ165" s="107"/>
      <c r="AR165" s="107"/>
      <c r="AS165" s="107"/>
      <c r="AT165" s="107"/>
      <c r="AU165" s="107"/>
      <c r="AV165" s="107"/>
      <c r="AW165" s="107"/>
      <c r="AX165" s="107"/>
      <c r="AY165" s="107">
        <v>0</v>
      </c>
      <c r="AZ165" s="107"/>
      <c r="BA165" s="107">
        <v>0</v>
      </c>
      <c r="BB165" s="107">
        <v>0</v>
      </c>
      <c r="BC165" s="43">
        <v>1</v>
      </c>
      <c r="BD165" s="43">
        <v>0</v>
      </c>
      <c r="BE165" s="43">
        <v>0</v>
      </c>
      <c r="BF165" s="43">
        <v>0</v>
      </c>
      <c r="BG165" s="43" t="s">
        <v>6</v>
      </c>
      <c r="BH165" s="43"/>
      <c r="BI165" s="43"/>
      <c r="BJ165" s="43"/>
      <c r="BK165" s="45"/>
    </row>
    <row r="166" spans="1:63" x14ac:dyDescent="0.2">
      <c r="A166" s="41" t="s">
        <v>22</v>
      </c>
      <c r="B166" s="84">
        <v>2008</v>
      </c>
      <c r="C166" s="43">
        <v>5</v>
      </c>
      <c r="D166" s="43">
        <v>0</v>
      </c>
      <c r="E166" s="43">
        <v>2</v>
      </c>
      <c r="F166" s="43">
        <v>2</v>
      </c>
      <c r="G166" s="43">
        <v>0</v>
      </c>
      <c r="H166" s="43"/>
      <c r="I166" s="43"/>
      <c r="J166" s="43"/>
      <c r="K166" s="43">
        <v>0</v>
      </c>
      <c r="L166" s="43"/>
      <c r="M166" s="43">
        <v>2</v>
      </c>
      <c r="N166" s="44">
        <v>1</v>
      </c>
      <c r="O166" s="44">
        <v>1</v>
      </c>
      <c r="P166" s="44">
        <v>0</v>
      </c>
      <c r="Q166" s="44">
        <v>0</v>
      </c>
      <c r="R166" s="44">
        <v>254</v>
      </c>
      <c r="S166" s="43">
        <v>0</v>
      </c>
      <c r="T166" s="43">
        <v>0</v>
      </c>
      <c r="U166" s="43">
        <v>0</v>
      </c>
      <c r="V166" s="43"/>
      <c r="W166" s="43">
        <v>0</v>
      </c>
      <c r="X166" s="43"/>
      <c r="Y166" s="43"/>
      <c r="Z166" s="43"/>
      <c r="AA166" s="43"/>
      <c r="AB166" s="43"/>
      <c r="AC166" s="43">
        <v>0</v>
      </c>
      <c r="AD166" s="43"/>
      <c r="AE166" s="43">
        <v>0</v>
      </c>
      <c r="AF166" s="43"/>
      <c r="AG166" s="43">
        <v>0</v>
      </c>
      <c r="AH166" s="43">
        <v>0</v>
      </c>
      <c r="AI166" s="43">
        <v>0</v>
      </c>
      <c r="AJ166" s="43">
        <v>0</v>
      </c>
      <c r="AK166" s="107">
        <v>0</v>
      </c>
      <c r="AL166" s="107">
        <v>0</v>
      </c>
      <c r="AM166" s="107">
        <v>0</v>
      </c>
      <c r="AN166" s="107"/>
      <c r="AO166" s="107"/>
      <c r="AP166" s="107">
        <v>0</v>
      </c>
      <c r="AQ166" s="107">
        <v>0</v>
      </c>
      <c r="AR166" s="107"/>
      <c r="AS166" s="107"/>
      <c r="AT166" s="107"/>
      <c r="AU166" s="107"/>
      <c r="AV166" s="107"/>
      <c r="AW166" s="107"/>
      <c r="AX166" s="107">
        <v>0</v>
      </c>
      <c r="AY166" s="107"/>
      <c r="AZ166" s="107"/>
      <c r="BA166" s="107">
        <v>0</v>
      </c>
      <c r="BB166" s="107">
        <v>0</v>
      </c>
      <c r="BC166" s="43">
        <v>0</v>
      </c>
      <c r="BD166" s="43">
        <v>0</v>
      </c>
      <c r="BE166" s="43">
        <v>0</v>
      </c>
      <c r="BF166" s="43">
        <v>0</v>
      </c>
      <c r="BG166" s="43" t="s">
        <v>6</v>
      </c>
      <c r="BH166" s="43"/>
      <c r="BI166" s="43"/>
      <c r="BJ166" s="43"/>
      <c r="BK166" s="45"/>
    </row>
    <row r="167" spans="1:63" x14ac:dyDescent="0.2">
      <c r="A167" s="41" t="s">
        <v>22</v>
      </c>
      <c r="B167" s="84">
        <v>2009</v>
      </c>
      <c r="C167" s="43">
        <v>0</v>
      </c>
      <c r="D167" s="43">
        <v>0</v>
      </c>
      <c r="E167" s="43">
        <v>0</v>
      </c>
      <c r="F167" s="43">
        <v>0</v>
      </c>
      <c r="G167" s="43">
        <v>0</v>
      </c>
      <c r="H167" s="43"/>
      <c r="I167" s="43"/>
      <c r="J167" s="43"/>
      <c r="K167" s="43">
        <v>0</v>
      </c>
      <c r="L167" s="43"/>
      <c r="M167" s="43">
        <v>4</v>
      </c>
      <c r="N167" s="44">
        <v>1</v>
      </c>
      <c r="O167" s="44">
        <v>2</v>
      </c>
      <c r="P167" s="44">
        <v>1</v>
      </c>
      <c r="Q167" s="44">
        <v>0</v>
      </c>
      <c r="R167" s="44">
        <v>0</v>
      </c>
      <c r="S167" s="43">
        <v>0</v>
      </c>
      <c r="T167" s="43">
        <v>0</v>
      </c>
      <c r="U167" s="43">
        <v>0</v>
      </c>
      <c r="V167" s="43"/>
      <c r="W167" s="43">
        <v>0</v>
      </c>
      <c r="X167" s="43"/>
      <c r="Y167" s="43"/>
      <c r="Z167" s="43"/>
      <c r="AA167" s="43"/>
      <c r="AB167" s="43"/>
      <c r="AC167" s="43">
        <v>0</v>
      </c>
      <c r="AD167" s="43"/>
      <c r="AE167" s="43">
        <v>0</v>
      </c>
      <c r="AF167" s="43"/>
      <c r="AG167" s="43">
        <v>0</v>
      </c>
      <c r="AH167" s="43">
        <v>0</v>
      </c>
      <c r="AI167" s="43">
        <v>0</v>
      </c>
      <c r="AJ167" s="43">
        <v>0</v>
      </c>
      <c r="AK167" s="107">
        <v>0</v>
      </c>
      <c r="AL167" s="107">
        <v>0</v>
      </c>
      <c r="AM167" s="107">
        <v>0</v>
      </c>
      <c r="AN167" s="107"/>
      <c r="AO167" s="107"/>
      <c r="AP167" s="107">
        <v>0</v>
      </c>
      <c r="AQ167" s="107">
        <v>0</v>
      </c>
      <c r="AR167" s="107">
        <v>0</v>
      </c>
      <c r="AS167" s="107"/>
      <c r="AT167" s="107"/>
      <c r="AU167" s="107"/>
      <c r="AV167" s="107"/>
      <c r="AW167" s="107">
        <v>0</v>
      </c>
      <c r="AX167" s="107">
        <v>0</v>
      </c>
      <c r="AY167" s="107">
        <v>0</v>
      </c>
      <c r="AZ167" s="107">
        <v>0</v>
      </c>
      <c r="BA167" s="107">
        <v>0</v>
      </c>
      <c r="BB167" s="107">
        <v>0</v>
      </c>
      <c r="BC167" s="43">
        <v>0</v>
      </c>
      <c r="BD167" s="43">
        <v>0</v>
      </c>
      <c r="BE167" s="43">
        <v>0</v>
      </c>
      <c r="BF167" s="43">
        <v>0</v>
      </c>
      <c r="BG167" s="43" t="s">
        <v>6</v>
      </c>
      <c r="BH167" s="43"/>
      <c r="BI167" s="43"/>
      <c r="BJ167" s="43"/>
      <c r="BK167" s="45"/>
    </row>
    <row r="168" spans="1:63" x14ac:dyDescent="0.2">
      <c r="A168" s="41" t="s">
        <v>22</v>
      </c>
      <c r="B168" s="84">
        <v>2010</v>
      </c>
      <c r="C168" s="43">
        <v>3</v>
      </c>
      <c r="D168" s="43">
        <v>0</v>
      </c>
      <c r="E168" s="43">
        <v>1</v>
      </c>
      <c r="F168" s="43">
        <v>1</v>
      </c>
      <c r="G168" s="43">
        <v>0</v>
      </c>
      <c r="H168" s="43"/>
      <c r="I168" s="43"/>
      <c r="J168" s="43"/>
      <c r="K168" s="43">
        <v>0</v>
      </c>
      <c r="L168" s="43"/>
      <c r="M168" s="43">
        <v>1</v>
      </c>
      <c r="N168" s="44">
        <v>0</v>
      </c>
      <c r="O168" s="44">
        <v>1</v>
      </c>
      <c r="P168" s="44">
        <v>0</v>
      </c>
      <c r="Q168" s="44">
        <v>0</v>
      </c>
      <c r="R168" s="44">
        <v>0</v>
      </c>
      <c r="S168" s="43">
        <v>0</v>
      </c>
      <c r="T168" s="43">
        <v>0</v>
      </c>
      <c r="U168" s="43">
        <v>0</v>
      </c>
      <c r="V168" s="43"/>
      <c r="W168" s="43">
        <v>0</v>
      </c>
      <c r="X168" s="43"/>
      <c r="Y168" s="43"/>
      <c r="Z168" s="43"/>
      <c r="AA168" s="43"/>
      <c r="AB168" s="43"/>
      <c r="AC168" s="43">
        <v>0</v>
      </c>
      <c r="AD168" s="43"/>
      <c r="AE168" s="43">
        <v>0</v>
      </c>
      <c r="AF168" s="43"/>
      <c r="AG168" s="43">
        <v>0</v>
      </c>
      <c r="AH168" s="43">
        <v>0</v>
      </c>
      <c r="AI168" s="43">
        <v>0</v>
      </c>
      <c r="AJ168" s="43">
        <v>0</v>
      </c>
      <c r="AK168" s="107">
        <v>0</v>
      </c>
      <c r="AL168" s="107">
        <v>0</v>
      </c>
      <c r="AM168" s="107">
        <v>0</v>
      </c>
      <c r="AN168" s="107"/>
      <c r="AO168" s="107"/>
      <c r="AP168" s="107">
        <v>0</v>
      </c>
      <c r="AQ168" s="107">
        <v>0</v>
      </c>
      <c r="AR168" s="107">
        <v>0</v>
      </c>
      <c r="AS168" s="107"/>
      <c r="AT168" s="107"/>
      <c r="AU168" s="107"/>
      <c r="AV168" s="107"/>
      <c r="AW168" s="107">
        <v>0</v>
      </c>
      <c r="AX168" s="107">
        <v>0</v>
      </c>
      <c r="AY168" s="107">
        <v>0</v>
      </c>
      <c r="AZ168" s="107">
        <v>0</v>
      </c>
      <c r="BA168" s="107">
        <v>0</v>
      </c>
      <c r="BB168" s="107">
        <v>0</v>
      </c>
      <c r="BC168" s="43">
        <v>0</v>
      </c>
      <c r="BD168" s="43">
        <v>0</v>
      </c>
      <c r="BE168" s="43">
        <v>0</v>
      </c>
      <c r="BF168" s="43">
        <v>0</v>
      </c>
      <c r="BH168" s="43">
        <v>24</v>
      </c>
      <c r="BI168" s="43">
        <v>1</v>
      </c>
      <c r="BJ168" s="43">
        <v>0</v>
      </c>
      <c r="BK168" s="45"/>
    </row>
    <row r="169" spans="1:63" x14ac:dyDescent="0.2">
      <c r="A169" s="41" t="s">
        <v>22</v>
      </c>
      <c r="B169" s="84">
        <v>2011</v>
      </c>
      <c r="C169" s="43">
        <v>2</v>
      </c>
      <c r="D169" s="43">
        <v>1</v>
      </c>
      <c r="E169" s="43">
        <v>1</v>
      </c>
      <c r="F169" s="43">
        <v>1</v>
      </c>
      <c r="G169" s="43">
        <v>0</v>
      </c>
      <c r="H169" s="43"/>
      <c r="I169" s="43"/>
      <c r="J169" s="43"/>
      <c r="K169" s="43">
        <v>0</v>
      </c>
      <c r="L169" s="43"/>
      <c r="M169" s="43">
        <v>0</v>
      </c>
      <c r="N169" s="44">
        <v>0</v>
      </c>
      <c r="O169" s="44">
        <v>0</v>
      </c>
      <c r="P169" s="44">
        <v>0</v>
      </c>
      <c r="Q169" s="44">
        <v>0</v>
      </c>
      <c r="R169" s="44">
        <v>408.35</v>
      </c>
      <c r="S169" s="43">
        <v>0</v>
      </c>
      <c r="T169" s="43">
        <v>0</v>
      </c>
      <c r="U169" s="43">
        <v>0</v>
      </c>
      <c r="V169" s="43"/>
      <c r="W169" s="43">
        <v>0</v>
      </c>
      <c r="X169" s="43"/>
      <c r="Y169" s="43"/>
      <c r="Z169" s="43"/>
      <c r="AA169" s="43"/>
      <c r="AB169" s="43"/>
      <c r="AC169" s="43">
        <v>0</v>
      </c>
      <c r="AD169" s="43"/>
      <c r="AE169" s="43">
        <v>0</v>
      </c>
      <c r="AF169" s="43"/>
      <c r="AG169" s="43">
        <v>0</v>
      </c>
      <c r="AH169" s="43">
        <v>0</v>
      </c>
      <c r="AI169" s="43">
        <v>0</v>
      </c>
      <c r="AJ169" s="43">
        <v>0</v>
      </c>
      <c r="AK169" s="107">
        <v>0</v>
      </c>
      <c r="AL169" s="107">
        <v>0</v>
      </c>
      <c r="AM169" s="107">
        <v>0</v>
      </c>
      <c r="AN169" s="107"/>
      <c r="AO169" s="107"/>
      <c r="AP169" s="107">
        <v>0</v>
      </c>
      <c r="AQ169" s="107">
        <v>0</v>
      </c>
      <c r="AR169" s="107">
        <v>0</v>
      </c>
      <c r="AS169" s="107"/>
      <c r="AT169" s="107"/>
      <c r="AU169" s="107"/>
      <c r="AV169" s="107"/>
      <c r="AW169" s="107">
        <v>0</v>
      </c>
      <c r="AX169" s="107">
        <v>0</v>
      </c>
      <c r="AY169" s="107">
        <v>0</v>
      </c>
      <c r="AZ169" s="107">
        <v>0</v>
      </c>
      <c r="BA169" s="107">
        <v>0</v>
      </c>
      <c r="BB169" s="107">
        <v>0</v>
      </c>
      <c r="BC169" s="43">
        <v>0</v>
      </c>
      <c r="BD169" s="43">
        <v>0</v>
      </c>
      <c r="BE169" s="43">
        <v>0</v>
      </c>
      <c r="BF169" s="43">
        <v>0</v>
      </c>
      <c r="BH169" s="43">
        <v>69</v>
      </c>
      <c r="BI169" s="43">
        <v>4</v>
      </c>
      <c r="BJ169" s="43">
        <v>6</v>
      </c>
      <c r="BK169" s="45"/>
    </row>
    <row r="170" spans="1:63" s="45" customFormat="1" x14ac:dyDescent="0.2">
      <c r="A170" s="48" t="s">
        <v>22</v>
      </c>
      <c r="B170" s="45">
        <v>2012</v>
      </c>
      <c r="C170" s="43">
        <v>12</v>
      </c>
      <c r="D170" s="43">
        <v>3</v>
      </c>
      <c r="E170" s="43">
        <v>5</v>
      </c>
      <c r="F170" s="43">
        <v>1</v>
      </c>
      <c r="G170" s="43">
        <v>1</v>
      </c>
      <c r="H170" s="43">
        <v>0</v>
      </c>
      <c r="I170" s="43">
        <v>0</v>
      </c>
      <c r="J170" s="43">
        <v>0</v>
      </c>
      <c r="K170" s="43">
        <v>0</v>
      </c>
      <c r="L170" s="43">
        <v>0</v>
      </c>
      <c r="M170" s="43">
        <v>1</v>
      </c>
      <c r="N170" s="44">
        <v>0</v>
      </c>
      <c r="O170" s="44">
        <v>0</v>
      </c>
      <c r="P170" s="44">
        <v>1</v>
      </c>
      <c r="Q170" s="44">
        <v>0</v>
      </c>
      <c r="R170" s="44">
        <v>269.39100000000002</v>
      </c>
      <c r="S170" s="43">
        <v>0</v>
      </c>
      <c r="T170" s="43">
        <v>0</v>
      </c>
      <c r="U170" s="43">
        <v>0</v>
      </c>
      <c r="V170" s="43"/>
      <c r="W170" s="43">
        <v>0</v>
      </c>
      <c r="X170" s="43"/>
      <c r="Y170" s="43">
        <v>0</v>
      </c>
      <c r="Z170" s="43">
        <v>0</v>
      </c>
      <c r="AA170" s="43">
        <v>0</v>
      </c>
      <c r="AB170" s="43"/>
      <c r="AC170" s="43">
        <v>0</v>
      </c>
      <c r="AD170" s="43"/>
      <c r="AE170" s="43">
        <v>0</v>
      </c>
      <c r="AF170" s="43"/>
      <c r="AG170" s="43">
        <v>0</v>
      </c>
      <c r="AH170" s="43">
        <v>0</v>
      </c>
      <c r="AI170" s="43">
        <v>0</v>
      </c>
      <c r="AJ170" s="43"/>
      <c r="AK170" s="107">
        <v>0</v>
      </c>
      <c r="AL170" s="107"/>
      <c r="AM170" s="107"/>
      <c r="AN170" s="107"/>
      <c r="AO170" s="107"/>
      <c r="AP170" s="107">
        <v>0</v>
      </c>
      <c r="AQ170" s="107"/>
      <c r="AR170" s="107"/>
      <c r="AS170" s="107"/>
      <c r="AT170" s="107"/>
      <c r="AU170" s="107"/>
      <c r="AV170" s="107"/>
      <c r="AW170" s="107"/>
      <c r="AX170" s="107"/>
      <c r="AY170" s="107"/>
      <c r="AZ170" s="107"/>
      <c r="BA170" s="107">
        <v>0</v>
      </c>
      <c r="BB170" s="107">
        <v>0</v>
      </c>
      <c r="BC170" s="43">
        <v>0</v>
      </c>
      <c r="BD170" s="43">
        <v>0</v>
      </c>
      <c r="BE170" s="43">
        <v>0</v>
      </c>
      <c r="BF170" s="43">
        <v>0</v>
      </c>
      <c r="BH170" s="43">
        <v>74</v>
      </c>
      <c r="BI170" s="43">
        <v>0</v>
      </c>
      <c r="BJ170" s="43">
        <v>1</v>
      </c>
    </row>
    <row r="171" spans="1:63" s="45" customFormat="1" x14ac:dyDescent="0.2">
      <c r="A171" s="48" t="s">
        <v>22</v>
      </c>
      <c r="B171" s="45">
        <v>2013</v>
      </c>
      <c r="C171" s="43">
        <v>7</v>
      </c>
      <c r="D171" s="43">
        <v>5</v>
      </c>
      <c r="E171" s="43">
        <v>4</v>
      </c>
      <c r="F171" s="43">
        <v>5</v>
      </c>
      <c r="G171" s="43">
        <v>2</v>
      </c>
      <c r="H171" s="43">
        <v>0</v>
      </c>
      <c r="I171" s="43">
        <v>0</v>
      </c>
      <c r="J171" s="43">
        <v>0</v>
      </c>
      <c r="K171" s="43">
        <v>0</v>
      </c>
      <c r="L171" s="43">
        <v>0</v>
      </c>
      <c r="M171" s="43">
        <v>0.2</v>
      </c>
      <c r="N171" s="44">
        <v>0</v>
      </c>
      <c r="O171" s="44">
        <v>0</v>
      </c>
      <c r="P171" s="44">
        <v>0.2</v>
      </c>
      <c r="Q171" s="44">
        <v>0</v>
      </c>
      <c r="R171" s="44">
        <v>463.11900000000003</v>
      </c>
      <c r="S171" s="43">
        <v>0</v>
      </c>
      <c r="T171" s="43">
        <v>0</v>
      </c>
      <c r="U171" s="43">
        <v>0</v>
      </c>
      <c r="V171" s="43"/>
      <c r="W171" s="43">
        <v>0</v>
      </c>
      <c r="X171" s="43"/>
      <c r="Y171" s="43">
        <v>0</v>
      </c>
      <c r="Z171" s="43">
        <v>0</v>
      </c>
      <c r="AA171" s="43">
        <v>0</v>
      </c>
      <c r="AB171" s="43"/>
      <c r="AC171" s="43">
        <v>0</v>
      </c>
      <c r="AD171" s="43"/>
      <c r="AE171" s="43">
        <v>0</v>
      </c>
      <c r="AF171" s="43"/>
      <c r="AG171" s="43">
        <v>0</v>
      </c>
      <c r="AH171" s="43">
        <v>0</v>
      </c>
      <c r="AI171" s="43">
        <v>0</v>
      </c>
      <c r="AJ171" s="43">
        <v>0</v>
      </c>
      <c r="AK171" s="107">
        <v>0</v>
      </c>
      <c r="AL171" s="107">
        <v>0</v>
      </c>
      <c r="AM171" s="107">
        <v>0</v>
      </c>
      <c r="AN171" s="107"/>
      <c r="AO171" s="107"/>
      <c r="AP171" s="107">
        <v>0</v>
      </c>
      <c r="AQ171" s="107">
        <v>0</v>
      </c>
      <c r="AR171" s="107">
        <v>0</v>
      </c>
      <c r="AS171" s="107"/>
      <c r="AT171" s="107"/>
      <c r="AU171" s="107"/>
      <c r="AV171" s="107"/>
      <c r="AW171" s="107">
        <v>0</v>
      </c>
      <c r="AX171" s="107">
        <v>0</v>
      </c>
      <c r="AY171" s="107">
        <v>0</v>
      </c>
      <c r="AZ171" s="107">
        <v>0</v>
      </c>
      <c r="BA171" s="107">
        <v>0</v>
      </c>
      <c r="BB171" s="107">
        <v>0</v>
      </c>
      <c r="BC171" s="43">
        <v>0</v>
      </c>
      <c r="BD171" s="43">
        <v>0</v>
      </c>
      <c r="BE171" s="43">
        <v>0</v>
      </c>
      <c r="BF171" s="43">
        <v>0</v>
      </c>
      <c r="BH171" s="43">
        <v>183</v>
      </c>
      <c r="BI171" s="43">
        <v>12</v>
      </c>
      <c r="BJ171" s="43">
        <v>4</v>
      </c>
      <c r="BK171" s="57"/>
    </row>
    <row r="172" spans="1:63" s="45" customFormat="1" x14ac:dyDescent="0.2">
      <c r="A172" s="41" t="s">
        <v>22</v>
      </c>
      <c r="B172" s="84">
        <v>2014</v>
      </c>
      <c r="C172" s="43">
        <v>12</v>
      </c>
      <c r="D172" s="43">
        <v>2</v>
      </c>
      <c r="E172" s="43">
        <v>9</v>
      </c>
      <c r="F172" s="43">
        <v>6</v>
      </c>
      <c r="G172" s="43">
        <v>3</v>
      </c>
      <c r="H172" s="43">
        <v>1</v>
      </c>
      <c r="I172" s="43">
        <v>0</v>
      </c>
      <c r="J172" s="43">
        <v>0</v>
      </c>
      <c r="K172" s="43">
        <v>0</v>
      </c>
      <c r="L172" s="43">
        <v>0</v>
      </c>
      <c r="M172" s="43">
        <v>0.2</v>
      </c>
      <c r="N172" s="44"/>
      <c r="O172" s="44"/>
      <c r="P172" s="44"/>
      <c r="Q172" s="44">
        <v>0.2</v>
      </c>
      <c r="R172" s="44">
        <v>450.959</v>
      </c>
      <c r="S172" s="43">
        <v>0</v>
      </c>
      <c r="T172" s="43">
        <v>0</v>
      </c>
      <c r="U172" s="43">
        <v>0</v>
      </c>
      <c r="V172" s="43"/>
      <c r="W172" s="43">
        <v>0</v>
      </c>
      <c r="X172" s="43"/>
      <c r="Y172" s="43">
        <v>1</v>
      </c>
      <c r="Z172" s="43">
        <v>0</v>
      </c>
      <c r="AA172" s="43">
        <v>0</v>
      </c>
      <c r="AB172" s="43"/>
      <c r="AC172" s="43">
        <v>1</v>
      </c>
      <c r="AD172" s="43"/>
      <c r="AE172" s="43">
        <v>0</v>
      </c>
      <c r="AF172" s="43"/>
      <c r="AG172" s="43">
        <v>0</v>
      </c>
      <c r="AH172" s="43">
        <v>0</v>
      </c>
      <c r="AI172" s="43">
        <v>0</v>
      </c>
      <c r="AJ172" s="43">
        <v>0</v>
      </c>
      <c r="AK172" s="107">
        <v>0</v>
      </c>
      <c r="AL172" s="107">
        <v>0</v>
      </c>
      <c r="AM172" s="107">
        <v>0</v>
      </c>
      <c r="AN172" s="107"/>
      <c r="AO172" s="107"/>
      <c r="AP172" s="107">
        <v>0</v>
      </c>
      <c r="AQ172" s="107">
        <v>0</v>
      </c>
      <c r="AR172" s="107">
        <v>0</v>
      </c>
      <c r="AS172" s="107"/>
      <c r="AT172" s="107"/>
      <c r="AU172" s="107"/>
      <c r="AV172" s="107"/>
      <c r="AW172" s="107">
        <v>0</v>
      </c>
      <c r="AX172" s="107">
        <v>0</v>
      </c>
      <c r="AY172" s="107">
        <v>0</v>
      </c>
      <c r="AZ172" s="107">
        <v>0</v>
      </c>
      <c r="BA172" s="107">
        <v>0</v>
      </c>
      <c r="BB172" s="107">
        <v>0</v>
      </c>
      <c r="BC172" s="43">
        <v>0</v>
      </c>
      <c r="BD172" s="43">
        <v>0</v>
      </c>
      <c r="BE172" s="43"/>
      <c r="BF172" s="43">
        <v>0</v>
      </c>
      <c r="BH172" s="43">
        <v>139</v>
      </c>
      <c r="BI172" s="43">
        <v>0</v>
      </c>
      <c r="BJ172" s="43">
        <v>0</v>
      </c>
      <c r="BK172" s="57"/>
    </row>
    <row r="173" spans="1:63" s="45" customFormat="1" x14ac:dyDescent="0.2">
      <c r="A173" s="41" t="s">
        <v>22</v>
      </c>
      <c r="B173" s="84">
        <v>2015</v>
      </c>
      <c r="C173" s="43">
        <v>5</v>
      </c>
      <c r="D173" s="43">
        <v>1</v>
      </c>
      <c r="E173" s="43">
        <v>2</v>
      </c>
      <c r="F173" s="43">
        <v>2</v>
      </c>
      <c r="G173" s="43">
        <v>0</v>
      </c>
      <c r="H173" s="43">
        <v>0</v>
      </c>
      <c r="I173" s="43">
        <v>0</v>
      </c>
      <c r="J173" s="43">
        <v>0</v>
      </c>
      <c r="K173" s="43">
        <v>0</v>
      </c>
      <c r="L173" s="43">
        <v>0</v>
      </c>
      <c r="M173" s="43">
        <v>0.2</v>
      </c>
      <c r="N173" s="44"/>
      <c r="O173" s="44">
        <v>0</v>
      </c>
      <c r="P173" s="44">
        <v>0</v>
      </c>
      <c r="Q173" s="44">
        <v>0.2</v>
      </c>
      <c r="R173" s="44">
        <v>462.21899999999999</v>
      </c>
      <c r="S173" s="43">
        <v>1</v>
      </c>
      <c r="T173" s="43">
        <v>0</v>
      </c>
      <c r="U173" s="43">
        <v>0</v>
      </c>
      <c r="V173" s="43"/>
      <c r="W173" s="43">
        <v>1</v>
      </c>
      <c r="X173" s="43"/>
      <c r="Y173" s="43">
        <v>0</v>
      </c>
      <c r="Z173" s="43">
        <v>0</v>
      </c>
      <c r="AA173" s="43">
        <v>0</v>
      </c>
      <c r="AB173" s="43"/>
      <c r="AC173" s="43">
        <v>0</v>
      </c>
      <c r="AD173" s="43"/>
      <c r="AE173" s="43">
        <v>1</v>
      </c>
      <c r="AF173" s="43"/>
      <c r="AG173" s="43">
        <v>1</v>
      </c>
      <c r="AH173" s="43">
        <v>0</v>
      </c>
      <c r="AI173" s="43">
        <v>1</v>
      </c>
      <c r="AJ173" s="43">
        <v>0</v>
      </c>
      <c r="AK173" s="107">
        <v>74.5</v>
      </c>
      <c r="AL173" s="107"/>
      <c r="AM173" s="107"/>
      <c r="AN173" s="107"/>
      <c r="AO173" s="107"/>
      <c r="AP173" s="107"/>
      <c r="AQ173" s="107"/>
      <c r="AR173" s="107"/>
      <c r="AS173" s="107"/>
      <c r="AT173" s="107"/>
      <c r="AU173" s="107"/>
      <c r="AV173" s="107"/>
      <c r="AW173" s="107"/>
      <c r="AX173" s="107"/>
      <c r="AY173" s="107"/>
      <c r="AZ173" s="107"/>
      <c r="BA173" s="107">
        <v>6.2160000000000002</v>
      </c>
      <c r="BB173" s="107">
        <v>80.712999999999994</v>
      </c>
      <c r="BC173" s="43">
        <v>0</v>
      </c>
      <c r="BD173" s="43">
        <v>4</v>
      </c>
      <c r="BE173" s="43">
        <v>3</v>
      </c>
      <c r="BF173" s="43">
        <v>0</v>
      </c>
      <c r="BH173" s="43">
        <v>233</v>
      </c>
      <c r="BI173" s="43">
        <v>0</v>
      </c>
      <c r="BJ173" s="43">
        <v>36</v>
      </c>
      <c r="BK173" s="57"/>
    </row>
    <row r="174" spans="1:63" s="45" customFormat="1" x14ac:dyDescent="0.2">
      <c r="A174" s="41" t="s">
        <v>22</v>
      </c>
      <c r="B174" s="84">
        <v>2016</v>
      </c>
      <c r="C174" s="69">
        <v>8</v>
      </c>
      <c r="D174" s="69">
        <v>7</v>
      </c>
      <c r="E174" s="69">
        <v>3</v>
      </c>
      <c r="F174" s="69">
        <v>1</v>
      </c>
      <c r="G174" s="69">
        <v>0</v>
      </c>
      <c r="H174" s="69">
        <v>0</v>
      </c>
      <c r="I174" s="69">
        <v>0</v>
      </c>
      <c r="J174" s="69">
        <v>0</v>
      </c>
      <c r="K174" s="69">
        <v>0</v>
      </c>
      <c r="L174" s="69">
        <v>0</v>
      </c>
      <c r="M174" s="43">
        <v>0</v>
      </c>
      <c r="N174" s="44">
        <v>0</v>
      </c>
      <c r="O174" s="44">
        <v>0</v>
      </c>
      <c r="P174" s="44">
        <v>0</v>
      </c>
      <c r="Q174" s="44">
        <v>0</v>
      </c>
      <c r="R174" s="44">
        <v>323</v>
      </c>
      <c r="S174" s="69">
        <v>0</v>
      </c>
      <c r="T174" s="69">
        <v>0</v>
      </c>
      <c r="U174" s="69">
        <v>0</v>
      </c>
      <c r="V174" s="69">
        <v>0</v>
      </c>
      <c r="W174" s="69">
        <v>0</v>
      </c>
      <c r="X174" s="69">
        <v>0</v>
      </c>
      <c r="Y174" s="69">
        <v>0</v>
      </c>
      <c r="Z174" s="69">
        <v>0</v>
      </c>
      <c r="AA174" s="69">
        <v>0</v>
      </c>
      <c r="AB174" s="69">
        <v>0</v>
      </c>
      <c r="AC174" s="69">
        <v>0</v>
      </c>
      <c r="AD174" s="69">
        <v>0</v>
      </c>
      <c r="AE174" s="70">
        <v>0</v>
      </c>
      <c r="AF174" s="69">
        <v>0</v>
      </c>
      <c r="AG174" s="43">
        <v>0</v>
      </c>
      <c r="AH174" s="43">
        <v>0</v>
      </c>
      <c r="AI174" s="43">
        <v>0</v>
      </c>
      <c r="AJ174" s="43">
        <v>0</v>
      </c>
      <c r="AK174" s="107">
        <v>79</v>
      </c>
      <c r="AL174" s="107"/>
      <c r="AM174" s="107"/>
      <c r="AN174" s="107"/>
      <c r="AO174" s="107"/>
      <c r="AP174" s="107">
        <v>62</v>
      </c>
      <c r="AQ174" s="107"/>
      <c r="AR174" s="107"/>
      <c r="AS174" s="107"/>
      <c r="AT174" s="107"/>
      <c r="AU174" s="107"/>
      <c r="AV174" s="107"/>
      <c r="AW174" s="107"/>
      <c r="AX174" s="107"/>
      <c r="AY174" s="107"/>
      <c r="AZ174" s="107"/>
      <c r="BA174" s="107"/>
      <c r="BB174" s="107">
        <v>142</v>
      </c>
      <c r="BC174" s="69">
        <v>0</v>
      </c>
      <c r="BD174" s="69">
        <v>4</v>
      </c>
      <c r="BE174" s="69">
        <v>2</v>
      </c>
      <c r="BF174" s="69">
        <v>0</v>
      </c>
      <c r="BG174" s="69">
        <f>SUM(BH174:BJ174)</f>
        <v>294</v>
      </c>
      <c r="BH174" s="69">
        <v>290</v>
      </c>
      <c r="BI174" s="69">
        <v>1</v>
      </c>
      <c r="BJ174" s="69">
        <v>3</v>
      </c>
      <c r="BK174" s="57"/>
    </row>
    <row r="175" spans="1:63" s="45" customFormat="1" x14ac:dyDescent="0.2">
      <c r="A175" s="41" t="s">
        <v>22</v>
      </c>
      <c r="B175" s="84">
        <v>2017</v>
      </c>
      <c r="C175" s="69">
        <f>HLOOKUP('[1]Samlede indberetninger 2017'!$N$9,'[1]Samlede indberetninger 2017'!$N$9:$N$78,'MIS (Andreas)'!A3,0)</f>
        <v>14</v>
      </c>
      <c r="D175" s="69">
        <f>HLOOKUP('[1]Samlede indberetninger 2017'!$N$9,'[1]Samlede indberetninger 2017'!$N$9:$N$78,'MIS (Andreas)'!B3,0)</f>
        <v>2</v>
      </c>
      <c r="E175" s="69">
        <f>HLOOKUP('[1]Samlede indberetninger 2017'!$N$9,'[1]Samlede indberetninger 2017'!$N$9:$N$78,'MIS (Andreas)'!C3,0)</f>
        <v>7</v>
      </c>
      <c r="F175" s="69">
        <f>HLOOKUP('[1]Samlede indberetninger 2017'!$N$9,'[1]Samlede indberetninger 2017'!$N$9:$N$78,'MIS (Andreas)'!D3,0)</f>
        <v>3</v>
      </c>
      <c r="G175" s="69">
        <f>HLOOKUP('[1]Samlede indberetninger 2017'!$N$9,'[1]Samlede indberetninger 2017'!$N$9:$N$78,'MIS (Andreas)'!E3,0)</f>
        <v>2</v>
      </c>
      <c r="H175" s="69">
        <f>HLOOKUP('[1]Samlede indberetninger 2017'!$N$9,'[1]Samlede indberetninger 2017'!$N$9:$N$78,'MIS (Andreas)'!F3,0)</f>
        <v>0</v>
      </c>
      <c r="I175" s="69">
        <f>HLOOKUP('[1]Samlede indberetninger 2017'!$N$9,'[1]Samlede indberetninger 2017'!$N$9:$N$78,'MIS (Andreas)'!G3,0)</f>
        <v>0</v>
      </c>
      <c r="J175" s="69">
        <f>HLOOKUP('[1]Samlede indberetninger 2017'!$N$9,'[1]Samlede indberetninger 2017'!$N$9:$N$78,'MIS (Andreas)'!H3,0)</f>
        <v>0</v>
      </c>
      <c r="K175" s="69">
        <f>HLOOKUP('[1]Samlede indberetninger 2017'!$N$9,'[1]Samlede indberetninger 2017'!$N$9:$N$78,'MIS (Andreas)'!I3,0)</f>
        <v>0</v>
      </c>
      <c r="L175" s="69">
        <f>HLOOKUP('[1]Samlede indberetninger 2017'!$N$9,'[1]Samlede indberetninger 2017'!$N$9:$N$78,'MIS (Andreas)'!J3,0)</f>
        <v>0</v>
      </c>
      <c r="M175" s="69">
        <f>HLOOKUP('[1]Samlede indberetninger 2017'!$N$9,'[1]Samlede indberetninger 2017'!$N$9:$N$78,'MIS (Andreas)'!K3,0)</f>
        <v>0</v>
      </c>
      <c r="N175" s="69">
        <f>HLOOKUP('[1]Samlede indberetninger 2017'!$N$9,'[1]Samlede indberetninger 2017'!$N$9:$N$78,'MIS (Andreas)'!L3,0)</f>
        <v>0</v>
      </c>
      <c r="O175" s="69">
        <f>HLOOKUP('[1]Samlede indberetninger 2017'!$N$9,'[1]Samlede indberetninger 2017'!$N$9:$N$78,'MIS (Andreas)'!M3,0)</f>
        <v>0</v>
      </c>
      <c r="P175" s="69">
        <f>HLOOKUP('[1]Samlede indberetninger 2017'!$N$9,'[1]Samlede indberetninger 2017'!$N$9:$N$78,'MIS (Andreas)'!N3,0)</f>
        <v>0</v>
      </c>
      <c r="Q175" s="69">
        <f>HLOOKUP('[1]Samlede indberetninger 2017'!$N$9,'[1]Samlede indberetninger 2017'!$N$9:$N$78,'MIS (Andreas)'!O3,0)</f>
        <v>0</v>
      </c>
      <c r="R175" s="143">
        <f>HLOOKUP('[1]Samlede indberetninger 2017'!$N$9,'[1]Samlede indberetninger 2017'!$N$9:$N$78,'MIS (Andreas)'!P3,0)/1000</f>
        <v>456.70215999999999</v>
      </c>
      <c r="S175" s="69">
        <f>HLOOKUP('[1]Samlede indberetninger 2017'!$N$9,'[1]Samlede indberetninger 2017'!$N$9:$N$78,'MIS (Andreas)'!Q3,0)</f>
        <v>0</v>
      </c>
      <c r="T175" s="69">
        <f>HLOOKUP('[1]Samlede indberetninger 2017'!$N$9,'[1]Samlede indberetninger 2017'!$N$9:$N$78,'MIS (Andreas)'!R3,0)</f>
        <v>0</v>
      </c>
      <c r="U175" s="69">
        <f>HLOOKUP('[1]Samlede indberetninger 2017'!$N$9,'[1]Samlede indberetninger 2017'!$N$9:$N$78,'MIS (Andreas)'!S3,0)</f>
        <v>0</v>
      </c>
      <c r="V175" s="69">
        <f>HLOOKUP('[1]Samlede indberetninger 2017'!$N$9,'[1]Samlede indberetninger 2017'!$N$9:$N$78,'MIS (Andreas)'!T3,0)</f>
        <v>0</v>
      </c>
      <c r="W175" s="69">
        <f>HLOOKUP('[1]Samlede indberetninger 2017'!$N$9,'[1]Samlede indberetninger 2017'!$N$9:$N$78,'MIS (Andreas)'!U3,0)</f>
        <v>0</v>
      </c>
      <c r="X175" s="69">
        <f>HLOOKUP('[1]Samlede indberetninger 2017'!$N$9,'[1]Samlede indberetninger 2017'!$N$9:$N$78,'MIS (Andreas)'!V3,0)</f>
        <v>0</v>
      </c>
      <c r="Y175" s="69">
        <f>HLOOKUP('[1]Samlede indberetninger 2017'!$N$9,'[1]Samlede indberetninger 2017'!$N$9:$N$78,'MIS (Andreas)'!W3,0)</f>
        <v>0</v>
      </c>
      <c r="Z175" s="69">
        <f>HLOOKUP('[1]Samlede indberetninger 2017'!$N$9,'[1]Samlede indberetninger 2017'!$N$9:$N$78,'MIS (Andreas)'!X3,0)</f>
        <v>0</v>
      </c>
      <c r="AA175" s="69">
        <f>HLOOKUP('[1]Samlede indberetninger 2017'!$N$9,'[1]Samlede indberetninger 2017'!$N$9:$N$78,'MIS (Andreas)'!Y3,0)</f>
        <v>0</v>
      </c>
      <c r="AB175" s="69">
        <f>HLOOKUP('[1]Samlede indberetninger 2017'!$N$9,'[1]Samlede indberetninger 2017'!$N$9:$N$78,'MIS (Andreas)'!Z3,0)</f>
        <v>0</v>
      </c>
      <c r="AC175" s="69">
        <f>HLOOKUP('[1]Samlede indberetninger 2017'!$N$9,'[1]Samlede indberetninger 2017'!$N$9:$N$78,'MIS (Andreas)'!AA3,0)</f>
        <v>0</v>
      </c>
      <c r="AD175" s="69">
        <f>HLOOKUP('[1]Samlede indberetninger 2017'!$N$9,'[1]Samlede indberetninger 2017'!$N$9:$N$78,'MIS (Andreas)'!AB3,0)</f>
        <v>0</v>
      </c>
      <c r="AE175" s="69">
        <f>HLOOKUP('[1]Samlede indberetninger 2017'!$N$9,'[1]Samlede indberetninger 2017'!$N$9:$N$78,'MIS (Andreas)'!AC3,0)</f>
        <v>0</v>
      </c>
      <c r="AF175" s="69">
        <f>HLOOKUP('[1]Samlede indberetninger 2017'!$N$9,'[1]Samlede indberetninger 2017'!$N$9:$N$78,'MIS (Andreas)'!AD3,0)</f>
        <v>0</v>
      </c>
      <c r="AG175" s="69">
        <f>HLOOKUP('[1]Samlede indberetninger 2017'!$N$9,'[1]Samlede indberetninger 2017'!$N$9:$N$78,'MIS (Andreas)'!AE3,0)</f>
        <v>0</v>
      </c>
      <c r="AH175" s="69">
        <f>HLOOKUP('[1]Samlede indberetninger 2017'!$N$9,'[1]Samlede indberetninger 2017'!$N$9:$N$78,'MIS (Andreas)'!AF3,0)</f>
        <v>0</v>
      </c>
      <c r="AI175" s="69">
        <f>HLOOKUP('[1]Samlede indberetninger 2017'!$N$9,'[1]Samlede indberetninger 2017'!$N$9:$N$78,'MIS (Andreas)'!AG3,0)</f>
        <v>0</v>
      </c>
      <c r="AJ175" s="69">
        <f>HLOOKUP('[1]Samlede indberetninger 2017'!$N$9,'[1]Samlede indberetninger 2017'!$N$9:$N$78,'MIS (Andreas)'!AH3,0)</f>
        <v>0</v>
      </c>
      <c r="AK175" s="143">
        <f>HLOOKUP('[1]Samlede indberetninger 2017'!$N$9,'[1]Samlede indberetninger 2017'!$N$9:$N$78,'MIS (Andreas)'!AI3,0)/1000</f>
        <v>74.5</v>
      </c>
      <c r="AL175" s="143">
        <f>HLOOKUP('[1]Samlede indberetninger 2017'!$N$9,'[1]Samlede indberetninger 2017'!$N$9:$N$78,'MIS (Andreas)'!AJ3,0)</f>
        <v>0</v>
      </c>
      <c r="AM175" s="143">
        <f>HLOOKUP('[1]Samlede indberetninger 2017'!$N$9,'[1]Samlede indberetninger 2017'!$N$9:$N$78,'MIS (Andreas)'!AK3,0)</f>
        <v>0</v>
      </c>
      <c r="AN175" s="143">
        <f>HLOOKUP('[1]Samlede indberetninger 2017'!$N$9,'[1]Samlede indberetninger 2017'!$N$9:$N$78,'MIS (Andreas)'!AL3,0)/1000</f>
        <v>0.69638999999999995</v>
      </c>
      <c r="AO175" s="143">
        <f>HLOOKUP('[1]Samlede indberetninger 2017'!$N$9,'[1]Samlede indberetninger 2017'!$N$9:$N$78,'MIS (Andreas)'!AM3,0)</f>
        <v>0</v>
      </c>
      <c r="AP175" s="143">
        <f>HLOOKUP('[1]Samlede indberetninger 2017'!$N$9,'[1]Samlede indberetninger 2017'!$N$9:$N$78,'MIS (Andreas)'!AN3,0)</f>
        <v>0</v>
      </c>
      <c r="AQ175" s="143">
        <f>HLOOKUP('[1]Samlede indberetninger 2017'!$N$9,'[1]Samlede indberetninger 2017'!$N$9:$N$78,'MIS (Andreas)'!AO3,0)</f>
        <v>0</v>
      </c>
      <c r="AR175" s="143">
        <f>HLOOKUP('[1]Samlede indberetninger 2017'!$N$9,'[1]Samlede indberetninger 2017'!$N$9:$N$78,'MIS (Andreas)'!AP3,0)</f>
        <v>0</v>
      </c>
      <c r="AS175" s="143">
        <f>HLOOKUP('[1]Samlede indberetninger 2017'!$N$9,'[1]Samlede indberetninger 2017'!$N$9:$N$78,'MIS (Andreas)'!AQ3,0)</f>
        <v>0</v>
      </c>
      <c r="AT175" s="143">
        <f>HLOOKUP('[1]Samlede indberetninger 2017'!$N$9,'[1]Samlede indberetninger 2017'!$N$9:$N$78,'MIS (Andreas)'!AR3,0)</f>
        <v>0</v>
      </c>
      <c r="AU175" s="143">
        <f>HLOOKUP('[1]Samlede indberetninger 2017'!$N$9,'[1]Samlede indberetninger 2017'!$N$9:$N$78,'MIS (Andreas)'!AS3,0)</f>
        <v>0</v>
      </c>
      <c r="AV175" s="143">
        <f>HLOOKUP('[1]Samlede indberetninger 2017'!$N$9,'[1]Samlede indberetninger 2017'!$N$9:$N$78,'MIS (Andreas)'!AT3,0)</f>
        <v>0</v>
      </c>
      <c r="AW175" s="143">
        <f>HLOOKUP('[1]Samlede indberetninger 2017'!$N$9,'[1]Samlede indberetninger 2017'!$N$9:$N$78,'MIS (Andreas)'!AU3,0)</f>
        <v>0</v>
      </c>
      <c r="AX175" s="143">
        <f>HLOOKUP('[1]Samlede indberetninger 2017'!$N$9,'[1]Samlede indberetninger 2017'!$N$9:$N$78,'MIS (Andreas)'!AV3,0)</f>
        <v>0</v>
      </c>
      <c r="AY175" s="143">
        <f>HLOOKUP('[1]Samlede indberetninger 2017'!$N$9,'[1]Samlede indberetninger 2017'!$N$9:$N$78,'MIS (Andreas)'!AW3,0)</f>
        <v>0</v>
      </c>
      <c r="AZ175" s="143">
        <f>HLOOKUP('[1]Samlede indberetninger 2017'!$N$9,'[1]Samlede indberetninger 2017'!$N$9:$N$78,'MIS (Andreas)'!AX3,0)</f>
        <v>0</v>
      </c>
      <c r="BA175" s="143">
        <f>HLOOKUP('[1]Samlede indberetninger 2017'!$N$9,'[1]Samlede indberetninger 2017'!$N$9:$N$78,'MIS (Andreas)'!AY3,0)</f>
        <v>0</v>
      </c>
      <c r="BB175" s="143">
        <f>HLOOKUP('[1]Samlede indberetninger 2017'!$N$9,'[1]Samlede indberetninger 2017'!$N$9:$N$78,'MIS (Andreas)'!AZ3,0)/1000</f>
        <v>75.196389999999994</v>
      </c>
      <c r="BC175" s="69">
        <f>HLOOKUP('[1]Samlede indberetninger 2017'!$N$9,'[1]Samlede indberetninger 2017'!$N$9:$N$78,'MIS (Andreas)'!BA3,0)</f>
        <v>0</v>
      </c>
      <c r="BD175" s="69">
        <f>HLOOKUP('[1]Samlede indberetninger 2017'!$N$9,'[1]Samlede indberetninger 2017'!$N$9:$N$78,'MIS (Andreas)'!BB3,0)</f>
        <v>4</v>
      </c>
      <c r="BE175" s="69">
        <f>HLOOKUP('[1]Samlede indberetninger 2017'!$N$9,'[1]Samlede indberetninger 2017'!$N$9:$N$78,'MIS (Andreas)'!BC3,0)</f>
        <v>2</v>
      </c>
      <c r="BF175" s="69">
        <f>HLOOKUP('[1]Samlede indberetninger 2017'!$N$9,'[1]Samlede indberetninger 2017'!$N$9:$N$78,'MIS (Andreas)'!BD3,0)</f>
        <v>0</v>
      </c>
      <c r="BG175" s="69">
        <f>HLOOKUP('[1]Samlede indberetninger 2017'!$N$9,'[1]Samlede indberetninger 2017'!$N$9:$N$78,'MIS (Andreas)'!BE3,0)</f>
        <v>280</v>
      </c>
      <c r="BH175" s="69">
        <f>HLOOKUP('[1]Samlede indberetninger 2017'!$N$9,'[1]Samlede indberetninger 2017'!$N$9:$N$78,'MIS (Andreas)'!BF3,0)</f>
        <v>224</v>
      </c>
      <c r="BI175" s="69">
        <f>HLOOKUP('[1]Samlede indberetninger 2017'!$N$9,'[1]Samlede indberetninger 2017'!$N$9:$N$78,'MIS (Andreas)'!BG3,0)</f>
        <v>0</v>
      </c>
      <c r="BJ175" s="69">
        <f>HLOOKUP('[1]Samlede indberetninger 2017'!$N$9,'[1]Samlede indberetninger 2017'!$N$9:$N$78,'MIS (Andreas)'!BH3,0)</f>
        <v>56</v>
      </c>
      <c r="BK175" s="57"/>
    </row>
    <row r="176" spans="1:63" s="45" customFormat="1" x14ac:dyDescent="0.2">
      <c r="A176" s="41" t="s">
        <v>70</v>
      </c>
      <c r="B176" s="84">
        <v>2007</v>
      </c>
      <c r="C176" s="43"/>
      <c r="D176" s="43"/>
      <c r="E176" s="43"/>
      <c r="F176" s="43"/>
      <c r="G176" s="43"/>
      <c r="H176" s="43"/>
      <c r="I176" s="43"/>
      <c r="J176" s="43"/>
      <c r="K176" s="43"/>
      <c r="L176" s="43"/>
      <c r="M176" s="43"/>
      <c r="N176" s="44"/>
      <c r="O176" s="44"/>
      <c r="P176" s="44"/>
      <c r="Q176" s="44"/>
      <c r="R176" s="44"/>
      <c r="S176" s="43"/>
      <c r="T176" s="43"/>
      <c r="U176" s="43"/>
      <c r="V176" s="43"/>
      <c r="W176" s="43"/>
      <c r="X176" s="43"/>
      <c r="Y176" s="43"/>
      <c r="Z176" s="43"/>
      <c r="AA176" s="43"/>
      <c r="AB176" s="43"/>
      <c r="AC176" s="43"/>
      <c r="AD176" s="43"/>
      <c r="AE176" s="43"/>
      <c r="AF176" s="43"/>
      <c r="AG176" s="43"/>
      <c r="AH176" s="43"/>
      <c r="AI176" s="43"/>
      <c r="AJ176" s="43"/>
      <c r="AK176" s="107"/>
      <c r="AL176" s="107"/>
      <c r="AM176" s="107"/>
      <c r="AN176" s="107"/>
      <c r="AO176" s="107"/>
      <c r="AP176" s="107"/>
      <c r="AQ176" s="107"/>
      <c r="AR176" s="107"/>
      <c r="AS176" s="107"/>
      <c r="AT176" s="107"/>
      <c r="AU176" s="107"/>
      <c r="AV176" s="107"/>
      <c r="AW176" s="107"/>
      <c r="AX176" s="107"/>
      <c r="AY176" s="107"/>
      <c r="AZ176" s="107"/>
      <c r="BA176" s="107"/>
      <c r="BB176" s="107"/>
      <c r="BC176" s="43"/>
      <c r="BD176" s="43"/>
      <c r="BE176" s="43"/>
      <c r="BF176" s="43"/>
      <c r="BG176" s="43"/>
      <c r="BH176" s="43"/>
      <c r="BI176" s="43"/>
      <c r="BJ176" s="43"/>
      <c r="BK176" s="57"/>
    </row>
    <row r="177" spans="1:63" x14ac:dyDescent="0.2">
      <c r="A177" s="41" t="s">
        <v>70</v>
      </c>
      <c r="B177" s="84">
        <v>2008</v>
      </c>
      <c r="C177" s="43"/>
      <c r="D177" s="43"/>
      <c r="E177" s="43"/>
      <c r="F177" s="43"/>
      <c r="G177" s="43"/>
      <c r="H177" s="43"/>
      <c r="I177" s="43"/>
      <c r="J177" s="43"/>
      <c r="K177" s="43"/>
      <c r="L177" s="43"/>
      <c r="M177" s="43"/>
      <c r="N177" s="44"/>
      <c r="O177" s="44"/>
      <c r="P177" s="44"/>
      <c r="Q177" s="44"/>
      <c r="R177" s="44"/>
      <c r="S177" s="43"/>
      <c r="T177" s="43"/>
      <c r="U177" s="43"/>
      <c r="V177" s="43"/>
      <c r="W177" s="43"/>
      <c r="X177" s="43"/>
      <c r="Y177" s="43"/>
      <c r="Z177" s="43"/>
      <c r="AA177" s="43"/>
      <c r="AB177" s="43"/>
      <c r="AC177" s="43"/>
      <c r="AD177" s="43"/>
      <c r="AE177" s="43"/>
      <c r="AF177" s="43"/>
      <c r="AG177" s="43"/>
      <c r="AH177" s="43"/>
      <c r="AI177" s="43"/>
      <c r="AJ177" s="43"/>
      <c r="AK177" s="107"/>
      <c r="AL177" s="107"/>
      <c r="AM177" s="107"/>
      <c r="AN177" s="107"/>
      <c r="AO177" s="107"/>
      <c r="AP177" s="107"/>
      <c r="AQ177" s="107"/>
      <c r="AR177" s="107"/>
      <c r="AS177" s="107"/>
      <c r="AT177" s="107"/>
      <c r="AU177" s="107"/>
      <c r="AV177" s="107"/>
      <c r="AW177" s="107"/>
      <c r="AX177" s="107"/>
      <c r="AY177" s="107"/>
      <c r="AZ177" s="107"/>
      <c r="BA177" s="107"/>
      <c r="BB177" s="107"/>
      <c r="BC177" s="43"/>
      <c r="BD177" s="43"/>
      <c r="BE177" s="43"/>
      <c r="BF177" s="43"/>
      <c r="BG177" s="43"/>
      <c r="BH177" s="43"/>
      <c r="BI177" s="43"/>
      <c r="BJ177" s="43"/>
      <c r="BK177" s="45"/>
    </row>
    <row r="178" spans="1:63" x14ac:dyDescent="0.2">
      <c r="A178" s="41" t="s">
        <v>70</v>
      </c>
      <c r="B178" s="84">
        <v>2009</v>
      </c>
      <c r="C178" s="43"/>
      <c r="D178" s="43"/>
      <c r="E178" s="43"/>
      <c r="F178" s="43"/>
      <c r="G178" s="43"/>
      <c r="H178" s="43"/>
      <c r="I178" s="43"/>
      <c r="J178" s="43"/>
      <c r="K178" s="43"/>
      <c r="L178" s="43"/>
      <c r="M178" s="43"/>
      <c r="N178" s="44"/>
      <c r="O178" s="44"/>
      <c r="P178" s="44"/>
      <c r="Q178" s="44"/>
      <c r="R178" s="44"/>
      <c r="S178" s="43"/>
      <c r="T178" s="43"/>
      <c r="U178" s="43"/>
      <c r="V178" s="43"/>
      <c r="W178" s="43"/>
      <c r="X178" s="43"/>
      <c r="Y178" s="43"/>
      <c r="Z178" s="43"/>
      <c r="AA178" s="43"/>
      <c r="AB178" s="43"/>
      <c r="AC178" s="43"/>
      <c r="AD178" s="43"/>
      <c r="AE178" s="43"/>
      <c r="AF178" s="43"/>
      <c r="AG178" s="43"/>
      <c r="AH178" s="43"/>
      <c r="AI178" s="43"/>
      <c r="AJ178" s="43"/>
      <c r="AK178" s="107"/>
      <c r="AL178" s="107"/>
      <c r="AM178" s="107"/>
      <c r="AN178" s="107"/>
      <c r="AO178" s="107"/>
      <c r="AP178" s="107"/>
      <c r="AQ178" s="107"/>
      <c r="AR178" s="107"/>
      <c r="AS178" s="107"/>
      <c r="AT178" s="107"/>
      <c r="AU178" s="107"/>
      <c r="AV178" s="107"/>
      <c r="AW178" s="107"/>
      <c r="AX178" s="107"/>
      <c r="AY178" s="107"/>
      <c r="AZ178" s="107"/>
      <c r="BA178" s="107"/>
      <c r="BB178" s="107"/>
      <c r="BC178" s="43"/>
      <c r="BD178" s="43"/>
      <c r="BE178" s="43"/>
      <c r="BF178" s="43"/>
      <c r="BG178" s="43"/>
      <c r="BH178" s="43"/>
      <c r="BI178" s="43"/>
      <c r="BJ178" s="43"/>
      <c r="BK178" s="45"/>
    </row>
    <row r="179" spans="1:63" x14ac:dyDescent="0.2">
      <c r="A179" s="41" t="s">
        <v>70</v>
      </c>
      <c r="B179" s="84">
        <v>2010</v>
      </c>
      <c r="C179" s="43"/>
      <c r="D179" s="43"/>
      <c r="E179" s="43"/>
      <c r="F179" s="43"/>
      <c r="G179" s="43"/>
      <c r="H179" s="43"/>
      <c r="I179" s="43"/>
      <c r="J179" s="43"/>
      <c r="K179" s="43"/>
      <c r="L179" s="43"/>
      <c r="M179" s="43"/>
      <c r="N179" s="44"/>
      <c r="O179" s="44"/>
      <c r="P179" s="44"/>
      <c r="Q179" s="44"/>
      <c r="R179" s="44"/>
      <c r="S179" s="43"/>
      <c r="T179" s="43"/>
      <c r="U179" s="43"/>
      <c r="V179" s="43"/>
      <c r="W179" s="43"/>
      <c r="X179" s="43"/>
      <c r="Y179" s="43"/>
      <c r="Z179" s="43"/>
      <c r="AA179" s="43"/>
      <c r="AB179" s="43"/>
      <c r="AC179" s="43"/>
      <c r="AD179" s="43"/>
      <c r="AE179" s="43"/>
      <c r="AF179" s="43"/>
      <c r="AG179" s="43"/>
      <c r="AH179" s="43"/>
      <c r="AI179" s="43"/>
      <c r="AJ179" s="43"/>
      <c r="AK179" s="107"/>
      <c r="AL179" s="107"/>
      <c r="AM179" s="107"/>
      <c r="AN179" s="107"/>
      <c r="AO179" s="107"/>
      <c r="AP179" s="107"/>
      <c r="AQ179" s="107"/>
      <c r="AR179" s="107"/>
      <c r="AS179" s="107"/>
      <c r="AT179" s="107"/>
      <c r="AU179" s="107"/>
      <c r="AV179" s="107"/>
      <c r="AW179" s="107"/>
      <c r="AX179" s="107"/>
      <c r="AY179" s="107"/>
      <c r="AZ179" s="107"/>
      <c r="BA179" s="107"/>
      <c r="BB179" s="107"/>
      <c r="BC179" s="43"/>
      <c r="BD179" s="43"/>
      <c r="BE179" s="43"/>
      <c r="BF179" s="43"/>
      <c r="BG179" s="43"/>
      <c r="BH179" s="43"/>
      <c r="BI179" s="43"/>
      <c r="BJ179" s="43"/>
      <c r="BK179" s="45"/>
    </row>
    <row r="180" spans="1:63" x14ac:dyDescent="0.2">
      <c r="A180" s="41" t="s">
        <v>70</v>
      </c>
      <c r="B180" s="84">
        <v>2011</v>
      </c>
      <c r="C180" s="43"/>
      <c r="D180" s="43"/>
      <c r="E180" s="43"/>
      <c r="F180" s="43"/>
      <c r="G180" s="43"/>
      <c r="H180" s="43"/>
      <c r="I180" s="43"/>
      <c r="J180" s="43"/>
      <c r="K180" s="43"/>
      <c r="L180" s="43"/>
      <c r="M180" s="43"/>
      <c r="N180" s="44"/>
      <c r="O180" s="44"/>
      <c r="P180" s="44"/>
      <c r="Q180" s="44"/>
      <c r="R180" s="44"/>
      <c r="S180" s="43"/>
      <c r="T180" s="43"/>
      <c r="U180" s="43"/>
      <c r="V180" s="43"/>
      <c r="W180" s="43"/>
      <c r="X180" s="43"/>
      <c r="Y180" s="43"/>
      <c r="Z180" s="43"/>
      <c r="AA180" s="43"/>
      <c r="AB180" s="43"/>
      <c r="AC180" s="43"/>
      <c r="AD180" s="43"/>
      <c r="AE180" s="43"/>
      <c r="AF180" s="43"/>
      <c r="AG180" s="43"/>
      <c r="AH180" s="43"/>
      <c r="AI180" s="43"/>
      <c r="AJ180" s="43"/>
      <c r="AK180" s="107"/>
      <c r="AL180" s="107"/>
      <c r="AM180" s="107"/>
      <c r="AN180" s="107"/>
      <c r="AO180" s="107"/>
      <c r="AP180" s="107"/>
      <c r="AQ180" s="107"/>
      <c r="AR180" s="107"/>
      <c r="AS180" s="107"/>
      <c r="AT180" s="107"/>
      <c r="AU180" s="107"/>
      <c r="AV180" s="107"/>
      <c r="AW180" s="107"/>
      <c r="AX180" s="107"/>
      <c r="AY180" s="107"/>
      <c r="AZ180" s="107"/>
      <c r="BA180" s="107"/>
      <c r="BB180" s="107"/>
      <c r="BC180" s="43"/>
      <c r="BD180" s="43"/>
      <c r="BE180" s="43"/>
      <c r="BF180" s="43"/>
      <c r="BG180" s="43"/>
      <c r="BH180" s="43"/>
      <c r="BI180" s="43"/>
      <c r="BJ180" s="43"/>
      <c r="BK180" s="45"/>
    </row>
    <row r="181" spans="1:63" x14ac:dyDescent="0.2">
      <c r="A181" s="41" t="s">
        <v>70</v>
      </c>
      <c r="B181" s="45">
        <v>2012</v>
      </c>
      <c r="C181" s="43"/>
      <c r="D181" s="43"/>
      <c r="E181" s="43"/>
      <c r="F181" s="43"/>
      <c r="G181" s="43"/>
      <c r="H181" s="43"/>
      <c r="I181" s="43"/>
      <c r="J181" s="43"/>
      <c r="K181" s="43"/>
      <c r="L181" s="43"/>
      <c r="M181" s="43"/>
      <c r="N181" s="44"/>
      <c r="O181" s="44"/>
      <c r="P181" s="44"/>
      <c r="Q181" s="44"/>
      <c r="R181" s="44"/>
      <c r="S181" s="43"/>
      <c r="T181" s="43"/>
      <c r="U181" s="43"/>
      <c r="V181" s="43"/>
      <c r="W181" s="43"/>
      <c r="X181" s="43"/>
      <c r="Y181" s="43"/>
      <c r="Z181" s="43"/>
      <c r="AA181" s="43"/>
      <c r="AB181" s="43"/>
      <c r="AC181" s="43"/>
      <c r="AD181" s="43"/>
      <c r="AE181" s="43"/>
      <c r="AF181" s="43"/>
      <c r="AG181" s="43"/>
      <c r="AH181" s="43"/>
      <c r="AI181" s="43"/>
      <c r="AJ181" s="43"/>
      <c r="AK181" s="107"/>
      <c r="AL181" s="107"/>
      <c r="AM181" s="107"/>
      <c r="AN181" s="107"/>
      <c r="AO181" s="107"/>
      <c r="AP181" s="107"/>
      <c r="AQ181" s="107"/>
      <c r="AR181" s="107"/>
      <c r="AS181" s="107"/>
      <c r="AT181" s="107"/>
      <c r="AU181" s="107"/>
      <c r="AV181" s="107"/>
      <c r="AW181" s="107"/>
      <c r="AX181" s="107"/>
      <c r="AY181" s="107"/>
      <c r="AZ181" s="107"/>
      <c r="BA181" s="107"/>
      <c r="BB181" s="107"/>
      <c r="BC181" s="43"/>
      <c r="BD181" s="43"/>
      <c r="BE181" s="43"/>
      <c r="BF181" s="43"/>
      <c r="BG181" s="43"/>
      <c r="BH181" s="43"/>
      <c r="BI181" s="43"/>
      <c r="BJ181" s="43"/>
      <c r="BK181" s="45"/>
    </row>
    <row r="182" spans="1:63" s="45" customFormat="1" x14ac:dyDescent="0.2">
      <c r="A182" s="41" t="s">
        <v>70</v>
      </c>
      <c r="B182" s="45">
        <v>2013</v>
      </c>
      <c r="C182" s="43"/>
      <c r="D182" s="43"/>
      <c r="E182" s="43"/>
      <c r="F182" s="43"/>
      <c r="G182" s="43"/>
      <c r="H182" s="43"/>
      <c r="I182" s="43"/>
      <c r="J182" s="43"/>
      <c r="K182" s="43"/>
      <c r="L182" s="43"/>
      <c r="M182" s="43"/>
      <c r="N182" s="44"/>
      <c r="O182" s="44"/>
      <c r="P182" s="44"/>
      <c r="Q182" s="44"/>
      <c r="R182" s="44"/>
      <c r="S182" s="43"/>
      <c r="T182" s="43"/>
      <c r="U182" s="43"/>
      <c r="V182" s="43"/>
      <c r="W182" s="43"/>
      <c r="X182" s="43"/>
      <c r="Y182" s="43"/>
      <c r="Z182" s="43"/>
      <c r="AA182" s="43"/>
      <c r="AB182" s="43"/>
      <c r="AC182" s="43"/>
      <c r="AD182" s="43"/>
      <c r="AE182" s="43"/>
      <c r="AF182" s="43"/>
      <c r="AG182" s="43"/>
      <c r="AH182" s="43"/>
      <c r="AI182" s="43"/>
      <c r="AJ182" s="43"/>
      <c r="AK182" s="107"/>
      <c r="AL182" s="107"/>
      <c r="AM182" s="107"/>
      <c r="AN182" s="107"/>
      <c r="AO182" s="107"/>
      <c r="AP182" s="107"/>
      <c r="AQ182" s="107"/>
      <c r="AR182" s="107"/>
      <c r="AS182" s="107"/>
      <c r="AT182" s="107"/>
      <c r="AU182" s="107"/>
      <c r="AV182" s="107"/>
      <c r="AW182" s="107"/>
      <c r="AX182" s="107"/>
      <c r="AY182" s="107"/>
      <c r="AZ182" s="107"/>
      <c r="BA182" s="107"/>
      <c r="BB182" s="107"/>
      <c r="BC182" s="43"/>
      <c r="BD182" s="43"/>
      <c r="BE182" s="43"/>
      <c r="BF182" s="43"/>
      <c r="BG182" s="43"/>
      <c r="BH182" s="43"/>
      <c r="BI182" s="43"/>
      <c r="BJ182" s="43"/>
    </row>
    <row r="183" spans="1:63" s="45" customFormat="1" x14ac:dyDescent="0.2">
      <c r="A183" s="41" t="s">
        <v>70</v>
      </c>
      <c r="B183" s="84">
        <v>2014</v>
      </c>
      <c r="C183" s="43"/>
      <c r="D183" s="43"/>
      <c r="E183" s="43"/>
      <c r="F183" s="43"/>
      <c r="G183" s="43"/>
      <c r="H183" s="43"/>
      <c r="I183" s="43"/>
      <c r="J183" s="43"/>
      <c r="K183" s="43"/>
      <c r="L183" s="43"/>
      <c r="M183" s="43"/>
      <c r="N183" s="44"/>
      <c r="O183" s="44"/>
      <c r="P183" s="44"/>
      <c r="Q183" s="44"/>
      <c r="R183" s="44"/>
      <c r="S183" s="43"/>
      <c r="T183" s="43"/>
      <c r="U183" s="43"/>
      <c r="V183" s="43"/>
      <c r="W183" s="43"/>
      <c r="X183" s="43"/>
      <c r="Y183" s="43"/>
      <c r="Z183" s="43"/>
      <c r="AA183" s="43"/>
      <c r="AB183" s="43"/>
      <c r="AC183" s="43"/>
      <c r="AD183" s="43"/>
      <c r="AE183" s="43"/>
      <c r="AF183" s="43"/>
      <c r="AG183" s="43"/>
      <c r="AH183" s="43"/>
      <c r="AI183" s="43"/>
      <c r="AJ183" s="43"/>
      <c r="AK183" s="107"/>
      <c r="AL183" s="107"/>
      <c r="AM183" s="107"/>
      <c r="AN183" s="107"/>
      <c r="AO183" s="107"/>
      <c r="AP183" s="107"/>
      <c r="AQ183" s="107"/>
      <c r="AR183" s="107"/>
      <c r="AS183" s="107"/>
      <c r="AT183" s="107"/>
      <c r="AU183" s="107"/>
      <c r="AV183" s="107"/>
      <c r="AW183" s="107"/>
      <c r="AX183" s="107"/>
      <c r="AY183" s="107"/>
      <c r="AZ183" s="107"/>
      <c r="BA183" s="107"/>
      <c r="BB183" s="107"/>
      <c r="BC183" s="43"/>
      <c r="BD183" s="43"/>
      <c r="BE183" s="43"/>
      <c r="BF183" s="43"/>
      <c r="BG183" s="43"/>
      <c r="BH183" s="43"/>
      <c r="BI183" s="43"/>
      <c r="BJ183" s="43"/>
      <c r="BK183" s="57"/>
    </row>
    <row r="184" spans="1:63" s="45" customFormat="1" x14ac:dyDescent="0.2">
      <c r="A184" s="41" t="s">
        <v>70</v>
      </c>
      <c r="B184" s="84">
        <v>2015</v>
      </c>
      <c r="C184" s="43">
        <v>3</v>
      </c>
      <c r="D184" s="43">
        <v>2</v>
      </c>
      <c r="E184" s="43">
        <v>3</v>
      </c>
      <c r="F184" s="43">
        <v>3</v>
      </c>
      <c r="G184" s="43">
        <v>2</v>
      </c>
      <c r="H184" s="43">
        <v>0</v>
      </c>
      <c r="I184" s="43">
        <v>1</v>
      </c>
      <c r="J184" s="43">
        <v>0</v>
      </c>
      <c r="K184" s="43">
        <v>1</v>
      </c>
      <c r="L184" s="43">
        <v>0</v>
      </c>
      <c r="M184" s="43">
        <v>0.05</v>
      </c>
      <c r="N184" s="44">
        <v>0</v>
      </c>
      <c r="O184" s="44">
        <v>0.05</v>
      </c>
      <c r="P184" s="44">
        <v>0</v>
      </c>
      <c r="Q184" s="44">
        <v>0</v>
      </c>
      <c r="R184" s="44">
        <v>150</v>
      </c>
      <c r="S184" s="43">
        <v>0</v>
      </c>
      <c r="T184" s="43">
        <v>0</v>
      </c>
      <c r="U184" s="43">
        <v>0</v>
      </c>
      <c r="V184" s="43"/>
      <c r="W184" s="43">
        <v>0</v>
      </c>
      <c r="X184" s="43"/>
      <c r="Y184" s="43">
        <v>0</v>
      </c>
      <c r="Z184" s="43">
        <v>0</v>
      </c>
      <c r="AA184" s="43">
        <v>0</v>
      </c>
      <c r="AB184" s="43"/>
      <c r="AC184" s="43">
        <v>0</v>
      </c>
      <c r="AD184" s="43"/>
      <c r="AE184" s="43">
        <v>0</v>
      </c>
      <c r="AF184" s="43"/>
      <c r="AG184" s="43">
        <v>0</v>
      </c>
      <c r="AH184" s="43">
        <v>0</v>
      </c>
      <c r="AI184" s="43">
        <v>0</v>
      </c>
      <c r="AJ184" s="43">
        <v>0</v>
      </c>
      <c r="AK184" s="107">
        <v>0</v>
      </c>
      <c r="AL184" s="107">
        <v>0</v>
      </c>
      <c r="AM184" s="107">
        <v>0</v>
      </c>
      <c r="AN184" s="107"/>
      <c r="AO184" s="107"/>
      <c r="AP184" s="107">
        <v>0</v>
      </c>
      <c r="AQ184" s="107">
        <v>0</v>
      </c>
      <c r="AR184" s="107">
        <v>0</v>
      </c>
      <c r="AS184" s="107"/>
      <c r="AT184" s="107"/>
      <c r="AU184" s="107"/>
      <c r="AV184" s="107"/>
      <c r="AW184" s="107">
        <v>0</v>
      </c>
      <c r="AX184" s="107">
        <v>0</v>
      </c>
      <c r="AY184" s="107">
        <v>0</v>
      </c>
      <c r="AZ184" s="107">
        <v>0</v>
      </c>
      <c r="BA184" s="107">
        <v>0</v>
      </c>
      <c r="BB184" s="107">
        <v>0</v>
      </c>
      <c r="BC184" s="43">
        <v>2</v>
      </c>
      <c r="BD184" s="43">
        <v>0</v>
      </c>
      <c r="BE184" s="43">
        <v>0</v>
      </c>
      <c r="BF184" s="43">
        <v>0</v>
      </c>
      <c r="BG184" s="43" t="s">
        <v>6</v>
      </c>
      <c r="BH184" s="43"/>
      <c r="BI184" s="43"/>
      <c r="BJ184" s="43"/>
      <c r="BK184" s="57"/>
    </row>
    <row r="185" spans="1:63" s="45" customFormat="1" x14ac:dyDescent="0.2">
      <c r="A185" s="41" t="s">
        <v>70</v>
      </c>
      <c r="B185" s="84">
        <v>2016</v>
      </c>
      <c r="C185" s="67">
        <v>1</v>
      </c>
      <c r="D185" s="67">
        <v>1</v>
      </c>
      <c r="E185" s="67">
        <v>1</v>
      </c>
      <c r="F185" s="67">
        <v>1</v>
      </c>
      <c r="G185" s="67">
        <v>1</v>
      </c>
      <c r="H185" s="67">
        <v>0</v>
      </c>
      <c r="I185" s="67">
        <v>0</v>
      </c>
      <c r="J185" s="67">
        <v>0</v>
      </c>
      <c r="K185" s="67">
        <v>0</v>
      </c>
      <c r="L185" s="67">
        <v>0</v>
      </c>
      <c r="M185" s="43">
        <v>0.05</v>
      </c>
      <c r="N185" s="44">
        <v>0</v>
      </c>
      <c r="O185" s="44">
        <v>0.05</v>
      </c>
      <c r="P185" s="44">
        <v>0</v>
      </c>
      <c r="Q185" s="44">
        <v>0</v>
      </c>
      <c r="R185" s="44">
        <v>100</v>
      </c>
      <c r="S185" s="67">
        <v>0</v>
      </c>
      <c r="T185" s="67">
        <v>0</v>
      </c>
      <c r="U185" s="67">
        <v>0</v>
      </c>
      <c r="V185" s="67">
        <v>0</v>
      </c>
      <c r="W185" s="67">
        <v>0</v>
      </c>
      <c r="X185" s="67">
        <v>0</v>
      </c>
      <c r="Y185" s="67">
        <v>0</v>
      </c>
      <c r="Z185" s="67">
        <v>0</v>
      </c>
      <c r="AA185" s="67">
        <v>0</v>
      </c>
      <c r="AB185" s="67">
        <v>0</v>
      </c>
      <c r="AC185" s="67">
        <v>0</v>
      </c>
      <c r="AD185" s="67">
        <v>0</v>
      </c>
      <c r="AE185" s="68">
        <v>0</v>
      </c>
      <c r="AF185" s="67">
        <v>0</v>
      </c>
      <c r="AG185" s="43">
        <v>0</v>
      </c>
      <c r="AH185" s="43">
        <v>0</v>
      </c>
      <c r="AI185" s="43">
        <v>0</v>
      </c>
      <c r="AJ185" s="67">
        <v>0</v>
      </c>
      <c r="AK185" s="146">
        <v>0</v>
      </c>
      <c r="AL185" s="146">
        <v>0</v>
      </c>
      <c r="AM185" s="146">
        <v>0</v>
      </c>
      <c r="AN185" s="146">
        <v>0</v>
      </c>
      <c r="AO185" s="146">
        <v>0</v>
      </c>
      <c r="AP185" s="146">
        <v>0</v>
      </c>
      <c r="AQ185" s="146">
        <v>0</v>
      </c>
      <c r="AR185" s="146">
        <v>0</v>
      </c>
      <c r="AS185" s="146">
        <v>0</v>
      </c>
      <c r="AT185" s="146">
        <v>0</v>
      </c>
      <c r="AU185" s="146">
        <v>0</v>
      </c>
      <c r="AV185" s="146">
        <v>0</v>
      </c>
      <c r="AW185" s="146">
        <v>0</v>
      </c>
      <c r="AX185" s="146">
        <v>0</v>
      </c>
      <c r="AY185" s="146">
        <v>0</v>
      </c>
      <c r="AZ185" s="146">
        <v>0</v>
      </c>
      <c r="BA185" s="146">
        <v>0</v>
      </c>
      <c r="BB185" s="146">
        <v>0</v>
      </c>
      <c r="BC185" s="67">
        <v>4</v>
      </c>
      <c r="BD185" s="67">
        <v>0</v>
      </c>
      <c r="BE185" s="67">
        <v>0</v>
      </c>
      <c r="BF185" s="67">
        <v>0</v>
      </c>
      <c r="BG185" s="67">
        <v>0</v>
      </c>
      <c r="BH185" s="67">
        <v>0</v>
      </c>
      <c r="BI185" s="67">
        <v>0</v>
      </c>
      <c r="BJ185" s="67">
        <v>0</v>
      </c>
      <c r="BK185" s="57"/>
    </row>
    <row r="186" spans="1:63" s="45" customFormat="1" x14ac:dyDescent="0.2">
      <c r="A186" s="41" t="s">
        <v>70</v>
      </c>
      <c r="B186" s="84">
        <v>2017</v>
      </c>
      <c r="C186" s="67">
        <f>HLOOKUP('[1]Samlede indberetninger 2017'!$M$9,'[1]Samlede indberetninger 2017'!$M$9:$M$78,'MIS (Andreas)'!A3,0)</f>
        <v>2</v>
      </c>
      <c r="D186" s="67">
        <f>HLOOKUP('[1]Samlede indberetninger 2017'!$M$9,'[1]Samlede indberetninger 2017'!$M$9:$M$78,'MIS (Andreas)'!B3,0)</f>
        <v>2</v>
      </c>
      <c r="E186" s="67">
        <f>HLOOKUP('[1]Samlede indberetninger 2017'!$M$9,'[1]Samlede indberetninger 2017'!$M$9:$M$78,'MIS (Andreas)'!C3,0)</f>
        <v>1</v>
      </c>
      <c r="F186" s="67">
        <f>HLOOKUP('[1]Samlede indberetninger 2017'!$M$9,'[1]Samlede indberetninger 2017'!$M$9:$M$78,'MIS (Andreas)'!D3,0)</f>
        <v>2</v>
      </c>
      <c r="G186" s="67">
        <f>HLOOKUP('[1]Samlede indberetninger 2017'!$M$9,'[1]Samlede indberetninger 2017'!$M$9:$M$78,'MIS (Andreas)'!E3,0)</f>
        <v>2</v>
      </c>
      <c r="H186" s="67">
        <f>HLOOKUP('[1]Samlede indberetninger 2017'!$M$9,'[1]Samlede indberetninger 2017'!$M$9:$M$78,'MIS (Andreas)'!F3,0)</f>
        <v>1</v>
      </c>
      <c r="I186" s="67">
        <f>HLOOKUP('[1]Samlede indberetninger 2017'!$M$9,'[1]Samlede indberetninger 2017'!$M$9:$M$78,'MIS (Andreas)'!G3,0)</f>
        <v>0</v>
      </c>
      <c r="J186" s="67">
        <f>HLOOKUP('[1]Samlede indberetninger 2017'!$M$9,'[1]Samlede indberetninger 2017'!$M$9:$M$78,'MIS (Andreas)'!H3,0)</f>
        <v>0</v>
      </c>
      <c r="K186" s="67">
        <f>HLOOKUP('[1]Samlede indberetninger 2017'!$M$9,'[1]Samlede indberetninger 2017'!$M$9:$M$78,'MIS (Andreas)'!I3,0)</f>
        <v>1</v>
      </c>
      <c r="L186" s="67">
        <f>HLOOKUP('[1]Samlede indberetninger 2017'!$M$9,'[1]Samlede indberetninger 2017'!$M$9:$M$78,'MIS (Andreas)'!J3,0)</f>
        <v>0</v>
      </c>
      <c r="M186" s="67">
        <f>HLOOKUP('[1]Samlede indberetninger 2017'!$M$9,'[1]Samlede indberetninger 2017'!$M$9:$M$78,'MIS (Andreas)'!K3,0)</f>
        <v>0.05</v>
      </c>
      <c r="N186" s="67">
        <f>HLOOKUP('[1]Samlede indberetninger 2017'!$M$9,'[1]Samlede indberetninger 2017'!$M$9:$M$78,'MIS (Andreas)'!L3,0)</f>
        <v>0</v>
      </c>
      <c r="O186" s="67">
        <f>HLOOKUP('[1]Samlede indberetninger 2017'!$M$9,'[1]Samlede indberetninger 2017'!$M$9:$M$78,'MIS (Andreas)'!M3,0)</f>
        <v>0</v>
      </c>
      <c r="P186" s="67">
        <f>HLOOKUP('[1]Samlede indberetninger 2017'!$M$9,'[1]Samlede indberetninger 2017'!$M$9:$M$78,'MIS (Andreas)'!N3,0)</f>
        <v>0.05</v>
      </c>
      <c r="Q186" s="67">
        <f>HLOOKUP('[1]Samlede indberetninger 2017'!$M$9,'[1]Samlede indberetninger 2017'!$M$9:$M$78,'MIS (Andreas)'!O3,0)</f>
        <v>0</v>
      </c>
      <c r="R186" s="146">
        <f>HLOOKUP('[1]Samlede indberetninger 2017'!$M$9,'[1]Samlede indberetninger 2017'!$M$9:$M$78,'MIS (Andreas)'!P3,0)/1000</f>
        <v>50</v>
      </c>
      <c r="S186" s="67">
        <f>HLOOKUP('[1]Samlede indberetninger 2017'!$M$9,'[1]Samlede indberetninger 2017'!$M$9:$M$78,'MIS (Andreas)'!Q3,0)</f>
        <v>1</v>
      </c>
      <c r="T186" s="67">
        <f>HLOOKUP('[1]Samlede indberetninger 2017'!$M$9,'[1]Samlede indberetninger 2017'!$M$9:$M$78,'MIS (Andreas)'!R3,0)</f>
        <v>0</v>
      </c>
      <c r="U186" s="67">
        <f>HLOOKUP('[1]Samlede indberetninger 2017'!$M$9,'[1]Samlede indberetninger 2017'!$M$9:$M$78,'MIS (Andreas)'!S3,0)</f>
        <v>0</v>
      </c>
      <c r="V186" s="67">
        <f>HLOOKUP('[1]Samlede indberetninger 2017'!$M$9,'[1]Samlede indberetninger 2017'!$M$9:$M$78,'MIS (Andreas)'!T3,0)</f>
        <v>0</v>
      </c>
      <c r="W186" s="67">
        <f>HLOOKUP('[1]Samlede indberetninger 2017'!$M$9,'[1]Samlede indberetninger 2017'!$M$9:$M$78,'MIS (Andreas)'!U3,0)</f>
        <v>1</v>
      </c>
      <c r="X186" s="67">
        <f>HLOOKUP('[1]Samlede indberetninger 2017'!$M$9,'[1]Samlede indberetninger 2017'!$M$9:$M$78,'MIS (Andreas)'!V3,0)</f>
        <v>0</v>
      </c>
      <c r="Y186" s="67">
        <f>HLOOKUP('[1]Samlede indberetninger 2017'!$M$9,'[1]Samlede indberetninger 2017'!$M$9:$M$78,'MIS (Andreas)'!W3,0)</f>
        <v>1</v>
      </c>
      <c r="Z186" s="67">
        <f>HLOOKUP('[1]Samlede indberetninger 2017'!$M$9,'[1]Samlede indberetninger 2017'!$M$9:$M$78,'MIS (Andreas)'!X3,0)</f>
        <v>0</v>
      </c>
      <c r="AA186" s="67">
        <f>HLOOKUP('[1]Samlede indberetninger 2017'!$M$9,'[1]Samlede indberetninger 2017'!$M$9:$M$78,'MIS (Andreas)'!Y3,0)</f>
        <v>0</v>
      </c>
      <c r="AB186" s="67">
        <f>HLOOKUP('[1]Samlede indberetninger 2017'!$M$9,'[1]Samlede indberetninger 2017'!$M$9:$M$78,'MIS (Andreas)'!Z3,0)</f>
        <v>0</v>
      </c>
      <c r="AC186" s="67">
        <f>HLOOKUP('[1]Samlede indberetninger 2017'!$M$9,'[1]Samlede indberetninger 2017'!$M$9:$M$78,'MIS (Andreas)'!AA3,0)</f>
        <v>1</v>
      </c>
      <c r="AD186" s="67">
        <f>HLOOKUP('[1]Samlede indberetninger 2017'!$M$9,'[1]Samlede indberetninger 2017'!$M$9:$M$78,'MIS (Andreas)'!AB3,0)</f>
        <v>0</v>
      </c>
      <c r="AE186" s="67">
        <f>HLOOKUP('[1]Samlede indberetninger 2017'!$M$9,'[1]Samlede indberetninger 2017'!$M$9:$M$78,'MIS (Andreas)'!AC3,0)</f>
        <v>0</v>
      </c>
      <c r="AF186" s="67">
        <f>HLOOKUP('[1]Samlede indberetninger 2017'!$M$9,'[1]Samlede indberetninger 2017'!$M$9:$M$78,'MIS (Andreas)'!AD3,0)</f>
        <v>0</v>
      </c>
      <c r="AG186" s="67">
        <f>HLOOKUP('[1]Samlede indberetninger 2017'!$M$9,'[1]Samlede indberetninger 2017'!$M$9:$M$78,'MIS (Andreas)'!AE3,0)</f>
        <v>0</v>
      </c>
      <c r="AH186" s="67">
        <f>HLOOKUP('[1]Samlede indberetninger 2017'!$M$9,'[1]Samlede indberetninger 2017'!$M$9:$M$78,'MIS (Andreas)'!AF3,0)</f>
        <v>0</v>
      </c>
      <c r="AI186" s="67">
        <f>HLOOKUP('[1]Samlede indberetninger 2017'!$M$9,'[1]Samlede indberetninger 2017'!$M$9:$M$78,'MIS (Andreas)'!AG3,0)</f>
        <v>0</v>
      </c>
      <c r="AJ186" s="67">
        <f>HLOOKUP('[1]Samlede indberetninger 2017'!$M$9,'[1]Samlede indberetninger 2017'!$M$9:$M$78,'MIS (Andreas)'!AH3,0)</f>
        <v>0</v>
      </c>
      <c r="AK186" s="146">
        <f>HLOOKUP('[1]Samlede indberetninger 2017'!$M$9,'[1]Samlede indberetninger 2017'!$M$9:$M$78,'MIS (Andreas)'!AI3,0)</f>
        <v>0</v>
      </c>
      <c r="AL186" s="146">
        <f>HLOOKUP('[1]Samlede indberetninger 2017'!$M$9,'[1]Samlede indberetninger 2017'!$M$9:$M$78,'MIS (Andreas)'!AJ3,0)</f>
        <v>0</v>
      </c>
      <c r="AM186" s="146">
        <f>HLOOKUP('[1]Samlede indberetninger 2017'!$M$9,'[1]Samlede indberetninger 2017'!$M$9:$M$78,'MIS (Andreas)'!AK3,0)</f>
        <v>0</v>
      </c>
      <c r="AN186" s="146">
        <f>HLOOKUP('[1]Samlede indberetninger 2017'!$M$9,'[1]Samlede indberetninger 2017'!$M$9:$M$78,'MIS (Andreas)'!AL3,0)</f>
        <v>0</v>
      </c>
      <c r="AO186" s="146">
        <f>HLOOKUP('[1]Samlede indberetninger 2017'!$M$9,'[1]Samlede indberetninger 2017'!$M$9:$M$78,'MIS (Andreas)'!AM3,0)</f>
        <v>0</v>
      </c>
      <c r="AP186" s="146">
        <f>HLOOKUP('[1]Samlede indberetninger 2017'!$M$9,'[1]Samlede indberetninger 2017'!$M$9:$M$78,'MIS (Andreas)'!AN3,0)</f>
        <v>0</v>
      </c>
      <c r="AQ186" s="146">
        <f>HLOOKUP('[1]Samlede indberetninger 2017'!$M$9,'[1]Samlede indberetninger 2017'!$M$9:$M$78,'MIS (Andreas)'!AO3,0)</f>
        <v>0</v>
      </c>
      <c r="AR186" s="146">
        <f>HLOOKUP('[1]Samlede indberetninger 2017'!$M$9,'[1]Samlede indberetninger 2017'!$M$9:$M$78,'MIS (Andreas)'!AP3,0)</f>
        <v>0</v>
      </c>
      <c r="AS186" s="146">
        <f>HLOOKUP('[1]Samlede indberetninger 2017'!$M$9,'[1]Samlede indberetninger 2017'!$M$9:$M$78,'MIS (Andreas)'!AQ3,0)</f>
        <v>0</v>
      </c>
      <c r="AT186" s="146">
        <f>HLOOKUP('[1]Samlede indberetninger 2017'!$M$9,'[1]Samlede indberetninger 2017'!$M$9:$M$78,'MIS (Andreas)'!AR3,0)</f>
        <v>0</v>
      </c>
      <c r="AU186" s="146">
        <f>HLOOKUP('[1]Samlede indberetninger 2017'!$M$9,'[1]Samlede indberetninger 2017'!$M$9:$M$78,'MIS (Andreas)'!AS3,0)</f>
        <v>0</v>
      </c>
      <c r="AV186" s="146">
        <f>HLOOKUP('[1]Samlede indberetninger 2017'!$M$9,'[1]Samlede indberetninger 2017'!$M$9:$M$78,'MIS (Andreas)'!AT3,0)</f>
        <v>0</v>
      </c>
      <c r="AW186" s="146">
        <f>HLOOKUP('[1]Samlede indberetninger 2017'!$M$9,'[1]Samlede indberetninger 2017'!$M$9:$M$78,'MIS (Andreas)'!AU3,0)</f>
        <v>0</v>
      </c>
      <c r="AX186" s="146">
        <f>HLOOKUP('[1]Samlede indberetninger 2017'!$M$9,'[1]Samlede indberetninger 2017'!$M$9:$M$78,'MIS (Andreas)'!AV3,0)</f>
        <v>0</v>
      </c>
      <c r="AY186" s="146">
        <f>HLOOKUP('[1]Samlede indberetninger 2017'!$M$9,'[1]Samlede indberetninger 2017'!$M$9:$M$78,'MIS (Andreas)'!AW3,0)</f>
        <v>0</v>
      </c>
      <c r="AZ186" s="146">
        <f>HLOOKUP('[1]Samlede indberetninger 2017'!$M$9,'[1]Samlede indberetninger 2017'!$M$9:$M$78,'MIS (Andreas)'!AX3,0)</f>
        <v>0</v>
      </c>
      <c r="BA186" s="146">
        <f>HLOOKUP('[1]Samlede indberetninger 2017'!$M$9,'[1]Samlede indberetninger 2017'!$M$9:$M$78,'MIS (Andreas)'!AY3,0)</f>
        <v>0</v>
      </c>
      <c r="BB186" s="146">
        <f>HLOOKUP('[1]Samlede indberetninger 2017'!$M$9,'[1]Samlede indberetninger 2017'!$M$9:$M$78,'MIS (Andreas)'!AZ3,0)</f>
        <v>0</v>
      </c>
      <c r="BC186" s="67">
        <f>HLOOKUP('[1]Samlede indberetninger 2017'!$M$9,'[1]Samlede indberetninger 2017'!$M$9:$M$78,'MIS (Andreas)'!BA3,0)</f>
        <v>5</v>
      </c>
      <c r="BD186" s="67">
        <f>HLOOKUP('[1]Samlede indberetninger 2017'!$M$9,'[1]Samlede indberetninger 2017'!$M$9:$M$78,'MIS (Andreas)'!BB3,0)</f>
        <v>1</v>
      </c>
      <c r="BE186" s="67">
        <f>HLOOKUP('[1]Samlede indberetninger 2017'!$M$9,'[1]Samlede indberetninger 2017'!$M$9:$M$78,'MIS (Andreas)'!BC3,0)</f>
        <v>0</v>
      </c>
      <c r="BF186" s="67">
        <f>HLOOKUP('[1]Samlede indberetninger 2017'!$M$9,'[1]Samlede indberetninger 2017'!$M$9:$M$78,'MIS (Andreas)'!BD3,0)</f>
        <v>0</v>
      </c>
      <c r="BG186" s="67">
        <f>HLOOKUP('[1]Samlede indberetninger 2017'!$M$9,'[1]Samlede indberetninger 2017'!$M$9:$M$78,'MIS (Andreas)'!BE3,0)</f>
        <v>0</v>
      </c>
      <c r="BH186" s="67">
        <f>HLOOKUP('[1]Samlede indberetninger 2017'!$M$9,'[1]Samlede indberetninger 2017'!$M$9:$M$78,'MIS (Andreas)'!BF3,0)</f>
        <v>0</v>
      </c>
      <c r="BI186" s="67">
        <f>HLOOKUP('[1]Samlede indberetninger 2017'!$M$9,'[1]Samlede indberetninger 2017'!$M$9:$M$78,'MIS (Andreas)'!BG3,0)</f>
        <v>0</v>
      </c>
      <c r="BJ186" s="67">
        <f>HLOOKUP('[1]Samlede indberetninger 2017'!$M$9,'[1]Samlede indberetninger 2017'!$M$9:$M$78,'MIS (Andreas)'!BH3,0)</f>
        <v>0</v>
      </c>
      <c r="BK186" s="57"/>
    </row>
    <row r="187" spans="1:63" x14ac:dyDescent="0.2">
      <c r="A187" s="47" t="s">
        <v>23</v>
      </c>
      <c r="B187" s="84">
        <v>2007</v>
      </c>
      <c r="C187" s="43">
        <f t="shared" ref="C187:U187" si="60">+C132+C143+C154+C165+C176</f>
        <v>50</v>
      </c>
      <c r="D187" s="43">
        <f t="shared" si="60"/>
        <v>19</v>
      </c>
      <c r="E187" s="43">
        <f t="shared" si="60"/>
        <v>24</v>
      </c>
      <c r="F187" s="43">
        <f t="shared" si="60"/>
        <v>14</v>
      </c>
      <c r="G187" s="43">
        <f t="shared" si="60"/>
        <v>6</v>
      </c>
      <c r="H187" s="43">
        <f t="shared" si="60"/>
        <v>0</v>
      </c>
      <c r="I187" s="43">
        <f t="shared" si="60"/>
        <v>0</v>
      </c>
      <c r="J187" s="43">
        <f t="shared" si="60"/>
        <v>0</v>
      </c>
      <c r="K187" s="43">
        <f t="shared" si="60"/>
        <v>1</v>
      </c>
      <c r="L187" s="43">
        <f t="shared" si="60"/>
        <v>0</v>
      </c>
      <c r="M187" s="43">
        <f t="shared" si="60"/>
        <v>11.2</v>
      </c>
      <c r="N187" s="44">
        <f t="shared" si="60"/>
        <v>3</v>
      </c>
      <c r="O187" s="44">
        <f t="shared" si="60"/>
        <v>5.2</v>
      </c>
      <c r="P187" s="44">
        <f t="shared" si="60"/>
        <v>2</v>
      </c>
      <c r="Q187" s="44">
        <f t="shared" si="60"/>
        <v>1</v>
      </c>
      <c r="R187" s="44">
        <f t="shared" si="60"/>
        <v>3397</v>
      </c>
      <c r="S187" s="43">
        <f t="shared" si="60"/>
        <v>2</v>
      </c>
      <c r="T187" s="43">
        <f t="shared" si="60"/>
        <v>1</v>
      </c>
      <c r="U187" s="43">
        <f t="shared" si="60"/>
        <v>0</v>
      </c>
      <c r="V187" s="43"/>
      <c r="W187" s="43">
        <f t="shared" ref="W187:W197" si="61">+W132+W143+W154+W165+W176</f>
        <v>3</v>
      </c>
      <c r="X187" s="43"/>
      <c r="Y187" s="43">
        <f t="shared" ref="Y187:AA196" si="62">+Y132+Y143+Y154+Y165+Y176</f>
        <v>0</v>
      </c>
      <c r="Z187" s="43">
        <f t="shared" si="62"/>
        <v>0</v>
      </c>
      <c r="AA187" s="43">
        <f t="shared" si="62"/>
        <v>0</v>
      </c>
      <c r="AB187" s="43"/>
      <c r="AC187" s="43">
        <f t="shared" ref="AC187:AD197" si="63">+AC132+AC143+AC154+AC165+AC176</f>
        <v>2</v>
      </c>
      <c r="AD187" s="43"/>
      <c r="AE187" s="43">
        <f t="shared" ref="AE187:AE197" si="64">+AE132+AE143+AE154+AE165+AE176</f>
        <v>0</v>
      </c>
      <c r="AF187" s="43"/>
      <c r="AG187" s="43">
        <f t="shared" ref="AG187:AM196" si="65">+AG132+AG143+AG154+AG165+AG176</f>
        <v>1</v>
      </c>
      <c r="AH187" s="43">
        <f t="shared" si="65"/>
        <v>0</v>
      </c>
      <c r="AI187" s="43">
        <f t="shared" si="65"/>
        <v>1</v>
      </c>
      <c r="AJ187" s="43">
        <f t="shared" si="65"/>
        <v>1</v>
      </c>
      <c r="AK187" s="107">
        <f t="shared" si="65"/>
        <v>1155</v>
      </c>
      <c r="AL187" s="107">
        <f t="shared" si="65"/>
        <v>50</v>
      </c>
      <c r="AM187" s="107">
        <f t="shared" si="65"/>
        <v>0</v>
      </c>
      <c r="AN187" s="107"/>
      <c r="AO187" s="107"/>
      <c r="AP187" s="107">
        <f t="shared" ref="AP187:AR196" si="66">+AP132+AP143+AP154+AP165+AP176</f>
        <v>1000</v>
      </c>
      <c r="AQ187" s="107">
        <f t="shared" si="66"/>
        <v>0</v>
      </c>
      <c r="AR187" s="107">
        <f t="shared" si="66"/>
        <v>0</v>
      </c>
      <c r="AS187" s="107"/>
      <c r="AT187" s="107"/>
      <c r="AU187" s="107"/>
      <c r="AV187" s="107"/>
      <c r="AW187" s="107">
        <f t="shared" ref="AW187:BF187" si="67">+AW132+AW143+AW154+AW165+AW176</f>
        <v>0</v>
      </c>
      <c r="AX187" s="107">
        <f t="shared" si="67"/>
        <v>0</v>
      </c>
      <c r="AY187" s="107">
        <f t="shared" si="67"/>
        <v>0</v>
      </c>
      <c r="AZ187" s="107">
        <f t="shared" si="67"/>
        <v>0</v>
      </c>
      <c r="BA187" s="107">
        <f t="shared" si="67"/>
        <v>0</v>
      </c>
      <c r="BB187" s="107">
        <f t="shared" si="67"/>
        <v>2205</v>
      </c>
      <c r="BC187" s="43">
        <f t="shared" si="67"/>
        <v>6</v>
      </c>
      <c r="BD187" s="43">
        <f t="shared" si="67"/>
        <v>14</v>
      </c>
      <c r="BE187" s="43">
        <f t="shared" si="67"/>
        <v>4</v>
      </c>
      <c r="BF187" s="43">
        <f t="shared" si="67"/>
        <v>9</v>
      </c>
      <c r="BG187" s="43" t="s">
        <v>6</v>
      </c>
      <c r="BH187" s="43"/>
      <c r="BI187" s="43"/>
      <c r="BJ187" s="43"/>
      <c r="BK187" s="45"/>
    </row>
    <row r="188" spans="1:63" x14ac:dyDescent="0.2">
      <c r="A188" s="47" t="s">
        <v>23</v>
      </c>
      <c r="B188" s="84">
        <v>2008</v>
      </c>
      <c r="C188" s="43">
        <f t="shared" ref="C188:U188" si="68">+C133+C144+C155+C166+C177</f>
        <v>52</v>
      </c>
      <c r="D188" s="43">
        <f t="shared" si="68"/>
        <v>23</v>
      </c>
      <c r="E188" s="43">
        <f t="shared" si="68"/>
        <v>21</v>
      </c>
      <c r="F188" s="43">
        <f t="shared" si="68"/>
        <v>26</v>
      </c>
      <c r="G188" s="43">
        <f t="shared" si="68"/>
        <v>8</v>
      </c>
      <c r="H188" s="43">
        <f t="shared" si="68"/>
        <v>0</v>
      </c>
      <c r="I188" s="43">
        <f t="shared" si="68"/>
        <v>0</v>
      </c>
      <c r="J188" s="43">
        <f t="shared" si="68"/>
        <v>0</v>
      </c>
      <c r="K188" s="43">
        <f t="shared" si="68"/>
        <v>2</v>
      </c>
      <c r="L188" s="43">
        <f t="shared" si="68"/>
        <v>0</v>
      </c>
      <c r="M188" s="43">
        <f t="shared" si="68"/>
        <v>13.2</v>
      </c>
      <c r="N188" s="44">
        <f t="shared" si="68"/>
        <v>3</v>
      </c>
      <c r="O188" s="44">
        <f t="shared" si="68"/>
        <v>5.2</v>
      </c>
      <c r="P188" s="44">
        <f t="shared" si="68"/>
        <v>4</v>
      </c>
      <c r="Q188" s="44">
        <f t="shared" si="68"/>
        <v>1</v>
      </c>
      <c r="R188" s="44">
        <f t="shared" si="68"/>
        <v>5572</v>
      </c>
      <c r="S188" s="43">
        <f t="shared" si="68"/>
        <v>9</v>
      </c>
      <c r="T188" s="43">
        <f t="shared" si="68"/>
        <v>0</v>
      </c>
      <c r="U188" s="43">
        <f t="shared" si="68"/>
        <v>0</v>
      </c>
      <c r="V188" s="43"/>
      <c r="W188" s="43">
        <f t="shared" si="61"/>
        <v>9</v>
      </c>
      <c r="X188" s="43"/>
      <c r="Y188" s="43">
        <f t="shared" si="62"/>
        <v>0</v>
      </c>
      <c r="Z188" s="43">
        <f t="shared" si="62"/>
        <v>0</v>
      </c>
      <c r="AA188" s="43">
        <f t="shared" si="62"/>
        <v>0</v>
      </c>
      <c r="AB188" s="43"/>
      <c r="AC188" s="43">
        <f t="shared" si="63"/>
        <v>0</v>
      </c>
      <c r="AD188" s="43"/>
      <c r="AE188" s="43">
        <f t="shared" si="64"/>
        <v>2</v>
      </c>
      <c r="AF188" s="43"/>
      <c r="AG188" s="43">
        <f t="shared" si="65"/>
        <v>1</v>
      </c>
      <c r="AH188" s="43">
        <f t="shared" si="65"/>
        <v>3</v>
      </c>
      <c r="AI188" s="43">
        <f t="shared" si="65"/>
        <v>4</v>
      </c>
      <c r="AJ188" s="43">
        <f t="shared" si="65"/>
        <v>0</v>
      </c>
      <c r="AK188" s="107">
        <f t="shared" si="65"/>
        <v>896</v>
      </c>
      <c r="AL188" s="107">
        <f t="shared" si="65"/>
        <v>0</v>
      </c>
      <c r="AM188" s="107">
        <f t="shared" si="65"/>
        <v>0</v>
      </c>
      <c r="AN188" s="107"/>
      <c r="AO188" s="107"/>
      <c r="AP188" s="107">
        <f t="shared" si="66"/>
        <v>0</v>
      </c>
      <c r="AQ188" s="107">
        <f t="shared" si="66"/>
        <v>0</v>
      </c>
      <c r="AR188" s="107">
        <f t="shared" si="66"/>
        <v>0</v>
      </c>
      <c r="AS188" s="107"/>
      <c r="AT188" s="107"/>
      <c r="AU188" s="107"/>
      <c r="AV188" s="107"/>
      <c r="AW188" s="107">
        <f t="shared" ref="AW188:BF188" si="69">+AW133+AW144+AW155+AW166+AW177</f>
        <v>0</v>
      </c>
      <c r="AX188" s="107">
        <f t="shared" si="69"/>
        <v>0</v>
      </c>
      <c r="AY188" s="107">
        <f t="shared" si="69"/>
        <v>0</v>
      </c>
      <c r="AZ188" s="107">
        <f t="shared" si="69"/>
        <v>0</v>
      </c>
      <c r="BA188" s="107">
        <f t="shared" si="69"/>
        <v>0</v>
      </c>
      <c r="BB188" s="107">
        <f t="shared" si="69"/>
        <v>896</v>
      </c>
      <c r="BC188" s="43">
        <f t="shared" si="69"/>
        <v>7</v>
      </c>
      <c r="BD188" s="43">
        <f t="shared" si="69"/>
        <v>21</v>
      </c>
      <c r="BE188" s="43">
        <f t="shared" si="69"/>
        <v>6</v>
      </c>
      <c r="BF188" s="43">
        <f t="shared" si="69"/>
        <v>3</v>
      </c>
      <c r="BG188" s="43" t="s">
        <v>6</v>
      </c>
      <c r="BH188" s="43"/>
      <c r="BI188" s="43"/>
      <c r="BJ188" s="43"/>
      <c r="BK188" s="45"/>
    </row>
    <row r="189" spans="1:63" x14ac:dyDescent="0.2">
      <c r="A189" s="47" t="s">
        <v>23</v>
      </c>
      <c r="B189" s="84">
        <v>2009</v>
      </c>
      <c r="C189" s="43">
        <f t="shared" ref="C189:U189" si="70">+C134+C145+C156+C167+C178</f>
        <v>54</v>
      </c>
      <c r="D189" s="43">
        <f t="shared" si="70"/>
        <v>22</v>
      </c>
      <c r="E189" s="43">
        <f t="shared" si="70"/>
        <v>33</v>
      </c>
      <c r="F189" s="43">
        <f t="shared" si="70"/>
        <v>17</v>
      </c>
      <c r="G189" s="43">
        <f t="shared" si="70"/>
        <v>9</v>
      </c>
      <c r="H189" s="43">
        <f t="shared" si="70"/>
        <v>0</v>
      </c>
      <c r="I189" s="43">
        <f t="shared" si="70"/>
        <v>0</v>
      </c>
      <c r="J189" s="43">
        <f t="shared" si="70"/>
        <v>0</v>
      </c>
      <c r="K189" s="43">
        <f t="shared" si="70"/>
        <v>1</v>
      </c>
      <c r="L189" s="43">
        <f t="shared" si="70"/>
        <v>0</v>
      </c>
      <c r="M189" s="43">
        <f t="shared" si="70"/>
        <v>18.2</v>
      </c>
      <c r="N189" s="44">
        <f t="shared" si="70"/>
        <v>3.5</v>
      </c>
      <c r="O189" s="44">
        <f t="shared" si="70"/>
        <v>7.7</v>
      </c>
      <c r="P189" s="44">
        <f t="shared" si="70"/>
        <v>5.5</v>
      </c>
      <c r="Q189" s="44">
        <f t="shared" si="70"/>
        <v>1.5</v>
      </c>
      <c r="R189" s="44">
        <f t="shared" si="70"/>
        <v>6731</v>
      </c>
      <c r="S189" s="43">
        <f t="shared" si="70"/>
        <v>3</v>
      </c>
      <c r="T189" s="43">
        <f t="shared" si="70"/>
        <v>0</v>
      </c>
      <c r="U189" s="43">
        <f t="shared" si="70"/>
        <v>0</v>
      </c>
      <c r="V189" s="43"/>
      <c r="W189" s="43">
        <f t="shared" si="61"/>
        <v>3</v>
      </c>
      <c r="X189" s="43"/>
      <c r="Y189" s="43">
        <f t="shared" si="62"/>
        <v>0</v>
      </c>
      <c r="Z189" s="43">
        <f t="shared" si="62"/>
        <v>0</v>
      </c>
      <c r="AA189" s="43">
        <f t="shared" si="62"/>
        <v>0</v>
      </c>
      <c r="AB189" s="43"/>
      <c r="AC189" s="43">
        <f t="shared" si="63"/>
        <v>1</v>
      </c>
      <c r="AD189" s="43"/>
      <c r="AE189" s="43">
        <f t="shared" si="64"/>
        <v>0</v>
      </c>
      <c r="AF189" s="43"/>
      <c r="AG189" s="43">
        <f t="shared" si="65"/>
        <v>1</v>
      </c>
      <c r="AH189" s="43">
        <f t="shared" si="65"/>
        <v>0</v>
      </c>
      <c r="AI189" s="43">
        <f t="shared" si="65"/>
        <v>2</v>
      </c>
      <c r="AJ189" s="43">
        <f t="shared" si="65"/>
        <v>1</v>
      </c>
      <c r="AK189" s="107">
        <f t="shared" si="65"/>
        <v>1467</v>
      </c>
      <c r="AL189" s="107">
        <f t="shared" si="65"/>
        <v>0</v>
      </c>
      <c r="AM189" s="107">
        <f t="shared" si="65"/>
        <v>0</v>
      </c>
      <c r="AN189" s="107"/>
      <c r="AO189" s="107"/>
      <c r="AP189" s="107">
        <f t="shared" si="66"/>
        <v>0</v>
      </c>
      <c r="AQ189" s="107">
        <f t="shared" si="66"/>
        <v>0</v>
      </c>
      <c r="AR189" s="107">
        <f t="shared" si="66"/>
        <v>0</v>
      </c>
      <c r="AS189" s="107"/>
      <c r="AT189" s="107"/>
      <c r="AU189" s="107"/>
      <c r="AV189" s="107"/>
      <c r="AW189" s="107">
        <f t="shared" ref="AW189:BF189" si="71">+AW134+AW145+AW156+AW167+AW178</f>
        <v>0</v>
      </c>
      <c r="AX189" s="107">
        <f t="shared" si="71"/>
        <v>0</v>
      </c>
      <c r="AY189" s="107">
        <f t="shared" si="71"/>
        <v>0</v>
      </c>
      <c r="AZ189" s="107">
        <f t="shared" si="71"/>
        <v>0</v>
      </c>
      <c r="BA189" s="107">
        <f t="shared" si="71"/>
        <v>39</v>
      </c>
      <c r="BB189" s="107">
        <f t="shared" si="71"/>
        <v>1506</v>
      </c>
      <c r="BC189" s="43">
        <f t="shared" si="71"/>
        <v>6</v>
      </c>
      <c r="BD189" s="43">
        <f t="shared" si="71"/>
        <v>15</v>
      </c>
      <c r="BE189" s="43">
        <f t="shared" si="71"/>
        <v>5</v>
      </c>
      <c r="BF189" s="43">
        <f t="shared" si="71"/>
        <v>5</v>
      </c>
      <c r="BG189" s="43" t="s">
        <v>6</v>
      </c>
      <c r="BH189" s="43"/>
      <c r="BI189" s="43"/>
      <c r="BJ189" s="43"/>
      <c r="BK189" s="45"/>
    </row>
    <row r="190" spans="1:63" x14ac:dyDescent="0.2">
      <c r="A190" s="47" t="s">
        <v>23</v>
      </c>
      <c r="B190" s="84">
        <v>2010</v>
      </c>
      <c r="C190" s="43">
        <f t="shared" ref="C190:U190" si="72">+C135+C146+C157+C168+C179</f>
        <v>69</v>
      </c>
      <c r="D190" s="43">
        <f t="shared" si="72"/>
        <v>19</v>
      </c>
      <c r="E190" s="43">
        <f t="shared" si="72"/>
        <v>33</v>
      </c>
      <c r="F190" s="43">
        <f t="shared" si="72"/>
        <v>25</v>
      </c>
      <c r="G190" s="43">
        <f t="shared" si="72"/>
        <v>11</v>
      </c>
      <c r="H190" s="43">
        <f t="shared" si="72"/>
        <v>0</v>
      </c>
      <c r="I190" s="43">
        <f t="shared" si="72"/>
        <v>0</v>
      </c>
      <c r="J190" s="43">
        <f t="shared" si="72"/>
        <v>0</v>
      </c>
      <c r="K190" s="43">
        <f t="shared" si="72"/>
        <v>2</v>
      </c>
      <c r="L190" s="43">
        <f t="shared" si="72"/>
        <v>0</v>
      </c>
      <c r="M190" s="43">
        <f t="shared" si="72"/>
        <v>15.2</v>
      </c>
      <c r="N190" s="44">
        <f t="shared" si="72"/>
        <v>3</v>
      </c>
      <c r="O190" s="44">
        <f t="shared" si="72"/>
        <v>5.2</v>
      </c>
      <c r="P190" s="44">
        <f t="shared" si="72"/>
        <v>6</v>
      </c>
      <c r="Q190" s="44">
        <f t="shared" si="72"/>
        <v>2</v>
      </c>
      <c r="R190" s="44">
        <f t="shared" si="72"/>
        <v>7508</v>
      </c>
      <c r="S190" s="43">
        <f t="shared" si="72"/>
        <v>5</v>
      </c>
      <c r="T190" s="43">
        <f t="shared" si="72"/>
        <v>0</v>
      </c>
      <c r="U190" s="43">
        <f t="shared" si="72"/>
        <v>0</v>
      </c>
      <c r="V190" s="43"/>
      <c r="W190" s="43">
        <f t="shared" si="61"/>
        <v>5</v>
      </c>
      <c r="X190" s="43"/>
      <c r="Y190" s="43">
        <f t="shared" si="62"/>
        <v>0</v>
      </c>
      <c r="Z190" s="43">
        <f t="shared" si="62"/>
        <v>0</v>
      </c>
      <c r="AA190" s="43">
        <f t="shared" si="62"/>
        <v>0</v>
      </c>
      <c r="AB190" s="43"/>
      <c r="AC190" s="43">
        <f t="shared" si="63"/>
        <v>1</v>
      </c>
      <c r="AD190" s="43"/>
      <c r="AE190" s="43">
        <f t="shared" si="64"/>
        <v>1</v>
      </c>
      <c r="AF190" s="43"/>
      <c r="AG190" s="43">
        <f t="shared" si="65"/>
        <v>0</v>
      </c>
      <c r="AH190" s="43">
        <f t="shared" si="65"/>
        <v>1</v>
      </c>
      <c r="AI190" s="43">
        <f t="shared" si="65"/>
        <v>1</v>
      </c>
      <c r="AJ190" s="43">
        <f t="shared" si="65"/>
        <v>0</v>
      </c>
      <c r="AK190" s="107">
        <f t="shared" si="65"/>
        <v>2790</v>
      </c>
      <c r="AL190" s="107">
        <f t="shared" si="65"/>
        <v>0</v>
      </c>
      <c r="AM190" s="107">
        <f t="shared" si="65"/>
        <v>0</v>
      </c>
      <c r="AN190" s="107"/>
      <c r="AO190" s="107"/>
      <c r="AP190" s="107">
        <f t="shared" si="66"/>
        <v>0</v>
      </c>
      <c r="AQ190" s="107">
        <f t="shared" si="66"/>
        <v>0</v>
      </c>
      <c r="AR190" s="107">
        <f t="shared" si="66"/>
        <v>0</v>
      </c>
      <c r="AS190" s="107"/>
      <c r="AT190" s="107"/>
      <c r="AU190" s="107"/>
      <c r="AV190" s="107"/>
      <c r="AW190" s="107">
        <f t="shared" ref="AW190:BF190" si="73">+AW135+AW146+AW157+AW168+AW179</f>
        <v>16</v>
      </c>
      <c r="AX190" s="107">
        <f t="shared" si="73"/>
        <v>0</v>
      </c>
      <c r="AY190" s="107">
        <f t="shared" si="73"/>
        <v>0</v>
      </c>
      <c r="AZ190" s="107">
        <f t="shared" si="73"/>
        <v>0</v>
      </c>
      <c r="BA190" s="107">
        <f t="shared" si="73"/>
        <v>15</v>
      </c>
      <c r="BB190" s="107">
        <f t="shared" si="73"/>
        <v>2806</v>
      </c>
      <c r="BC190" s="43">
        <f t="shared" si="73"/>
        <v>12</v>
      </c>
      <c r="BD190" s="43">
        <f t="shared" si="73"/>
        <v>17</v>
      </c>
      <c r="BE190" s="43">
        <f t="shared" si="73"/>
        <v>6</v>
      </c>
      <c r="BF190" s="43">
        <f t="shared" si="73"/>
        <v>6</v>
      </c>
      <c r="BH190" s="43">
        <f>+BH135+BH146+BH157+BH168+BH179</f>
        <v>679</v>
      </c>
      <c r="BI190" s="43">
        <f>+BI135+BI146+BI157+BI168+BI179</f>
        <v>31</v>
      </c>
      <c r="BJ190" s="43">
        <f>+BJ135+BJ146+BJ157+BJ168+BJ179</f>
        <v>54</v>
      </c>
      <c r="BK190" s="45"/>
    </row>
    <row r="191" spans="1:63" x14ac:dyDescent="0.2">
      <c r="A191" s="47" t="s">
        <v>23</v>
      </c>
      <c r="B191" s="84">
        <v>2011</v>
      </c>
      <c r="C191" s="43">
        <f t="shared" ref="C191:U191" si="74">+C136+C147+C158+C169+C180</f>
        <v>66</v>
      </c>
      <c r="D191" s="43">
        <f t="shared" si="74"/>
        <v>27</v>
      </c>
      <c r="E191" s="43">
        <f t="shared" si="74"/>
        <v>35</v>
      </c>
      <c r="F191" s="43">
        <f t="shared" si="74"/>
        <v>36</v>
      </c>
      <c r="G191" s="43">
        <f t="shared" si="74"/>
        <v>19</v>
      </c>
      <c r="H191" s="43">
        <f t="shared" si="74"/>
        <v>0</v>
      </c>
      <c r="I191" s="43">
        <f t="shared" si="74"/>
        <v>0</v>
      </c>
      <c r="J191" s="43">
        <f t="shared" si="74"/>
        <v>0</v>
      </c>
      <c r="K191" s="43">
        <f t="shared" si="74"/>
        <v>3</v>
      </c>
      <c r="L191" s="43">
        <f t="shared" si="74"/>
        <v>0</v>
      </c>
      <c r="M191" s="43">
        <f t="shared" si="74"/>
        <v>13.2</v>
      </c>
      <c r="N191" s="44">
        <f t="shared" si="74"/>
        <v>5</v>
      </c>
      <c r="O191" s="44">
        <f t="shared" si="74"/>
        <v>2.2000000000000002</v>
      </c>
      <c r="P191" s="44">
        <f t="shared" si="74"/>
        <v>4</v>
      </c>
      <c r="Q191" s="44">
        <f t="shared" si="74"/>
        <v>2</v>
      </c>
      <c r="R191" s="44">
        <f t="shared" si="74"/>
        <v>9782.7090000000007</v>
      </c>
      <c r="S191" s="43">
        <f t="shared" si="74"/>
        <v>8</v>
      </c>
      <c r="T191" s="43">
        <f t="shared" si="74"/>
        <v>0</v>
      </c>
      <c r="U191" s="43">
        <f t="shared" si="74"/>
        <v>0</v>
      </c>
      <c r="V191" s="43"/>
      <c r="W191" s="43">
        <f t="shared" si="61"/>
        <v>8</v>
      </c>
      <c r="X191" s="43"/>
      <c r="Y191" s="43">
        <f t="shared" si="62"/>
        <v>0</v>
      </c>
      <c r="Z191" s="43">
        <f t="shared" si="62"/>
        <v>0</v>
      </c>
      <c r="AA191" s="43">
        <f t="shared" si="62"/>
        <v>0</v>
      </c>
      <c r="AB191" s="43"/>
      <c r="AC191" s="43">
        <f t="shared" si="63"/>
        <v>1</v>
      </c>
      <c r="AD191" s="43"/>
      <c r="AE191" s="43">
        <f t="shared" si="64"/>
        <v>2</v>
      </c>
      <c r="AF191" s="43"/>
      <c r="AG191" s="43">
        <f t="shared" si="65"/>
        <v>1</v>
      </c>
      <c r="AH191" s="43">
        <f t="shared" si="65"/>
        <v>0</v>
      </c>
      <c r="AI191" s="43">
        <f t="shared" si="65"/>
        <v>1</v>
      </c>
      <c r="AJ191" s="43">
        <f t="shared" si="65"/>
        <v>0</v>
      </c>
      <c r="AK191" s="107">
        <f t="shared" si="65"/>
        <v>417.30667999999997</v>
      </c>
      <c r="AL191" s="107">
        <f t="shared" si="65"/>
        <v>0</v>
      </c>
      <c r="AM191" s="107">
        <f t="shared" si="65"/>
        <v>0</v>
      </c>
      <c r="AN191" s="107"/>
      <c r="AO191" s="107"/>
      <c r="AP191" s="107">
        <f t="shared" si="66"/>
        <v>0</v>
      </c>
      <c r="AQ191" s="107">
        <f t="shared" si="66"/>
        <v>0</v>
      </c>
      <c r="AR191" s="107">
        <f t="shared" si="66"/>
        <v>0</v>
      </c>
      <c r="AS191" s="107"/>
      <c r="AT191" s="107"/>
      <c r="AU191" s="107"/>
      <c r="AV191" s="107"/>
      <c r="AW191" s="107">
        <f t="shared" ref="AW191:BF191" si="75">+AW136+AW147+AW158+AW169+AW180</f>
        <v>0.94998000000000005</v>
      </c>
      <c r="AX191" s="107">
        <f t="shared" si="75"/>
        <v>0</v>
      </c>
      <c r="AY191" s="107">
        <f t="shared" si="75"/>
        <v>0</v>
      </c>
      <c r="AZ191" s="107">
        <f t="shared" si="75"/>
        <v>0</v>
      </c>
      <c r="BA191" s="107">
        <f t="shared" si="75"/>
        <v>669.678</v>
      </c>
      <c r="BB191" s="107">
        <f t="shared" si="75"/>
        <v>1087.9346600000001</v>
      </c>
      <c r="BC191" s="43">
        <f t="shared" si="75"/>
        <v>15</v>
      </c>
      <c r="BD191" s="43">
        <f t="shared" si="75"/>
        <v>29</v>
      </c>
      <c r="BE191" s="43">
        <f t="shared" si="75"/>
        <v>8</v>
      </c>
      <c r="BF191" s="43">
        <f t="shared" si="75"/>
        <v>4</v>
      </c>
      <c r="BH191" s="43">
        <f t="shared" ref="BH191:BH197" si="76">+BH136+BH147+BH158+BH169+BH180</f>
        <v>694</v>
      </c>
      <c r="BI191" s="43">
        <f t="shared" ref="BI191:BJ196" si="77">+BI136+BI147+BI158+BI169+BI180</f>
        <v>100</v>
      </c>
      <c r="BJ191" s="43">
        <f t="shared" si="77"/>
        <v>51</v>
      </c>
      <c r="BK191" s="45"/>
    </row>
    <row r="192" spans="1:63" x14ac:dyDescent="0.2">
      <c r="A192" s="46" t="s">
        <v>23</v>
      </c>
      <c r="B192" s="45">
        <v>2012</v>
      </c>
      <c r="C192" s="43">
        <f t="shared" ref="C192:U192" si="78">+C137+C148+C159+C170+C181</f>
        <v>58</v>
      </c>
      <c r="D192" s="43">
        <f t="shared" si="78"/>
        <v>19</v>
      </c>
      <c r="E192" s="43">
        <f t="shared" si="78"/>
        <v>32</v>
      </c>
      <c r="F192" s="43">
        <f>+F137+F148+F159+F170+F181</f>
        <v>25</v>
      </c>
      <c r="G192" s="43">
        <f t="shared" si="78"/>
        <v>12</v>
      </c>
      <c r="H192" s="43">
        <f t="shared" si="78"/>
        <v>0</v>
      </c>
      <c r="I192" s="43">
        <f t="shared" si="78"/>
        <v>2</v>
      </c>
      <c r="J192" s="43">
        <f t="shared" si="78"/>
        <v>0</v>
      </c>
      <c r="K192" s="43">
        <f t="shared" si="78"/>
        <v>2</v>
      </c>
      <c r="L192" s="43">
        <f t="shared" si="78"/>
        <v>0</v>
      </c>
      <c r="M192" s="43">
        <f t="shared" si="78"/>
        <v>13.2</v>
      </c>
      <c r="N192" s="44">
        <f t="shared" si="78"/>
        <v>7</v>
      </c>
      <c r="O192" s="44">
        <f t="shared" si="78"/>
        <v>0</v>
      </c>
      <c r="P192" s="44">
        <f t="shared" si="78"/>
        <v>5</v>
      </c>
      <c r="Q192" s="44">
        <f t="shared" si="78"/>
        <v>1.2</v>
      </c>
      <c r="R192" s="44">
        <f t="shared" si="78"/>
        <v>1702.0030000000002</v>
      </c>
      <c r="S192" s="43">
        <f t="shared" si="78"/>
        <v>9</v>
      </c>
      <c r="T192" s="43">
        <f t="shared" si="78"/>
        <v>2</v>
      </c>
      <c r="U192" s="43">
        <f t="shared" si="78"/>
        <v>0</v>
      </c>
      <c r="V192" s="43"/>
      <c r="W192" s="43">
        <f t="shared" si="61"/>
        <v>11</v>
      </c>
      <c r="X192" s="43"/>
      <c r="Y192" s="43">
        <f t="shared" si="62"/>
        <v>5</v>
      </c>
      <c r="Z192" s="43">
        <f t="shared" si="62"/>
        <v>0</v>
      </c>
      <c r="AA192" s="43">
        <f t="shared" si="62"/>
        <v>0</v>
      </c>
      <c r="AB192" s="43"/>
      <c r="AC192" s="43">
        <f t="shared" si="63"/>
        <v>5</v>
      </c>
      <c r="AD192" s="43"/>
      <c r="AE192" s="43">
        <f t="shared" si="64"/>
        <v>1</v>
      </c>
      <c r="AF192" s="43"/>
      <c r="AG192" s="43">
        <f t="shared" si="65"/>
        <v>1</v>
      </c>
      <c r="AH192" s="43">
        <f t="shared" si="65"/>
        <v>0</v>
      </c>
      <c r="AI192" s="43">
        <f t="shared" si="65"/>
        <v>1</v>
      </c>
      <c r="AJ192" s="43">
        <f t="shared" si="65"/>
        <v>1</v>
      </c>
      <c r="AK192" s="107">
        <f t="shared" si="65"/>
        <v>75</v>
      </c>
      <c r="AL192" s="107">
        <f t="shared" si="65"/>
        <v>0</v>
      </c>
      <c r="AM192" s="107">
        <f t="shared" si="65"/>
        <v>0</v>
      </c>
      <c r="AN192" s="107"/>
      <c r="AO192" s="107"/>
      <c r="AP192" s="107">
        <f t="shared" si="66"/>
        <v>100</v>
      </c>
      <c r="AQ192" s="107">
        <f t="shared" si="66"/>
        <v>0</v>
      </c>
      <c r="AR192" s="107">
        <f t="shared" si="66"/>
        <v>0</v>
      </c>
      <c r="AS192" s="107"/>
      <c r="AT192" s="107"/>
      <c r="AU192" s="107"/>
      <c r="AV192" s="107"/>
      <c r="AW192" s="107">
        <f t="shared" ref="AW192:BF192" si="79">+AW137+AW148+AW159+AW170+AW181</f>
        <v>4.2756699999999999</v>
      </c>
      <c r="AX192" s="107">
        <f t="shared" si="79"/>
        <v>0</v>
      </c>
      <c r="AY192" s="107">
        <f t="shared" si="79"/>
        <v>0</v>
      </c>
      <c r="AZ192" s="107">
        <f t="shared" si="79"/>
        <v>0</v>
      </c>
      <c r="BA192" s="107">
        <f t="shared" si="79"/>
        <v>0</v>
      </c>
      <c r="BB192" s="107">
        <f t="shared" si="79"/>
        <v>179.27566999999999</v>
      </c>
      <c r="BC192" s="43">
        <f t="shared" si="79"/>
        <v>20</v>
      </c>
      <c r="BD192" s="43">
        <f t="shared" si="79"/>
        <v>19</v>
      </c>
      <c r="BE192" s="43">
        <f t="shared" si="79"/>
        <v>2</v>
      </c>
      <c r="BF192" s="43">
        <f t="shared" si="79"/>
        <v>4</v>
      </c>
      <c r="BH192" s="43">
        <f t="shared" si="76"/>
        <v>752</v>
      </c>
      <c r="BI192" s="43">
        <f t="shared" si="77"/>
        <v>37</v>
      </c>
      <c r="BJ192" s="43">
        <f t="shared" si="77"/>
        <v>103</v>
      </c>
      <c r="BK192" s="45"/>
    </row>
    <row r="193" spans="1:63" x14ac:dyDescent="0.2">
      <c r="A193" s="46" t="s">
        <v>23</v>
      </c>
      <c r="B193" s="45">
        <v>2013</v>
      </c>
      <c r="C193" s="43">
        <f t="shared" ref="C193:U193" si="80">+C138+C149+C160+C171+C182</f>
        <v>72</v>
      </c>
      <c r="D193" s="43">
        <f t="shared" si="80"/>
        <v>32</v>
      </c>
      <c r="E193" s="43">
        <f t="shared" si="80"/>
        <v>31</v>
      </c>
      <c r="F193" s="43">
        <f t="shared" si="80"/>
        <v>15</v>
      </c>
      <c r="G193" s="43">
        <f t="shared" si="80"/>
        <v>6</v>
      </c>
      <c r="H193" s="43">
        <f t="shared" si="80"/>
        <v>0</v>
      </c>
      <c r="I193" s="43">
        <f t="shared" si="80"/>
        <v>1</v>
      </c>
      <c r="J193" s="43">
        <f t="shared" si="80"/>
        <v>0</v>
      </c>
      <c r="K193" s="43">
        <f t="shared" si="80"/>
        <v>7</v>
      </c>
      <c r="L193" s="43">
        <f t="shared" si="80"/>
        <v>2</v>
      </c>
      <c r="M193" s="43">
        <f t="shared" si="80"/>
        <v>9.3999999999999986</v>
      </c>
      <c r="N193" s="44">
        <f t="shared" si="80"/>
        <v>4.5</v>
      </c>
      <c r="O193" s="44">
        <f t="shared" si="80"/>
        <v>1</v>
      </c>
      <c r="P193" s="44">
        <f t="shared" si="80"/>
        <v>3.2</v>
      </c>
      <c r="Q193" s="44">
        <f t="shared" si="80"/>
        <v>0.7</v>
      </c>
      <c r="R193" s="44">
        <f t="shared" si="80"/>
        <v>7868.357</v>
      </c>
      <c r="S193" s="43">
        <f t="shared" si="80"/>
        <v>8</v>
      </c>
      <c r="T193" s="43">
        <f t="shared" si="80"/>
        <v>0</v>
      </c>
      <c r="U193" s="43">
        <f t="shared" si="80"/>
        <v>0</v>
      </c>
      <c r="V193" s="43"/>
      <c r="W193" s="43">
        <f t="shared" si="61"/>
        <v>8</v>
      </c>
      <c r="X193" s="43"/>
      <c r="Y193" s="43">
        <f t="shared" si="62"/>
        <v>2</v>
      </c>
      <c r="Z193" s="43">
        <f t="shared" si="62"/>
        <v>0</v>
      </c>
      <c r="AA193" s="43">
        <f t="shared" si="62"/>
        <v>0</v>
      </c>
      <c r="AB193" s="43"/>
      <c r="AC193" s="43">
        <f t="shared" si="63"/>
        <v>2</v>
      </c>
      <c r="AD193" s="43"/>
      <c r="AE193" s="43">
        <f t="shared" si="64"/>
        <v>0</v>
      </c>
      <c r="AF193" s="43"/>
      <c r="AG193" s="43">
        <f t="shared" si="65"/>
        <v>2</v>
      </c>
      <c r="AH193" s="43">
        <f t="shared" si="65"/>
        <v>0</v>
      </c>
      <c r="AI193" s="43">
        <f t="shared" si="65"/>
        <v>2</v>
      </c>
      <c r="AJ193" s="43">
        <f t="shared" si="65"/>
        <v>1</v>
      </c>
      <c r="AK193" s="107">
        <f t="shared" si="65"/>
        <v>551</v>
      </c>
      <c r="AL193" s="107">
        <f t="shared" si="65"/>
        <v>0</v>
      </c>
      <c r="AM193" s="107">
        <f t="shared" si="65"/>
        <v>0</v>
      </c>
      <c r="AN193" s="107"/>
      <c r="AO193" s="107"/>
      <c r="AP193" s="107">
        <f t="shared" si="66"/>
        <v>275</v>
      </c>
      <c r="AQ193" s="107">
        <f t="shared" si="66"/>
        <v>0</v>
      </c>
      <c r="AR193" s="107">
        <f t="shared" si="66"/>
        <v>0</v>
      </c>
      <c r="AS193" s="107"/>
      <c r="AT193" s="107"/>
      <c r="AU193" s="107"/>
      <c r="AV193" s="107"/>
      <c r="AW193" s="107">
        <f t="shared" ref="AW193:BF193" si="81">+AW138+AW149+AW160+AW171+AW182</f>
        <v>19.63147</v>
      </c>
      <c r="AX193" s="107">
        <f t="shared" si="81"/>
        <v>0</v>
      </c>
      <c r="AY193" s="107">
        <f t="shared" si="81"/>
        <v>0</v>
      </c>
      <c r="AZ193" s="107">
        <f t="shared" si="81"/>
        <v>0</v>
      </c>
      <c r="BA193" s="107">
        <f t="shared" si="81"/>
        <v>107.73333</v>
      </c>
      <c r="BB193" s="107">
        <f t="shared" si="81"/>
        <v>953.36480000000006</v>
      </c>
      <c r="BC193" s="43">
        <f t="shared" si="81"/>
        <v>11</v>
      </c>
      <c r="BD193" s="43">
        <f t="shared" si="81"/>
        <v>24</v>
      </c>
      <c r="BE193" s="43">
        <f t="shared" si="81"/>
        <v>6</v>
      </c>
      <c r="BF193" s="43">
        <f t="shared" si="81"/>
        <v>1</v>
      </c>
      <c r="BH193" s="43">
        <f t="shared" si="76"/>
        <v>1013</v>
      </c>
      <c r="BI193" s="43">
        <f t="shared" si="77"/>
        <v>74</v>
      </c>
      <c r="BJ193" s="43">
        <f t="shared" si="77"/>
        <v>115</v>
      </c>
      <c r="BK193" s="45"/>
    </row>
    <row r="194" spans="1:63" x14ac:dyDescent="0.2">
      <c r="A194" s="47" t="s">
        <v>23</v>
      </c>
      <c r="B194" s="84">
        <v>2014</v>
      </c>
      <c r="C194" s="43">
        <f t="shared" ref="C194:U194" si="82">+C139+C150+C161+C172+C183</f>
        <v>71</v>
      </c>
      <c r="D194" s="43">
        <f t="shared" si="82"/>
        <v>27</v>
      </c>
      <c r="E194" s="43">
        <f t="shared" si="82"/>
        <v>39</v>
      </c>
      <c r="F194" s="43">
        <f t="shared" si="82"/>
        <v>27</v>
      </c>
      <c r="G194" s="43">
        <f t="shared" si="82"/>
        <v>16</v>
      </c>
      <c r="H194" s="43">
        <f t="shared" si="82"/>
        <v>2</v>
      </c>
      <c r="I194" s="43">
        <f t="shared" si="82"/>
        <v>0</v>
      </c>
      <c r="J194" s="43">
        <f t="shared" si="82"/>
        <v>0</v>
      </c>
      <c r="K194" s="43">
        <f t="shared" si="82"/>
        <v>5</v>
      </c>
      <c r="L194" s="43">
        <f t="shared" si="82"/>
        <v>0</v>
      </c>
      <c r="M194" s="43">
        <f t="shared" si="82"/>
        <v>12.7</v>
      </c>
      <c r="N194" s="44">
        <f t="shared" si="82"/>
        <v>6.5</v>
      </c>
      <c r="O194" s="44">
        <f t="shared" si="82"/>
        <v>4</v>
      </c>
      <c r="P194" s="44">
        <f t="shared" si="82"/>
        <v>1</v>
      </c>
      <c r="Q194" s="44">
        <f t="shared" si="82"/>
        <v>1.2</v>
      </c>
      <c r="R194" s="44">
        <f t="shared" si="82"/>
        <v>7759.6040000000003</v>
      </c>
      <c r="S194" s="43">
        <f t="shared" si="82"/>
        <v>6</v>
      </c>
      <c r="T194" s="43">
        <f t="shared" si="82"/>
        <v>0</v>
      </c>
      <c r="U194" s="43">
        <f t="shared" si="82"/>
        <v>0</v>
      </c>
      <c r="V194" s="43"/>
      <c r="W194" s="43">
        <f t="shared" si="61"/>
        <v>6</v>
      </c>
      <c r="X194" s="43"/>
      <c r="Y194" s="43">
        <f t="shared" si="62"/>
        <v>3</v>
      </c>
      <c r="Z194" s="43">
        <f t="shared" si="62"/>
        <v>0</v>
      </c>
      <c r="AA194" s="43">
        <f t="shared" si="62"/>
        <v>0</v>
      </c>
      <c r="AB194" s="43"/>
      <c r="AC194" s="43">
        <f t="shared" si="63"/>
        <v>3</v>
      </c>
      <c r="AD194" s="43"/>
      <c r="AE194" s="43">
        <f t="shared" si="64"/>
        <v>4</v>
      </c>
      <c r="AF194" s="43"/>
      <c r="AG194" s="43">
        <f t="shared" si="65"/>
        <v>1</v>
      </c>
      <c r="AH194" s="43">
        <f t="shared" si="65"/>
        <v>0</v>
      </c>
      <c r="AI194" s="43">
        <f t="shared" si="65"/>
        <v>1</v>
      </c>
      <c r="AJ194" s="43">
        <f t="shared" si="65"/>
        <v>0</v>
      </c>
      <c r="AK194" s="107">
        <f t="shared" si="65"/>
        <v>559.68600000000004</v>
      </c>
      <c r="AL194" s="107">
        <f t="shared" si="65"/>
        <v>0</v>
      </c>
      <c r="AM194" s="107">
        <f t="shared" si="65"/>
        <v>0</v>
      </c>
      <c r="AN194" s="107"/>
      <c r="AO194" s="107"/>
      <c r="AP194" s="107">
        <f t="shared" si="66"/>
        <v>100.05799999999999</v>
      </c>
      <c r="AQ194" s="107">
        <f t="shared" si="66"/>
        <v>0</v>
      </c>
      <c r="AR194" s="107">
        <f t="shared" si="66"/>
        <v>0</v>
      </c>
      <c r="AS194" s="107"/>
      <c r="AT194" s="107"/>
      <c r="AU194" s="107"/>
      <c r="AV194" s="107"/>
      <c r="AW194" s="107">
        <f t="shared" ref="AW194:BF194" si="83">+AW139+AW150+AW161+AW172+AW183</f>
        <v>23.721</v>
      </c>
      <c r="AX194" s="107">
        <f t="shared" si="83"/>
        <v>0</v>
      </c>
      <c r="AY194" s="107">
        <f t="shared" si="83"/>
        <v>0</v>
      </c>
      <c r="AZ194" s="107">
        <f t="shared" si="83"/>
        <v>0</v>
      </c>
      <c r="BA194" s="107">
        <f t="shared" si="83"/>
        <v>165.99499999999998</v>
      </c>
      <c r="BB194" s="107">
        <f t="shared" si="83"/>
        <v>701.93899999999996</v>
      </c>
      <c r="BC194" s="43">
        <f t="shared" si="83"/>
        <v>30</v>
      </c>
      <c r="BD194" s="43">
        <f t="shared" si="83"/>
        <v>29</v>
      </c>
      <c r="BE194" s="43">
        <f t="shared" si="83"/>
        <v>6</v>
      </c>
      <c r="BF194" s="43">
        <f t="shared" si="83"/>
        <v>5</v>
      </c>
      <c r="BH194" s="43">
        <f t="shared" si="76"/>
        <v>1240</v>
      </c>
      <c r="BI194" s="43">
        <f t="shared" si="77"/>
        <v>29</v>
      </c>
      <c r="BJ194" s="43">
        <f t="shared" si="77"/>
        <v>26</v>
      </c>
      <c r="BK194" s="45"/>
    </row>
    <row r="195" spans="1:63" x14ac:dyDescent="0.2">
      <c r="A195" s="47" t="s">
        <v>23</v>
      </c>
      <c r="B195" s="84">
        <v>2015</v>
      </c>
      <c r="C195" s="43">
        <f t="shared" ref="C195:U195" si="84">+C140+C151+C162+C173+C184</f>
        <v>70</v>
      </c>
      <c r="D195" s="43">
        <f t="shared" si="84"/>
        <v>28</v>
      </c>
      <c r="E195" s="43">
        <f t="shared" si="84"/>
        <v>42</v>
      </c>
      <c r="F195" s="43">
        <f t="shared" si="84"/>
        <v>20</v>
      </c>
      <c r="G195" s="43">
        <f t="shared" si="84"/>
        <v>11</v>
      </c>
      <c r="H195" s="43">
        <f t="shared" si="84"/>
        <v>3</v>
      </c>
      <c r="I195" s="43">
        <f t="shared" si="84"/>
        <v>1</v>
      </c>
      <c r="J195" s="43">
        <f t="shared" si="84"/>
        <v>0</v>
      </c>
      <c r="K195" s="43">
        <f t="shared" si="84"/>
        <v>10</v>
      </c>
      <c r="L195" s="43">
        <f t="shared" si="84"/>
        <v>0</v>
      </c>
      <c r="M195" s="43">
        <f t="shared" si="84"/>
        <v>15.75</v>
      </c>
      <c r="N195" s="44">
        <f t="shared" si="84"/>
        <v>10</v>
      </c>
      <c r="O195" s="44">
        <f t="shared" si="84"/>
        <v>5.05</v>
      </c>
      <c r="P195" s="44">
        <f t="shared" si="84"/>
        <v>0</v>
      </c>
      <c r="Q195" s="44">
        <f t="shared" si="84"/>
        <v>0.2</v>
      </c>
      <c r="R195" s="44">
        <f t="shared" si="84"/>
        <v>8205.9710000000014</v>
      </c>
      <c r="S195" s="43">
        <f t="shared" si="84"/>
        <v>8</v>
      </c>
      <c r="T195" s="43">
        <f t="shared" si="84"/>
        <v>2</v>
      </c>
      <c r="U195" s="43">
        <f t="shared" si="84"/>
        <v>0</v>
      </c>
      <c r="V195" s="43"/>
      <c r="W195" s="43">
        <f t="shared" si="61"/>
        <v>10</v>
      </c>
      <c r="X195" s="43"/>
      <c r="Y195" s="43">
        <f t="shared" si="62"/>
        <v>7</v>
      </c>
      <c r="Z195" s="43">
        <f t="shared" si="62"/>
        <v>0</v>
      </c>
      <c r="AA195" s="43">
        <f t="shared" si="62"/>
        <v>0</v>
      </c>
      <c r="AB195" s="43"/>
      <c r="AC195" s="43">
        <f t="shared" si="63"/>
        <v>7</v>
      </c>
      <c r="AD195" s="43"/>
      <c r="AE195" s="43">
        <f t="shared" si="64"/>
        <v>6</v>
      </c>
      <c r="AF195" s="43"/>
      <c r="AG195" s="43">
        <f t="shared" si="65"/>
        <v>3</v>
      </c>
      <c r="AH195" s="43">
        <f t="shared" si="65"/>
        <v>0</v>
      </c>
      <c r="AI195" s="43">
        <f t="shared" si="65"/>
        <v>3</v>
      </c>
      <c r="AJ195" s="43">
        <f t="shared" si="65"/>
        <v>0</v>
      </c>
      <c r="AK195" s="107">
        <f t="shared" si="65"/>
        <v>605.25</v>
      </c>
      <c r="AL195" s="107">
        <f t="shared" si="65"/>
        <v>0</v>
      </c>
      <c r="AM195" s="107">
        <f t="shared" si="65"/>
        <v>0</v>
      </c>
      <c r="AN195" s="107"/>
      <c r="AO195" s="107"/>
      <c r="AP195" s="107">
        <f t="shared" si="66"/>
        <v>553.72900000000004</v>
      </c>
      <c r="AQ195" s="107">
        <f t="shared" si="66"/>
        <v>0</v>
      </c>
      <c r="AR195" s="107">
        <f t="shared" si="66"/>
        <v>0</v>
      </c>
      <c r="AS195" s="107"/>
      <c r="AT195" s="107"/>
      <c r="AU195" s="107"/>
      <c r="AV195" s="107"/>
      <c r="AW195" s="107">
        <f t="shared" ref="AW195:BF195" si="85">+AW140+AW151+AW162+AW173+AW184</f>
        <v>14.238</v>
      </c>
      <c r="AX195" s="107">
        <f t="shared" si="85"/>
        <v>0</v>
      </c>
      <c r="AY195" s="107">
        <f t="shared" si="85"/>
        <v>582</v>
      </c>
      <c r="AZ195" s="107">
        <f t="shared" si="85"/>
        <v>0</v>
      </c>
      <c r="BA195" s="107">
        <f t="shared" si="85"/>
        <v>245.65300000000002</v>
      </c>
      <c r="BB195" s="107">
        <f t="shared" si="85"/>
        <v>1419.4489999999998</v>
      </c>
      <c r="BC195" s="43">
        <f t="shared" si="85"/>
        <v>21</v>
      </c>
      <c r="BD195" s="43">
        <f t="shared" si="85"/>
        <v>40</v>
      </c>
      <c r="BE195" s="43">
        <f t="shared" si="85"/>
        <v>14</v>
      </c>
      <c r="BF195" s="43">
        <f t="shared" si="85"/>
        <v>3</v>
      </c>
      <c r="BH195" s="43">
        <f t="shared" si="76"/>
        <v>1326</v>
      </c>
      <c r="BI195" s="43">
        <f t="shared" si="77"/>
        <v>32</v>
      </c>
      <c r="BJ195" s="43">
        <f t="shared" si="77"/>
        <v>56</v>
      </c>
      <c r="BK195" s="57"/>
    </row>
    <row r="196" spans="1:63" s="66" customFormat="1" x14ac:dyDescent="0.2">
      <c r="A196" s="47" t="s">
        <v>23</v>
      </c>
      <c r="B196" s="84">
        <v>2016</v>
      </c>
      <c r="C196" s="43">
        <f>+C141+C152+C163+C174+C185</f>
        <v>63</v>
      </c>
      <c r="D196" s="43">
        <f t="shared" ref="D196:V196" si="86">+D141+D152+D163+D174+D185</f>
        <v>43</v>
      </c>
      <c r="E196" s="43">
        <f t="shared" si="86"/>
        <v>38</v>
      </c>
      <c r="F196" s="43">
        <f t="shared" si="86"/>
        <v>17</v>
      </c>
      <c r="G196" s="43">
        <f t="shared" si="86"/>
        <v>12</v>
      </c>
      <c r="H196" s="43">
        <f t="shared" si="86"/>
        <v>0</v>
      </c>
      <c r="I196" s="43">
        <f t="shared" si="86"/>
        <v>0</v>
      </c>
      <c r="J196" s="43">
        <f t="shared" si="86"/>
        <v>2</v>
      </c>
      <c r="K196" s="43">
        <f t="shared" si="86"/>
        <v>6</v>
      </c>
      <c r="L196" s="43">
        <f t="shared" si="86"/>
        <v>0</v>
      </c>
      <c r="M196" s="43">
        <f t="shared" si="86"/>
        <v>16.05</v>
      </c>
      <c r="N196" s="44">
        <f t="shared" si="86"/>
        <v>11.5</v>
      </c>
      <c r="O196" s="44">
        <f t="shared" si="86"/>
        <v>1.05</v>
      </c>
      <c r="P196" s="44">
        <f t="shared" si="86"/>
        <v>3</v>
      </c>
      <c r="Q196" s="44">
        <f t="shared" si="86"/>
        <v>0.5</v>
      </c>
      <c r="R196" s="44">
        <f t="shared" si="86"/>
        <v>7588</v>
      </c>
      <c r="S196" s="43">
        <f t="shared" si="86"/>
        <v>7</v>
      </c>
      <c r="T196" s="43">
        <f t="shared" si="86"/>
        <v>2</v>
      </c>
      <c r="U196" s="43">
        <f t="shared" si="86"/>
        <v>0</v>
      </c>
      <c r="V196" s="43">
        <f t="shared" si="86"/>
        <v>1</v>
      </c>
      <c r="W196" s="43">
        <f t="shared" si="61"/>
        <v>10</v>
      </c>
      <c r="X196" s="43">
        <f>+X141+X152+X163+X174+X185</f>
        <v>0</v>
      </c>
      <c r="Y196" s="43">
        <f t="shared" si="62"/>
        <v>7</v>
      </c>
      <c r="Z196" s="43">
        <f t="shared" si="62"/>
        <v>1</v>
      </c>
      <c r="AA196" s="43">
        <f t="shared" si="62"/>
        <v>0</v>
      </c>
      <c r="AB196" s="43">
        <f>+AB141+AB152+AB163+AB174+AB185</f>
        <v>0</v>
      </c>
      <c r="AC196" s="43">
        <f t="shared" si="63"/>
        <v>8</v>
      </c>
      <c r="AD196" s="43">
        <f>+AD141+AD152+AD163+AD174+AD185</f>
        <v>0</v>
      </c>
      <c r="AE196" s="43">
        <f t="shared" si="64"/>
        <v>2</v>
      </c>
      <c r="AF196" s="43">
        <f>+AF141+AF152+AF163+AF174+AF185</f>
        <v>0</v>
      </c>
      <c r="AG196" s="43">
        <f t="shared" si="65"/>
        <v>6</v>
      </c>
      <c r="AH196" s="43">
        <f t="shared" si="65"/>
        <v>0</v>
      </c>
      <c r="AI196" s="43">
        <f t="shared" si="65"/>
        <v>6</v>
      </c>
      <c r="AJ196" s="43">
        <f t="shared" si="65"/>
        <v>0</v>
      </c>
      <c r="AK196" s="107">
        <f t="shared" si="65"/>
        <v>635</v>
      </c>
      <c r="AL196" s="107">
        <f t="shared" si="65"/>
        <v>0</v>
      </c>
      <c r="AM196" s="107">
        <f t="shared" si="65"/>
        <v>0</v>
      </c>
      <c r="AN196" s="107">
        <f>+AN141+AN152+AN163+AN174+AN185</f>
        <v>0</v>
      </c>
      <c r="AO196" s="107">
        <f>+AO141+AO152+AO163+AO174+AO185</f>
        <v>0</v>
      </c>
      <c r="AP196" s="107">
        <f t="shared" si="66"/>
        <v>201</v>
      </c>
      <c r="AQ196" s="107">
        <f t="shared" si="66"/>
        <v>0</v>
      </c>
      <c r="AR196" s="107">
        <f t="shared" si="66"/>
        <v>0</v>
      </c>
      <c r="AS196" s="107">
        <f>+AS141+AS152+AS163+AS174+AS185</f>
        <v>0</v>
      </c>
      <c r="AT196" s="107">
        <f>+AT141+AT152+AT163+AT174+AT185</f>
        <v>0</v>
      </c>
      <c r="AU196" s="107">
        <f>+AU141+AU152+AU163+AU174+AU185</f>
        <v>0</v>
      </c>
      <c r="AV196" s="107">
        <f>+AV141+AV152+AV163+AV174+AV185</f>
        <v>0</v>
      </c>
      <c r="AW196" s="107">
        <f t="shared" ref="AW196:BF196" si="87">+AW141+AW152+AW163+AW174+AW185</f>
        <v>13</v>
      </c>
      <c r="AX196" s="107">
        <f t="shared" si="87"/>
        <v>0</v>
      </c>
      <c r="AY196" s="107">
        <f t="shared" si="87"/>
        <v>0</v>
      </c>
      <c r="AZ196" s="107">
        <f t="shared" si="87"/>
        <v>0</v>
      </c>
      <c r="BA196" s="107">
        <f t="shared" si="87"/>
        <v>0</v>
      </c>
      <c r="BB196" s="107">
        <f t="shared" si="87"/>
        <v>850</v>
      </c>
      <c r="BC196" s="43">
        <f t="shared" si="87"/>
        <v>31</v>
      </c>
      <c r="BD196" s="43">
        <f t="shared" si="87"/>
        <v>66</v>
      </c>
      <c r="BE196" s="43">
        <f t="shared" si="87"/>
        <v>12</v>
      </c>
      <c r="BF196" s="43">
        <f t="shared" si="87"/>
        <v>2</v>
      </c>
      <c r="BG196" s="43">
        <f>+BG141+BG152+BG163+BG174</f>
        <v>1444</v>
      </c>
      <c r="BH196" s="43">
        <f t="shared" si="76"/>
        <v>1290</v>
      </c>
      <c r="BI196" s="43">
        <f t="shared" si="77"/>
        <v>45</v>
      </c>
      <c r="BJ196" s="43">
        <f t="shared" si="77"/>
        <v>109</v>
      </c>
    </row>
    <row r="197" spans="1:63" s="84" customFormat="1" x14ac:dyDescent="0.2">
      <c r="A197" s="47" t="s">
        <v>23</v>
      </c>
      <c r="B197" s="84">
        <v>2017</v>
      </c>
      <c r="C197" s="43">
        <f>+C142+C153+C164+C175+C186</f>
        <v>57</v>
      </c>
      <c r="D197" s="43">
        <f t="shared" ref="D197:V197" si="88">+D142+D153+D164+D175+D186</f>
        <v>23</v>
      </c>
      <c r="E197" s="43">
        <f t="shared" si="88"/>
        <v>29</v>
      </c>
      <c r="F197" s="43">
        <f t="shared" si="88"/>
        <v>24</v>
      </c>
      <c r="G197" s="43">
        <f t="shared" si="88"/>
        <v>15</v>
      </c>
      <c r="H197" s="43">
        <f t="shared" si="88"/>
        <v>1</v>
      </c>
      <c r="I197" s="43">
        <f t="shared" si="88"/>
        <v>0</v>
      </c>
      <c r="J197" s="43">
        <f t="shared" si="88"/>
        <v>0</v>
      </c>
      <c r="K197" s="43">
        <f t="shared" si="88"/>
        <v>6</v>
      </c>
      <c r="L197" s="43">
        <f t="shared" si="88"/>
        <v>0</v>
      </c>
      <c r="M197" s="43">
        <f t="shared" si="88"/>
        <v>14.55</v>
      </c>
      <c r="N197" s="43">
        <f t="shared" si="88"/>
        <v>11</v>
      </c>
      <c r="O197" s="43">
        <f t="shared" si="88"/>
        <v>0</v>
      </c>
      <c r="P197" s="43">
        <f t="shared" si="88"/>
        <v>3.3</v>
      </c>
      <c r="Q197" s="43">
        <f t="shared" si="88"/>
        <v>0.25</v>
      </c>
      <c r="R197" s="107">
        <f>+R142+R153+R164+R175+R186</f>
        <v>2937.1971599999997</v>
      </c>
      <c r="S197" s="43">
        <f t="shared" si="88"/>
        <v>5</v>
      </c>
      <c r="T197" s="43">
        <f t="shared" si="88"/>
        <v>1</v>
      </c>
      <c r="U197" s="43">
        <f t="shared" si="88"/>
        <v>0</v>
      </c>
      <c r="V197" s="43">
        <f t="shared" si="88"/>
        <v>1</v>
      </c>
      <c r="W197" s="43">
        <f t="shared" si="61"/>
        <v>7</v>
      </c>
      <c r="X197" s="43">
        <f>+X142+X153+X164+X175+X186</f>
        <v>0</v>
      </c>
      <c r="Y197" s="43">
        <f>+Y142+Y153+Y164+Y175+Y186</f>
        <v>9</v>
      </c>
      <c r="Z197" s="43">
        <f>+Z142+Z153+Z164+Z175+Z186</f>
        <v>0</v>
      </c>
      <c r="AA197" s="43">
        <f>+AA142+AA153+AA164+AA175+AA186</f>
        <v>0</v>
      </c>
      <c r="AB197" s="43">
        <f>+AB142+AB153+AB164+AB175+AB186</f>
        <v>0</v>
      </c>
      <c r="AC197" s="43">
        <f t="shared" si="63"/>
        <v>9</v>
      </c>
      <c r="AD197" s="43">
        <f t="shared" si="63"/>
        <v>0</v>
      </c>
      <c r="AE197" s="43">
        <f t="shared" si="64"/>
        <v>6</v>
      </c>
      <c r="AF197" s="43">
        <f>+AF142+AF153+AF164+AF175+AF186</f>
        <v>0</v>
      </c>
      <c r="AG197" s="43">
        <f t="shared" ref="AG197:AM197" si="89">+AG142+AG153+AG164+AG175+AG186</f>
        <v>5</v>
      </c>
      <c r="AH197" s="43">
        <f t="shared" si="89"/>
        <v>0</v>
      </c>
      <c r="AI197" s="43">
        <f t="shared" si="89"/>
        <v>5</v>
      </c>
      <c r="AJ197" s="43">
        <f t="shared" si="89"/>
        <v>0</v>
      </c>
      <c r="AK197" s="107">
        <f t="shared" si="89"/>
        <v>1126.8969999999999</v>
      </c>
      <c r="AL197" s="107">
        <f t="shared" si="89"/>
        <v>0</v>
      </c>
      <c r="AM197" s="107">
        <f t="shared" si="89"/>
        <v>0</v>
      </c>
      <c r="AN197" s="107">
        <f>+AN142+AN153+AN164+AN175+AN186</f>
        <v>0.69638999999999995</v>
      </c>
      <c r="AO197" s="107">
        <f>+AO142+AO153+AO164+AO175+AO186</f>
        <v>0</v>
      </c>
      <c r="AP197" s="107">
        <f>+AP142+AP153+AP164+AP175+AP186</f>
        <v>1987.299</v>
      </c>
      <c r="AQ197" s="107">
        <f>+AQ142+AQ153+AQ164+AQ175+AQ186</f>
        <v>0</v>
      </c>
      <c r="AR197" s="107">
        <f>+AR142+AR153+AR164+AR175+AR186</f>
        <v>0</v>
      </c>
      <c r="AS197" s="107">
        <f>+AS142+AS153+AS164+AS175+AS186</f>
        <v>0</v>
      </c>
      <c r="AT197" s="107">
        <f>+AT142+AT153+AT164+AT175+AT186</f>
        <v>0</v>
      </c>
      <c r="AU197" s="107">
        <f t="shared" ref="AU197:BG197" si="90">+AU142+AU153+AU164+AU175+AU186</f>
        <v>0</v>
      </c>
      <c r="AV197" s="107">
        <f t="shared" si="90"/>
        <v>0</v>
      </c>
      <c r="AW197" s="107">
        <f t="shared" si="90"/>
        <v>4.01</v>
      </c>
      <c r="AX197" s="107">
        <f t="shared" si="90"/>
        <v>0</v>
      </c>
      <c r="AY197" s="107">
        <f t="shared" si="90"/>
        <v>188.16</v>
      </c>
      <c r="AZ197" s="107">
        <f t="shared" si="90"/>
        <v>0</v>
      </c>
      <c r="BA197" s="107">
        <f t="shared" si="90"/>
        <v>42.280999999999999</v>
      </c>
      <c r="BB197" s="107">
        <f t="shared" si="90"/>
        <v>3007.0623900000001</v>
      </c>
      <c r="BC197" s="43">
        <f t="shared" si="90"/>
        <v>34</v>
      </c>
      <c r="BD197" s="43">
        <f t="shared" si="90"/>
        <v>77</v>
      </c>
      <c r="BE197" s="43">
        <f t="shared" si="90"/>
        <v>22</v>
      </c>
      <c r="BF197" s="43">
        <f t="shared" si="90"/>
        <v>1</v>
      </c>
      <c r="BG197" s="43">
        <f t="shared" si="90"/>
        <v>1445</v>
      </c>
      <c r="BH197" s="43">
        <f t="shared" si="76"/>
        <v>1184</v>
      </c>
      <c r="BI197" s="43">
        <f>+BI142+BI153+BI164+BI175+BI186</f>
        <v>5</v>
      </c>
      <c r="BJ197" s="43">
        <f>+BJ142+BJ153+BJ164+BJ175+BJ186</f>
        <v>128</v>
      </c>
    </row>
    <row r="198" spans="1:63" x14ac:dyDescent="0.2">
      <c r="A198" s="49"/>
      <c r="C198" s="43"/>
      <c r="D198" s="43"/>
      <c r="E198" s="43"/>
      <c r="F198" s="43"/>
      <c r="G198" s="43"/>
      <c r="H198" s="43"/>
      <c r="I198" s="43"/>
      <c r="J198" s="43"/>
      <c r="K198" s="43"/>
      <c r="L198" s="43"/>
      <c r="M198" s="43"/>
      <c r="N198" s="44"/>
      <c r="O198" s="44"/>
      <c r="P198" s="44"/>
      <c r="Q198" s="44"/>
      <c r="R198" s="44"/>
      <c r="S198" s="43"/>
      <c r="T198" s="43"/>
      <c r="U198" s="43"/>
      <c r="V198" s="43"/>
      <c r="W198" s="43"/>
      <c r="X198" s="43"/>
      <c r="Y198" s="43"/>
      <c r="Z198" s="43"/>
      <c r="AA198" s="43"/>
      <c r="AB198" s="43"/>
      <c r="AC198" s="43"/>
      <c r="AD198" s="43"/>
      <c r="AE198" s="43"/>
      <c r="AF198" s="43"/>
      <c r="AG198" s="43"/>
      <c r="AH198" s="43"/>
      <c r="AI198" s="43"/>
      <c r="AJ198" s="43"/>
      <c r="AK198" s="107"/>
      <c r="AL198" s="107"/>
      <c r="AM198" s="107"/>
      <c r="AN198" s="107"/>
      <c r="AO198" s="107"/>
      <c r="AP198" s="107"/>
      <c r="AQ198" s="107"/>
      <c r="AR198" s="107"/>
      <c r="AS198" s="107"/>
      <c r="AT198" s="107"/>
      <c r="AU198" s="107"/>
      <c r="AV198" s="107"/>
      <c r="AW198" s="107"/>
      <c r="AX198" s="107"/>
      <c r="AY198" s="107"/>
      <c r="AZ198" s="107"/>
      <c r="BA198" s="107"/>
      <c r="BB198" s="107"/>
      <c r="BC198" s="43"/>
      <c r="BD198" s="43"/>
      <c r="BE198" s="43"/>
      <c r="BF198" s="43"/>
      <c r="BG198" s="43"/>
      <c r="BH198" s="43"/>
      <c r="BI198" s="43"/>
      <c r="BJ198" s="43"/>
    </row>
    <row r="199" spans="1:63" x14ac:dyDescent="0.2">
      <c r="A199" s="49" t="s">
        <v>24</v>
      </c>
      <c r="B199" s="84">
        <v>2007</v>
      </c>
      <c r="C199" s="43">
        <f t="shared" ref="C199:G209" si="91">+C187+C119+C95</f>
        <v>353</v>
      </c>
      <c r="D199" s="43">
        <f t="shared" si="91"/>
        <v>43</v>
      </c>
      <c r="E199" s="43">
        <f t="shared" si="91"/>
        <v>211</v>
      </c>
      <c r="F199" s="43">
        <f t="shared" si="91"/>
        <v>127</v>
      </c>
      <c r="G199" s="43">
        <f t="shared" si="91"/>
        <v>12</v>
      </c>
      <c r="H199" s="43"/>
      <c r="I199" s="43"/>
      <c r="J199" s="43"/>
      <c r="K199" s="43">
        <f t="shared" ref="K199:K209" si="92">+K187+K119+K95</f>
        <v>9</v>
      </c>
      <c r="L199" s="43"/>
      <c r="M199" s="43">
        <f t="shared" ref="M199:U199" si="93">+M187+M119+M95</f>
        <v>54.15</v>
      </c>
      <c r="N199" s="44">
        <f t="shared" si="93"/>
        <v>24.6</v>
      </c>
      <c r="O199" s="44">
        <f t="shared" si="93"/>
        <v>12.3</v>
      </c>
      <c r="P199" s="44">
        <f t="shared" si="93"/>
        <v>9.3000000000000007</v>
      </c>
      <c r="Q199" s="44">
        <f t="shared" si="93"/>
        <v>7.95</v>
      </c>
      <c r="R199" s="44">
        <f t="shared" si="93"/>
        <v>30584</v>
      </c>
      <c r="S199" s="43">
        <f t="shared" si="93"/>
        <v>19</v>
      </c>
      <c r="T199" s="43">
        <f t="shared" si="93"/>
        <v>10</v>
      </c>
      <c r="U199" s="43">
        <f t="shared" si="93"/>
        <v>0</v>
      </c>
      <c r="V199" s="43"/>
      <c r="W199" s="43">
        <f t="shared" ref="W199:W209" si="94">+W187+W119+W95</f>
        <v>29</v>
      </c>
      <c r="X199" s="43"/>
      <c r="Y199" s="43"/>
      <c r="Z199" s="43"/>
      <c r="AA199" s="43"/>
      <c r="AB199" s="43"/>
      <c r="AC199" s="43">
        <f t="shared" ref="AC199:AC209" si="95">+AC187+AC119+AC95</f>
        <v>53</v>
      </c>
      <c r="AD199" s="43"/>
      <c r="AE199" s="43">
        <f t="shared" ref="AE199:AE209" si="96">+AE187+AE119+AE95</f>
        <v>6</v>
      </c>
      <c r="AF199" s="43"/>
      <c r="AG199" s="43">
        <f t="shared" ref="AG199:AM203" si="97">+AG187+AG119+AG95</f>
        <v>8</v>
      </c>
      <c r="AH199" s="43">
        <f t="shared" si="97"/>
        <v>0</v>
      </c>
      <c r="AI199" s="43">
        <f t="shared" si="97"/>
        <v>9</v>
      </c>
      <c r="AJ199" s="43">
        <f t="shared" si="97"/>
        <v>9</v>
      </c>
      <c r="AK199" s="107">
        <f t="shared" si="97"/>
        <v>10797</v>
      </c>
      <c r="AL199" s="107">
        <f t="shared" si="97"/>
        <v>10560</v>
      </c>
      <c r="AM199" s="107">
        <f t="shared" si="97"/>
        <v>0</v>
      </c>
      <c r="AN199" s="107"/>
      <c r="AO199" s="107"/>
      <c r="AP199" s="107">
        <f t="shared" ref="AP199:AP209" si="98">+AP187+AP119+AP95</f>
        <v>4427</v>
      </c>
      <c r="AQ199" s="107" t="s">
        <v>6</v>
      </c>
      <c r="AR199" s="107" t="s">
        <v>6</v>
      </c>
      <c r="AS199" s="107"/>
      <c r="AT199" s="107"/>
      <c r="AU199" s="107"/>
      <c r="AV199" s="107"/>
      <c r="AW199" s="107" t="s">
        <v>6</v>
      </c>
      <c r="AX199" s="107" t="s">
        <v>6</v>
      </c>
      <c r="AY199" s="107">
        <f>+AY187+AY119+AY95</f>
        <v>35</v>
      </c>
      <c r="AZ199" s="107" t="s">
        <v>6</v>
      </c>
      <c r="BA199" s="107">
        <f t="shared" ref="BA199:BF209" si="99">+BA187+BA119+BA95</f>
        <v>3136</v>
      </c>
      <c r="BB199" s="107">
        <f t="shared" si="99"/>
        <v>28955</v>
      </c>
      <c r="BC199" s="43">
        <f t="shared" si="99"/>
        <v>50</v>
      </c>
      <c r="BD199" s="43">
        <f t="shared" si="99"/>
        <v>92</v>
      </c>
      <c r="BE199" s="43">
        <f t="shared" si="99"/>
        <v>30</v>
      </c>
      <c r="BF199" s="43">
        <f t="shared" si="99"/>
        <v>42</v>
      </c>
      <c r="BG199" s="43" t="s">
        <v>6</v>
      </c>
      <c r="BH199" s="43"/>
      <c r="BI199" s="43"/>
      <c r="BJ199" s="43"/>
    </row>
    <row r="200" spans="1:63" x14ac:dyDescent="0.2">
      <c r="A200" s="49" t="s">
        <v>24</v>
      </c>
      <c r="B200" s="84">
        <v>2008</v>
      </c>
      <c r="C200" s="43">
        <f t="shared" si="91"/>
        <v>292</v>
      </c>
      <c r="D200" s="43">
        <f t="shared" si="91"/>
        <v>44</v>
      </c>
      <c r="E200" s="43">
        <f t="shared" si="91"/>
        <v>165</v>
      </c>
      <c r="F200" s="43">
        <f t="shared" si="91"/>
        <v>125</v>
      </c>
      <c r="G200" s="43">
        <f t="shared" si="91"/>
        <v>15</v>
      </c>
      <c r="H200" s="43"/>
      <c r="I200" s="43"/>
      <c r="J200" s="43"/>
      <c r="K200" s="43">
        <f t="shared" si="92"/>
        <v>9</v>
      </c>
      <c r="L200" s="43"/>
      <c r="M200" s="43">
        <f t="shared" ref="M200:U200" si="100">+M188+M120+M96</f>
        <v>51.67</v>
      </c>
      <c r="N200" s="44">
        <f t="shared" si="100"/>
        <v>15.96</v>
      </c>
      <c r="O200" s="44">
        <f t="shared" si="100"/>
        <v>13.2</v>
      </c>
      <c r="P200" s="44">
        <f t="shared" si="100"/>
        <v>14.9</v>
      </c>
      <c r="Q200" s="44">
        <f t="shared" si="100"/>
        <v>8.36</v>
      </c>
      <c r="R200" s="44">
        <f t="shared" si="100"/>
        <v>35480</v>
      </c>
      <c r="S200" s="43">
        <f t="shared" si="100"/>
        <v>25</v>
      </c>
      <c r="T200" s="43">
        <f t="shared" si="100"/>
        <v>10</v>
      </c>
      <c r="U200" s="43">
        <f t="shared" si="100"/>
        <v>0</v>
      </c>
      <c r="V200" s="43"/>
      <c r="W200" s="43">
        <f t="shared" si="94"/>
        <v>35</v>
      </c>
      <c r="X200" s="43"/>
      <c r="Y200" s="43"/>
      <c r="Z200" s="43"/>
      <c r="AA200" s="43"/>
      <c r="AB200" s="43"/>
      <c r="AC200" s="43">
        <f t="shared" si="95"/>
        <v>38</v>
      </c>
      <c r="AD200" s="43"/>
      <c r="AE200" s="43">
        <f t="shared" si="96"/>
        <v>15</v>
      </c>
      <c r="AF200" s="43"/>
      <c r="AG200" s="43">
        <f t="shared" si="97"/>
        <v>9</v>
      </c>
      <c r="AH200" s="43">
        <f t="shared" si="97"/>
        <v>3</v>
      </c>
      <c r="AI200" s="43">
        <f t="shared" si="97"/>
        <v>12</v>
      </c>
      <c r="AJ200" s="43">
        <f t="shared" si="97"/>
        <v>5</v>
      </c>
      <c r="AK200" s="107">
        <f t="shared" si="97"/>
        <v>8044</v>
      </c>
      <c r="AL200" s="107">
        <f t="shared" si="97"/>
        <v>9567</v>
      </c>
      <c r="AM200" s="107">
        <f t="shared" si="97"/>
        <v>0</v>
      </c>
      <c r="AN200" s="107"/>
      <c r="AO200" s="107"/>
      <c r="AP200" s="107">
        <f t="shared" si="98"/>
        <v>5562</v>
      </c>
      <c r="AQ200" s="107">
        <f t="shared" ref="AQ200:AQ209" si="101">+AQ188+AQ120+AQ96</f>
        <v>613</v>
      </c>
      <c r="AR200" s="107" t="s">
        <v>6</v>
      </c>
      <c r="AS200" s="107"/>
      <c r="AT200" s="107"/>
      <c r="AU200" s="107"/>
      <c r="AV200" s="107"/>
      <c r="AW200" s="107" t="s">
        <v>6</v>
      </c>
      <c r="AX200" s="107">
        <f t="shared" ref="AX200:AX209" si="102">+AX188+AX120+AX96</f>
        <v>6722</v>
      </c>
      <c r="AY200" s="107" t="s">
        <v>6</v>
      </c>
      <c r="AZ200" s="107" t="s">
        <v>6</v>
      </c>
      <c r="BA200" s="107">
        <f t="shared" si="99"/>
        <v>2893</v>
      </c>
      <c r="BB200" s="107">
        <f t="shared" si="99"/>
        <v>33401</v>
      </c>
      <c r="BC200" s="43">
        <f t="shared" si="99"/>
        <v>58</v>
      </c>
      <c r="BD200" s="43">
        <f t="shared" si="99"/>
        <v>97</v>
      </c>
      <c r="BE200" s="43">
        <f t="shared" si="99"/>
        <v>32</v>
      </c>
      <c r="BF200" s="43">
        <f t="shared" si="99"/>
        <v>33</v>
      </c>
      <c r="BG200" s="43" t="s">
        <v>6</v>
      </c>
      <c r="BH200" s="43"/>
      <c r="BI200" s="43"/>
      <c r="BJ200" s="43"/>
    </row>
    <row r="201" spans="1:63" x14ac:dyDescent="0.2">
      <c r="A201" s="49" t="s">
        <v>24</v>
      </c>
      <c r="B201" s="84">
        <v>2009</v>
      </c>
      <c r="C201" s="43">
        <f t="shared" si="91"/>
        <v>287</v>
      </c>
      <c r="D201" s="43">
        <f t="shared" si="91"/>
        <v>56</v>
      </c>
      <c r="E201" s="43">
        <f t="shared" si="91"/>
        <v>185</v>
      </c>
      <c r="F201" s="43">
        <f t="shared" si="91"/>
        <v>127</v>
      </c>
      <c r="G201" s="43">
        <f t="shared" si="91"/>
        <v>29</v>
      </c>
      <c r="H201" s="43"/>
      <c r="I201" s="43"/>
      <c r="J201" s="43"/>
      <c r="K201" s="43">
        <f t="shared" si="92"/>
        <v>16</v>
      </c>
      <c r="L201" s="43"/>
      <c r="M201" s="43">
        <f t="shared" ref="M201:U201" si="103">+M189+M121+M97</f>
        <v>64.210000000000008</v>
      </c>
      <c r="N201" s="44">
        <f t="shared" si="103"/>
        <v>18.350000000000001</v>
      </c>
      <c r="O201" s="44">
        <f t="shared" si="103"/>
        <v>17.7</v>
      </c>
      <c r="P201" s="44">
        <f t="shared" si="103"/>
        <v>18.66</v>
      </c>
      <c r="Q201" s="44">
        <f t="shared" si="103"/>
        <v>9.5</v>
      </c>
      <c r="R201" s="44">
        <f t="shared" si="103"/>
        <v>43236</v>
      </c>
      <c r="S201" s="43">
        <f t="shared" si="103"/>
        <v>23</v>
      </c>
      <c r="T201" s="43">
        <f t="shared" si="103"/>
        <v>9</v>
      </c>
      <c r="U201" s="43">
        <f t="shared" si="103"/>
        <v>0</v>
      </c>
      <c r="V201" s="43"/>
      <c r="W201" s="43">
        <f t="shared" si="94"/>
        <v>32</v>
      </c>
      <c r="X201" s="43"/>
      <c r="Y201" s="43"/>
      <c r="Z201" s="43"/>
      <c r="AA201" s="43"/>
      <c r="AB201" s="43"/>
      <c r="AC201" s="43">
        <f t="shared" si="95"/>
        <v>40</v>
      </c>
      <c r="AD201" s="43"/>
      <c r="AE201" s="43">
        <f t="shared" si="96"/>
        <v>1</v>
      </c>
      <c r="AF201" s="43"/>
      <c r="AG201" s="43">
        <f t="shared" si="97"/>
        <v>7</v>
      </c>
      <c r="AH201" s="43">
        <f t="shared" si="97"/>
        <v>0</v>
      </c>
      <c r="AI201" s="43">
        <f t="shared" si="97"/>
        <v>8</v>
      </c>
      <c r="AJ201" s="43">
        <f t="shared" si="97"/>
        <v>8</v>
      </c>
      <c r="AK201" s="107">
        <f t="shared" si="97"/>
        <v>5165</v>
      </c>
      <c r="AL201" s="107">
        <f t="shared" si="97"/>
        <v>9749</v>
      </c>
      <c r="AM201" s="107">
        <f t="shared" si="97"/>
        <v>0</v>
      </c>
      <c r="AN201" s="107"/>
      <c r="AO201" s="107"/>
      <c r="AP201" s="107">
        <f t="shared" si="98"/>
        <v>3658</v>
      </c>
      <c r="AQ201" s="107">
        <f t="shared" si="101"/>
        <v>2227</v>
      </c>
      <c r="AR201" s="107">
        <f t="shared" ref="AR201:AR209" si="104">+AR189+AR121+AR97</f>
        <v>0</v>
      </c>
      <c r="AS201" s="107"/>
      <c r="AT201" s="107"/>
      <c r="AU201" s="107"/>
      <c r="AV201" s="107"/>
      <c r="AW201" s="107">
        <f t="shared" ref="AW201:AW209" si="105">+AW189+AW121+AW97</f>
        <v>92.94</v>
      </c>
      <c r="AX201" s="107">
        <f t="shared" si="102"/>
        <v>6722</v>
      </c>
      <c r="AY201" s="107">
        <f t="shared" ref="AY201:AZ209" si="106">+AY189+AY121+AY97</f>
        <v>0</v>
      </c>
      <c r="AZ201" s="107">
        <f t="shared" si="106"/>
        <v>0</v>
      </c>
      <c r="BA201" s="107">
        <f t="shared" si="99"/>
        <v>9795</v>
      </c>
      <c r="BB201" s="107">
        <f t="shared" si="99"/>
        <v>30688</v>
      </c>
      <c r="BC201" s="43">
        <f t="shared" si="99"/>
        <v>98</v>
      </c>
      <c r="BD201" s="43">
        <f t="shared" si="99"/>
        <v>103</v>
      </c>
      <c r="BE201" s="43">
        <f t="shared" si="99"/>
        <v>47</v>
      </c>
      <c r="BF201" s="43">
        <f t="shared" si="99"/>
        <v>35</v>
      </c>
      <c r="BG201" s="43" t="s">
        <v>6</v>
      </c>
      <c r="BH201" s="43"/>
      <c r="BI201" s="43"/>
      <c r="BJ201" s="43"/>
    </row>
    <row r="202" spans="1:63" x14ac:dyDescent="0.2">
      <c r="A202" s="49" t="s">
        <v>24</v>
      </c>
      <c r="B202" s="84">
        <v>2010</v>
      </c>
      <c r="C202" s="43">
        <f t="shared" si="91"/>
        <v>324</v>
      </c>
      <c r="D202" s="43">
        <f t="shared" si="91"/>
        <v>62</v>
      </c>
      <c r="E202" s="43">
        <f t="shared" si="91"/>
        <v>192</v>
      </c>
      <c r="F202" s="43">
        <f t="shared" si="91"/>
        <v>120</v>
      </c>
      <c r="G202" s="43">
        <f t="shared" si="91"/>
        <v>26</v>
      </c>
      <c r="H202" s="43"/>
      <c r="I202" s="43"/>
      <c r="J202" s="43"/>
      <c r="K202" s="43">
        <f t="shared" si="92"/>
        <v>10</v>
      </c>
      <c r="L202" s="43"/>
      <c r="M202" s="43">
        <f t="shared" ref="M202:U202" si="107">+M190+M122+M98</f>
        <v>65.75</v>
      </c>
      <c r="N202" s="44">
        <f t="shared" si="107"/>
        <v>19.350000000000001</v>
      </c>
      <c r="O202" s="44">
        <f t="shared" si="107"/>
        <v>19.7</v>
      </c>
      <c r="P202" s="44">
        <f t="shared" si="107"/>
        <v>17.399999999999999</v>
      </c>
      <c r="Q202" s="44">
        <f t="shared" si="107"/>
        <v>10.3</v>
      </c>
      <c r="R202" s="44">
        <f t="shared" si="107"/>
        <v>38248</v>
      </c>
      <c r="S202" s="43">
        <f t="shared" si="107"/>
        <v>35</v>
      </c>
      <c r="T202" s="43">
        <f t="shared" si="107"/>
        <v>18</v>
      </c>
      <c r="U202" s="43">
        <f t="shared" si="107"/>
        <v>0</v>
      </c>
      <c r="V202" s="43"/>
      <c r="W202" s="43">
        <f t="shared" si="94"/>
        <v>53</v>
      </c>
      <c r="X202" s="43"/>
      <c r="Y202" s="43"/>
      <c r="Z202" s="43"/>
      <c r="AA202" s="43"/>
      <c r="AB202" s="43"/>
      <c r="AC202" s="43">
        <f t="shared" si="95"/>
        <v>36</v>
      </c>
      <c r="AD202" s="43"/>
      <c r="AE202" s="43">
        <f t="shared" si="96"/>
        <v>14</v>
      </c>
      <c r="AF202" s="43"/>
      <c r="AG202" s="43">
        <f t="shared" si="97"/>
        <v>10</v>
      </c>
      <c r="AH202" s="43">
        <f t="shared" si="97"/>
        <v>1</v>
      </c>
      <c r="AI202" s="43">
        <f t="shared" si="97"/>
        <v>11</v>
      </c>
      <c r="AJ202" s="43">
        <f t="shared" si="97"/>
        <v>8</v>
      </c>
      <c r="AK202" s="107">
        <f t="shared" si="97"/>
        <v>9913</v>
      </c>
      <c r="AL202" s="107">
        <f t="shared" si="97"/>
        <v>9677</v>
      </c>
      <c r="AM202" s="107">
        <f t="shared" si="97"/>
        <v>0</v>
      </c>
      <c r="AN202" s="107"/>
      <c r="AO202" s="107"/>
      <c r="AP202" s="107">
        <f t="shared" si="98"/>
        <v>956</v>
      </c>
      <c r="AQ202" s="107">
        <f t="shared" si="101"/>
        <v>1936</v>
      </c>
      <c r="AR202" s="107">
        <f t="shared" si="104"/>
        <v>0</v>
      </c>
      <c r="AS202" s="107"/>
      <c r="AT202" s="107"/>
      <c r="AU202" s="107"/>
      <c r="AV202" s="107"/>
      <c r="AW202" s="107">
        <f t="shared" si="105"/>
        <v>70</v>
      </c>
      <c r="AX202" s="107">
        <f t="shared" si="102"/>
        <v>17625</v>
      </c>
      <c r="AY202" s="107">
        <f t="shared" si="106"/>
        <v>0</v>
      </c>
      <c r="AZ202" s="107">
        <f t="shared" si="106"/>
        <v>0</v>
      </c>
      <c r="BA202" s="107">
        <f t="shared" si="99"/>
        <v>6118</v>
      </c>
      <c r="BB202" s="107">
        <f t="shared" si="99"/>
        <v>45651</v>
      </c>
      <c r="BC202" s="43">
        <f t="shared" si="99"/>
        <v>106</v>
      </c>
      <c r="BD202" s="43">
        <f t="shared" si="99"/>
        <v>124</v>
      </c>
      <c r="BE202" s="43">
        <f t="shared" si="99"/>
        <v>43</v>
      </c>
      <c r="BF202" s="43">
        <f t="shared" si="99"/>
        <v>45</v>
      </c>
      <c r="BH202" s="43">
        <f t="shared" ref="BH202:BJ209" si="108">+BH190+BH122+BH98</f>
        <v>1872</v>
      </c>
      <c r="BI202" s="43">
        <f t="shared" si="108"/>
        <v>858</v>
      </c>
      <c r="BJ202" s="43">
        <f t="shared" si="108"/>
        <v>1048</v>
      </c>
    </row>
    <row r="203" spans="1:63" x14ac:dyDescent="0.2">
      <c r="A203" s="49" t="s">
        <v>24</v>
      </c>
      <c r="B203" s="84">
        <v>2011</v>
      </c>
      <c r="C203" s="43">
        <f t="shared" si="91"/>
        <v>359</v>
      </c>
      <c r="D203" s="43">
        <f t="shared" si="91"/>
        <v>63</v>
      </c>
      <c r="E203" s="43">
        <f t="shared" si="91"/>
        <v>208</v>
      </c>
      <c r="F203" s="43">
        <f t="shared" si="91"/>
        <v>167</v>
      </c>
      <c r="G203" s="43">
        <f t="shared" si="91"/>
        <v>42</v>
      </c>
      <c r="H203" s="43"/>
      <c r="I203" s="43"/>
      <c r="J203" s="43"/>
      <c r="K203" s="43">
        <f t="shared" si="92"/>
        <v>41</v>
      </c>
      <c r="L203" s="43"/>
      <c r="M203" s="43">
        <f t="shared" ref="M203:U203" si="109">+M191+M123+M99</f>
        <v>64.699999999999989</v>
      </c>
      <c r="N203" s="44">
        <f t="shared" si="109"/>
        <v>20.45</v>
      </c>
      <c r="O203" s="44">
        <f t="shared" si="109"/>
        <v>15.7</v>
      </c>
      <c r="P203" s="44">
        <f t="shared" si="109"/>
        <v>19.25</v>
      </c>
      <c r="Q203" s="44">
        <f t="shared" si="109"/>
        <v>9.3000000000000007</v>
      </c>
      <c r="R203" s="44">
        <f t="shared" si="109"/>
        <v>41993.376820000005</v>
      </c>
      <c r="S203" s="43">
        <f t="shared" si="109"/>
        <v>54</v>
      </c>
      <c r="T203" s="43">
        <f t="shared" si="109"/>
        <v>12</v>
      </c>
      <c r="U203" s="43">
        <f t="shared" si="109"/>
        <v>0</v>
      </c>
      <c r="V203" s="43"/>
      <c r="W203" s="43">
        <f t="shared" si="94"/>
        <v>66</v>
      </c>
      <c r="X203" s="43"/>
      <c r="Y203" s="43"/>
      <c r="Z203" s="43"/>
      <c r="AA203" s="43"/>
      <c r="AB203" s="43"/>
      <c r="AC203" s="43">
        <f t="shared" si="95"/>
        <v>27</v>
      </c>
      <c r="AD203" s="43"/>
      <c r="AE203" s="43">
        <f t="shared" si="96"/>
        <v>14</v>
      </c>
      <c r="AF203" s="43"/>
      <c r="AG203" s="43">
        <f t="shared" si="97"/>
        <v>8</v>
      </c>
      <c r="AH203" s="43">
        <f t="shared" si="97"/>
        <v>0</v>
      </c>
      <c r="AI203" s="43">
        <f t="shared" si="97"/>
        <v>8</v>
      </c>
      <c r="AJ203" s="43">
        <f t="shared" si="97"/>
        <v>6</v>
      </c>
      <c r="AK203" s="107">
        <f t="shared" si="97"/>
        <v>4842.7422999999999</v>
      </c>
      <c r="AL203" s="107">
        <f t="shared" si="97"/>
        <v>10875.825000000001</v>
      </c>
      <c r="AM203" s="107">
        <f t="shared" si="97"/>
        <v>0</v>
      </c>
      <c r="AN203" s="107"/>
      <c r="AO203" s="107"/>
      <c r="AP203" s="107">
        <f t="shared" si="98"/>
        <v>1190.59392</v>
      </c>
      <c r="AQ203" s="107">
        <f t="shared" si="101"/>
        <v>2114.3528000000001</v>
      </c>
      <c r="AR203" s="107">
        <f t="shared" si="104"/>
        <v>0</v>
      </c>
      <c r="AS203" s="107"/>
      <c r="AT203" s="107"/>
      <c r="AU203" s="107"/>
      <c r="AV203" s="107"/>
      <c r="AW203" s="107">
        <f t="shared" si="105"/>
        <v>2.923</v>
      </c>
      <c r="AX203" s="107">
        <f t="shared" si="102"/>
        <v>560.20000000000005</v>
      </c>
      <c r="AY203" s="107">
        <f t="shared" si="106"/>
        <v>0</v>
      </c>
      <c r="AZ203" s="107">
        <f t="shared" si="106"/>
        <v>630</v>
      </c>
      <c r="BA203" s="107">
        <f t="shared" si="99"/>
        <v>5357.998450000001</v>
      </c>
      <c r="BB203" s="107">
        <f t="shared" si="99"/>
        <v>25574.635470000001</v>
      </c>
      <c r="BC203" s="43">
        <f t="shared" si="99"/>
        <v>100</v>
      </c>
      <c r="BD203" s="43">
        <f t="shared" si="99"/>
        <v>166</v>
      </c>
      <c r="BE203" s="43">
        <f t="shared" si="99"/>
        <v>56</v>
      </c>
      <c r="BF203" s="43">
        <f t="shared" si="99"/>
        <v>47</v>
      </c>
      <c r="BH203" s="43">
        <f t="shared" si="108"/>
        <v>1994</v>
      </c>
      <c r="BI203" s="43">
        <f t="shared" si="108"/>
        <v>956</v>
      </c>
      <c r="BJ203" s="43">
        <f t="shared" si="108"/>
        <v>998</v>
      </c>
    </row>
    <row r="204" spans="1:63" x14ac:dyDescent="0.2">
      <c r="A204" s="49" t="s">
        <v>24</v>
      </c>
      <c r="B204" s="45">
        <v>2012</v>
      </c>
      <c r="C204" s="43">
        <f t="shared" si="91"/>
        <v>430</v>
      </c>
      <c r="D204" s="43">
        <f t="shared" si="91"/>
        <v>60</v>
      </c>
      <c r="E204" s="43">
        <f t="shared" si="91"/>
        <v>258</v>
      </c>
      <c r="F204" s="43">
        <f>+F192+F124+F100</f>
        <v>171</v>
      </c>
      <c r="G204" s="43">
        <f t="shared" si="91"/>
        <v>36</v>
      </c>
      <c r="H204" s="43">
        <f t="shared" ref="H204:J209" si="110">+H192+H124+H100</f>
        <v>12</v>
      </c>
      <c r="I204" s="43">
        <f t="shared" si="110"/>
        <v>6</v>
      </c>
      <c r="J204" s="43">
        <f t="shared" si="110"/>
        <v>2</v>
      </c>
      <c r="K204" s="43">
        <f t="shared" si="92"/>
        <v>33</v>
      </c>
      <c r="L204" s="43">
        <f t="shared" ref="L204:L209" si="111">+L192+L124+L100</f>
        <v>9</v>
      </c>
      <c r="M204" s="43">
        <f t="shared" ref="M204:U204" si="112">+M192+M124+M100</f>
        <v>82.75</v>
      </c>
      <c r="N204" s="44">
        <f t="shared" si="112"/>
        <v>34.450000000000003</v>
      </c>
      <c r="O204" s="44">
        <f t="shared" si="112"/>
        <v>11.6</v>
      </c>
      <c r="P204" s="44">
        <f t="shared" si="112"/>
        <v>26.5</v>
      </c>
      <c r="Q204" s="44">
        <f t="shared" si="112"/>
        <v>10.199999999999999</v>
      </c>
      <c r="R204" s="44">
        <f t="shared" si="112"/>
        <v>35765.327869999994</v>
      </c>
      <c r="S204" s="43">
        <f t="shared" si="112"/>
        <v>43</v>
      </c>
      <c r="T204" s="43">
        <f t="shared" si="112"/>
        <v>9</v>
      </c>
      <c r="U204" s="43">
        <f t="shared" si="112"/>
        <v>1</v>
      </c>
      <c r="V204" s="43"/>
      <c r="W204" s="43">
        <f t="shared" si="94"/>
        <v>53</v>
      </c>
      <c r="X204" s="43"/>
      <c r="Y204" s="43">
        <f t="shared" ref="Y204:AA209" si="113">+Y192+Y124+Y100</f>
        <v>46</v>
      </c>
      <c r="Z204" s="43">
        <f t="shared" si="113"/>
        <v>0</v>
      </c>
      <c r="AA204" s="43">
        <f t="shared" si="113"/>
        <v>0</v>
      </c>
      <c r="AB204" s="43"/>
      <c r="AC204" s="43">
        <f t="shared" si="95"/>
        <v>46</v>
      </c>
      <c r="AD204" s="43"/>
      <c r="AE204" s="43">
        <f t="shared" si="96"/>
        <v>9</v>
      </c>
      <c r="AF204" s="43"/>
      <c r="AG204" s="43">
        <v>14</v>
      </c>
      <c r="AH204" s="43">
        <f t="shared" ref="AH204:AH209" si="114">+AH192+AH124+AH100</f>
        <v>4</v>
      </c>
      <c r="AI204" s="43">
        <v>18</v>
      </c>
      <c r="AJ204" s="43">
        <f t="shared" ref="AJ204:AM209" si="115">+AJ192+AJ124+AJ100</f>
        <v>8</v>
      </c>
      <c r="AK204" s="107">
        <f t="shared" si="115"/>
        <v>5090.2231300000003</v>
      </c>
      <c r="AL204" s="107">
        <f t="shared" si="115"/>
        <v>11613.34001</v>
      </c>
      <c r="AM204" s="107">
        <f t="shared" si="115"/>
        <v>0</v>
      </c>
      <c r="AN204" s="107"/>
      <c r="AO204" s="107"/>
      <c r="AP204" s="107">
        <f t="shared" si="98"/>
        <v>2882.7415700000001</v>
      </c>
      <c r="AQ204" s="107">
        <f t="shared" si="101"/>
        <v>0</v>
      </c>
      <c r="AR204" s="107">
        <f t="shared" si="104"/>
        <v>0</v>
      </c>
      <c r="AS204" s="107"/>
      <c r="AT204" s="107"/>
      <c r="AU204" s="107"/>
      <c r="AV204" s="107"/>
      <c r="AW204" s="107">
        <f t="shared" si="105"/>
        <v>46.073009999999996</v>
      </c>
      <c r="AX204" s="107">
        <f t="shared" si="102"/>
        <v>0</v>
      </c>
      <c r="AY204" s="107">
        <f t="shared" si="106"/>
        <v>0</v>
      </c>
      <c r="AZ204" s="107">
        <f t="shared" si="106"/>
        <v>0</v>
      </c>
      <c r="BA204" s="107">
        <f t="shared" si="99"/>
        <v>4564.8159900000001</v>
      </c>
      <c r="BB204" s="107">
        <f t="shared" si="99"/>
        <v>24197.19371</v>
      </c>
      <c r="BC204" s="43">
        <f t="shared" si="99"/>
        <v>97</v>
      </c>
      <c r="BD204" s="43">
        <f t="shared" si="99"/>
        <v>222</v>
      </c>
      <c r="BE204" s="43">
        <f t="shared" si="99"/>
        <v>65</v>
      </c>
      <c r="BF204" s="43">
        <f t="shared" si="99"/>
        <v>49</v>
      </c>
      <c r="BH204" s="43">
        <f t="shared" si="108"/>
        <v>2341</v>
      </c>
      <c r="BI204" s="43">
        <f t="shared" si="108"/>
        <v>866</v>
      </c>
      <c r="BJ204" s="43">
        <f t="shared" si="108"/>
        <v>1192</v>
      </c>
    </row>
    <row r="205" spans="1:63" x14ac:dyDescent="0.2">
      <c r="A205" s="49" t="s">
        <v>24</v>
      </c>
      <c r="B205" s="45">
        <v>2013</v>
      </c>
      <c r="C205" s="43">
        <f t="shared" si="91"/>
        <v>479</v>
      </c>
      <c r="D205" s="43">
        <f t="shared" si="91"/>
        <v>74</v>
      </c>
      <c r="E205" s="43">
        <f t="shared" si="91"/>
        <v>302</v>
      </c>
      <c r="F205" s="43">
        <f t="shared" si="91"/>
        <v>195</v>
      </c>
      <c r="G205" s="43">
        <f t="shared" si="91"/>
        <v>29</v>
      </c>
      <c r="H205" s="43">
        <f t="shared" si="110"/>
        <v>16</v>
      </c>
      <c r="I205" s="43">
        <f t="shared" si="110"/>
        <v>11</v>
      </c>
      <c r="J205" s="43">
        <f t="shared" si="110"/>
        <v>10</v>
      </c>
      <c r="K205" s="43">
        <f t="shared" si="92"/>
        <v>47</v>
      </c>
      <c r="L205" s="43">
        <f t="shared" si="111"/>
        <v>2</v>
      </c>
      <c r="M205" s="43">
        <f t="shared" ref="M205:U205" si="116">+M193+M125+M101</f>
        <v>83.65</v>
      </c>
      <c r="N205" s="44">
        <f t="shared" si="116"/>
        <v>35.549999999999997</v>
      </c>
      <c r="O205" s="44">
        <f t="shared" si="116"/>
        <v>10.6</v>
      </c>
      <c r="P205" s="44">
        <f t="shared" si="116"/>
        <v>27.7</v>
      </c>
      <c r="Q205" s="44">
        <f t="shared" si="116"/>
        <v>9.7999999999999989</v>
      </c>
      <c r="R205" s="44">
        <f t="shared" si="116"/>
        <v>54452.512999999992</v>
      </c>
      <c r="S205" s="43">
        <f t="shared" si="116"/>
        <v>53</v>
      </c>
      <c r="T205" s="43">
        <f t="shared" si="116"/>
        <v>7</v>
      </c>
      <c r="U205" s="43">
        <f t="shared" si="116"/>
        <v>9</v>
      </c>
      <c r="V205" s="43"/>
      <c r="W205" s="43">
        <f t="shared" si="94"/>
        <v>69</v>
      </c>
      <c r="X205" s="43"/>
      <c r="Y205" s="43">
        <f t="shared" si="113"/>
        <v>42</v>
      </c>
      <c r="Z205" s="43">
        <f t="shared" si="113"/>
        <v>0</v>
      </c>
      <c r="AA205" s="43">
        <f t="shared" si="113"/>
        <v>0</v>
      </c>
      <c r="AB205" s="43"/>
      <c r="AC205" s="43">
        <f t="shared" si="95"/>
        <v>42</v>
      </c>
      <c r="AD205" s="43"/>
      <c r="AE205" s="43">
        <f t="shared" si="96"/>
        <v>9</v>
      </c>
      <c r="AF205" s="43"/>
      <c r="AG205" s="43">
        <v>14</v>
      </c>
      <c r="AH205" s="43">
        <f t="shared" si="114"/>
        <v>1</v>
      </c>
      <c r="AI205" s="43">
        <v>15</v>
      </c>
      <c r="AJ205" s="43">
        <f t="shared" si="115"/>
        <v>11</v>
      </c>
      <c r="AK205" s="107">
        <f t="shared" si="115"/>
        <v>5994.6989999999996</v>
      </c>
      <c r="AL205" s="107">
        <f t="shared" si="115"/>
        <v>9038.5115100000003</v>
      </c>
      <c r="AM205" s="107">
        <f t="shared" si="115"/>
        <v>0</v>
      </c>
      <c r="AN205" s="107"/>
      <c r="AO205" s="107"/>
      <c r="AP205" s="107">
        <f t="shared" si="98"/>
        <v>2187.94074</v>
      </c>
      <c r="AQ205" s="107">
        <f t="shared" si="101"/>
        <v>0</v>
      </c>
      <c r="AR205" s="107">
        <f t="shared" si="104"/>
        <v>0</v>
      </c>
      <c r="AS205" s="107"/>
      <c r="AT205" s="107"/>
      <c r="AU205" s="107"/>
      <c r="AV205" s="107"/>
      <c r="AW205" s="107">
        <f t="shared" si="105"/>
        <v>44.646470000000001</v>
      </c>
      <c r="AX205" s="107">
        <f t="shared" si="102"/>
        <v>0</v>
      </c>
      <c r="AY205" s="107">
        <f t="shared" si="106"/>
        <v>0</v>
      </c>
      <c r="AZ205" s="107">
        <f t="shared" si="106"/>
        <v>0</v>
      </c>
      <c r="BA205" s="107">
        <f t="shared" si="99"/>
        <v>7386.9622799999997</v>
      </c>
      <c r="BB205" s="107">
        <f t="shared" si="99"/>
        <v>24652.76</v>
      </c>
      <c r="BC205" s="43">
        <f t="shared" si="99"/>
        <v>104</v>
      </c>
      <c r="BD205" s="43">
        <f t="shared" si="99"/>
        <v>277</v>
      </c>
      <c r="BE205" s="43">
        <f t="shared" si="99"/>
        <v>90</v>
      </c>
      <c r="BF205" s="43">
        <f t="shared" si="99"/>
        <v>47</v>
      </c>
      <c r="BH205" s="43">
        <f t="shared" si="108"/>
        <v>2454</v>
      </c>
      <c r="BI205" s="43">
        <f t="shared" si="108"/>
        <v>841</v>
      </c>
      <c r="BJ205" s="43">
        <f t="shared" si="108"/>
        <v>1002</v>
      </c>
    </row>
    <row r="206" spans="1:63" x14ac:dyDescent="0.2">
      <c r="A206" s="49" t="s">
        <v>24</v>
      </c>
      <c r="B206" s="84">
        <v>2014</v>
      </c>
      <c r="C206" s="43">
        <f t="shared" si="91"/>
        <v>464</v>
      </c>
      <c r="D206" s="43">
        <f t="shared" si="91"/>
        <v>70</v>
      </c>
      <c r="E206" s="43">
        <f t="shared" si="91"/>
        <v>301</v>
      </c>
      <c r="F206" s="43">
        <f t="shared" si="91"/>
        <v>183</v>
      </c>
      <c r="G206" s="43">
        <f t="shared" si="91"/>
        <v>39</v>
      </c>
      <c r="H206" s="43">
        <f t="shared" si="110"/>
        <v>14</v>
      </c>
      <c r="I206" s="43">
        <f t="shared" si="110"/>
        <v>9</v>
      </c>
      <c r="J206" s="43">
        <f t="shared" si="110"/>
        <v>5</v>
      </c>
      <c r="K206" s="43">
        <f t="shared" si="92"/>
        <v>41</v>
      </c>
      <c r="L206" s="43">
        <f t="shared" si="111"/>
        <v>0</v>
      </c>
      <c r="M206" s="43">
        <f t="shared" ref="M206:U206" si="117">+M194+M126+M102</f>
        <v>90.75</v>
      </c>
      <c r="N206" s="44">
        <f t="shared" si="117"/>
        <v>39.550000000000004</v>
      </c>
      <c r="O206" s="44">
        <f t="shared" si="117"/>
        <v>14.4</v>
      </c>
      <c r="P206" s="44">
        <f t="shared" si="117"/>
        <v>26.6</v>
      </c>
      <c r="Q206" s="44">
        <f t="shared" si="117"/>
        <v>10.199999999999999</v>
      </c>
      <c r="R206" s="44">
        <f t="shared" si="117"/>
        <v>51464.540480000011</v>
      </c>
      <c r="S206" s="43">
        <f t="shared" si="117"/>
        <v>45</v>
      </c>
      <c r="T206" s="43">
        <f t="shared" si="117"/>
        <v>8</v>
      </c>
      <c r="U206" s="43">
        <f t="shared" si="117"/>
        <v>2</v>
      </c>
      <c r="V206" s="43"/>
      <c r="W206" s="43">
        <f t="shared" si="94"/>
        <v>55</v>
      </c>
      <c r="X206" s="43"/>
      <c r="Y206" s="43">
        <f t="shared" si="113"/>
        <v>56</v>
      </c>
      <c r="Z206" s="43">
        <f t="shared" si="113"/>
        <v>1</v>
      </c>
      <c r="AA206" s="43">
        <f t="shared" si="113"/>
        <v>0</v>
      </c>
      <c r="AB206" s="43"/>
      <c r="AC206" s="43">
        <f t="shared" si="95"/>
        <v>57</v>
      </c>
      <c r="AD206" s="43"/>
      <c r="AE206" s="43">
        <f t="shared" si="96"/>
        <v>11</v>
      </c>
      <c r="AF206" s="43"/>
      <c r="AG206" s="43">
        <f>+AG194+AG126+AG102</f>
        <v>18</v>
      </c>
      <c r="AH206" s="43">
        <f t="shared" si="114"/>
        <v>0</v>
      </c>
      <c r="AI206" s="43">
        <f>+AI194+AI126+AI102</f>
        <v>18</v>
      </c>
      <c r="AJ206" s="43">
        <f t="shared" si="115"/>
        <v>4</v>
      </c>
      <c r="AK206" s="107">
        <f t="shared" si="115"/>
        <v>5397.4857400000001</v>
      </c>
      <c r="AL206" s="107">
        <f t="shared" si="115"/>
        <v>11257.642</v>
      </c>
      <c r="AM206" s="107">
        <f t="shared" si="115"/>
        <v>202.9665</v>
      </c>
      <c r="AN206" s="107"/>
      <c r="AO206" s="107"/>
      <c r="AP206" s="107">
        <f t="shared" si="98"/>
        <v>1722.8904600000001</v>
      </c>
      <c r="AQ206" s="107">
        <f t="shared" si="101"/>
        <v>252.5</v>
      </c>
      <c r="AR206" s="107">
        <f t="shared" si="104"/>
        <v>0</v>
      </c>
      <c r="AS206" s="107"/>
      <c r="AT206" s="107"/>
      <c r="AU206" s="107"/>
      <c r="AV206" s="107"/>
      <c r="AW206" s="107">
        <f t="shared" si="105"/>
        <v>37.515999999999998</v>
      </c>
      <c r="AX206" s="107">
        <f t="shared" si="102"/>
        <v>1400.6969999999999</v>
      </c>
      <c r="AY206" s="107">
        <f t="shared" si="106"/>
        <v>0</v>
      </c>
      <c r="AZ206" s="107">
        <f t="shared" si="106"/>
        <v>0</v>
      </c>
      <c r="BA206" s="107">
        <f t="shared" si="99"/>
        <v>7735.5893100000003</v>
      </c>
      <c r="BB206" s="107">
        <f t="shared" si="99"/>
        <v>27859.766010000003</v>
      </c>
      <c r="BC206" s="43">
        <f t="shared" si="99"/>
        <v>126</v>
      </c>
      <c r="BD206" s="43">
        <f t="shared" si="99"/>
        <v>339</v>
      </c>
      <c r="BE206" s="43">
        <f t="shared" si="99"/>
        <v>96</v>
      </c>
      <c r="BF206" s="43">
        <f t="shared" si="99"/>
        <v>47</v>
      </c>
      <c r="BH206" s="43">
        <f t="shared" si="108"/>
        <v>2953</v>
      </c>
      <c r="BI206" s="43">
        <f t="shared" si="108"/>
        <v>610</v>
      </c>
      <c r="BJ206" s="43">
        <f t="shared" si="108"/>
        <v>782</v>
      </c>
    </row>
    <row r="207" spans="1:63" x14ac:dyDescent="0.2">
      <c r="A207" s="49" t="s">
        <v>73</v>
      </c>
      <c r="B207" s="84">
        <v>2015</v>
      </c>
      <c r="C207" s="43">
        <f t="shared" si="91"/>
        <v>478</v>
      </c>
      <c r="D207" s="43">
        <f t="shared" si="91"/>
        <v>67</v>
      </c>
      <c r="E207" s="43">
        <f t="shared" si="91"/>
        <v>348</v>
      </c>
      <c r="F207" s="43">
        <f t="shared" si="91"/>
        <v>144</v>
      </c>
      <c r="G207" s="43">
        <f t="shared" si="91"/>
        <v>31</v>
      </c>
      <c r="H207" s="43">
        <f t="shared" si="110"/>
        <v>17</v>
      </c>
      <c r="I207" s="43">
        <f t="shared" si="110"/>
        <v>11</v>
      </c>
      <c r="J207" s="43">
        <f t="shared" si="110"/>
        <v>2</v>
      </c>
      <c r="K207" s="43">
        <f t="shared" si="92"/>
        <v>38</v>
      </c>
      <c r="L207" s="43">
        <f t="shared" si="111"/>
        <v>1</v>
      </c>
      <c r="M207" s="43">
        <f>+M195+M127+M103</f>
        <v>97.45</v>
      </c>
      <c r="N207" s="44">
        <v>46.2</v>
      </c>
      <c r="O207" s="44">
        <v>17</v>
      </c>
      <c r="P207" s="44">
        <v>22</v>
      </c>
      <c r="Q207" s="44">
        <v>13.2</v>
      </c>
      <c r="R207" s="44">
        <f t="shared" ref="R207:U209" si="118">+R195+R127+R103</f>
        <v>57727.361000000004</v>
      </c>
      <c r="S207" s="43">
        <f t="shared" si="118"/>
        <v>52</v>
      </c>
      <c r="T207" s="43">
        <f t="shared" si="118"/>
        <v>21</v>
      </c>
      <c r="U207" s="43">
        <f t="shared" si="118"/>
        <v>0</v>
      </c>
      <c r="V207" s="43"/>
      <c r="W207" s="43">
        <f t="shared" si="94"/>
        <v>73</v>
      </c>
      <c r="X207" s="43"/>
      <c r="Y207" s="43">
        <f t="shared" si="113"/>
        <v>98</v>
      </c>
      <c r="Z207" s="43">
        <f t="shared" si="113"/>
        <v>0</v>
      </c>
      <c r="AA207" s="43">
        <f t="shared" si="113"/>
        <v>0</v>
      </c>
      <c r="AB207" s="43">
        <f>+AB195+AB127+AB103</f>
        <v>0</v>
      </c>
      <c r="AC207" s="43">
        <f t="shared" si="95"/>
        <v>98</v>
      </c>
      <c r="AD207" s="43"/>
      <c r="AE207" s="43">
        <f t="shared" si="96"/>
        <v>19</v>
      </c>
      <c r="AF207" s="43"/>
      <c r="AG207" s="43">
        <f>+AG195+AG127+AG103</f>
        <v>21</v>
      </c>
      <c r="AH207" s="43">
        <f t="shared" si="114"/>
        <v>0</v>
      </c>
      <c r="AI207" s="43">
        <f>+AI195+AI127+AI103</f>
        <v>21</v>
      </c>
      <c r="AJ207" s="43">
        <f t="shared" si="115"/>
        <v>3</v>
      </c>
      <c r="AK207" s="107">
        <f t="shared" si="115"/>
        <v>8629.48</v>
      </c>
      <c r="AL207" s="107">
        <f t="shared" si="115"/>
        <v>10128.045</v>
      </c>
      <c r="AM207" s="107">
        <f t="shared" si="115"/>
        <v>112.27200000000001</v>
      </c>
      <c r="AN207" s="107"/>
      <c r="AO207" s="107"/>
      <c r="AP207" s="107">
        <f t="shared" si="98"/>
        <v>5191.93</v>
      </c>
      <c r="AQ207" s="107">
        <f t="shared" si="101"/>
        <v>7.4630000000000001</v>
      </c>
      <c r="AR207" s="107">
        <f t="shared" si="104"/>
        <v>0</v>
      </c>
      <c r="AS207" s="107"/>
      <c r="AT207" s="107"/>
      <c r="AU207" s="107"/>
      <c r="AV207" s="107"/>
      <c r="AW207" s="107">
        <f t="shared" si="105"/>
        <v>28.475999999999999</v>
      </c>
      <c r="AX207" s="107">
        <f t="shared" si="102"/>
        <v>0</v>
      </c>
      <c r="AY207" s="107">
        <f t="shared" si="106"/>
        <v>593.06299999999999</v>
      </c>
      <c r="AZ207" s="107">
        <f t="shared" si="106"/>
        <v>0</v>
      </c>
      <c r="BA207" s="107">
        <f t="shared" si="99"/>
        <v>9003.126000000002</v>
      </c>
      <c r="BB207" s="107">
        <f t="shared" si="99"/>
        <v>33115.434000000001</v>
      </c>
      <c r="BC207" s="43">
        <f t="shared" si="99"/>
        <v>164</v>
      </c>
      <c r="BD207" s="43">
        <f t="shared" si="99"/>
        <v>434</v>
      </c>
      <c r="BE207" s="43">
        <f t="shared" si="99"/>
        <v>144</v>
      </c>
      <c r="BF207" s="43">
        <f t="shared" si="99"/>
        <v>46</v>
      </c>
      <c r="BH207" s="43">
        <f t="shared" si="108"/>
        <v>2773</v>
      </c>
      <c r="BI207" s="43">
        <f t="shared" si="108"/>
        <v>725</v>
      </c>
      <c r="BJ207" s="43">
        <f t="shared" si="108"/>
        <v>953</v>
      </c>
    </row>
    <row r="208" spans="1:63" s="66" customFormat="1" x14ac:dyDescent="0.2">
      <c r="A208" s="49" t="s">
        <v>73</v>
      </c>
      <c r="B208" s="84">
        <v>2016</v>
      </c>
      <c r="C208" s="43">
        <f t="shared" si="91"/>
        <v>473</v>
      </c>
      <c r="D208" s="43">
        <f t="shared" si="91"/>
        <v>83</v>
      </c>
      <c r="E208" s="43">
        <f t="shared" si="91"/>
        <v>331</v>
      </c>
      <c r="F208" s="43">
        <f t="shared" si="91"/>
        <v>165</v>
      </c>
      <c r="G208" s="43">
        <f t="shared" si="91"/>
        <v>29</v>
      </c>
      <c r="H208" s="43">
        <f t="shared" si="110"/>
        <v>15</v>
      </c>
      <c r="I208" s="43">
        <f t="shared" si="110"/>
        <v>10</v>
      </c>
      <c r="J208" s="43">
        <f t="shared" si="110"/>
        <v>12</v>
      </c>
      <c r="K208" s="43">
        <f t="shared" si="92"/>
        <v>56</v>
      </c>
      <c r="L208" s="43">
        <f t="shared" si="111"/>
        <v>0</v>
      </c>
      <c r="M208" s="43">
        <f>+M196+M128+M104</f>
        <v>99.95</v>
      </c>
      <c r="N208" s="44">
        <v>46.2</v>
      </c>
      <c r="O208" s="44">
        <v>17</v>
      </c>
      <c r="P208" s="44">
        <v>22</v>
      </c>
      <c r="Q208" s="44">
        <v>13.2</v>
      </c>
      <c r="R208" s="44">
        <f t="shared" si="118"/>
        <v>53053</v>
      </c>
      <c r="S208" s="43">
        <f t="shared" si="118"/>
        <v>54</v>
      </c>
      <c r="T208" s="43">
        <f t="shared" si="118"/>
        <v>19</v>
      </c>
      <c r="U208" s="43">
        <f t="shared" si="118"/>
        <v>0</v>
      </c>
      <c r="V208" s="43">
        <f>+V196+V128+V104</f>
        <v>1</v>
      </c>
      <c r="W208" s="43">
        <f t="shared" si="94"/>
        <v>74</v>
      </c>
      <c r="X208" s="43">
        <f>+X196+X128+X104</f>
        <v>0</v>
      </c>
      <c r="Y208" s="43">
        <f t="shared" si="113"/>
        <v>21</v>
      </c>
      <c r="Z208" s="43">
        <f t="shared" si="113"/>
        <v>3</v>
      </c>
      <c r="AA208" s="43">
        <f t="shared" si="113"/>
        <v>0</v>
      </c>
      <c r="AB208" s="43">
        <f>+AB196+AB128+AB104</f>
        <v>31</v>
      </c>
      <c r="AC208" s="43">
        <f t="shared" si="95"/>
        <v>55</v>
      </c>
      <c r="AD208" s="43">
        <f>+AD196+AD128+AD104</f>
        <v>3</v>
      </c>
      <c r="AE208" s="43">
        <f t="shared" si="96"/>
        <v>15</v>
      </c>
      <c r="AF208" s="43">
        <f>+AF196+AF128+AF104</f>
        <v>3</v>
      </c>
      <c r="AG208" s="43">
        <f>+AG196+AG128+AG104</f>
        <v>21</v>
      </c>
      <c r="AH208" s="43">
        <f t="shared" si="114"/>
        <v>1</v>
      </c>
      <c r="AI208" s="43">
        <f>+AI196+AI128+AI104</f>
        <v>22</v>
      </c>
      <c r="AJ208" s="43">
        <f t="shared" si="115"/>
        <v>3</v>
      </c>
      <c r="AK208" s="107">
        <f t="shared" si="115"/>
        <v>5609</v>
      </c>
      <c r="AL208" s="107">
        <f t="shared" si="115"/>
        <v>10706</v>
      </c>
      <c r="AM208" s="107">
        <f t="shared" si="115"/>
        <v>43</v>
      </c>
      <c r="AN208" s="107">
        <f>+AN196+AN128+AN104</f>
        <v>378</v>
      </c>
      <c r="AO208" s="107">
        <f>+AO196+AO128+AO104</f>
        <v>0</v>
      </c>
      <c r="AP208" s="107">
        <f t="shared" si="98"/>
        <v>2131</v>
      </c>
      <c r="AQ208" s="107">
        <f t="shared" si="101"/>
        <v>0</v>
      </c>
      <c r="AR208" s="107">
        <f t="shared" si="104"/>
        <v>0</v>
      </c>
      <c r="AS208" s="107">
        <f t="shared" ref="AS208:AV209" si="119">+AS196+AS128+AS104</f>
        <v>1025</v>
      </c>
      <c r="AT208" s="107">
        <f t="shared" si="119"/>
        <v>2419</v>
      </c>
      <c r="AU208" s="107">
        <f t="shared" si="119"/>
        <v>0</v>
      </c>
      <c r="AV208" s="107">
        <f t="shared" si="119"/>
        <v>0</v>
      </c>
      <c r="AW208" s="107">
        <f t="shared" si="105"/>
        <v>21</v>
      </c>
      <c r="AX208" s="107">
        <f t="shared" si="102"/>
        <v>0</v>
      </c>
      <c r="AY208" s="107">
        <f t="shared" si="106"/>
        <v>0</v>
      </c>
      <c r="AZ208" s="107">
        <f t="shared" si="106"/>
        <v>0</v>
      </c>
      <c r="BA208" s="107">
        <f t="shared" si="99"/>
        <v>7795</v>
      </c>
      <c r="BB208" s="107">
        <f t="shared" si="99"/>
        <v>30130</v>
      </c>
      <c r="BC208" s="43">
        <f t="shared" si="99"/>
        <v>170</v>
      </c>
      <c r="BD208" s="43">
        <f t="shared" si="99"/>
        <v>528</v>
      </c>
      <c r="BE208" s="43">
        <f t="shared" si="99"/>
        <v>175</v>
      </c>
      <c r="BF208" s="43">
        <f t="shared" si="99"/>
        <v>39</v>
      </c>
      <c r="BG208" s="43">
        <f>+BG196+BG128+BG104</f>
        <v>4283</v>
      </c>
      <c r="BH208" s="43">
        <f t="shared" si="108"/>
        <v>2758</v>
      </c>
      <c r="BI208" s="43">
        <f t="shared" si="108"/>
        <v>718</v>
      </c>
      <c r="BJ208" s="43">
        <f t="shared" si="108"/>
        <v>807</v>
      </c>
    </row>
    <row r="209" spans="1:62" s="84" customFormat="1" x14ac:dyDescent="0.2">
      <c r="A209" s="49" t="s">
        <v>73</v>
      </c>
      <c r="B209" s="84">
        <v>2017</v>
      </c>
      <c r="C209" s="43">
        <f t="shared" si="91"/>
        <v>421</v>
      </c>
      <c r="D209" s="43">
        <f t="shared" si="91"/>
        <v>54</v>
      </c>
      <c r="E209" s="43">
        <f t="shared" si="91"/>
        <v>256</v>
      </c>
      <c r="F209" s="43">
        <f t="shared" si="91"/>
        <v>147</v>
      </c>
      <c r="G209" s="43">
        <f t="shared" si="91"/>
        <v>27</v>
      </c>
      <c r="H209" s="43">
        <f t="shared" si="110"/>
        <v>15</v>
      </c>
      <c r="I209" s="43">
        <f t="shared" si="110"/>
        <v>18</v>
      </c>
      <c r="J209" s="43">
        <f t="shared" si="110"/>
        <v>4</v>
      </c>
      <c r="K209" s="43">
        <f t="shared" si="92"/>
        <v>47</v>
      </c>
      <c r="L209" s="43">
        <f t="shared" si="111"/>
        <v>0</v>
      </c>
      <c r="M209" s="43">
        <f>+M197+M129+M105</f>
        <v>101.15</v>
      </c>
      <c r="N209" s="43">
        <f>+N197+N129+N105</f>
        <v>51.7</v>
      </c>
      <c r="O209" s="43">
        <f>+O197+O129+O105</f>
        <v>7.6</v>
      </c>
      <c r="P209" s="43">
        <f>+P197+P129+P105</f>
        <v>30.3</v>
      </c>
      <c r="Q209" s="43">
        <f>+Q197+Q129+Q105</f>
        <v>11.55</v>
      </c>
      <c r="R209" s="107">
        <f t="shared" si="118"/>
        <v>39442.218590000004</v>
      </c>
      <c r="S209" s="43">
        <f t="shared" si="118"/>
        <v>61</v>
      </c>
      <c r="T209" s="43">
        <f t="shared" si="118"/>
        <v>7</v>
      </c>
      <c r="U209" s="43">
        <f t="shared" si="118"/>
        <v>0</v>
      </c>
      <c r="V209" s="43">
        <f>+V197+V129+V105</f>
        <v>4</v>
      </c>
      <c r="W209" s="43">
        <f t="shared" si="94"/>
        <v>71</v>
      </c>
      <c r="X209" s="43">
        <f>+X197+X129+X105</f>
        <v>0</v>
      </c>
      <c r="Y209" s="43">
        <f t="shared" si="113"/>
        <v>22</v>
      </c>
      <c r="Z209" s="43">
        <f t="shared" si="113"/>
        <v>0</v>
      </c>
      <c r="AA209" s="43">
        <f t="shared" si="113"/>
        <v>0</v>
      </c>
      <c r="AB209" s="43">
        <f>+AB197+AB129+AB105</f>
        <v>33</v>
      </c>
      <c r="AC209" s="43">
        <f t="shared" si="95"/>
        <v>55</v>
      </c>
      <c r="AD209" s="43">
        <f>+AD197+AD129+AD105</f>
        <v>3</v>
      </c>
      <c r="AE209" s="43">
        <f t="shared" si="96"/>
        <v>14</v>
      </c>
      <c r="AF209" s="43">
        <f>+AF197+AF129+AF105</f>
        <v>0</v>
      </c>
      <c r="AG209" s="43">
        <f>+AG197+AG129+AG105</f>
        <v>14</v>
      </c>
      <c r="AH209" s="43">
        <f t="shared" si="114"/>
        <v>4</v>
      </c>
      <c r="AI209" s="43">
        <f>+AI197+AI129+AI105</f>
        <v>18</v>
      </c>
      <c r="AJ209" s="43">
        <f t="shared" si="115"/>
        <v>0</v>
      </c>
      <c r="AK209" s="107">
        <f t="shared" si="115"/>
        <v>20118.41617</v>
      </c>
      <c r="AL209" s="107">
        <f t="shared" si="115"/>
        <v>11786.20298</v>
      </c>
      <c r="AM209" s="107">
        <f t="shared" si="115"/>
        <v>504.63621999999998</v>
      </c>
      <c r="AN209" s="107">
        <f>+AN197+AN129+AN105</f>
        <v>258.53215</v>
      </c>
      <c r="AO209" s="107">
        <f>+AO197+AO129+AO105</f>
        <v>0</v>
      </c>
      <c r="AP209" s="107">
        <f t="shared" si="98"/>
        <v>4266.4174600000006</v>
      </c>
      <c r="AQ209" s="107">
        <f t="shared" si="101"/>
        <v>0</v>
      </c>
      <c r="AR209" s="107">
        <f t="shared" si="104"/>
        <v>0</v>
      </c>
      <c r="AS209" s="107">
        <f t="shared" si="119"/>
        <v>1922.15642</v>
      </c>
      <c r="AT209" s="107">
        <f t="shared" si="119"/>
        <v>0</v>
      </c>
      <c r="AU209" s="107">
        <f t="shared" si="119"/>
        <v>233.17500000000001</v>
      </c>
      <c r="AV209" s="107">
        <f t="shared" si="119"/>
        <v>0</v>
      </c>
      <c r="AW209" s="107">
        <f t="shared" si="105"/>
        <v>8.0195000000000007</v>
      </c>
      <c r="AX209" s="107">
        <f t="shared" si="102"/>
        <v>1468.9601400000001</v>
      </c>
      <c r="AY209" s="107">
        <f t="shared" si="106"/>
        <v>376.32</v>
      </c>
      <c r="AZ209" s="107">
        <f t="shared" si="106"/>
        <v>0</v>
      </c>
      <c r="BA209" s="107">
        <f t="shared" si="99"/>
        <v>7079.0752700000003</v>
      </c>
      <c r="BB209" s="107">
        <f t="shared" si="99"/>
        <v>47679.63031</v>
      </c>
      <c r="BC209" s="43">
        <f t="shared" si="99"/>
        <v>214</v>
      </c>
      <c r="BD209" s="43">
        <f t="shared" si="99"/>
        <v>560</v>
      </c>
      <c r="BE209" s="43">
        <f t="shared" si="99"/>
        <v>232</v>
      </c>
      <c r="BF209" s="43">
        <f t="shared" si="99"/>
        <v>37</v>
      </c>
      <c r="BG209" s="43">
        <f>+BG197+BG129+BG105</f>
        <v>4255</v>
      </c>
      <c r="BH209" s="43">
        <f t="shared" si="108"/>
        <v>2601.5</v>
      </c>
      <c r="BI209" s="43">
        <f t="shared" si="108"/>
        <v>491.5</v>
      </c>
      <c r="BJ209" s="43">
        <f t="shared" si="108"/>
        <v>891</v>
      </c>
    </row>
    <row r="210" spans="1:62" x14ac:dyDescent="0.2">
      <c r="BH210" s="64"/>
    </row>
    <row r="211" spans="1:62" x14ac:dyDescent="0.2">
      <c r="D211" s="64"/>
      <c r="L211" s="51"/>
      <c r="BG211" s="64"/>
    </row>
    <row r="212" spans="1:62" x14ac:dyDescent="0.2">
      <c r="D212" s="64"/>
      <c r="L212" s="51"/>
      <c r="BB212" s="64"/>
      <c r="BG212" s="64"/>
    </row>
    <row r="213" spans="1:62" x14ac:dyDescent="0.2">
      <c r="L213" s="51"/>
    </row>
    <row r="214" spans="1:62" ht="22.5" x14ac:dyDescent="0.2">
      <c r="A214" s="51" t="s">
        <v>136</v>
      </c>
    </row>
    <row r="215" spans="1:62" ht="22.5" x14ac:dyDescent="0.2">
      <c r="A215" s="51" t="s">
        <v>120</v>
      </c>
    </row>
    <row r="216" spans="1:62" x14ac:dyDescent="0.2">
      <c r="A216" s="51" t="s">
        <v>121</v>
      </c>
    </row>
    <row r="217" spans="1:62" x14ac:dyDescent="0.2">
      <c r="A217" s="51" t="s">
        <v>122</v>
      </c>
    </row>
    <row r="218" spans="1:62" x14ac:dyDescent="0.2">
      <c r="A218" s="51" t="s">
        <v>123</v>
      </c>
    </row>
    <row r="219" spans="1:62" x14ac:dyDescent="0.2">
      <c r="A219" s="51" t="s">
        <v>124</v>
      </c>
    </row>
    <row r="220" spans="1:62" x14ac:dyDescent="0.2">
      <c r="A220" s="51" t="s">
        <v>125</v>
      </c>
    </row>
    <row r="221" spans="1:62" x14ac:dyDescent="0.2">
      <c r="A221" s="51" t="s">
        <v>126</v>
      </c>
    </row>
    <row r="222" spans="1:62" x14ac:dyDescent="0.2">
      <c r="A222" s="51" t="s">
        <v>127</v>
      </c>
    </row>
    <row r="223" spans="1:62" ht="47.25" customHeight="1" x14ac:dyDescent="0.2">
      <c r="A223" s="51" t="s">
        <v>128</v>
      </c>
    </row>
    <row r="224" spans="1:62" ht="33.75" x14ac:dyDescent="0.2">
      <c r="A224" s="51" t="s">
        <v>129</v>
      </c>
    </row>
    <row r="225" spans="1:1" ht="33.75" x14ac:dyDescent="0.2">
      <c r="A225" s="51" t="s">
        <v>130</v>
      </c>
    </row>
    <row r="226" spans="1:1" x14ac:dyDescent="0.2">
      <c r="A226" s="51" t="s">
        <v>131</v>
      </c>
    </row>
    <row r="227" spans="1:1" ht="78.75" x14ac:dyDescent="0.2">
      <c r="A227" s="51" t="s">
        <v>132</v>
      </c>
    </row>
    <row r="228" spans="1:1" ht="33.75" x14ac:dyDescent="0.2">
      <c r="A228" s="51" t="s">
        <v>133</v>
      </c>
    </row>
  </sheetData>
  <autoFilter ref="A1:BJ104">
    <filterColumn colId="5" showButton="0"/>
    <filterColumn colId="6" showButton="0"/>
    <filterColumn colId="7" showButton="0"/>
    <filterColumn colId="8" showButton="0"/>
    <filterColumn colId="13" showButton="0"/>
    <filterColumn colId="14" showButton="0"/>
    <filterColumn colId="15" showButton="0"/>
    <filterColumn colId="18" showButton="0"/>
    <filterColumn colId="19" showButton="0"/>
    <filterColumn colId="20" showButton="0"/>
    <filterColumn colId="21" showButton="0"/>
    <filterColumn colId="24" showButton="0"/>
    <filterColumn colId="25" showButton="0"/>
    <filterColumn colId="26" showButton="0"/>
    <filterColumn colId="27" showButton="0"/>
    <filterColumn colId="32" showButton="0"/>
    <filterColumn colId="33" showButton="0"/>
    <filterColumn colId="36" showButton="0"/>
    <filterColumn colId="37" showButton="0"/>
    <filterColumn colId="38" showButton="0"/>
    <filterColumn colId="39" showButton="0"/>
    <filterColumn colId="40" showButton="0"/>
    <filterColumn colId="41" showButton="0"/>
    <filterColumn colId="42" showButton="0"/>
    <filterColumn colId="43" showButton="0"/>
    <filterColumn colId="44" showButton="0"/>
    <filterColumn colId="45" showButton="0"/>
    <filterColumn colId="46" showButton="0"/>
    <filterColumn colId="47" showButton="0"/>
    <filterColumn colId="48" showButton="0"/>
    <filterColumn colId="49" showButton="0"/>
    <filterColumn colId="50" showButton="0"/>
    <filterColumn colId="51" showButton="0"/>
    <filterColumn colId="52" showButton="0"/>
    <filterColumn colId="55" showButton="0"/>
    <filterColumn colId="58" showButton="0"/>
    <filterColumn colId="59" showButton="0"/>
    <filterColumn colId="60" showButton="0"/>
  </autoFilter>
  <mergeCells count="68">
    <mergeCell ref="K1:K5"/>
    <mergeCell ref="A1:A5"/>
    <mergeCell ref="B1:B5"/>
    <mergeCell ref="C1:C5"/>
    <mergeCell ref="D1:D5"/>
    <mergeCell ref="E1:E5"/>
    <mergeCell ref="F1:J3"/>
    <mergeCell ref="F4:F5"/>
    <mergeCell ref="G4:G5"/>
    <mergeCell ref="H4:H5"/>
    <mergeCell ref="I4:I5"/>
    <mergeCell ref="J4:J5"/>
    <mergeCell ref="L1:L5"/>
    <mergeCell ref="M1:M5"/>
    <mergeCell ref="BF1:BF5"/>
    <mergeCell ref="AE1:AE5"/>
    <mergeCell ref="N1:Q3"/>
    <mergeCell ref="N4:N5"/>
    <mergeCell ref="O4:O5"/>
    <mergeCell ref="P4:P5"/>
    <mergeCell ref="AG1:AI3"/>
    <mergeCell ref="AG4:AG5"/>
    <mergeCell ref="AH4:AH5"/>
    <mergeCell ref="AI4:AI5"/>
    <mergeCell ref="Q4:Q5"/>
    <mergeCell ref="R1:R5"/>
    <mergeCell ref="S1:W3"/>
    <mergeCell ref="S4:S5"/>
    <mergeCell ref="T4:T5"/>
    <mergeCell ref="U4:U5"/>
    <mergeCell ref="W4:W5"/>
    <mergeCell ref="Y1:AC3"/>
    <mergeCell ref="Y4:Y5"/>
    <mergeCell ref="Z4:Z5"/>
    <mergeCell ref="AA4:AA5"/>
    <mergeCell ref="AC4:AC5"/>
    <mergeCell ref="X1:X5"/>
    <mergeCell ref="BC1:BC5"/>
    <mergeCell ref="AJ1:AJ5"/>
    <mergeCell ref="AK1:BB3"/>
    <mergeCell ref="AK4:AK5"/>
    <mergeCell ref="AL4:AL5"/>
    <mergeCell ref="AM4:AM5"/>
    <mergeCell ref="AP4:AP5"/>
    <mergeCell ref="AQ4:AQ5"/>
    <mergeCell ref="AR4:AR5"/>
    <mergeCell ref="AW4:AW5"/>
    <mergeCell ref="AX4:AX5"/>
    <mergeCell ref="AY4:AY5"/>
    <mergeCell ref="AZ4:AZ5"/>
    <mergeCell ref="BA4:BA5"/>
    <mergeCell ref="BB4:BB5"/>
    <mergeCell ref="BJ4:BJ5"/>
    <mergeCell ref="AD1:AD5"/>
    <mergeCell ref="AF1:AF5"/>
    <mergeCell ref="AN4:AN5"/>
    <mergeCell ref="BD1:BE3"/>
    <mergeCell ref="BD4:BD5"/>
    <mergeCell ref="BE4:BE5"/>
    <mergeCell ref="AO4:AO5"/>
    <mergeCell ref="BH4:BH5"/>
    <mergeCell ref="BG1:BJ3"/>
    <mergeCell ref="AS4:AS5"/>
    <mergeCell ref="AT4:AT5"/>
    <mergeCell ref="AU4:AU5"/>
    <mergeCell ref="AV4:AV5"/>
    <mergeCell ref="BG4:BG5"/>
    <mergeCell ref="BI4:BI5"/>
  </mergeCell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Y399"/>
  <sheetViews>
    <sheetView zoomScale="85" zoomScaleNormal="85" workbookViewId="0">
      <pane xSplit="2" ySplit="2" topLeftCell="C288" activePane="bottomRight" state="frozen"/>
      <selection pane="topRight" activeCell="C1" sqref="C1"/>
      <selection pane="bottomLeft" activeCell="A3" sqref="A3"/>
      <selection pane="bottomRight" activeCell="J312" sqref="J312"/>
    </sheetView>
  </sheetViews>
  <sheetFormatPr defaultRowHeight="11.25" x14ac:dyDescent="0.2"/>
  <cols>
    <col min="1" max="1" width="31.5703125" style="3" bestFit="1" customWidth="1"/>
    <col min="2" max="2" width="6.5703125" style="2" bestFit="1" customWidth="1"/>
    <col min="3" max="4" width="12.28515625" style="23" customWidth="1"/>
    <col min="5" max="5" width="10.42578125" style="23" customWidth="1"/>
    <col min="6" max="6" width="15.7109375" style="23" customWidth="1"/>
    <col min="7" max="7" width="12.140625" style="23" customWidth="1"/>
    <col min="8" max="8" width="13.140625" style="23" customWidth="1"/>
    <col min="9" max="9" width="14" style="23" customWidth="1"/>
    <col min="10" max="10" width="14.42578125" style="24" customWidth="1"/>
    <col min="11" max="11" width="13.42578125" style="24" customWidth="1"/>
    <col min="12" max="12" width="12.140625" style="23" customWidth="1"/>
    <col min="13" max="16" width="9.140625" style="3"/>
    <col min="17" max="17" width="10.5703125" style="3" bestFit="1" customWidth="1"/>
    <col min="18" max="256" width="9.140625" style="3"/>
    <col min="257" max="257" width="31.5703125" style="3" bestFit="1" customWidth="1"/>
    <col min="258" max="258" width="5" style="3" bestFit="1" customWidth="1"/>
    <col min="259" max="261" width="10.28515625" style="3" customWidth="1"/>
    <col min="262" max="262" width="12.7109375" style="3" customWidth="1"/>
    <col min="263" max="263" width="12" style="3" customWidth="1"/>
    <col min="264" max="265" width="10.28515625" style="3" customWidth="1"/>
    <col min="266" max="266" width="12.140625" style="3" customWidth="1"/>
    <col min="267" max="268" width="10.28515625" style="3" customWidth="1"/>
    <col min="269" max="512" width="9.140625" style="3"/>
    <col min="513" max="513" width="31.5703125" style="3" bestFit="1" customWidth="1"/>
    <col min="514" max="514" width="5" style="3" bestFit="1" customWidth="1"/>
    <col min="515" max="517" width="10.28515625" style="3" customWidth="1"/>
    <col min="518" max="518" width="12.7109375" style="3" customWidth="1"/>
    <col min="519" max="519" width="12" style="3" customWidth="1"/>
    <col min="520" max="521" width="10.28515625" style="3" customWidth="1"/>
    <col min="522" max="522" width="12.140625" style="3" customWidth="1"/>
    <col min="523" max="524" width="10.28515625" style="3" customWidth="1"/>
    <col min="525" max="768" width="9.140625" style="3"/>
    <col min="769" max="769" width="31.5703125" style="3" bestFit="1" customWidth="1"/>
    <col min="770" max="770" width="5" style="3" bestFit="1" customWidth="1"/>
    <col min="771" max="773" width="10.28515625" style="3" customWidth="1"/>
    <col min="774" max="774" width="12.7109375" style="3" customWidth="1"/>
    <col min="775" max="775" width="12" style="3" customWidth="1"/>
    <col min="776" max="777" width="10.28515625" style="3" customWidth="1"/>
    <col min="778" max="778" width="12.140625" style="3" customWidth="1"/>
    <col min="779" max="780" width="10.28515625" style="3" customWidth="1"/>
    <col min="781" max="1024" width="9.140625" style="3"/>
    <col min="1025" max="1025" width="31.5703125" style="3" bestFit="1" customWidth="1"/>
    <col min="1026" max="1026" width="5" style="3" bestFit="1" customWidth="1"/>
    <col min="1027" max="1029" width="10.28515625" style="3" customWidth="1"/>
    <col min="1030" max="1030" width="12.7109375" style="3" customWidth="1"/>
    <col min="1031" max="1031" width="12" style="3" customWidth="1"/>
    <col min="1032" max="1033" width="10.28515625" style="3" customWidth="1"/>
    <col min="1034" max="1034" width="12.140625" style="3" customWidth="1"/>
    <col min="1035" max="1036" width="10.28515625" style="3" customWidth="1"/>
    <col min="1037" max="1280" width="9.140625" style="3"/>
    <col min="1281" max="1281" width="31.5703125" style="3" bestFit="1" customWidth="1"/>
    <col min="1282" max="1282" width="5" style="3" bestFit="1" customWidth="1"/>
    <col min="1283" max="1285" width="10.28515625" style="3" customWidth="1"/>
    <col min="1286" max="1286" width="12.7109375" style="3" customWidth="1"/>
    <col min="1287" max="1287" width="12" style="3" customWidth="1"/>
    <col min="1288" max="1289" width="10.28515625" style="3" customWidth="1"/>
    <col min="1290" max="1290" width="12.140625" style="3" customWidth="1"/>
    <col min="1291" max="1292" width="10.28515625" style="3" customWidth="1"/>
    <col min="1293" max="1536" width="9.140625" style="3"/>
    <col min="1537" max="1537" width="31.5703125" style="3" bestFit="1" customWidth="1"/>
    <col min="1538" max="1538" width="5" style="3" bestFit="1" customWidth="1"/>
    <col min="1539" max="1541" width="10.28515625" style="3" customWidth="1"/>
    <col min="1542" max="1542" width="12.7109375" style="3" customWidth="1"/>
    <col min="1543" max="1543" width="12" style="3" customWidth="1"/>
    <col min="1544" max="1545" width="10.28515625" style="3" customWidth="1"/>
    <col min="1546" max="1546" width="12.140625" style="3" customWidth="1"/>
    <col min="1547" max="1548" width="10.28515625" style="3" customWidth="1"/>
    <col min="1549" max="1792" width="9.140625" style="3"/>
    <col min="1793" max="1793" width="31.5703125" style="3" bestFit="1" customWidth="1"/>
    <col min="1794" max="1794" width="5" style="3" bestFit="1" customWidth="1"/>
    <col min="1795" max="1797" width="10.28515625" style="3" customWidth="1"/>
    <col min="1798" max="1798" width="12.7109375" style="3" customWidth="1"/>
    <col min="1799" max="1799" width="12" style="3" customWidth="1"/>
    <col min="1800" max="1801" width="10.28515625" style="3" customWidth="1"/>
    <col min="1802" max="1802" width="12.140625" style="3" customWidth="1"/>
    <col min="1803" max="1804" width="10.28515625" style="3" customWidth="1"/>
    <col min="1805" max="2048" width="9.140625" style="3"/>
    <col min="2049" max="2049" width="31.5703125" style="3" bestFit="1" customWidth="1"/>
    <col min="2050" max="2050" width="5" style="3" bestFit="1" customWidth="1"/>
    <col min="2051" max="2053" width="10.28515625" style="3" customWidth="1"/>
    <col min="2054" max="2054" width="12.7109375" style="3" customWidth="1"/>
    <col min="2055" max="2055" width="12" style="3" customWidth="1"/>
    <col min="2056" max="2057" width="10.28515625" style="3" customWidth="1"/>
    <col min="2058" max="2058" width="12.140625" style="3" customWidth="1"/>
    <col min="2059" max="2060" width="10.28515625" style="3" customWidth="1"/>
    <col min="2061" max="2304" width="9.140625" style="3"/>
    <col min="2305" max="2305" width="31.5703125" style="3" bestFit="1" customWidth="1"/>
    <col min="2306" max="2306" width="5" style="3" bestFit="1" customWidth="1"/>
    <col min="2307" max="2309" width="10.28515625" style="3" customWidth="1"/>
    <col min="2310" max="2310" width="12.7109375" style="3" customWidth="1"/>
    <col min="2311" max="2311" width="12" style="3" customWidth="1"/>
    <col min="2312" max="2313" width="10.28515625" style="3" customWidth="1"/>
    <col min="2314" max="2314" width="12.140625" style="3" customWidth="1"/>
    <col min="2315" max="2316" width="10.28515625" style="3" customWidth="1"/>
    <col min="2317" max="2560" width="9.140625" style="3"/>
    <col min="2561" max="2561" width="31.5703125" style="3" bestFit="1" customWidth="1"/>
    <col min="2562" max="2562" width="5" style="3" bestFit="1" customWidth="1"/>
    <col min="2563" max="2565" width="10.28515625" style="3" customWidth="1"/>
    <col min="2566" max="2566" width="12.7109375" style="3" customWidth="1"/>
    <col min="2567" max="2567" width="12" style="3" customWidth="1"/>
    <col min="2568" max="2569" width="10.28515625" style="3" customWidth="1"/>
    <col min="2570" max="2570" width="12.140625" style="3" customWidth="1"/>
    <col min="2571" max="2572" width="10.28515625" style="3" customWidth="1"/>
    <col min="2573" max="2816" width="9.140625" style="3"/>
    <col min="2817" max="2817" width="31.5703125" style="3" bestFit="1" customWidth="1"/>
    <col min="2818" max="2818" width="5" style="3" bestFit="1" customWidth="1"/>
    <col min="2819" max="2821" width="10.28515625" style="3" customWidth="1"/>
    <col min="2822" max="2822" width="12.7109375" style="3" customWidth="1"/>
    <col min="2823" max="2823" width="12" style="3" customWidth="1"/>
    <col min="2824" max="2825" width="10.28515625" style="3" customWidth="1"/>
    <col min="2826" max="2826" width="12.140625" style="3" customWidth="1"/>
    <col min="2827" max="2828" width="10.28515625" style="3" customWidth="1"/>
    <col min="2829" max="3072" width="9.140625" style="3"/>
    <col min="3073" max="3073" width="31.5703125" style="3" bestFit="1" customWidth="1"/>
    <col min="3074" max="3074" width="5" style="3" bestFit="1" customWidth="1"/>
    <col min="3075" max="3077" width="10.28515625" style="3" customWidth="1"/>
    <col min="3078" max="3078" width="12.7109375" style="3" customWidth="1"/>
    <col min="3079" max="3079" width="12" style="3" customWidth="1"/>
    <col min="3080" max="3081" width="10.28515625" style="3" customWidth="1"/>
    <col min="3082" max="3082" width="12.140625" style="3" customWidth="1"/>
    <col min="3083" max="3084" width="10.28515625" style="3" customWidth="1"/>
    <col min="3085" max="3328" width="9.140625" style="3"/>
    <col min="3329" max="3329" width="31.5703125" style="3" bestFit="1" customWidth="1"/>
    <col min="3330" max="3330" width="5" style="3" bestFit="1" customWidth="1"/>
    <col min="3331" max="3333" width="10.28515625" style="3" customWidth="1"/>
    <col min="3334" max="3334" width="12.7109375" style="3" customWidth="1"/>
    <col min="3335" max="3335" width="12" style="3" customWidth="1"/>
    <col min="3336" max="3337" width="10.28515625" style="3" customWidth="1"/>
    <col min="3338" max="3338" width="12.140625" style="3" customWidth="1"/>
    <col min="3339" max="3340" width="10.28515625" style="3" customWidth="1"/>
    <col min="3341" max="3584" width="9.140625" style="3"/>
    <col min="3585" max="3585" width="31.5703125" style="3" bestFit="1" customWidth="1"/>
    <col min="3586" max="3586" width="5" style="3" bestFit="1" customWidth="1"/>
    <col min="3587" max="3589" width="10.28515625" style="3" customWidth="1"/>
    <col min="3590" max="3590" width="12.7109375" style="3" customWidth="1"/>
    <col min="3591" max="3591" width="12" style="3" customWidth="1"/>
    <col min="3592" max="3593" width="10.28515625" style="3" customWidth="1"/>
    <col min="3594" max="3594" width="12.140625" style="3" customWidth="1"/>
    <col min="3595" max="3596" width="10.28515625" style="3" customWidth="1"/>
    <col min="3597" max="3840" width="9.140625" style="3"/>
    <col min="3841" max="3841" width="31.5703125" style="3" bestFit="1" customWidth="1"/>
    <col min="3842" max="3842" width="5" style="3" bestFit="1" customWidth="1"/>
    <col min="3843" max="3845" width="10.28515625" style="3" customWidth="1"/>
    <col min="3846" max="3846" width="12.7109375" style="3" customWidth="1"/>
    <col min="3847" max="3847" width="12" style="3" customWidth="1"/>
    <col min="3848" max="3849" width="10.28515625" style="3" customWidth="1"/>
    <col min="3850" max="3850" width="12.140625" style="3" customWidth="1"/>
    <col min="3851" max="3852" width="10.28515625" style="3" customWidth="1"/>
    <col min="3853" max="4096" width="9.140625" style="3"/>
    <col min="4097" max="4097" width="31.5703125" style="3" bestFit="1" customWidth="1"/>
    <col min="4098" max="4098" width="5" style="3" bestFit="1" customWidth="1"/>
    <col min="4099" max="4101" width="10.28515625" style="3" customWidth="1"/>
    <col min="4102" max="4102" width="12.7109375" style="3" customWidth="1"/>
    <col min="4103" max="4103" width="12" style="3" customWidth="1"/>
    <col min="4104" max="4105" width="10.28515625" style="3" customWidth="1"/>
    <col min="4106" max="4106" width="12.140625" style="3" customWidth="1"/>
    <col min="4107" max="4108" width="10.28515625" style="3" customWidth="1"/>
    <col min="4109" max="4352" width="9.140625" style="3"/>
    <col min="4353" max="4353" width="31.5703125" style="3" bestFit="1" customWidth="1"/>
    <col min="4354" max="4354" width="5" style="3" bestFit="1" customWidth="1"/>
    <col min="4355" max="4357" width="10.28515625" style="3" customWidth="1"/>
    <col min="4358" max="4358" width="12.7109375" style="3" customWidth="1"/>
    <col min="4359" max="4359" width="12" style="3" customWidth="1"/>
    <col min="4360" max="4361" width="10.28515625" style="3" customWidth="1"/>
    <col min="4362" max="4362" width="12.140625" style="3" customWidth="1"/>
    <col min="4363" max="4364" width="10.28515625" style="3" customWidth="1"/>
    <col min="4365" max="4608" width="9.140625" style="3"/>
    <col min="4609" max="4609" width="31.5703125" style="3" bestFit="1" customWidth="1"/>
    <col min="4610" max="4610" width="5" style="3" bestFit="1" customWidth="1"/>
    <col min="4611" max="4613" width="10.28515625" style="3" customWidth="1"/>
    <col min="4614" max="4614" width="12.7109375" style="3" customWidth="1"/>
    <col min="4615" max="4615" width="12" style="3" customWidth="1"/>
    <col min="4616" max="4617" width="10.28515625" style="3" customWidth="1"/>
    <col min="4618" max="4618" width="12.140625" style="3" customWidth="1"/>
    <col min="4619" max="4620" width="10.28515625" style="3" customWidth="1"/>
    <col min="4621" max="4864" width="9.140625" style="3"/>
    <col min="4865" max="4865" width="31.5703125" style="3" bestFit="1" customWidth="1"/>
    <col min="4866" max="4866" width="5" style="3" bestFit="1" customWidth="1"/>
    <col min="4867" max="4869" width="10.28515625" style="3" customWidth="1"/>
    <col min="4870" max="4870" width="12.7109375" style="3" customWidth="1"/>
    <col min="4871" max="4871" width="12" style="3" customWidth="1"/>
    <col min="4872" max="4873" width="10.28515625" style="3" customWidth="1"/>
    <col min="4874" max="4874" width="12.140625" style="3" customWidth="1"/>
    <col min="4875" max="4876" width="10.28515625" style="3" customWidth="1"/>
    <col min="4877" max="5120" width="9.140625" style="3"/>
    <col min="5121" max="5121" width="31.5703125" style="3" bestFit="1" customWidth="1"/>
    <col min="5122" max="5122" width="5" style="3" bestFit="1" customWidth="1"/>
    <col min="5123" max="5125" width="10.28515625" style="3" customWidth="1"/>
    <col min="5126" max="5126" width="12.7109375" style="3" customWidth="1"/>
    <col min="5127" max="5127" width="12" style="3" customWidth="1"/>
    <col min="5128" max="5129" width="10.28515625" style="3" customWidth="1"/>
    <col min="5130" max="5130" width="12.140625" style="3" customWidth="1"/>
    <col min="5131" max="5132" width="10.28515625" style="3" customWidth="1"/>
    <col min="5133" max="5376" width="9.140625" style="3"/>
    <col min="5377" max="5377" width="31.5703125" style="3" bestFit="1" customWidth="1"/>
    <col min="5378" max="5378" width="5" style="3" bestFit="1" customWidth="1"/>
    <col min="5379" max="5381" width="10.28515625" style="3" customWidth="1"/>
    <col min="5382" max="5382" width="12.7109375" style="3" customWidth="1"/>
    <col min="5383" max="5383" width="12" style="3" customWidth="1"/>
    <col min="5384" max="5385" width="10.28515625" style="3" customWidth="1"/>
    <col min="5386" max="5386" width="12.140625" style="3" customWidth="1"/>
    <col min="5387" max="5388" width="10.28515625" style="3" customWidth="1"/>
    <col min="5389" max="5632" width="9.140625" style="3"/>
    <col min="5633" max="5633" width="31.5703125" style="3" bestFit="1" customWidth="1"/>
    <col min="5634" max="5634" width="5" style="3" bestFit="1" customWidth="1"/>
    <col min="5635" max="5637" width="10.28515625" style="3" customWidth="1"/>
    <col min="5638" max="5638" width="12.7109375" style="3" customWidth="1"/>
    <col min="5639" max="5639" width="12" style="3" customWidth="1"/>
    <col min="5640" max="5641" width="10.28515625" style="3" customWidth="1"/>
    <col min="5642" max="5642" width="12.140625" style="3" customWidth="1"/>
    <col min="5643" max="5644" width="10.28515625" style="3" customWidth="1"/>
    <col min="5645" max="5888" width="9.140625" style="3"/>
    <col min="5889" max="5889" width="31.5703125" style="3" bestFit="1" customWidth="1"/>
    <col min="5890" max="5890" width="5" style="3" bestFit="1" customWidth="1"/>
    <col min="5891" max="5893" width="10.28515625" style="3" customWidth="1"/>
    <col min="5894" max="5894" width="12.7109375" style="3" customWidth="1"/>
    <col min="5895" max="5895" width="12" style="3" customWidth="1"/>
    <col min="5896" max="5897" width="10.28515625" style="3" customWidth="1"/>
    <col min="5898" max="5898" width="12.140625" style="3" customWidth="1"/>
    <col min="5899" max="5900" width="10.28515625" style="3" customWidth="1"/>
    <col min="5901" max="6144" width="9.140625" style="3"/>
    <col min="6145" max="6145" width="31.5703125" style="3" bestFit="1" customWidth="1"/>
    <col min="6146" max="6146" width="5" style="3" bestFit="1" customWidth="1"/>
    <col min="6147" max="6149" width="10.28515625" style="3" customWidth="1"/>
    <col min="6150" max="6150" width="12.7109375" style="3" customWidth="1"/>
    <col min="6151" max="6151" width="12" style="3" customWidth="1"/>
    <col min="6152" max="6153" width="10.28515625" style="3" customWidth="1"/>
    <col min="6154" max="6154" width="12.140625" style="3" customWidth="1"/>
    <col min="6155" max="6156" width="10.28515625" style="3" customWidth="1"/>
    <col min="6157" max="6400" width="9.140625" style="3"/>
    <col min="6401" max="6401" width="31.5703125" style="3" bestFit="1" customWidth="1"/>
    <col min="6402" max="6402" width="5" style="3" bestFit="1" customWidth="1"/>
    <col min="6403" max="6405" width="10.28515625" style="3" customWidth="1"/>
    <col min="6406" max="6406" width="12.7109375" style="3" customWidth="1"/>
    <col min="6407" max="6407" width="12" style="3" customWidth="1"/>
    <col min="6408" max="6409" width="10.28515625" style="3" customWidth="1"/>
    <col min="6410" max="6410" width="12.140625" style="3" customWidth="1"/>
    <col min="6411" max="6412" width="10.28515625" style="3" customWidth="1"/>
    <col min="6413" max="6656" width="9.140625" style="3"/>
    <col min="6657" max="6657" width="31.5703125" style="3" bestFit="1" customWidth="1"/>
    <col min="6658" max="6658" width="5" style="3" bestFit="1" customWidth="1"/>
    <col min="6659" max="6661" width="10.28515625" style="3" customWidth="1"/>
    <col min="6662" max="6662" width="12.7109375" style="3" customWidth="1"/>
    <col min="6663" max="6663" width="12" style="3" customWidth="1"/>
    <col min="6664" max="6665" width="10.28515625" style="3" customWidth="1"/>
    <col min="6666" max="6666" width="12.140625" style="3" customWidth="1"/>
    <col min="6667" max="6668" width="10.28515625" style="3" customWidth="1"/>
    <col min="6669" max="6912" width="9.140625" style="3"/>
    <col min="6913" max="6913" width="31.5703125" style="3" bestFit="1" customWidth="1"/>
    <col min="6914" max="6914" width="5" style="3" bestFit="1" customWidth="1"/>
    <col min="6915" max="6917" width="10.28515625" style="3" customWidth="1"/>
    <col min="6918" max="6918" width="12.7109375" style="3" customWidth="1"/>
    <col min="6919" max="6919" width="12" style="3" customWidth="1"/>
    <col min="6920" max="6921" width="10.28515625" style="3" customWidth="1"/>
    <col min="6922" max="6922" width="12.140625" style="3" customWidth="1"/>
    <col min="6923" max="6924" width="10.28515625" style="3" customWidth="1"/>
    <col min="6925" max="7168" width="9.140625" style="3"/>
    <col min="7169" max="7169" width="31.5703125" style="3" bestFit="1" customWidth="1"/>
    <col min="7170" max="7170" width="5" style="3" bestFit="1" customWidth="1"/>
    <col min="7171" max="7173" width="10.28515625" style="3" customWidth="1"/>
    <col min="7174" max="7174" width="12.7109375" style="3" customWidth="1"/>
    <col min="7175" max="7175" width="12" style="3" customWidth="1"/>
    <col min="7176" max="7177" width="10.28515625" style="3" customWidth="1"/>
    <col min="7178" max="7178" width="12.140625" style="3" customWidth="1"/>
    <col min="7179" max="7180" width="10.28515625" style="3" customWidth="1"/>
    <col min="7181" max="7424" width="9.140625" style="3"/>
    <col min="7425" max="7425" width="31.5703125" style="3" bestFit="1" customWidth="1"/>
    <col min="7426" max="7426" width="5" style="3" bestFit="1" customWidth="1"/>
    <col min="7427" max="7429" width="10.28515625" style="3" customWidth="1"/>
    <col min="7430" max="7430" width="12.7109375" style="3" customWidth="1"/>
    <col min="7431" max="7431" width="12" style="3" customWidth="1"/>
    <col min="7432" max="7433" width="10.28515625" style="3" customWidth="1"/>
    <col min="7434" max="7434" width="12.140625" style="3" customWidth="1"/>
    <col min="7435" max="7436" width="10.28515625" style="3" customWidth="1"/>
    <col min="7437" max="7680" width="9.140625" style="3"/>
    <col min="7681" max="7681" width="31.5703125" style="3" bestFit="1" customWidth="1"/>
    <col min="7682" max="7682" width="5" style="3" bestFit="1" customWidth="1"/>
    <col min="7683" max="7685" width="10.28515625" style="3" customWidth="1"/>
    <col min="7686" max="7686" width="12.7109375" style="3" customWidth="1"/>
    <col min="7687" max="7687" width="12" style="3" customWidth="1"/>
    <col min="7688" max="7689" width="10.28515625" style="3" customWidth="1"/>
    <col min="7690" max="7690" width="12.140625" style="3" customWidth="1"/>
    <col min="7691" max="7692" width="10.28515625" style="3" customWidth="1"/>
    <col min="7693" max="7936" width="9.140625" style="3"/>
    <col min="7937" max="7937" width="31.5703125" style="3" bestFit="1" customWidth="1"/>
    <col min="7938" max="7938" width="5" style="3" bestFit="1" customWidth="1"/>
    <col min="7939" max="7941" width="10.28515625" style="3" customWidth="1"/>
    <col min="7942" max="7942" width="12.7109375" style="3" customWidth="1"/>
    <col min="7943" max="7943" width="12" style="3" customWidth="1"/>
    <col min="7944" max="7945" width="10.28515625" style="3" customWidth="1"/>
    <col min="7946" max="7946" width="12.140625" style="3" customWidth="1"/>
    <col min="7947" max="7948" width="10.28515625" style="3" customWidth="1"/>
    <col min="7949" max="8192" width="9.140625" style="3"/>
    <col min="8193" max="8193" width="31.5703125" style="3" bestFit="1" customWidth="1"/>
    <col min="8194" max="8194" width="5" style="3" bestFit="1" customWidth="1"/>
    <col min="8195" max="8197" width="10.28515625" style="3" customWidth="1"/>
    <col min="8198" max="8198" width="12.7109375" style="3" customWidth="1"/>
    <col min="8199" max="8199" width="12" style="3" customWidth="1"/>
    <col min="8200" max="8201" width="10.28515625" style="3" customWidth="1"/>
    <col min="8202" max="8202" width="12.140625" style="3" customWidth="1"/>
    <col min="8203" max="8204" width="10.28515625" style="3" customWidth="1"/>
    <col min="8205" max="8448" width="9.140625" style="3"/>
    <col min="8449" max="8449" width="31.5703125" style="3" bestFit="1" customWidth="1"/>
    <col min="8450" max="8450" width="5" style="3" bestFit="1" customWidth="1"/>
    <col min="8451" max="8453" width="10.28515625" style="3" customWidth="1"/>
    <col min="8454" max="8454" width="12.7109375" style="3" customWidth="1"/>
    <col min="8455" max="8455" width="12" style="3" customWidth="1"/>
    <col min="8456" max="8457" width="10.28515625" style="3" customWidth="1"/>
    <col min="8458" max="8458" width="12.140625" style="3" customWidth="1"/>
    <col min="8459" max="8460" width="10.28515625" style="3" customWidth="1"/>
    <col min="8461" max="8704" width="9.140625" style="3"/>
    <col min="8705" max="8705" width="31.5703125" style="3" bestFit="1" customWidth="1"/>
    <col min="8706" max="8706" width="5" style="3" bestFit="1" customWidth="1"/>
    <col min="8707" max="8709" width="10.28515625" style="3" customWidth="1"/>
    <col min="8710" max="8710" width="12.7109375" style="3" customWidth="1"/>
    <col min="8711" max="8711" width="12" style="3" customWidth="1"/>
    <col min="8712" max="8713" width="10.28515625" style="3" customWidth="1"/>
    <col min="8714" max="8714" width="12.140625" style="3" customWidth="1"/>
    <col min="8715" max="8716" width="10.28515625" style="3" customWidth="1"/>
    <col min="8717" max="8960" width="9.140625" style="3"/>
    <col min="8961" max="8961" width="31.5703125" style="3" bestFit="1" customWidth="1"/>
    <col min="8962" max="8962" width="5" style="3" bestFit="1" customWidth="1"/>
    <col min="8963" max="8965" width="10.28515625" style="3" customWidth="1"/>
    <col min="8966" max="8966" width="12.7109375" style="3" customWidth="1"/>
    <col min="8967" max="8967" width="12" style="3" customWidth="1"/>
    <col min="8968" max="8969" width="10.28515625" style="3" customWidth="1"/>
    <col min="8970" max="8970" width="12.140625" style="3" customWidth="1"/>
    <col min="8971" max="8972" width="10.28515625" style="3" customWidth="1"/>
    <col min="8973" max="9216" width="9.140625" style="3"/>
    <col min="9217" max="9217" width="31.5703125" style="3" bestFit="1" customWidth="1"/>
    <col min="9218" max="9218" width="5" style="3" bestFit="1" customWidth="1"/>
    <col min="9219" max="9221" width="10.28515625" style="3" customWidth="1"/>
    <col min="9222" max="9222" width="12.7109375" style="3" customWidth="1"/>
    <col min="9223" max="9223" width="12" style="3" customWidth="1"/>
    <col min="9224" max="9225" width="10.28515625" style="3" customWidth="1"/>
    <col min="9226" max="9226" width="12.140625" style="3" customWidth="1"/>
    <col min="9227" max="9228" width="10.28515625" style="3" customWidth="1"/>
    <col min="9229" max="9472" width="9.140625" style="3"/>
    <col min="9473" max="9473" width="31.5703125" style="3" bestFit="1" customWidth="1"/>
    <col min="9474" max="9474" width="5" style="3" bestFit="1" customWidth="1"/>
    <col min="9475" max="9477" width="10.28515625" style="3" customWidth="1"/>
    <col min="9478" max="9478" width="12.7109375" style="3" customWidth="1"/>
    <col min="9479" max="9479" width="12" style="3" customWidth="1"/>
    <col min="9480" max="9481" width="10.28515625" style="3" customWidth="1"/>
    <col min="9482" max="9482" width="12.140625" style="3" customWidth="1"/>
    <col min="9483" max="9484" width="10.28515625" style="3" customWidth="1"/>
    <col min="9485" max="9728" width="9.140625" style="3"/>
    <col min="9729" max="9729" width="31.5703125" style="3" bestFit="1" customWidth="1"/>
    <col min="9730" max="9730" width="5" style="3" bestFit="1" customWidth="1"/>
    <col min="9731" max="9733" width="10.28515625" style="3" customWidth="1"/>
    <col min="9734" max="9734" width="12.7109375" style="3" customWidth="1"/>
    <col min="9735" max="9735" width="12" style="3" customWidth="1"/>
    <col min="9736" max="9737" width="10.28515625" style="3" customWidth="1"/>
    <col min="9738" max="9738" width="12.140625" style="3" customWidth="1"/>
    <col min="9739" max="9740" width="10.28515625" style="3" customWidth="1"/>
    <col min="9741" max="9984" width="9.140625" style="3"/>
    <col min="9985" max="9985" width="31.5703125" style="3" bestFit="1" customWidth="1"/>
    <col min="9986" max="9986" width="5" style="3" bestFit="1" customWidth="1"/>
    <col min="9987" max="9989" width="10.28515625" style="3" customWidth="1"/>
    <col min="9990" max="9990" width="12.7109375" style="3" customWidth="1"/>
    <col min="9991" max="9991" width="12" style="3" customWidth="1"/>
    <col min="9992" max="9993" width="10.28515625" style="3" customWidth="1"/>
    <col min="9994" max="9994" width="12.140625" style="3" customWidth="1"/>
    <col min="9995" max="9996" width="10.28515625" style="3" customWidth="1"/>
    <col min="9997" max="10240" width="9.140625" style="3"/>
    <col min="10241" max="10241" width="31.5703125" style="3" bestFit="1" customWidth="1"/>
    <col min="10242" max="10242" width="5" style="3" bestFit="1" customWidth="1"/>
    <col min="10243" max="10245" width="10.28515625" style="3" customWidth="1"/>
    <col min="10246" max="10246" width="12.7109375" style="3" customWidth="1"/>
    <col min="10247" max="10247" width="12" style="3" customWidth="1"/>
    <col min="10248" max="10249" width="10.28515625" style="3" customWidth="1"/>
    <col min="10250" max="10250" width="12.140625" style="3" customWidth="1"/>
    <col min="10251" max="10252" width="10.28515625" style="3" customWidth="1"/>
    <col min="10253" max="10496" width="9.140625" style="3"/>
    <col min="10497" max="10497" width="31.5703125" style="3" bestFit="1" customWidth="1"/>
    <col min="10498" max="10498" width="5" style="3" bestFit="1" customWidth="1"/>
    <col min="10499" max="10501" width="10.28515625" style="3" customWidth="1"/>
    <col min="10502" max="10502" width="12.7109375" style="3" customWidth="1"/>
    <col min="10503" max="10503" width="12" style="3" customWidth="1"/>
    <col min="10504" max="10505" width="10.28515625" style="3" customWidth="1"/>
    <col min="10506" max="10506" width="12.140625" style="3" customWidth="1"/>
    <col min="10507" max="10508" width="10.28515625" style="3" customWidth="1"/>
    <col min="10509" max="10752" width="9.140625" style="3"/>
    <col min="10753" max="10753" width="31.5703125" style="3" bestFit="1" customWidth="1"/>
    <col min="10754" max="10754" width="5" style="3" bestFit="1" customWidth="1"/>
    <col min="10755" max="10757" width="10.28515625" style="3" customWidth="1"/>
    <col min="10758" max="10758" width="12.7109375" style="3" customWidth="1"/>
    <col min="10759" max="10759" width="12" style="3" customWidth="1"/>
    <col min="10760" max="10761" width="10.28515625" style="3" customWidth="1"/>
    <col min="10762" max="10762" width="12.140625" style="3" customWidth="1"/>
    <col min="10763" max="10764" width="10.28515625" style="3" customWidth="1"/>
    <col min="10765" max="11008" width="9.140625" style="3"/>
    <col min="11009" max="11009" width="31.5703125" style="3" bestFit="1" customWidth="1"/>
    <col min="11010" max="11010" width="5" style="3" bestFit="1" customWidth="1"/>
    <col min="11011" max="11013" width="10.28515625" style="3" customWidth="1"/>
    <col min="11014" max="11014" width="12.7109375" style="3" customWidth="1"/>
    <col min="11015" max="11015" width="12" style="3" customWidth="1"/>
    <col min="11016" max="11017" width="10.28515625" style="3" customWidth="1"/>
    <col min="11018" max="11018" width="12.140625" style="3" customWidth="1"/>
    <col min="11019" max="11020" width="10.28515625" style="3" customWidth="1"/>
    <col min="11021" max="11264" width="9.140625" style="3"/>
    <col min="11265" max="11265" width="31.5703125" style="3" bestFit="1" customWidth="1"/>
    <col min="11266" max="11266" width="5" style="3" bestFit="1" customWidth="1"/>
    <col min="11267" max="11269" width="10.28515625" style="3" customWidth="1"/>
    <col min="11270" max="11270" width="12.7109375" style="3" customWidth="1"/>
    <col min="11271" max="11271" width="12" style="3" customWidth="1"/>
    <col min="11272" max="11273" width="10.28515625" style="3" customWidth="1"/>
    <col min="11274" max="11274" width="12.140625" style="3" customWidth="1"/>
    <col min="11275" max="11276" width="10.28515625" style="3" customWidth="1"/>
    <col min="11277" max="11520" width="9.140625" style="3"/>
    <col min="11521" max="11521" width="31.5703125" style="3" bestFit="1" customWidth="1"/>
    <col min="11522" max="11522" width="5" style="3" bestFit="1" customWidth="1"/>
    <col min="11523" max="11525" width="10.28515625" style="3" customWidth="1"/>
    <col min="11526" max="11526" width="12.7109375" style="3" customWidth="1"/>
    <col min="11527" max="11527" width="12" style="3" customWidth="1"/>
    <col min="11528" max="11529" width="10.28515625" style="3" customWidth="1"/>
    <col min="11530" max="11530" width="12.140625" style="3" customWidth="1"/>
    <col min="11531" max="11532" width="10.28515625" style="3" customWidth="1"/>
    <col min="11533" max="11776" width="9.140625" style="3"/>
    <col min="11777" max="11777" width="31.5703125" style="3" bestFit="1" customWidth="1"/>
    <col min="11778" max="11778" width="5" style="3" bestFit="1" customWidth="1"/>
    <col min="11779" max="11781" width="10.28515625" style="3" customWidth="1"/>
    <col min="11782" max="11782" width="12.7109375" style="3" customWidth="1"/>
    <col min="11783" max="11783" width="12" style="3" customWidth="1"/>
    <col min="11784" max="11785" width="10.28515625" style="3" customWidth="1"/>
    <col min="11786" max="11786" width="12.140625" style="3" customWidth="1"/>
    <col min="11787" max="11788" width="10.28515625" style="3" customWidth="1"/>
    <col min="11789" max="12032" width="9.140625" style="3"/>
    <col min="12033" max="12033" width="31.5703125" style="3" bestFit="1" customWidth="1"/>
    <col min="12034" max="12034" width="5" style="3" bestFit="1" customWidth="1"/>
    <col min="12035" max="12037" width="10.28515625" style="3" customWidth="1"/>
    <col min="12038" max="12038" width="12.7109375" style="3" customWidth="1"/>
    <col min="12039" max="12039" width="12" style="3" customWidth="1"/>
    <col min="12040" max="12041" width="10.28515625" style="3" customWidth="1"/>
    <col min="12042" max="12042" width="12.140625" style="3" customWidth="1"/>
    <col min="12043" max="12044" width="10.28515625" style="3" customWidth="1"/>
    <col min="12045" max="12288" width="9.140625" style="3"/>
    <col min="12289" max="12289" width="31.5703125" style="3" bestFit="1" customWidth="1"/>
    <col min="12290" max="12290" width="5" style="3" bestFit="1" customWidth="1"/>
    <col min="12291" max="12293" width="10.28515625" style="3" customWidth="1"/>
    <col min="12294" max="12294" width="12.7109375" style="3" customWidth="1"/>
    <col min="12295" max="12295" width="12" style="3" customWidth="1"/>
    <col min="12296" max="12297" width="10.28515625" style="3" customWidth="1"/>
    <col min="12298" max="12298" width="12.140625" style="3" customWidth="1"/>
    <col min="12299" max="12300" width="10.28515625" style="3" customWidth="1"/>
    <col min="12301" max="12544" width="9.140625" style="3"/>
    <col min="12545" max="12545" width="31.5703125" style="3" bestFit="1" customWidth="1"/>
    <col min="12546" max="12546" width="5" style="3" bestFit="1" customWidth="1"/>
    <col min="12547" max="12549" width="10.28515625" style="3" customWidth="1"/>
    <col min="12550" max="12550" width="12.7109375" style="3" customWidth="1"/>
    <col min="12551" max="12551" width="12" style="3" customWidth="1"/>
    <col min="12552" max="12553" width="10.28515625" style="3" customWidth="1"/>
    <col min="12554" max="12554" width="12.140625" style="3" customWidth="1"/>
    <col min="12555" max="12556" width="10.28515625" style="3" customWidth="1"/>
    <col min="12557" max="12800" width="9.140625" style="3"/>
    <col min="12801" max="12801" width="31.5703125" style="3" bestFit="1" customWidth="1"/>
    <col min="12802" max="12802" width="5" style="3" bestFit="1" customWidth="1"/>
    <col min="12803" max="12805" width="10.28515625" style="3" customWidth="1"/>
    <col min="12806" max="12806" width="12.7109375" style="3" customWidth="1"/>
    <col min="12807" max="12807" width="12" style="3" customWidth="1"/>
    <col min="12808" max="12809" width="10.28515625" style="3" customWidth="1"/>
    <col min="12810" max="12810" width="12.140625" style="3" customWidth="1"/>
    <col min="12811" max="12812" width="10.28515625" style="3" customWidth="1"/>
    <col min="12813" max="13056" width="9.140625" style="3"/>
    <col min="13057" max="13057" width="31.5703125" style="3" bestFit="1" customWidth="1"/>
    <col min="13058" max="13058" width="5" style="3" bestFit="1" customWidth="1"/>
    <col min="13059" max="13061" width="10.28515625" style="3" customWidth="1"/>
    <col min="13062" max="13062" width="12.7109375" style="3" customWidth="1"/>
    <col min="13063" max="13063" width="12" style="3" customWidth="1"/>
    <col min="13064" max="13065" width="10.28515625" style="3" customWidth="1"/>
    <col min="13066" max="13066" width="12.140625" style="3" customWidth="1"/>
    <col min="13067" max="13068" width="10.28515625" style="3" customWidth="1"/>
    <col min="13069" max="13312" width="9.140625" style="3"/>
    <col min="13313" max="13313" width="31.5703125" style="3" bestFit="1" customWidth="1"/>
    <col min="13314" max="13314" width="5" style="3" bestFit="1" customWidth="1"/>
    <col min="13315" max="13317" width="10.28515625" style="3" customWidth="1"/>
    <col min="13318" max="13318" width="12.7109375" style="3" customWidth="1"/>
    <col min="13319" max="13319" width="12" style="3" customWidth="1"/>
    <col min="13320" max="13321" width="10.28515625" style="3" customWidth="1"/>
    <col min="13322" max="13322" width="12.140625" style="3" customWidth="1"/>
    <col min="13323" max="13324" width="10.28515625" style="3" customWidth="1"/>
    <col min="13325" max="13568" width="9.140625" style="3"/>
    <col min="13569" max="13569" width="31.5703125" style="3" bestFit="1" customWidth="1"/>
    <col min="13570" max="13570" width="5" style="3" bestFit="1" customWidth="1"/>
    <col min="13571" max="13573" width="10.28515625" style="3" customWidth="1"/>
    <col min="13574" max="13574" width="12.7109375" style="3" customWidth="1"/>
    <col min="13575" max="13575" width="12" style="3" customWidth="1"/>
    <col min="13576" max="13577" width="10.28515625" style="3" customWidth="1"/>
    <col min="13578" max="13578" width="12.140625" style="3" customWidth="1"/>
    <col min="13579" max="13580" width="10.28515625" style="3" customWidth="1"/>
    <col min="13581" max="13824" width="9.140625" style="3"/>
    <col min="13825" max="13825" width="31.5703125" style="3" bestFit="1" customWidth="1"/>
    <col min="13826" max="13826" width="5" style="3" bestFit="1" customWidth="1"/>
    <col min="13827" max="13829" width="10.28515625" style="3" customWidth="1"/>
    <col min="13830" max="13830" width="12.7109375" style="3" customWidth="1"/>
    <col min="13831" max="13831" width="12" style="3" customWidth="1"/>
    <col min="13832" max="13833" width="10.28515625" style="3" customWidth="1"/>
    <col min="13834" max="13834" width="12.140625" style="3" customWidth="1"/>
    <col min="13835" max="13836" width="10.28515625" style="3" customWidth="1"/>
    <col min="13837" max="14080" width="9.140625" style="3"/>
    <col min="14081" max="14081" width="31.5703125" style="3" bestFit="1" customWidth="1"/>
    <col min="14082" max="14082" width="5" style="3" bestFit="1" customWidth="1"/>
    <col min="14083" max="14085" width="10.28515625" style="3" customWidth="1"/>
    <col min="14086" max="14086" width="12.7109375" style="3" customWidth="1"/>
    <col min="14087" max="14087" width="12" style="3" customWidth="1"/>
    <col min="14088" max="14089" width="10.28515625" style="3" customWidth="1"/>
    <col min="14090" max="14090" width="12.140625" style="3" customWidth="1"/>
    <col min="14091" max="14092" width="10.28515625" style="3" customWidth="1"/>
    <col min="14093" max="14336" width="9.140625" style="3"/>
    <col min="14337" max="14337" width="31.5703125" style="3" bestFit="1" customWidth="1"/>
    <col min="14338" max="14338" width="5" style="3" bestFit="1" customWidth="1"/>
    <col min="14339" max="14341" width="10.28515625" style="3" customWidth="1"/>
    <col min="14342" max="14342" width="12.7109375" style="3" customWidth="1"/>
    <col min="14343" max="14343" width="12" style="3" customWidth="1"/>
    <col min="14344" max="14345" width="10.28515625" style="3" customWidth="1"/>
    <col min="14346" max="14346" width="12.140625" style="3" customWidth="1"/>
    <col min="14347" max="14348" width="10.28515625" style="3" customWidth="1"/>
    <col min="14349" max="14592" width="9.140625" style="3"/>
    <col min="14593" max="14593" width="31.5703125" style="3" bestFit="1" customWidth="1"/>
    <col min="14594" max="14594" width="5" style="3" bestFit="1" customWidth="1"/>
    <col min="14595" max="14597" width="10.28515625" style="3" customWidth="1"/>
    <col min="14598" max="14598" width="12.7109375" style="3" customWidth="1"/>
    <col min="14599" max="14599" width="12" style="3" customWidth="1"/>
    <col min="14600" max="14601" width="10.28515625" style="3" customWidth="1"/>
    <col min="14602" max="14602" width="12.140625" style="3" customWidth="1"/>
    <col min="14603" max="14604" width="10.28515625" style="3" customWidth="1"/>
    <col min="14605" max="14848" width="9.140625" style="3"/>
    <col min="14849" max="14849" width="31.5703125" style="3" bestFit="1" customWidth="1"/>
    <col min="14850" max="14850" width="5" style="3" bestFit="1" customWidth="1"/>
    <col min="14851" max="14853" width="10.28515625" style="3" customWidth="1"/>
    <col min="14854" max="14854" width="12.7109375" style="3" customWidth="1"/>
    <col min="14855" max="14855" width="12" style="3" customWidth="1"/>
    <col min="14856" max="14857" width="10.28515625" style="3" customWidth="1"/>
    <col min="14858" max="14858" width="12.140625" style="3" customWidth="1"/>
    <col min="14859" max="14860" width="10.28515625" style="3" customWidth="1"/>
    <col min="14861" max="15104" width="9.140625" style="3"/>
    <col min="15105" max="15105" width="31.5703125" style="3" bestFit="1" customWidth="1"/>
    <col min="15106" max="15106" width="5" style="3" bestFit="1" customWidth="1"/>
    <col min="15107" max="15109" width="10.28515625" style="3" customWidth="1"/>
    <col min="15110" max="15110" width="12.7109375" style="3" customWidth="1"/>
    <col min="15111" max="15111" width="12" style="3" customWidth="1"/>
    <col min="15112" max="15113" width="10.28515625" style="3" customWidth="1"/>
    <col min="15114" max="15114" width="12.140625" style="3" customWidth="1"/>
    <col min="15115" max="15116" width="10.28515625" style="3" customWidth="1"/>
    <col min="15117" max="15360" width="9.140625" style="3"/>
    <col min="15361" max="15361" width="31.5703125" style="3" bestFit="1" customWidth="1"/>
    <col min="15362" max="15362" width="5" style="3" bestFit="1" customWidth="1"/>
    <col min="15363" max="15365" width="10.28515625" style="3" customWidth="1"/>
    <col min="15366" max="15366" width="12.7109375" style="3" customWidth="1"/>
    <col min="15367" max="15367" width="12" style="3" customWidth="1"/>
    <col min="15368" max="15369" width="10.28515625" style="3" customWidth="1"/>
    <col min="15370" max="15370" width="12.140625" style="3" customWidth="1"/>
    <col min="15371" max="15372" width="10.28515625" style="3" customWidth="1"/>
    <col min="15373" max="15616" width="9.140625" style="3"/>
    <col min="15617" max="15617" width="31.5703125" style="3" bestFit="1" customWidth="1"/>
    <col min="15618" max="15618" width="5" style="3" bestFit="1" customWidth="1"/>
    <col min="15619" max="15621" width="10.28515625" style="3" customWidth="1"/>
    <col min="15622" max="15622" width="12.7109375" style="3" customWidth="1"/>
    <col min="15623" max="15623" width="12" style="3" customWidth="1"/>
    <col min="15624" max="15625" width="10.28515625" style="3" customWidth="1"/>
    <col min="15626" max="15626" width="12.140625" style="3" customWidth="1"/>
    <col min="15627" max="15628" width="10.28515625" style="3" customWidth="1"/>
    <col min="15629" max="15872" width="9.140625" style="3"/>
    <col min="15873" max="15873" width="31.5703125" style="3" bestFit="1" customWidth="1"/>
    <col min="15874" max="15874" width="5" style="3" bestFit="1" customWidth="1"/>
    <col min="15875" max="15877" width="10.28515625" style="3" customWidth="1"/>
    <col min="15878" max="15878" width="12.7109375" style="3" customWidth="1"/>
    <col min="15879" max="15879" width="12" style="3" customWidth="1"/>
    <col min="15880" max="15881" width="10.28515625" style="3" customWidth="1"/>
    <col min="15882" max="15882" width="12.140625" style="3" customWidth="1"/>
    <col min="15883" max="15884" width="10.28515625" style="3" customWidth="1"/>
    <col min="15885" max="16128" width="9.140625" style="3"/>
    <col min="16129" max="16129" width="31.5703125" style="3" bestFit="1" customWidth="1"/>
    <col min="16130" max="16130" width="5" style="3" bestFit="1" customWidth="1"/>
    <col min="16131" max="16133" width="10.28515625" style="3" customWidth="1"/>
    <col min="16134" max="16134" width="12.7109375" style="3" customWidth="1"/>
    <col min="16135" max="16135" width="12" style="3" customWidth="1"/>
    <col min="16136" max="16137" width="10.28515625" style="3" customWidth="1"/>
    <col min="16138" max="16138" width="12.140625" style="3" customWidth="1"/>
    <col min="16139" max="16140" width="10.28515625" style="3" customWidth="1"/>
    <col min="16141" max="16384" width="9.140625" style="3"/>
  </cols>
  <sheetData>
    <row r="1" spans="1:17" x14ac:dyDescent="0.2">
      <c r="A1" s="2" t="s">
        <v>135</v>
      </c>
    </row>
    <row r="2" spans="1:17" ht="79.150000000000006" customHeight="1" x14ac:dyDescent="0.2">
      <c r="A2" s="4"/>
      <c r="B2" s="15"/>
      <c r="C2" s="25" t="s">
        <v>41</v>
      </c>
      <c r="D2" s="25" t="s">
        <v>42</v>
      </c>
      <c r="E2" s="25" t="s">
        <v>43</v>
      </c>
      <c r="F2" s="25" t="s">
        <v>44</v>
      </c>
      <c r="G2" s="25" t="s">
        <v>45</v>
      </c>
      <c r="H2" s="25" t="s">
        <v>46</v>
      </c>
      <c r="I2" s="25" t="s">
        <v>47</v>
      </c>
      <c r="J2" s="26" t="s">
        <v>48</v>
      </c>
      <c r="K2" s="26" t="s">
        <v>49</v>
      </c>
      <c r="L2" s="25" t="s">
        <v>69</v>
      </c>
    </row>
    <row r="3" spans="1:17" x14ac:dyDescent="0.2">
      <c r="A3" s="5" t="s">
        <v>4</v>
      </c>
      <c r="B3" s="16"/>
      <c r="P3" s="1"/>
    </row>
    <row r="4" spans="1:17" x14ac:dyDescent="0.2">
      <c r="A4" s="6" t="s">
        <v>5</v>
      </c>
      <c r="B4" s="16">
        <v>2000</v>
      </c>
      <c r="C4" s="99">
        <v>0</v>
      </c>
      <c r="D4" s="99">
        <v>0</v>
      </c>
      <c r="E4" s="99">
        <v>0</v>
      </c>
      <c r="F4" s="99">
        <v>0</v>
      </c>
      <c r="G4" s="99">
        <v>0</v>
      </c>
      <c r="H4" s="99">
        <v>0</v>
      </c>
      <c r="I4" s="152">
        <v>0</v>
      </c>
      <c r="J4" s="100">
        <v>0</v>
      </c>
      <c r="K4" s="100">
        <v>0</v>
      </c>
      <c r="L4" s="100">
        <v>0</v>
      </c>
      <c r="P4" s="1"/>
    </row>
    <row r="5" spans="1:17" x14ac:dyDescent="0.2">
      <c r="A5" s="6" t="s">
        <v>5</v>
      </c>
      <c r="B5" s="16">
        <v>2001</v>
      </c>
      <c r="C5" s="99">
        <v>0</v>
      </c>
      <c r="D5" s="99">
        <v>0</v>
      </c>
      <c r="E5" s="99">
        <v>0</v>
      </c>
      <c r="F5" s="99">
        <v>0</v>
      </c>
      <c r="G5" s="99">
        <v>0</v>
      </c>
      <c r="H5" s="99">
        <v>0</v>
      </c>
      <c r="I5" s="152">
        <v>0</v>
      </c>
      <c r="J5" s="100">
        <v>0</v>
      </c>
      <c r="K5" s="100">
        <v>0</v>
      </c>
      <c r="L5" s="100">
        <v>0</v>
      </c>
      <c r="P5" s="1"/>
    </row>
    <row r="6" spans="1:17" x14ac:dyDescent="0.2">
      <c r="A6" s="6" t="s">
        <v>5</v>
      </c>
      <c r="B6" s="16">
        <v>2002</v>
      </c>
      <c r="C6" s="99">
        <v>0</v>
      </c>
      <c r="D6" s="99">
        <v>0</v>
      </c>
      <c r="E6" s="99">
        <v>0</v>
      </c>
      <c r="F6" s="99">
        <v>0</v>
      </c>
      <c r="G6" s="99">
        <v>0</v>
      </c>
      <c r="H6" s="99">
        <v>0</v>
      </c>
      <c r="I6" s="152">
        <v>0</v>
      </c>
      <c r="J6" s="100">
        <v>0</v>
      </c>
      <c r="K6" s="100">
        <v>0</v>
      </c>
      <c r="L6" s="100">
        <v>0</v>
      </c>
      <c r="P6" s="1"/>
    </row>
    <row r="7" spans="1:17" x14ac:dyDescent="0.2">
      <c r="A7" s="6" t="s">
        <v>5</v>
      </c>
      <c r="B7" s="16">
        <v>2003</v>
      </c>
      <c r="C7" s="99">
        <v>0</v>
      </c>
      <c r="D7" s="99">
        <v>0</v>
      </c>
      <c r="E7" s="99">
        <v>0</v>
      </c>
      <c r="F7" s="99">
        <v>0</v>
      </c>
      <c r="G7" s="99">
        <v>0</v>
      </c>
      <c r="H7" s="99">
        <v>0</v>
      </c>
      <c r="I7" s="152">
        <v>0</v>
      </c>
      <c r="J7" s="100">
        <v>0</v>
      </c>
      <c r="K7" s="100">
        <v>0</v>
      </c>
      <c r="L7" s="100">
        <v>0</v>
      </c>
      <c r="P7" s="1"/>
    </row>
    <row r="8" spans="1:17" x14ac:dyDescent="0.2">
      <c r="A8" s="6" t="s">
        <v>5</v>
      </c>
      <c r="B8" s="16">
        <v>2004</v>
      </c>
      <c r="C8" s="99">
        <v>0</v>
      </c>
      <c r="D8" s="99">
        <v>0</v>
      </c>
      <c r="E8" s="99">
        <v>0</v>
      </c>
      <c r="F8" s="99">
        <v>0</v>
      </c>
      <c r="G8" s="99">
        <v>0</v>
      </c>
      <c r="H8" s="99">
        <v>0</v>
      </c>
      <c r="I8" s="152">
        <v>0</v>
      </c>
      <c r="J8" s="100">
        <v>0</v>
      </c>
      <c r="K8" s="100">
        <v>0</v>
      </c>
      <c r="L8" s="100">
        <v>0</v>
      </c>
      <c r="P8" s="1"/>
      <c r="Q8" s="10"/>
    </row>
    <row r="9" spans="1:17" x14ac:dyDescent="0.2">
      <c r="A9" s="6" t="s">
        <v>5</v>
      </c>
      <c r="B9" s="16">
        <v>2005</v>
      </c>
      <c r="C9" s="114">
        <v>0</v>
      </c>
      <c r="D9" s="114">
        <v>0</v>
      </c>
      <c r="E9" s="114">
        <v>0</v>
      </c>
      <c r="F9" s="114">
        <v>0</v>
      </c>
      <c r="G9" s="114">
        <v>0</v>
      </c>
      <c r="H9" s="114">
        <v>0</v>
      </c>
      <c r="I9" s="153">
        <v>0</v>
      </c>
      <c r="J9" s="111">
        <v>0</v>
      </c>
      <c r="K9" s="111">
        <v>0</v>
      </c>
      <c r="L9" s="111">
        <v>0</v>
      </c>
      <c r="P9" s="1"/>
      <c r="Q9" s="10"/>
    </row>
    <row r="10" spans="1:17" x14ac:dyDescent="0.2">
      <c r="A10" s="6" t="s">
        <v>5</v>
      </c>
      <c r="B10" s="16">
        <v>2006</v>
      </c>
      <c r="C10" s="114">
        <v>0</v>
      </c>
      <c r="D10" s="114">
        <v>0</v>
      </c>
      <c r="E10" s="114">
        <v>0</v>
      </c>
      <c r="F10" s="114">
        <v>0</v>
      </c>
      <c r="G10" s="114">
        <v>0</v>
      </c>
      <c r="H10" s="114">
        <v>0</v>
      </c>
      <c r="I10" s="153">
        <v>0</v>
      </c>
      <c r="J10" s="111">
        <v>0</v>
      </c>
      <c r="K10" s="111">
        <v>0</v>
      </c>
      <c r="L10" s="111">
        <v>0</v>
      </c>
      <c r="P10" s="1"/>
      <c r="Q10" s="10"/>
    </row>
    <row r="11" spans="1:17" x14ac:dyDescent="0.2">
      <c r="A11" s="6" t="s">
        <v>5</v>
      </c>
      <c r="B11" s="16">
        <v>2007</v>
      </c>
      <c r="C11" s="111">
        <v>0</v>
      </c>
      <c r="D11" s="111">
        <v>0</v>
      </c>
      <c r="E11" s="111">
        <v>0</v>
      </c>
      <c r="F11" s="111">
        <v>0</v>
      </c>
      <c r="G11" s="111">
        <v>0</v>
      </c>
      <c r="H11" s="111">
        <v>0</v>
      </c>
      <c r="I11" s="153">
        <v>0</v>
      </c>
      <c r="J11" s="111">
        <v>0</v>
      </c>
      <c r="K11" s="111">
        <v>0</v>
      </c>
      <c r="L11" s="111">
        <v>0</v>
      </c>
      <c r="P11" s="1"/>
      <c r="Q11" s="10"/>
    </row>
    <row r="12" spans="1:17" x14ac:dyDescent="0.2">
      <c r="A12" s="6" t="s">
        <v>5</v>
      </c>
      <c r="B12" s="16">
        <v>2008</v>
      </c>
      <c r="C12" s="99">
        <v>0</v>
      </c>
      <c r="D12" s="99">
        <v>0</v>
      </c>
      <c r="E12" s="99">
        <v>0</v>
      </c>
      <c r="F12" s="99">
        <v>0</v>
      </c>
      <c r="G12" s="99">
        <v>0</v>
      </c>
      <c r="H12" s="99">
        <v>0</v>
      </c>
      <c r="I12" s="152">
        <v>0</v>
      </c>
      <c r="J12" s="100">
        <v>0</v>
      </c>
      <c r="K12" s="100">
        <v>0</v>
      </c>
      <c r="L12" s="100">
        <v>0</v>
      </c>
      <c r="P12" s="1"/>
      <c r="Q12" s="10"/>
    </row>
    <row r="13" spans="1:17" x14ac:dyDescent="0.2">
      <c r="A13" s="6" t="s">
        <v>5</v>
      </c>
      <c r="B13" s="16">
        <v>2009</v>
      </c>
      <c r="C13" s="99">
        <v>0</v>
      </c>
      <c r="D13" s="99">
        <v>0</v>
      </c>
      <c r="E13" s="99">
        <v>0</v>
      </c>
      <c r="F13" s="99">
        <v>0</v>
      </c>
      <c r="G13" s="99">
        <v>0</v>
      </c>
      <c r="H13" s="99">
        <v>0</v>
      </c>
      <c r="I13" s="152">
        <v>0</v>
      </c>
      <c r="J13" s="100">
        <v>0</v>
      </c>
      <c r="K13" s="100">
        <v>0</v>
      </c>
      <c r="L13" s="100">
        <v>0</v>
      </c>
      <c r="P13" s="1"/>
      <c r="Q13" s="10"/>
    </row>
    <row r="14" spans="1:17" x14ac:dyDescent="0.2">
      <c r="A14" s="6" t="s">
        <v>5</v>
      </c>
      <c r="B14" s="17">
        <v>2010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  <c r="H14" s="22">
        <v>0</v>
      </c>
      <c r="I14" s="152">
        <v>0</v>
      </c>
      <c r="J14" s="100">
        <v>0</v>
      </c>
      <c r="K14" s="100">
        <v>0</v>
      </c>
      <c r="L14" s="100">
        <v>35</v>
      </c>
      <c r="P14" s="1"/>
      <c r="Q14" s="10"/>
    </row>
    <row r="15" spans="1:17" s="10" customFormat="1" x14ac:dyDescent="0.2">
      <c r="A15" s="11" t="s">
        <v>5</v>
      </c>
      <c r="B15" s="18">
        <v>2011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>
        <v>0</v>
      </c>
      <c r="I15" s="152">
        <v>0</v>
      </c>
      <c r="J15" s="100">
        <v>0</v>
      </c>
      <c r="K15" s="100">
        <v>0</v>
      </c>
      <c r="L15" s="100">
        <v>46</v>
      </c>
      <c r="P15" s="1"/>
    </row>
    <row r="16" spans="1:17" s="10" customFormat="1" x14ac:dyDescent="0.2">
      <c r="A16" s="11" t="s">
        <v>5</v>
      </c>
      <c r="B16" s="18">
        <v>2012</v>
      </c>
      <c r="C16" s="22">
        <v>0</v>
      </c>
      <c r="D16" s="22">
        <v>0</v>
      </c>
      <c r="E16" s="22">
        <v>0</v>
      </c>
      <c r="F16" s="22">
        <v>0</v>
      </c>
      <c r="G16" s="22">
        <v>0</v>
      </c>
      <c r="H16" s="22">
        <v>0</v>
      </c>
      <c r="I16" s="152">
        <v>0.5</v>
      </c>
      <c r="J16" s="100">
        <v>0</v>
      </c>
      <c r="K16" s="100">
        <v>0</v>
      </c>
      <c r="L16" s="100">
        <v>60</v>
      </c>
      <c r="P16" s="1"/>
    </row>
    <row r="17" spans="1:19" s="10" customFormat="1" x14ac:dyDescent="0.2">
      <c r="A17" s="11" t="s">
        <v>5</v>
      </c>
      <c r="B17" s="18">
        <v>2013</v>
      </c>
      <c r="C17" s="22">
        <v>0</v>
      </c>
      <c r="D17" s="22">
        <v>2</v>
      </c>
      <c r="E17" s="22">
        <v>0</v>
      </c>
      <c r="F17" s="22">
        <v>0</v>
      </c>
      <c r="G17" s="22">
        <v>0</v>
      </c>
      <c r="H17" s="22">
        <v>0</v>
      </c>
      <c r="I17" s="152">
        <v>0.5</v>
      </c>
      <c r="J17" s="100">
        <v>363.447</v>
      </c>
      <c r="K17" s="100">
        <v>0</v>
      </c>
      <c r="L17" s="100">
        <v>44</v>
      </c>
      <c r="P17" s="1"/>
      <c r="Q17" s="12"/>
    </row>
    <row r="18" spans="1:19" s="10" customFormat="1" x14ac:dyDescent="0.2">
      <c r="A18" s="11" t="s">
        <v>5</v>
      </c>
      <c r="B18" s="18">
        <v>2014</v>
      </c>
      <c r="C18" s="22">
        <v>0</v>
      </c>
      <c r="D18" s="22">
        <v>0</v>
      </c>
      <c r="E18" s="22">
        <v>0</v>
      </c>
      <c r="F18" s="22">
        <v>0</v>
      </c>
      <c r="G18" s="22">
        <v>0</v>
      </c>
      <c r="H18" s="22">
        <v>0</v>
      </c>
      <c r="I18" s="152">
        <v>1</v>
      </c>
      <c r="J18" s="100">
        <v>0</v>
      </c>
      <c r="K18" s="100">
        <v>0</v>
      </c>
      <c r="L18" s="100">
        <v>57</v>
      </c>
    </row>
    <row r="19" spans="1:19" s="10" customFormat="1" x14ac:dyDescent="0.2">
      <c r="A19" s="95" t="s">
        <v>5</v>
      </c>
      <c r="B19" s="98">
        <v>2015</v>
      </c>
      <c r="C19" s="114">
        <v>0</v>
      </c>
      <c r="D19" s="114">
        <v>0</v>
      </c>
      <c r="E19" s="114">
        <v>0</v>
      </c>
      <c r="F19" s="114">
        <v>0</v>
      </c>
      <c r="G19" s="114">
        <v>0</v>
      </c>
      <c r="H19" s="114">
        <v>0</v>
      </c>
      <c r="I19" s="153">
        <v>1</v>
      </c>
      <c r="J19" s="111">
        <v>0</v>
      </c>
      <c r="K19" s="111">
        <v>0</v>
      </c>
      <c r="L19" s="111">
        <v>83</v>
      </c>
      <c r="M19" s="115"/>
    </row>
    <row r="20" spans="1:19" s="10" customFormat="1" x14ac:dyDescent="0.2">
      <c r="A20" s="95" t="s">
        <v>5</v>
      </c>
      <c r="B20" s="98">
        <v>2016</v>
      </c>
      <c r="C20" s="114">
        <v>0</v>
      </c>
      <c r="D20" s="114">
        <v>0</v>
      </c>
      <c r="E20" s="114">
        <v>0</v>
      </c>
      <c r="F20" s="111">
        <v>0</v>
      </c>
      <c r="G20" s="114">
        <v>0</v>
      </c>
      <c r="H20" s="114">
        <v>0</v>
      </c>
      <c r="I20" s="153">
        <v>1</v>
      </c>
      <c r="J20" s="111">
        <v>0</v>
      </c>
      <c r="K20" s="111">
        <v>0</v>
      </c>
      <c r="L20" s="111">
        <v>71</v>
      </c>
      <c r="M20" s="115"/>
    </row>
    <row r="21" spans="1:19" s="10" customFormat="1" x14ac:dyDescent="0.2">
      <c r="A21" s="116" t="s">
        <v>5</v>
      </c>
      <c r="B21" s="117">
        <v>2017</v>
      </c>
      <c r="C21" s="110">
        <f>VLOOKUP('Rådata 2007-2017'!C17,'Rådata 2007-2017'!C17:BJ17,'MIS (Andreas)'!A16,0)</f>
        <v>0</v>
      </c>
      <c r="D21" s="110">
        <f>VLOOKUP('Rådata 2007-2017'!D17,'Rådata 2007-2017'!D17:BJ17,'MIS (Andreas)'!B16,0)</f>
        <v>0</v>
      </c>
      <c r="E21" s="110">
        <f>VLOOKUP('Rådata 2007-2017'!E17,'Rådata 2007-2017'!E17:BJ17,'MIS (Andreas)'!C16,0)</f>
        <v>0</v>
      </c>
      <c r="F21" s="110">
        <f>'Rådata 2007-2017'!W17+'Rådata 2007-2017'!AC17+'Rådata 2007-2017'!AE17</f>
        <v>0</v>
      </c>
      <c r="G21" s="110">
        <f>VLOOKUP('Rådata 2007-2017'!G17,'Rådata 2007-2017'!G17:BL17,'MIS (Andreas)'!E16,0)</f>
        <v>0</v>
      </c>
      <c r="H21" s="110">
        <f>VLOOKUP('Rådata 2007-2017'!H17,'Rådata 2007-2017'!H17:BM17,'MIS (Andreas)'!F16,0)</f>
        <v>0</v>
      </c>
      <c r="I21" s="154">
        <f>'Rådata 2007-2017'!N17+'Rådata 2007-2017'!O17+'Rådata 2007-2017'!P17+'Rådata 2007-2017'!Q17</f>
        <v>1</v>
      </c>
      <c r="J21" s="110">
        <f>VLOOKUP('Rådata 2007-2017'!J17,'Rådata 2007-2017'!J17:BO17,'MIS (Andreas)'!H16,0)</f>
        <v>0</v>
      </c>
      <c r="K21" s="110">
        <f>VLOOKUP('Rådata 2007-2017'!K17,'Rådata 2007-2017'!K17:BP17,'MIS (Andreas)'!I16,0)</f>
        <v>0</v>
      </c>
      <c r="L21" s="137">
        <f>'Rådata 2007-2017'!BH17+'Rådata 2007-2017'!BI17</f>
        <v>58</v>
      </c>
      <c r="M21" s="115"/>
    </row>
    <row r="22" spans="1:19" x14ac:dyDescent="0.2">
      <c r="A22" s="94" t="s">
        <v>50</v>
      </c>
      <c r="B22" s="98">
        <v>2000</v>
      </c>
      <c r="C22" s="109">
        <v>37</v>
      </c>
      <c r="D22" s="109">
        <v>26</v>
      </c>
      <c r="E22" s="109">
        <v>0</v>
      </c>
      <c r="F22" s="118">
        <v>0</v>
      </c>
      <c r="G22" s="118">
        <v>103</v>
      </c>
      <c r="H22" s="118">
        <v>0</v>
      </c>
      <c r="I22" s="155">
        <v>0</v>
      </c>
      <c r="J22" s="120">
        <v>0</v>
      </c>
      <c r="K22" s="120">
        <v>0</v>
      </c>
      <c r="L22" s="120">
        <v>0</v>
      </c>
      <c r="M22" s="119"/>
    </row>
    <row r="23" spans="1:19" x14ac:dyDescent="0.2">
      <c r="A23" s="94" t="s">
        <v>50</v>
      </c>
      <c r="B23" s="98">
        <v>2001</v>
      </c>
      <c r="C23" s="109">
        <v>60</v>
      </c>
      <c r="D23" s="109">
        <v>26</v>
      </c>
      <c r="E23" s="109">
        <v>0</v>
      </c>
      <c r="F23" s="118">
        <v>18</v>
      </c>
      <c r="G23" s="118">
        <v>10</v>
      </c>
      <c r="H23" s="118">
        <v>5</v>
      </c>
      <c r="I23" s="155">
        <v>0</v>
      </c>
      <c r="J23" s="120">
        <v>0</v>
      </c>
      <c r="K23" s="120">
        <v>0</v>
      </c>
      <c r="L23" s="120">
        <v>0</v>
      </c>
      <c r="M23" s="119"/>
    </row>
    <row r="24" spans="1:19" x14ac:dyDescent="0.2">
      <c r="A24" s="94" t="s">
        <v>50</v>
      </c>
      <c r="B24" s="98">
        <v>2002</v>
      </c>
      <c r="C24" s="109">
        <v>54</v>
      </c>
      <c r="D24" s="109">
        <v>19</v>
      </c>
      <c r="E24" s="109">
        <v>0</v>
      </c>
      <c r="F24" s="118">
        <v>15</v>
      </c>
      <c r="G24" s="118">
        <v>184</v>
      </c>
      <c r="H24" s="118">
        <v>2</v>
      </c>
      <c r="I24" s="155">
        <v>0</v>
      </c>
      <c r="J24" s="120">
        <v>0</v>
      </c>
      <c r="K24" s="120">
        <v>0</v>
      </c>
      <c r="L24" s="120">
        <v>0</v>
      </c>
      <c r="M24" s="119"/>
    </row>
    <row r="25" spans="1:19" x14ac:dyDescent="0.2">
      <c r="A25" s="94" t="s">
        <v>50</v>
      </c>
      <c r="B25" s="98">
        <v>2003</v>
      </c>
      <c r="C25" s="109">
        <v>45</v>
      </c>
      <c r="D25" s="109">
        <v>15</v>
      </c>
      <c r="E25" s="109">
        <v>0</v>
      </c>
      <c r="F25" s="118">
        <v>11</v>
      </c>
      <c r="G25" s="118">
        <v>1</v>
      </c>
      <c r="H25" s="118">
        <v>2</v>
      </c>
      <c r="I25" s="155">
        <v>0</v>
      </c>
      <c r="J25" s="120">
        <v>0</v>
      </c>
      <c r="K25" s="120">
        <v>0</v>
      </c>
      <c r="L25" s="120">
        <v>0</v>
      </c>
      <c r="M25" s="119"/>
    </row>
    <row r="26" spans="1:19" x14ac:dyDescent="0.2">
      <c r="A26" s="94" t="s">
        <v>50</v>
      </c>
      <c r="B26" s="96">
        <v>2004</v>
      </c>
      <c r="C26" s="109">
        <v>78</v>
      </c>
      <c r="D26" s="109">
        <v>46</v>
      </c>
      <c r="E26" s="109">
        <v>4</v>
      </c>
      <c r="F26" s="118">
        <v>18</v>
      </c>
      <c r="G26" s="118">
        <v>31</v>
      </c>
      <c r="H26" s="118">
        <v>4</v>
      </c>
      <c r="I26" s="155">
        <v>6.9</v>
      </c>
      <c r="J26" s="120">
        <v>9812</v>
      </c>
      <c r="K26" s="120">
        <v>1268</v>
      </c>
      <c r="L26" s="120">
        <v>0</v>
      </c>
      <c r="M26" s="119"/>
    </row>
    <row r="27" spans="1:19" x14ac:dyDescent="0.2">
      <c r="A27" s="94" t="s">
        <v>50</v>
      </c>
      <c r="B27" s="96">
        <v>2005</v>
      </c>
      <c r="C27" s="109">
        <v>66</v>
      </c>
      <c r="D27" s="109">
        <v>33</v>
      </c>
      <c r="E27" s="109">
        <v>12</v>
      </c>
      <c r="F27" s="118">
        <v>41</v>
      </c>
      <c r="G27" s="118">
        <v>57</v>
      </c>
      <c r="H27" s="118">
        <v>3</v>
      </c>
      <c r="I27" s="155">
        <v>8.15</v>
      </c>
      <c r="J27" s="120">
        <v>9323</v>
      </c>
      <c r="K27" s="120">
        <v>6783</v>
      </c>
      <c r="L27" s="120">
        <v>0</v>
      </c>
      <c r="M27" s="119"/>
    </row>
    <row r="28" spans="1:19" x14ac:dyDescent="0.2">
      <c r="A28" s="94" t="s">
        <v>50</v>
      </c>
      <c r="B28" s="96">
        <v>2006</v>
      </c>
      <c r="C28" s="109">
        <v>78</v>
      </c>
      <c r="D28" s="109">
        <v>24</v>
      </c>
      <c r="E28" s="109">
        <v>3</v>
      </c>
      <c r="F28" s="118">
        <v>31</v>
      </c>
      <c r="G28" s="118">
        <v>76</v>
      </c>
      <c r="H28" s="118">
        <v>5</v>
      </c>
      <c r="I28" s="155">
        <v>12.799999999999999</v>
      </c>
      <c r="J28" s="120">
        <v>6789</v>
      </c>
      <c r="K28" s="120">
        <v>7833</v>
      </c>
      <c r="L28" s="120">
        <v>0</v>
      </c>
      <c r="M28" s="119"/>
      <c r="Q28" s="12"/>
    </row>
    <row r="29" spans="1:19" x14ac:dyDescent="0.2">
      <c r="A29" s="94" t="s">
        <v>7</v>
      </c>
      <c r="B29" s="98">
        <v>2007</v>
      </c>
      <c r="C29" s="109">
        <v>77</v>
      </c>
      <c r="D29" s="109">
        <v>44</v>
      </c>
      <c r="E29" s="109">
        <v>6</v>
      </c>
      <c r="F29" s="118">
        <v>13</v>
      </c>
      <c r="G29" s="118">
        <v>462</v>
      </c>
      <c r="H29" s="118">
        <v>3</v>
      </c>
      <c r="I29" s="155">
        <v>13.4</v>
      </c>
      <c r="J29" s="120">
        <v>11455</v>
      </c>
      <c r="K29" s="120">
        <v>10836</v>
      </c>
      <c r="L29" s="120">
        <v>0</v>
      </c>
      <c r="M29" s="119"/>
      <c r="R29" s="1"/>
      <c r="S29" s="107"/>
    </row>
    <row r="30" spans="1:19" x14ac:dyDescent="0.2">
      <c r="A30" s="94" t="s">
        <v>7</v>
      </c>
      <c r="B30" s="98">
        <v>2008</v>
      </c>
      <c r="C30" s="109">
        <v>67</v>
      </c>
      <c r="D30" s="109">
        <v>39</v>
      </c>
      <c r="E30" s="109">
        <v>6</v>
      </c>
      <c r="F30" s="118">
        <v>20</v>
      </c>
      <c r="G30" s="118">
        <v>6</v>
      </c>
      <c r="H30" s="118">
        <v>0</v>
      </c>
      <c r="I30" s="155">
        <v>13.5</v>
      </c>
      <c r="J30" s="120">
        <v>11809</v>
      </c>
      <c r="K30" s="120">
        <v>21062</v>
      </c>
      <c r="L30" s="120">
        <v>0</v>
      </c>
      <c r="M30" s="119"/>
      <c r="R30" s="1"/>
      <c r="S30" s="107"/>
    </row>
    <row r="31" spans="1:19" x14ac:dyDescent="0.2">
      <c r="A31" s="94" t="s">
        <v>7</v>
      </c>
      <c r="B31" s="96">
        <v>2009</v>
      </c>
      <c r="C31" s="109">
        <v>73</v>
      </c>
      <c r="D31" s="109">
        <v>44</v>
      </c>
      <c r="E31" s="109">
        <v>12</v>
      </c>
      <c r="F31" s="118">
        <v>21</v>
      </c>
      <c r="G31" s="118">
        <v>9</v>
      </c>
      <c r="H31" s="118">
        <v>2</v>
      </c>
      <c r="I31" s="155">
        <v>14.5</v>
      </c>
      <c r="J31" s="120">
        <v>14615</v>
      </c>
      <c r="K31" s="120">
        <v>14243</v>
      </c>
      <c r="L31" s="120">
        <v>0</v>
      </c>
      <c r="M31" s="119"/>
      <c r="R31" s="1"/>
      <c r="S31" s="107"/>
    </row>
    <row r="32" spans="1:19" x14ac:dyDescent="0.2">
      <c r="A32" s="94" t="s">
        <v>7</v>
      </c>
      <c r="B32" s="97">
        <v>2010</v>
      </c>
      <c r="C32" s="109">
        <v>87</v>
      </c>
      <c r="D32" s="109">
        <v>46</v>
      </c>
      <c r="E32" s="109">
        <v>6</v>
      </c>
      <c r="F32" s="118">
        <v>22</v>
      </c>
      <c r="G32" s="118">
        <v>10</v>
      </c>
      <c r="H32" s="118">
        <v>2</v>
      </c>
      <c r="I32" s="155">
        <v>15.5</v>
      </c>
      <c r="J32" s="120">
        <v>14010</v>
      </c>
      <c r="K32" s="120">
        <v>31208</v>
      </c>
      <c r="L32" s="120">
        <v>802</v>
      </c>
      <c r="M32" s="119"/>
      <c r="R32" s="1"/>
      <c r="S32" s="107"/>
    </row>
    <row r="33" spans="1:25" s="10" customFormat="1" x14ac:dyDescent="0.2">
      <c r="A33" s="94" t="s">
        <v>7</v>
      </c>
      <c r="B33" s="98">
        <v>2011</v>
      </c>
      <c r="C33" s="109">
        <v>103</v>
      </c>
      <c r="D33" s="109">
        <v>60</v>
      </c>
      <c r="E33" s="109">
        <v>23</v>
      </c>
      <c r="F33" s="109">
        <v>20</v>
      </c>
      <c r="G33" s="109">
        <v>12</v>
      </c>
      <c r="H33" s="109">
        <v>2</v>
      </c>
      <c r="I33" s="156">
        <v>14.5</v>
      </c>
      <c r="J33" s="93">
        <v>14063.464239999999</v>
      </c>
      <c r="K33" s="93">
        <v>12154.948600000002</v>
      </c>
      <c r="L33" s="93">
        <v>832</v>
      </c>
      <c r="M33" s="119"/>
      <c r="N33" s="3"/>
      <c r="O33" s="3"/>
      <c r="P33" s="3"/>
      <c r="Q33" s="3"/>
      <c r="R33" s="1"/>
      <c r="S33" s="107"/>
    </row>
    <row r="34" spans="1:25" s="10" customFormat="1" x14ac:dyDescent="0.2">
      <c r="A34" s="94" t="s">
        <v>7</v>
      </c>
      <c r="B34" s="98">
        <v>2012</v>
      </c>
      <c r="C34" s="109">
        <v>147</v>
      </c>
      <c r="D34" s="109">
        <v>68</v>
      </c>
      <c r="E34" s="109">
        <v>21</v>
      </c>
      <c r="F34" s="109">
        <v>20</v>
      </c>
      <c r="G34" s="109">
        <v>21</v>
      </c>
      <c r="H34" s="109">
        <v>5</v>
      </c>
      <c r="I34" s="156">
        <v>19</v>
      </c>
      <c r="J34" s="93">
        <f>15924.17687</f>
        <v>15924.176869999999</v>
      </c>
      <c r="K34" s="93">
        <v>11442.769340000001</v>
      </c>
      <c r="L34" s="93">
        <v>771</v>
      </c>
      <c r="M34" s="119"/>
      <c r="O34" s="3"/>
      <c r="P34" s="163"/>
      <c r="Q34" s="3"/>
      <c r="R34" s="1"/>
      <c r="S34" s="107"/>
    </row>
    <row r="35" spans="1:25" s="10" customFormat="1" x14ac:dyDescent="0.2">
      <c r="A35" s="94" t="s">
        <v>7</v>
      </c>
      <c r="B35" s="98">
        <v>2013</v>
      </c>
      <c r="C35" s="109">
        <v>169</v>
      </c>
      <c r="D35" s="109">
        <v>114</v>
      </c>
      <c r="E35" s="109">
        <v>27</v>
      </c>
      <c r="F35" s="109">
        <v>19</v>
      </c>
      <c r="G35" s="109">
        <v>46</v>
      </c>
      <c r="H35" s="109">
        <v>6</v>
      </c>
      <c r="I35" s="156">
        <v>19</v>
      </c>
      <c r="J35" s="93">
        <v>28947</v>
      </c>
      <c r="K35" s="93">
        <v>10318</v>
      </c>
      <c r="L35" s="93">
        <v>761</v>
      </c>
      <c r="M35" s="119"/>
      <c r="O35" s="3"/>
      <c r="P35" s="163"/>
      <c r="Q35" s="3"/>
      <c r="R35" s="1"/>
      <c r="S35" s="107"/>
    </row>
    <row r="36" spans="1:25" s="10" customFormat="1" x14ac:dyDescent="0.2">
      <c r="A36" s="94" t="s">
        <v>7</v>
      </c>
      <c r="B36" s="98">
        <v>2014</v>
      </c>
      <c r="C36" s="109">
        <v>152</v>
      </c>
      <c r="D36" s="109">
        <v>82</v>
      </c>
      <c r="E36" s="109">
        <v>27</v>
      </c>
      <c r="F36" s="109">
        <v>21</v>
      </c>
      <c r="G36" s="109">
        <v>64</v>
      </c>
      <c r="H36" s="109">
        <v>11</v>
      </c>
      <c r="I36" s="156">
        <v>19</v>
      </c>
      <c r="J36" s="93">
        <v>27041.095000000001</v>
      </c>
      <c r="K36" s="93">
        <v>11902</v>
      </c>
      <c r="L36" s="93">
        <v>849</v>
      </c>
      <c r="M36" s="119"/>
      <c r="O36" s="3"/>
      <c r="P36" s="163"/>
      <c r="Q36" s="3"/>
      <c r="R36" s="1"/>
      <c r="S36" s="107"/>
    </row>
    <row r="37" spans="1:25" s="10" customFormat="1" x14ac:dyDescent="0.2">
      <c r="A37" s="94" t="s">
        <v>7</v>
      </c>
      <c r="B37" s="98">
        <v>2015</v>
      </c>
      <c r="C37" s="109">
        <v>143</v>
      </c>
      <c r="D37" s="109">
        <v>70</v>
      </c>
      <c r="E37" s="109">
        <v>13</v>
      </c>
      <c r="F37" s="109">
        <v>24</v>
      </c>
      <c r="G37" s="109">
        <v>66</v>
      </c>
      <c r="H37" s="109">
        <v>9</v>
      </c>
      <c r="I37" s="156">
        <v>19</v>
      </c>
      <c r="J37" s="93">
        <v>26683</v>
      </c>
      <c r="K37" s="93">
        <v>11126</v>
      </c>
      <c r="L37" s="93">
        <v>587</v>
      </c>
      <c r="M37" s="119"/>
      <c r="O37" s="3"/>
      <c r="P37" s="163"/>
      <c r="Q37" s="3"/>
      <c r="R37" s="92"/>
      <c r="S37" s="107"/>
    </row>
    <row r="38" spans="1:25" s="4" customFormat="1" x14ac:dyDescent="0.2">
      <c r="A38" s="94" t="s">
        <v>7</v>
      </c>
      <c r="B38" s="98">
        <v>2016</v>
      </c>
      <c r="C38" s="109">
        <v>144</v>
      </c>
      <c r="D38" s="109">
        <v>77</v>
      </c>
      <c r="E38" s="109">
        <v>37</v>
      </c>
      <c r="F38" s="109">
        <v>20</v>
      </c>
      <c r="G38" s="109">
        <v>103</v>
      </c>
      <c r="H38" s="109">
        <v>3</v>
      </c>
      <c r="I38" s="156">
        <v>20</v>
      </c>
      <c r="J38" s="93">
        <v>26996</v>
      </c>
      <c r="K38" s="93">
        <v>10866</v>
      </c>
      <c r="L38" s="93">
        <v>616</v>
      </c>
      <c r="M38" s="119"/>
      <c r="N38" s="10"/>
      <c r="O38" s="3"/>
      <c r="P38" s="163"/>
      <c r="Q38" s="3"/>
      <c r="R38" s="1"/>
      <c r="S38" s="75"/>
      <c r="T38" s="10"/>
      <c r="U38" s="10"/>
      <c r="V38" s="10"/>
      <c r="W38" s="10"/>
      <c r="X38" s="10"/>
      <c r="Y38" s="10"/>
    </row>
    <row r="39" spans="1:25" s="10" customFormat="1" x14ac:dyDescent="0.2">
      <c r="A39" s="121" t="s">
        <v>7</v>
      </c>
      <c r="B39" s="122">
        <v>2017</v>
      </c>
      <c r="C39" s="123">
        <f>VLOOKUP('Rådata 2007-2017'!C28,'Rådata 2007-2017'!C28:BJ28,'MIS (Andreas)'!A16,0)</f>
        <v>124</v>
      </c>
      <c r="D39" s="123">
        <f>VLOOKUP('Rådata 2007-2017'!D28,'Rådata 2007-2017'!D28:BJ28,'MIS (Andreas)'!B16,0)</f>
        <v>47</v>
      </c>
      <c r="E39" s="123">
        <f>VLOOKUP('Rådata 2007-2017'!E28,'Rådata 2007-2017'!E28:BJ28,'MIS (Andreas)'!C16,0)</f>
        <v>28</v>
      </c>
      <c r="F39" s="124">
        <f>'Rådata 2007-2017'!W28+'Rådata 2007-2017'!AC28+'Rådata 2007-2017'!AE28</f>
        <v>34</v>
      </c>
      <c r="G39" s="123">
        <f>VLOOKUP('Rådata 2007-2017'!G28,'Rådata 2007-2017'!G28:BL28,'MIS (Andreas)'!E16,0)</f>
        <v>140</v>
      </c>
      <c r="H39" s="123">
        <f>VLOOKUP('Rådata 2007-2017'!H28,'Rådata 2007-2017'!H28:BM28,'MIS (Andreas)'!F16,0)</f>
        <v>4</v>
      </c>
      <c r="I39" s="157">
        <f>'Rådata 2007-2017'!N28+'Rådata 2007-2017'!O28+'Rådata 2007-2017'!P28+'Rådata 2007-2017'!Q28</f>
        <v>20</v>
      </c>
      <c r="J39" s="124">
        <f>VLOOKUP('Rådata 2007-2017'!J28,'Rådata 2007-2017'!J28:BO28,'MIS (Andreas)'!H16,0)</f>
        <v>19949.683000000001</v>
      </c>
      <c r="K39" s="124">
        <f>VLOOKUP('Rådata 2007-2017'!K28,'Rådata 2007-2017'!K28:BP28,'MIS (Andreas)'!I16,0)</f>
        <v>15205.273999999999</v>
      </c>
      <c r="L39" s="137">
        <f>'Rådata 2007-2017'!BI28+'Rådata 2007-2017'!BH28</f>
        <v>513</v>
      </c>
      <c r="M39" s="119"/>
      <c r="O39" s="163"/>
      <c r="P39" s="3"/>
      <c r="Q39" s="3"/>
      <c r="R39" s="1"/>
      <c r="S39" s="107"/>
    </row>
    <row r="40" spans="1:25" x14ac:dyDescent="0.2">
      <c r="A40" s="94" t="s">
        <v>8</v>
      </c>
      <c r="B40" s="98">
        <v>2000</v>
      </c>
      <c r="C40" s="109">
        <v>0</v>
      </c>
      <c r="D40" s="109">
        <v>0</v>
      </c>
      <c r="E40" s="109">
        <v>0</v>
      </c>
      <c r="F40" s="109">
        <v>0</v>
      </c>
      <c r="G40" s="109">
        <v>0</v>
      </c>
      <c r="H40" s="109">
        <v>0</v>
      </c>
      <c r="I40" s="156">
        <v>0</v>
      </c>
      <c r="J40" s="93">
        <v>0</v>
      </c>
      <c r="K40" s="93">
        <v>0</v>
      </c>
      <c r="L40" s="93">
        <v>0</v>
      </c>
      <c r="M40" s="115"/>
      <c r="N40" s="10"/>
      <c r="O40" s="10"/>
      <c r="P40" s="1"/>
      <c r="Q40" s="12"/>
      <c r="R40" s="10"/>
      <c r="S40" s="10"/>
      <c r="T40" s="10"/>
      <c r="U40" s="10"/>
      <c r="V40" s="10"/>
      <c r="W40" s="10"/>
      <c r="X40" s="10"/>
      <c r="Y40" s="10"/>
    </row>
    <row r="41" spans="1:25" x14ac:dyDescent="0.2">
      <c r="A41" s="94" t="s">
        <v>8</v>
      </c>
      <c r="B41" s="98">
        <v>2001</v>
      </c>
      <c r="C41" s="109">
        <v>1</v>
      </c>
      <c r="D41" s="109">
        <v>0</v>
      </c>
      <c r="E41" s="109">
        <v>0</v>
      </c>
      <c r="F41" s="109">
        <v>0</v>
      </c>
      <c r="G41" s="109">
        <v>0</v>
      </c>
      <c r="H41" s="109">
        <v>0</v>
      </c>
      <c r="I41" s="156">
        <v>0</v>
      </c>
      <c r="J41" s="93">
        <v>0</v>
      </c>
      <c r="K41" s="93">
        <v>0</v>
      </c>
      <c r="L41" s="93">
        <v>0</v>
      </c>
      <c r="M41" s="115"/>
      <c r="N41" s="10"/>
      <c r="O41" s="10"/>
      <c r="P41" s="1"/>
      <c r="Q41" s="12"/>
      <c r="R41" s="10"/>
      <c r="S41" s="10"/>
      <c r="T41" s="10"/>
      <c r="U41" s="10"/>
      <c r="V41" s="10"/>
      <c r="W41" s="10"/>
      <c r="X41" s="10"/>
      <c r="Y41" s="10"/>
    </row>
    <row r="42" spans="1:25" x14ac:dyDescent="0.2">
      <c r="A42" s="94" t="s">
        <v>8</v>
      </c>
      <c r="B42" s="98">
        <v>2002</v>
      </c>
      <c r="C42" s="109">
        <v>1</v>
      </c>
      <c r="D42" s="109">
        <v>1</v>
      </c>
      <c r="E42" s="109">
        <v>0</v>
      </c>
      <c r="F42" s="109">
        <v>0</v>
      </c>
      <c r="G42" s="109">
        <v>0</v>
      </c>
      <c r="H42" s="109">
        <v>0</v>
      </c>
      <c r="I42" s="156">
        <v>0</v>
      </c>
      <c r="J42" s="93">
        <v>0</v>
      </c>
      <c r="K42" s="93">
        <v>0</v>
      </c>
      <c r="L42" s="93">
        <v>0</v>
      </c>
      <c r="M42" s="115"/>
      <c r="N42" s="10"/>
      <c r="O42" s="10"/>
      <c r="P42" s="1"/>
      <c r="Q42" s="12"/>
      <c r="R42" s="10"/>
      <c r="S42" s="10"/>
      <c r="T42" s="10"/>
      <c r="U42" s="10"/>
      <c r="V42" s="10"/>
      <c r="W42" s="10"/>
      <c r="X42" s="10"/>
      <c r="Y42" s="10"/>
    </row>
    <row r="43" spans="1:25" x14ac:dyDescent="0.2">
      <c r="A43" s="94" t="s">
        <v>8</v>
      </c>
      <c r="B43" s="98">
        <v>2003</v>
      </c>
      <c r="C43" s="109">
        <v>1</v>
      </c>
      <c r="D43" s="109">
        <v>0</v>
      </c>
      <c r="E43" s="109">
        <v>0</v>
      </c>
      <c r="F43" s="109">
        <v>0</v>
      </c>
      <c r="G43" s="109">
        <v>0</v>
      </c>
      <c r="H43" s="109">
        <v>0</v>
      </c>
      <c r="I43" s="156">
        <v>0</v>
      </c>
      <c r="J43" s="93">
        <v>0</v>
      </c>
      <c r="K43" s="93">
        <v>0</v>
      </c>
      <c r="L43" s="93">
        <v>0</v>
      </c>
      <c r="M43" s="115"/>
      <c r="N43" s="10"/>
      <c r="O43" s="10"/>
      <c r="P43" s="1"/>
      <c r="Q43" s="12"/>
      <c r="R43" s="10"/>
      <c r="S43" s="10"/>
      <c r="T43" s="10"/>
      <c r="U43" s="10"/>
      <c r="V43" s="10"/>
      <c r="W43" s="10"/>
      <c r="X43" s="10"/>
      <c r="Y43" s="10"/>
    </row>
    <row r="44" spans="1:25" x14ac:dyDescent="0.2">
      <c r="A44" s="94" t="s">
        <v>8</v>
      </c>
      <c r="B44" s="96">
        <v>2004</v>
      </c>
      <c r="C44" s="109">
        <v>1</v>
      </c>
      <c r="D44" s="109">
        <v>1</v>
      </c>
      <c r="E44" s="109">
        <v>0</v>
      </c>
      <c r="F44" s="109">
        <v>0</v>
      </c>
      <c r="G44" s="109">
        <v>0</v>
      </c>
      <c r="H44" s="109">
        <v>0</v>
      </c>
      <c r="I44" s="156">
        <v>0.2</v>
      </c>
      <c r="J44" s="93">
        <v>182</v>
      </c>
      <c r="K44" s="93">
        <v>0</v>
      </c>
      <c r="L44" s="93">
        <v>0</v>
      </c>
      <c r="M44" s="115"/>
      <c r="N44" s="10"/>
      <c r="O44" s="10"/>
      <c r="P44" s="1"/>
      <c r="Q44" s="12"/>
      <c r="R44" s="10"/>
      <c r="S44" s="10"/>
      <c r="T44" s="10"/>
      <c r="U44" s="10"/>
      <c r="V44" s="10"/>
      <c r="W44" s="10"/>
      <c r="X44" s="10"/>
      <c r="Y44" s="10"/>
    </row>
    <row r="45" spans="1:25" x14ac:dyDescent="0.2">
      <c r="A45" s="94" t="s">
        <v>8</v>
      </c>
      <c r="B45" s="96">
        <v>2005</v>
      </c>
      <c r="C45" s="109">
        <v>3</v>
      </c>
      <c r="D45" s="109">
        <v>3</v>
      </c>
      <c r="E45" s="109">
        <v>0</v>
      </c>
      <c r="F45" s="109">
        <v>2</v>
      </c>
      <c r="G45" s="109">
        <v>0</v>
      </c>
      <c r="H45" s="109">
        <v>0</v>
      </c>
      <c r="I45" s="156">
        <v>0.75</v>
      </c>
      <c r="J45" s="93">
        <v>219</v>
      </c>
      <c r="K45" s="93">
        <v>0</v>
      </c>
      <c r="L45" s="93">
        <v>0</v>
      </c>
      <c r="M45" s="115"/>
      <c r="N45" s="10"/>
      <c r="O45" s="10"/>
      <c r="P45" s="1"/>
      <c r="Q45" s="12"/>
      <c r="R45" s="10"/>
      <c r="S45" s="10"/>
      <c r="T45" s="10"/>
      <c r="U45" s="10"/>
      <c r="V45" s="10"/>
      <c r="W45" s="10"/>
      <c r="X45" s="10"/>
      <c r="Y45" s="10"/>
    </row>
    <row r="46" spans="1:25" x14ac:dyDescent="0.2">
      <c r="A46" s="94" t="s">
        <v>8</v>
      </c>
      <c r="B46" s="96">
        <v>2006</v>
      </c>
      <c r="C46" s="109">
        <v>0</v>
      </c>
      <c r="D46" s="109">
        <v>0</v>
      </c>
      <c r="E46" s="109">
        <v>1</v>
      </c>
      <c r="F46" s="109">
        <v>0</v>
      </c>
      <c r="G46" s="109">
        <v>0</v>
      </c>
      <c r="H46" s="109">
        <v>0</v>
      </c>
      <c r="I46" s="156">
        <v>0.9</v>
      </c>
      <c r="J46" s="93">
        <v>78</v>
      </c>
      <c r="K46" s="93">
        <v>0</v>
      </c>
      <c r="L46" s="93">
        <v>0</v>
      </c>
      <c r="M46" s="115"/>
      <c r="N46" s="10"/>
      <c r="O46" s="10"/>
      <c r="P46" s="1"/>
      <c r="Q46" s="12"/>
      <c r="R46" s="10"/>
      <c r="S46" s="10"/>
      <c r="T46" s="10"/>
      <c r="U46" s="10"/>
      <c r="V46" s="10"/>
      <c r="W46" s="10"/>
      <c r="X46" s="10"/>
      <c r="Y46" s="10"/>
    </row>
    <row r="47" spans="1:25" x14ac:dyDescent="0.2">
      <c r="A47" s="94" t="s">
        <v>8</v>
      </c>
      <c r="B47" s="98">
        <v>2007</v>
      </c>
      <c r="C47" s="109">
        <v>1</v>
      </c>
      <c r="D47" s="109">
        <v>0</v>
      </c>
      <c r="E47" s="109">
        <v>0</v>
      </c>
      <c r="F47" s="109">
        <v>6</v>
      </c>
      <c r="G47" s="109">
        <v>0</v>
      </c>
      <c r="H47" s="109">
        <v>0</v>
      </c>
      <c r="I47" s="156">
        <v>0.9</v>
      </c>
      <c r="J47" s="93">
        <v>111</v>
      </c>
      <c r="K47" s="93">
        <v>700</v>
      </c>
      <c r="L47" s="93">
        <v>0</v>
      </c>
      <c r="M47" s="115"/>
      <c r="N47" s="10"/>
      <c r="O47" s="10"/>
      <c r="P47" s="1"/>
      <c r="Q47" s="12"/>
      <c r="R47" s="10"/>
      <c r="S47" s="10"/>
      <c r="T47" s="10"/>
      <c r="U47" s="10"/>
      <c r="V47" s="10"/>
      <c r="W47" s="10"/>
      <c r="X47" s="10"/>
      <c r="Y47" s="10"/>
    </row>
    <row r="48" spans="1:25" x14ac:dyDescent="0.2">
      <c r="A48" s="94" t="s">
        <v>8</v>
      </c>
      <c r="B48" s="98">
        <v>2008</v>
      </c>
      <c r="C48" s="109">
        <v>2</v>
      </c>
      <c r="D48" s="109">
        <v>1</v>
      </c>
      <c r="E48" s="109">
        <v>0</v>
      </c>
      <c r="F48" s="109">
        <v>0</v>
      </c>
      <c r="G48" s="109">
        <v>0</v>
      </c>
      <c r="H48" s="109">
        <v>0</v>
      </c>
      <c r="I48" s="156">
        <v>0.8</v>
      </c>
      <c r="J48" s="93">
        <v>175</v>
      </c>
      <c r="K48" s="93">
        <v>0</v>
      </c>
      <c r="L48" s="93">
        <v>0</v>
      </c>
      <c r="M48" s="115"/>
      <c r="N48" s="10"/>
      <c r="O48" s="10"/>
      <c r="P48" s="1"/>
      <c r="Q48" s="12"/>
      <c r="R48" s="10"/>
      <c r="S48" s="10"/>
      <c r="T48" s="10"/>
      <c r="U48" s="10"/>
      <c r="V48" s="10"/>
      <c r="W48" s="10"/>
      <c r="X48" s="10"/>
      <c r="Y48" s="10"/>
    </row>
    <row r="49" spans="1:25" x14ac:dyDescent="0.2">
      <c r="A49" s="94" t="s">
        <v>8</v>
      </c>
      <c r="B49" s="96">
        <v>2009</v>
      </c>
      <c r="C49" s="109">
        <v>3</v>
      </c>
      <c r="D49" s="109">
        <v>0</v>
      </c>
      <c r="E49" s="109">
        <v>0</v>
      </c>
      <c r="F49" s="109">
        <v>0</v>
      </c>
      <c r="G49" s="109">
        <v>0</v>
      </c>
      <c r="H49" s="109">
        <v>0</v>
      </c>
      <c r="I49" s="156">
        <v>0.8</v>
      </c>
      <c r="J49" s="93">
        <v>25</v>
      </c>
      <c r="K49" s="93">
        <v>0</v>
      </c>
      <c r="L49" s="93">
        <v>0</v>
      </c>
      <c r="M49" s="115"/>
      <c r="N49" s="10"/>
      <c r="O49" s="10"/>
      <c r="P49" s="1"/>
      <c r="Q49" s="12"/>
      <c r="R49" s="10"/>
      <c r="S49" s="10"/>
      <c r="T49" s="10"/>
      <c r="U49" s="10"/>
      <c r="V49" s="10"/>
      <c r="W49" s="10"/>
      <c r="X49" s="10"/>
      <c r="Y49" s="10"/>
    </row>
    <row r="50" spans="1:25" x14ac:dyDescent="0.2">
      <c r="A50" s="94" t="s">
        <v>8</v>
      </c>
      <c r="B50" s="98">
        <v>2010</v>
      </c>
      <c r="C50" s="109">
        <v>6</v>
      </c>
      <c r="D50" s="109">
        <v>2</v>
      </c>
      <c r="E50" s="109">
        <v>0</v>
      </c>
      <c r="F50" s="109">
        <v>0</v>
      </c>
      <c r="G50" s="109">
        <v>0</v>
      </c>
      <c r="H50" s="109">
        <v>0</v>
      </c>
      <c r="I50" s="156">
        <v>0.9</v>
      </c>
      <c r="J50" s="93">
        <v>406</v>
      </c>
      <c r="K50" s="93">
        <v>0</v>
      </c>
      <c r="L50" s="93">
        <v>7</v>
      </c>
      <c r="M50" s="115"/>
      <c r="N50" s="10"/>
      <c r="O50" s="10"/>
      <c r="P50" s="1"/>
      <c r="Q50" s="12"/>
      <c r="R50" s="10"/>
      <c r="S50" s="10"/>
      <c r="T50" s="10"/>
      <c r="U50" s="10"/>
      <c r="V50" s="10"/>
      <c r="W50" s="10"/>
      <c r="X50" s="10"/>
      <c r="Y50" s="10"/>
    </row>
    <row r="51" spans="1:25" s="10" customFormat="1" x14ac:dyDescent="0.2">
      <c r="A51" s="94" t="s">
        <v>8</v>
      </c>
      <c r="B51" s="98">
        <v>2011</v>
      </c>
      <c r="C51" s="109">
        <v>2</v>
      </c>
      <c r="D51" s="109">
        <v>0</v>
      </c>
      <c r="E51" s="109">
        <v>0</v>
      </c>
      <c r="F51" s="109">
        <v>1</v>
      </c>
      <c r="G51" s="109">
        <v>0</v>
      </c>
      <c r="H51" s="109">
        <v>1</v>
      </c>
      <c r="I51" s="156">
        <v>0.9</v>
      </c>
      <c r="J51" s="93">
        <v>201.297</v>
      </c>
      <c r="K51" s="93">
        <v>30</v>
      </c>
      <c r="L51" s="93">
        <v>8</v>
      </c>
      <c r="M51" s="115"/>
      <c r="P51" s="1"/>
      <c r="Q51" s="12"/>
    </row>
    <row r="52" spans="1:25" s="10" customFormat="1" x14ac:dyDescent="0.2">
      <c r="A52" s="94" t="s">
        <v>8</v>
      </c>
      <c r="B52" s="98">
        <v>2012</v>
      </c>
      <c r="C52" s="109">
        <v>0</v>
      </c>
      <c r="D52" s="109">
        <v>0</v>
      </c>
      <c r="E52" s="109">
        <v>0</v>
      </c>
      <c r="F52" s="109">
        <v>0</v>
      </c>
      <c r="G52" s="109">
        <v>0</v>
      </c>
      <c r="H52" s="109">
        <v>0</v>
      </c>
      <c r="I52" s="156">
        <v>0.9</v>
      </c>
      <c r="J52" s="93">
        <v>80.378</v>
      </c>
      <c r="K52" s="93">
        <v>0</v>
      </c>
      <c r="L52" s="93">
        <v>4</v>
      </c>
      <c r="M52" s="115"/>
      <c r="P52" s="1"/>
      <c r="Q52" s="12"/>
    </row>
    <row r="53" spans="1:25" s="10" customFormat="1" x14ac:dyDescent="0.2">
      <c r="A53" s="94" t="s">
        <v>8</v>
      </c>
      <c r="B53" s="98">
        <v>2013</v>
      </c>
      <c r="C53" s="109">
        <v>3</v>
      </c>
      <c r="D53" s="109">
        <v>0</v>
      </c>
      <c r="E53" s="109">
        <v>0</v>
      </c>
      <c r="F53" s="109">
        <v>0</v>
      </c>
      <c r="G53" s="109">
        <v>0</v>
      </c>
      <c r="H53" s="109">
        <v>0</v>
      </c>
      <c r="I53" s="156">
        <v>0.8</v>
      </c>
      <c r="J53" s="93">
        <v>354</v>
      </c>
      <c r="K53" s="93">
        <v>0</v>
      </c>
      <c r="L53" s="93">
        <v>8</v>
      </c>
      <c r="M53" s="115"/>
      <c r="P53" s="1"/>
      <c r="Q53" s="12"/>
    </row>
    <row r="54" spans="1:25" s="10" customFormat="1" x14ac:dyDescent="0.2">
      <c r="A54" s="94" t="s">
        <v>8</v>
      </c>
      <c r="B54" s="98">
        <v>2014</v>
      </c>
      <c r="C54" s="113">
        <v>3</v>
      </c>
      <c r="D54" s="113">
        <v>1</v>
      </c>
      <c r="E54" s="113">
        <v>0</v>
      </c>
      <c r="F54" s="113">
        <v>1</v>
      </c>
      <c r="G54" s="109">
        <v>0</v>
      </c>
      <c r="H54" s="113">
        <v>1</v>
      </c>
      <c r="I54" s="158">
        <v>0.8</v>
      </c>
      <c r="J54" s="148">
        <v>579.48900000000003</v>
      </c>
      <c r="K54" s="148">
        <v>286.5</v>
      </c>
      <c r="L54" s="136">
        <v>11</v>
      </c>
      <c r="M54" s="115"/>
      <c r="P54" s="1"/>
      <c r="Q54" s="12"/>
    </row>
    <row r="55" spans="1:25" s="10" customFormat="1" x14ac:dyDescent="0.2">
      <c r="A55" s="94" t="s">
        <v>8</v>
      </c>
      <c r="B55" s="98">
        <v>2015</v>
      </c>
      <c r="C55" s="113">
        <v>11</v>
      </c>
      <c r="D55" s="113">
        <v>3</v>
      </c>
      <c r="E55" s="113">
        <v>0</v>
      </c>
      <c r="F55" s="113">
        <v>11</v>
      </c>
      <c r="G55" s="109">
        <v>11</v>
      </c>
      <c r="H55" s="113">
        <v>0</v>
      </c>
      <c r="I55" s="158">
        <v>1</v>
      </c>
      <c r="J55" s="148">
        <v>3527</v>
      </c>
      <c r="K55" s="148">
        <v>0</v>
      </c>
      <c r="L55" s="136">
        <v>4</v>
      </c>
      <c r="M55" s="115"/>
      <c r="P55" s="1"/>
      <c r="Q55" s="12"/>
    </row>
    <row r="56" spans="1:25" s="4" customFormat="1" x14ac:dyDescent="0.2">
      <c r="A56" s="94" t="s">
        <v>8</v>
      </c>
      <c r="B56" s="98">
        <v>2016</v>
      </c>
      <c r="C56" s="113">
        <v>2</v>
      </c>
      <c r="D56" s="113">
        <v>1</v>
      </c>
      <c r="E56" s="113">
        <v>0</v>
      </c>
      <c r="F56" s="113">
        <v>0</v>
      </c>
      <c r="G56" s="109">
        <v>10</v>
      </c>
      <c r="H56" s="113">
        <v>1</v>
      </c>
      <c r="I56" s="158">
        <v>0.7</v>
      </c>
      <c r="J56" s="148">
        <v>524</v>
      </c>
      <c r="K56" s="148">
        <v>278</v>
      </c>
      <c r="L56" s="136">
        <v>24</v>
      </c>
      <c r="M56" s="115"/>
      <c r="N56" s="10"/>
      <c r="O56" s="10"/>
      <c r="P56" s="1"/>
      <c r="Q56" s="12"/>
      <c r="R56" s="10"/>
      <c r="S56" s="10"/>
      <c r="T56" s="10"/>
      <c r="U56" s="10"/>
      <c r="V56" s="10"/>
      <c r="W56" s="10"/>
      <c r="X56" s="10"/>
      <c r="Y56" s="10"/>
    </row>
    <row r="57" spans="1:25" s="10" customFormat="1" x14ac:dyDescent="0.2">
      <c r="A57" s="121" t="s">
        <v>8</v>
      </c>
      <c r="B57" s="122">
        <v>2017</v>
      </c>
      <c r="C57" s="125">
        <f>VLOOKUP('Rådata 2007-2017'!C39,'Rådata 2007-2017'!C39:BJ39,'MIS (Andreas)'!A16,0)</f>
        <v>4</v>
      </c>
      <c r="D57" s="125">
        <f>VLOOKUP('Rådata 2007-2017'!D39,'Rådata 2007-2017'!D39:BJ39,'MIS (Andreas)'!B16,0)</f>
        <v>0</v>
      </c>
      <c r="E57" s="125">
        <f>VLOOKUP('Rådata 2007-2017'!E39,'Rådata 2007-2017'!E39:BJ39,'MIS (Andreas)'!C16,0)</f>
        <v>0</v>
      </c>
      <c r="F57" s="124">
        <f>'Rådata 2007-2017'!W39+'Rådata 2007-2017'!AC39+'Rådata 2007-2017'!AE39</f>
        <v>0</v>
      </c>
      <c r="G57" s="125">
        <f>VLOOKUP('Rådata 2007-2017'!G39,'Rådata 2007-2017'!G39:BL39,'MIS (Andreas)'!E16,0)</f>
        <v>12</v>
      </c>
      <c r="H57" s="125">
        <f>VLOOKUP('Rådata 2007-2017'!H39,'Rådata 2007-2017'!H39:BM39,'MIS (Andreas)'!F16,0)</f>
        <v>0</v>
      </c>
      <c r="I57" s="154">
        <f>'Rådata 2007-2017'!N39+'Rådata 2007-2017'!O39+'Rådata 2007-2017'!P39+'Rådata 2007-2017'!Q39</f>
        <v>3</v>
      </c>
      <c r="J57" s="137">
        <f>VLOOKUP('Rådata 2007-2017'!J39,'Rådata 2007-2017'!J39:BO39,'MIS (Andreas)'!H16,0)</f>
        <v>471.62150000000003</v>
      </c>
      <c r="K57" s="137">
        <f>VLOOKUP('Rådata 2007-2017'!K39,'Rådata 2007-2017'!K39:BP39,'MIS (Andreas)'!I16,0)</f>
        <v>0</v>
      </c>
      <c r="L57" s="93">
        <f>'Rådata 2007-2017'!BH39+'Rådata 2007-2017'!BI39</f>
        <v>31</v>
      </c>
      <c r="M57" s="115"/>
      <c r="P57" s="1"/>
      <c r="Q57" s="12"/>
    </row>
    <row r="58" spans="1:25" x14ac:dyDescent="0.2">
      <c r="A58" s="94" t="s">
        <v>51</v>
      </c>
      <c r="B58" s="98">
        <v>2000</v>
      </c>
      <c r="C58" s="109">
        <v>18</v>
      </c>
      <c r="D58" s="109">
        <v>5</v>
      </c>
      <c r="E58" s="109">
        <v>0</v>
      </c>
      <c r="F58" s="109">
        <v>3</v>
      </c>
      <c r="G58" s="109">
        <v>0</v>
      </c>
      <c r="H58" s="109">
        <v>0</v>
      </c>
      <c r="I58" s="156">
        <v>0</v>
      </c>
      <c r="J58" s="93">
        <v>0</v>
      </c>
      <c r="K58" s="93">
        <v>0</v>
      </c>
      <c r="L58" s="93">
        <v>0</v>
      </c>
      <c r="M58" s="115"/>
      <c r="N58" s="10"/>
      <c r="O58" s="10"/>
      <c r="P58" s="1"/>
      <c r="Q58" s="12"/>
      <c r="R58" s="10"/>
      <c r="S58" s="10"/>
      <c r="T58" s="10"/>
      <c r="U58" s="10"/>
      <c r="V58" s="10"/>
      <c r="W58" s="10"/>
      <c r="X58" s="10"/>
      <c r="Y58" s="10"/>
    </row>
    <row r="59" spans="1:25" x14ac:dyDescent="0.2">
      <c r="A59" s="94" t="s">
        <v>51</v>
      </c>
      <c r="B59" s="98">
        <v>2001</v>
      </c>
      <c r="C59" s="109">
        <v>24</v>
      </c>
      <c r="D59" s="109">
        <v>7</v>
      </c>
      <c r="E59" s="109">
        <v>0</v>
      </c>
      <c r="F59" s="109">
        <v>1</v>
      </c>
      <c r="G59" s="109">
        <v>0</v>
      </c>
      <c r="H59" s="109">
        <v>0</v>
      </c>
      <c r="I59" s="156">
        <v>0</v>
      </c>
      <c r="J59" s="93">
        <v>0</v>
      </c>
      <c r="K59" s="93">
        <v>0</v>
      </c>
      <c r="L59" s="93">
        <v>0</v>
      </c>
      <c r="M59" s="115"/>
      <c r="N59" s="10"/>
      <c r="O59" s="10"/>
      <c r="P59" s="1"/>
      <c r="Q59" s="12"/>
      <c r="R59" s="10"/>
      <c r="S59" s="10"/>
      <c r="T59" s="10"/>
      <c r="U59" s="10"/>
      <c r="V59" s="10"/>
      <c r="W59" s="10"/>
      <c r="X59" s="10"/>
      <c r="Y59" s="10"/>
    </row>
    <row r="60" spans="1:25" x14ac:dyDescent="0.2">
      <c r="A60" s="94" t="s">
        <v>51</v>
      </c>
      <c r="B60" s="98">
        <v>2002</v>
      </c>
      <c r="C60" s="109">
        <v>34</v>
      </c>
      <c r="D60" s="109">
        <v>18</v>
      </c>
      <c r="E60" s="109">
        <v>0</v>
      </c>
      <c r="F60" s="109">
        <v>0</v>
      </c>
      <c r="G60" s="109">
        <v>0</v>
      </c>
      <c r="H60" s="109">
        <v>0</v>
      </c>
      <c r="I60" s="156">
        <v>0</v>
      </c>
      <c r="J60" s="93">
        <v>0</v>
      </c>
      <c r="K60" s="93">
        <v>0</v>
      </c>
      <c r="L60" s="93">
        <v>0</v>
      </c>
      <c r="M60" s="115"/>
      <c r="N60" s="10"/>
      <c r="O60" s="10"/>
      <c r="P60" s="1"/>
      <c r="Q60" s="12"/>
      <c r="R60" s="10"/>
      <c r="S60" s="10"/>
      <c r="T60" s="10"/>
      <c r="U60" s="10"/>
      <c r="V60" s="10"/>
      <c r="W60" s="10"/>
      <c r="X60" s="10"/>
      <c r="Y60" s="10"/>
    </row>
    <row r="61" spans="1:25" x14ac:dyDescent="0.2">
      <c r="A61" s="94" t="s">
        <v>51</v>
      </c>
      <c r="B61" s="98">
        <v>2003</v>
      </c>
      <c r="C61" s="109">
        <v>45</v>
      </c>
      <c r="D61" s="109">
        <v>22</v>
      </c>
      <c r="E61" s="109">
        <v>0</v>
      </c>
      <c r="F61" s="109">
        <v>6</v>
      </c>
      <c r="G61" s="109">
        <v>0</v>
      </c>
      <c r="H61" s="109">
        <v>0</v>
      </c>
      <c r="I61" s="156">
        <v>0</v>
      </c>
      <c r="J61" s="93">
        <v>0</v>
      </c>
      <c r="K61" s="93">
        <v>0</v>
      </c>
      <c r="L61" s="93">
        <v>0</v>
      </c>
      <c r="M61" s="115"/>
      <c r="N61" s="10"/>
      <c r="O61" s="10"/>
      <c r="P61" s="1"/>
      <c r="Q61" s="12"/>
      <c r="R61" s="10"/>
      <c r="S61" s="10"/>
      <c r="T61" s="10"/>
      <c r="U61" s="10"/>
      <c r="V61" s="10"/>
      <c r="W61" s="10"/>
      <c r="X61" s="10"/>
      <c r="Y61" s="10"/>
    </row>
    <row r="62" spans="1:25" x14ac:dyDescent="0.2">
      <c r="A62" s="94" t="s">
        <v>51</v>
      </c>
      <c r="B62" s="96">
        <v>2004</v>
      </c>
      <c r="C62" s="109">
        <v>36</v>
      </c>
      <c r="D62" s="109">
        <v>23</v>
      </c>
      <c r="E62" s="109">
        <v>2</v>
      </c>
      <c r="F62" s="109">
        <v>4</v>
      </c>
      <c r="G62" s="109">
        <v>13</v>
      </c>
      <c r="H62" s="109">
        <v>0</v>
      </c>
      <c r="I62" s="156">
        <v>8.8000000000000007</v>
      </c>
      <c r="J62" s="93">
        <v>3919</v>
      </c>
      <c r="K62" s="93">
        <v>645</v>
      </c>
      <c r="L62" s="93">
        <v>0</v>
      </c>
      <c r="M62" s="115"/>
      <c r="N62" s="10"/>
      <c r="O62" s="10"/>
      <c r="P62" s="1"/>
      <c r="Q62" s="12"/>
      <c r="R62" s="10"/>
      <c r="S62" s="10"/>
      <c r="T62" s="10"/>
      <c r="U62" s="10"/>
      <c r="V62" s="10"/>
      <c r="W62" s="10"/>
      <c r="X62" s="10"/>
      <c r="Y62" s="10"/>
    </row>
    <row r="63" spans="1:25" x14ac:dyDescent="0.2">
      <c r="A63" s="94" t="s">
        <v>51</v>
      </c>
      <c r="B63" s="96">
        <v>2005</v>
      </c>
      <c r="C63" s="109">
        <v>47</v>
      </c>
      <c r="D63" s="109">
        <v>11</v>
      </c>
      <c r="E63" s="109">
        <v>7</v>
      </c>
      <c r="F63" s="109">
        <v>14</v>
      </c>
      <c r="G63" s="109">
        <v>25</v>
      </c>
      <c r="H63" s="109">
        <v>2</v>
      </c>
      <c r="I63" s="156">
        <v>8.6999999999999993</v>
      </c>
      <c r="J63" s="93">
        <v>5430</v>
      </c>
      <c r="K63" s="93">
        <v>2491</v>
      </c>
      <c r="L63" s="93">
        <v>0</v>
      </c>
      <c r="M63" s="115"/>
      <c r="N63" s="10"/>
      <c r="O63" s="10"/>
      <c r="P63" s="1"/>
      <c r="Q63" s="12"/>
      <c r="R63" s="10"/>
      <c r="S63" s="10"/>
      <c r="T63" s="10"/>
      <c r="U63" s="10"/>
      <c r="V63" s="10"/>
      <c r="W63" s="10"/>
      <c r="X63" s="10"/>
      <c r="Y63" s="10"/>
    </row>
    <row r="64" spans="1:25" x14ac:dyDescent="0.2">
      <c r="A64" s="94" t="s">
        <v>51</v>
      </c>
      <c r="B64" s="96">
        <v>2006</v>
      </c>
      <c r="C64" s="109">
        <v>71</v>
      </c>
      <c r="D64" s="109">
        <v>15</v>
      </c>
      <c r="E64" s="109">
        <v>1</v>
      </c>
      <c r="F64" s="109">
        <v>16</v>
      </c>
      <c r="G64" s="109">
        <v>29</v>
      </c>
      <c r="H64" s="109">
        <v>0</v>
      </c>
      <c r="I64" s="156">
        <v>10</v>
      </c>
      <c r="J64" s="93">
        <v>5960</v>
      </c>
      <c r="K64" s="93">
        <v>4277</v>
      </c>
      <c r="L64" s="93">
        <v>0</v>
      </c>
      <c r="M64" s="115"/>
      <c r="N64" s="10"/>
      <c r="O64" s="10"/>
      <c r="P64" s="1"/>
      <c r="Q64" s="12"/>
      <c r="R64" s="10"/>
      <c r="S64" s="10"/>
      <c r="T64" s="10"/>
      <c r="U64" s="10"/>
      <c r="V64" s="10"/>
      <c r="W64" s="10"/>
      <c r="X64" s="10"/>
      <c r="Y64" s="10"/>
    </row>
    <row r="65" spans="1:25" x14ac:dyDescent="0.2">
      <c r="A65" s="94" t="s">
        <v>9</v>
      </c>
      <c r="B65" s="98">
        <v>2007</v>
      </c>
      <c r="C65" s="109">
        <v>72</v>
      </c>
      <c r="D65" s="109">
        <v>16</v>
      </c>
      <c r="E65" s="109">
        <v>0</v>
      </c>
      <c r="F65" s="109">
        <v>11</v>
      </c>
      <c r="G65" s="109">
        <v>37</v>
      </c>
      <c r="H65" s="109">
        <v>1</v>
      </c>
      <c r="I65" s="156">
        <v>9.5</v>
      </c>
      <c r="J65" s="93">
        <v>5879</v>
      </c>
      <c r="K65" s="93">
        <v>7635</v>
      </c>
      <c r="L65" s="93">
        <v>0</v>
      </c>
      <c r="M65" s="115"/>
      <c r="N65" s="10"/>
      <c r="O65" s="10"/>
      <c r="P65" s="1"/>
      <c r="Q65" s="12"/>
      <c r="R65" s="10"/>
      <c r="S65" s="10"/>
      <c r="T65" s="10"/>
      <c r="U65" s="10"/>
      <c r="V65" s="10"/>
      <c r="W65" s="10"/>
      <c r="X65" s="10"/>
      <c r="Y65" s="10"/>
    </row>
    <row r="66" spans="1:25" x14ac:dyDescent="0.2">
      <c r="A66" s="94" t="s">
        <v>9</v>
      </c>
      <c r="B66" s="98">
        <v>2008</v>
      </c>
      <c r="C66" s="109">
        <v>74</v>
      </c>
      <c r="D66" s="109">
        <v>21</v>
      </c>
      <c r="E66" s="109">
        <v>0</v>
      </c>
      <c r="F66" s="109">
        <v>19</v>
      </c>
      <c r="G66" s="109">
        <v>43</v>
      </c>
      <c r="H66" s="109">
        <v>3</v>
      </c>
      <c r="I66" s="156">
        <v>8</v>
      </c>
      <c r="J66" s="93">
        <v>5700</v>
      </c>
      <c r="K66" s="93">
        <v>4310</v>
      </c>
      <c r="L66" s="93">
        <v>0</v>
      </c>
      <c r="M66" s="115"/>
      <c r="N66" s="10"/>
      <c r="O66" s="10"/>
      <c r="P66" s="1"/>
      <c r="Q66" s="12"/>
      <c r="R66" s="10"/>
      <c r="S66" s="10"/>
      <c r="T66" s="10"/>
      <c r="U66" s="10"/>
      <c r="V66" s="10"/>
      <c r="W66" s="10"/>
      <c r="X66" s="10"/>
      <c r="Y66" s="10"/>
    </row>
    <row r="67" spans="1:25" x14ac:dyDescent="0.2">
      <c r="A67" s="94" t="s">
        <v>9</v>
      </c>
      <c r="B67" s="96">
        <v>2009</v>
      </c>
      <c r="C67" s="109">
        <v>45</v>
      </c>
      <c r="D67" s="109">
        <v>17</v>
      </c>
      <c r="E67" s="109">
        <v>2</v>
      </c>
      <c r="F67" s="109">
        <v>15</v>
      </c>
      <c r="G67" s="109">
        <v>50</v>
      </c>
      <c r="H67" s="109">
        <v>0</v>
      </c>
      <c r="I67" s="156">
        <v>8</v>
      </c>
      <c r="J67" s="93">
        <v>7616</v>
      </c>
      <c r="K67" s="93">
        <v>6124</v>
      </c>
      <c r="L67" s="93">
        <v>0</v>
      </c>
      <c r="M67" s="115"/>
      <c r="N67" s="10"/>
      <c r="O67" s="10"/>
      <c r="P67" s="1"/>
      <c r="Q67" s="12"/>
      <c r="R67" s="10"/>
      <c r="S67" s="10"/>
      <c r="T67" s="10"/>
      <c r="U67" s="10"/>
      <c r="V67" s="10"/>
      <c r="W67" s="10"/>
      <c r="X67" s="10"/>
      <c r="Y67" s="10"/>
    </row>
    <row r="68" spans="1:25" x14ac:dyDescent="0.2">
      <c r="A68" s="94" t="s">
        <v>9</v>
      </c>
      <c r="B68" s="98">
        <v>2010</v>
      </c>
      <c r="C68" s="109">
        <v>40</v>
      </c>
      <c r="D68" s="109">
        <v>11</v>
      </c>
      <c r="E68" s="109">
        <v>2</v>
      </c>
      <c r="F68" s="109">
        <v>18</v>
      </c>
      <c r="G68" s="109">
        <v>58</v>
      </c>
      <c r="H68" s="109">
        <v>0</v>
      </c>
      <c r="I68" s="156">
        <v>8</v>
      </c>
      <c r="J68" s="93">
        <v>5009</v>
      </c>
      <c r="K68" s="93">
        <v>5063</v>
      </c>
      <c r="L68" s="93">
        <v>306</v>
      </c>
      <c r="M68" s="115"/>
      <c r="N68" s="10"/>
      <c r="O68" s="10"/>
      <c r="P68" s="1"/>
      <c r="Q68" s="12"/>
      <c r="R68" s="10"/>
      <c r="S68" s="10"/>
      <c r="T68" s="10"/>
      <c r="U68" s="10"/>
      <c r="V68" s="10"/>
      <c r="W68" s="10"/>
      <c r="X68" s="10"/>
      <c r="Y68" s="10"/>
    </row>
    <row r="69" spans="1:25" s="10" customFormat="1" x14ac:dyDescent="0.2">
      <c r="A69" s="94" t="s">
        <v>9</v>
      </c>
      <c r="B69" s="98">
        <v>2011</v>
      </c>
      <c r="C69" s="109">
        <v>58</v>
      </c>
      <c r="D69" s="109">
        <v>12</v>
      </c>
      <c r="E69" s="109">
        <v>3</v>
      </c>
      <c r="F69" s="109">
        <v>26</v>
      </c>
      <c r="G69" s="109">
        <v>79</v>
      </c>
      <c r="H69" s="109">
        <v>0</v>
      </c>
      <c r="I69" s="156">
        <v>8</v>
      </c>
      <c r="J69" s="93">
        <v>4469.5969999999998</v>
      </c>
      <c r="K69" s="93">
        <v>4420.893</v>
      </c>
      <c r="L69" s="93">
        <v>306</v>
      </c>
      <c r="M69" s="115"/>
      <c r="P69" s="1"/>
      <c r="Q69" s="12"/>
    </row>
    <row r="70" spans="1:25" s="10" customFormat="1" x14ac:dyDescent="0.2">
      <c r="A70" s="94" t="s">
        <v>9</v>
      </c>
      <c r="B70" s="98">
        <v>2012</v>
      </c>
      <c r="C70" s="109">
        <v>49</v>
      </c>
      <c r="D70" s="109">
        <v>10</v>
      </c>
      <c r="E70" s="109">
        <v>3</v>
      </c>
      <c r="F70" s="109">
        <v>19</v>
      </c>
      <c r="G70" s="109">
        <v>96</v>
      </c>
      <c r="H70" s="109">
        <v>5</v>
      </c>
      <c r="I70" s="156">
        <v>13</v>
      </c>
      <c r="J70" s="93">
        <v>4587.0360000000001</v>
      </c>
      <c r="K70" s="93">
        <v>4399.7860000000001</v>
      </c>
      <c r="L70" s="93">
        <v>370</v>
      </c>
      <c r="M70" s="115"/>
      <c r="P70" s="1"/>
      <c r="Q70" s="12"/>
    </row>
    <row r="71" spans="1:25" s="10" customFormat="1" x14ac:dyDescent="0.2">
      <c r="A71" s="94" t="s">
        <v>9</v>
      </c>
      <c r="B71" s="98">
        <v>2013</v>
      </c>
      <c r="C71" s="109">
        <v>77</v>
      </c>
      <c r="D71" s="109">
        <v>24</v>
      </c>
      <c r="E71" s="109">
        <v>3</v>
      </c>
      <c r="F71" s="109">
        <v>19</v>
      </c>
      <c r="G71" s="109">
        <v>112</v>
      </c>
      <c r="H71" s="109">
        <v>1</v>
      </c>
      <c r="I71" s="156">
        <v>14.5</v>
      </c>
      <c r="J71" s="93">
        <v>4315.0439999999999</v>
      </c>
      <c r="K71" s="93">
        <v>5859.0739999999996</v>
      </c>
      <c r="L71" s="93">
        <v>382</v>
      </c>
      <c r="M71" s="115"/>
      <c r="P71" s="1"/>
      <c r="Q71" s="12"/>
    </row>
    <row r="72" spans="1:25" s="10" customFormat="1" x14ac:dyDescent="0.2">
      <c r="A72" s="94" t="s">
        <v>9</v>
      </c>
      <c r="B72" s="98">
        <v>2014</v>
      </c>
      <c r="C72" s="109">
        <v>74</v>
      </c>
      <c r="D72" s="109">
        <v>34</v>
      </c>
      <c r="E72" s="109">
        <v>2</v>
      </c>
      <c r="F72" s="109">
        <v>19</v>
      </c>
      <c r="G72" s="109">
        <v>130</v>
      </c>
      <c r="H72" s="109">
        <v>2</v>
      </c>
      <c r="I72" s="156">
        <v>14</v>
      </c>
      <c r="J72" s="93">
        <v>4625.4269999999997</v>
      </c>
      <c r="K72" s="93">
        <v>5779.2520000000004</v>
      </c>
      <c r="L72" s="93">
        <v>365</v>
      </c>
      <c r="M72" s="115"/>
      <c r="P72" s="1"/>
      <c r="Q72" s="12"/>
    </row>
    <row r="73" spans="1:25" s="10" customFormat="1" x14ac:dyDescent="0.2">
      <c r="A73" s="94" t="s">
        <v>9</v>
      </c>
      <c r="B73" s="98">
        <v>2015</v>
      </c>
      <c r="C73" s="109">
        <v>70</v>
      </c>
      <c r="D73" s="109">
        <v>15</v>
      </c>
      <c r="E73" s="109">
        <v>10</v>
      </c>
      <c r="F73" s="109">
        <v>26</v>
      </c>
      <c r="G73" s="109">
        <v>153</v>
      </c>
      <c r="H73" s="109">
        <v>5</v>
      </c>
      <c r="I73" s="156">
        <v>15</v>
      </c>
      <c r="J73" s="93">
        <v>7566</v>
      </c>
      <c r="K73" s="93">
        <v>9283</v>
      </c>
      <c r="L73" s="93">
        <v>408</v>
      </c>
      <c r="M73" s="115"/>
      <c r="P73" s="1"/>
      <c r="Q73" s="12"/>
    </row>
    <row r="74" spans="1:25" s="4" customFormat="1" x14ac:dyDescent="0.2">
      <c r="A74" s="94" t="s">
        <v>9</v>
      </c>
      <c r="B74" s="98">
        <v>2016</v>
      </c>
      <c r="C74" s="109">
        <v>88</v>
      </c>
      <c r="D74" s="109">
        <v>34</v>
      </c>
      <c r="E74" s="109">
        <v>5</v>
      </c>
      <c r="F74" s="109">
        <v>31</v>
      </c>
      <c r="G74" s="109">
        <v>184</v>
      </c>
      <c r="H74" s="109">
        <v>5</v>
      </c>
      <c r="I74" s="156">
        <v>13</v>
      </c>
      <c r="J74" s="93">
        <v>5705</v>
      </c>
      <c r="K74" s="93">
        <v>6552</v>
      </c>
      <c r="L74" s="93">
        <v>326</v>
      </c>
      <c r="M74" s="115"/>
      <c r="N74" s="10"/>
      <c r="O74" s="10"/>
      <c r="P74" s="1"/>
      <c r="Q74" s="12"/>
      <c r="R74" s="10"/>
      <c r="S74" s="10"/>
      <c r="T74" s="10"/>
      <c r="U74" s="10"/>
      <c r="V74" s="10"/>
      <c r="W74" s="10"/>
      <c r="X74" s="10"/>
      <c r="Y74" s="10"/>
    </row>
    <row r="75" spans="1:25" s="10" customFormat="1" x14ac:dyDescent="0.2">
      <c r="A75" s="121" t="s">
        <v>9</v>
      </c>
      <c r="B75" s="122">
        <v>2017</v>
      </c>
      <c r="C75" s="123">
        <f>VLOOKUP('Rådata 2007-2017'!C50,'Rådata 2007-2017'!C50:BJ50,'MIS (Andreas)'!A16,0)</f>
        <v>77</v>
      </c>
      <c r="D75" s="123">
        <f>VLOOKUP('Rådata 2007-2017'!D50,'Rådata 2007-2017'!D50:BJ50,'MIS (Andreas)'!B16,0)</f>
        <v>28</v>
      </c>
      <c r="E75" s="123">
        <f>VLOOKUP('Rådata 2007-2017'!E50,'Rådata 2007-2017'!E50:BJ50,'MIS (Andreas)'!C16,0)</f>
        <v>5</v>
      </c>
      <c r="F75" s="124">
        <f>'Rådata 2007-2017'!W50+'Rådata 2007-2017'!AC50+'Rådata 2007-2017'!AE50</f>
        <v>33</v>
      </c>
      <c r="G75" s="123">
        <f>VLOOKUP('Rådata 2007-2017'!G50,'Rådata 2007-2017'!G50:BL50,'MIS (Andreas)'!E16,0)</f>
        <v>157</v>
      </c>
      <c r="H75" s="123">
        <f>VLOOKUP('Rådata 2007-2017'!H50,'Rådata 2007-2017'!H50:BM50,'MIS (Andreas)'!F16,0)</f>
        <v>4</v>
      </c>
      <c r="I75" s="154">
        <f>'Rådata 2007-2017'!N50+'Rådata 2007-2017'!O50+'Rådata 2007-2017'!P50+'Rådata 2007-2017'!Q50</f>
        <v>15</v>
      </c>
      <c r="J75" s="124">
        <f>VLOOKUP('Rådata 2007-2017'!J50,'Rådata 2007-2017'!J50:BO50,'MIS (Andreas)'!H16,0)</f>
        <v>6600</v>
      </c>
      <c r="K75" s="124">
        <f>VLOOKUP('Rådata 2007-2017'!K50,'Rådata 2007-2017'!K50:BP50,'MIS (Andreas)'!I16,0)</f>
        <v>20217.825000000001</v>
      </c>
      <c r="L75" s="93">
        <f>'Rådata 2007-2017'!BI50+'Rådata 2007-2017'!BH50</f>
        <v>304</v>
      </c>
      <c r="M75" s="115"/>
      <c r="P75" s="1"/>
      <c r="Q75" s="12"/>
    </row>
    <row r="76" spans="1:25" x14ac:dyDescent="0.2">
      <c r="A76" s="94" t="s">
        <v>10</v>
      </c>
      <c r="B76" s="98">
        <v>2000</v>
      </c>
      <c r="C76" s="109">
        <v>1</v>
      </c>
      <c r="D76" s="109">
        <v>0</v>
      </c>
      <c r="E76" s="109">
        <v>0</v>
      </c>
      <c r="F76" s="109">
        <v>0</v>
      </c>
      <c r="G76" s="109">
        <v>0</v>
      </c>
      <c r="H76" s="109">
        <v>0</v>
      </c>
      <c r="I76" s="156">
        <v>0</v>
      </c>
      <c r="J76" s="93">
        <v>0</v>
      </c>
      <c r="K76" s="93">
        <v>0</v>
      </c>
      <c r="L76" s="93">
        <v>0</v>
      </c>
      <c r="M76" s="115"/>
      <c r="N76" s="10"/>
      <c r="O76" s="10"/>
      <c r="P76" s="1"/>
      <c r="Q76" s="12"/>
      <c r="R76" s="10"/>
      <c r="S76" s="10"/>
      <c r="T76" s="10"/>
      <c r="U76" s="10"/>
      <c r="V76" s="10"/>
      <c r="W76" s="10"/>
      <c r="X76" s="10"/>
      <c r="Y76" s="10"/>
    </row>
    <row r="77" spans="1:25" x14ac:dyDescent="0.2">
      <c r="A77" s="94" t="s">
        <v>10</v>
      </c>
      <c r="B77" s="98">
        <v>2001</v>
      </c>
      <c r="C77" s="109">
        <v>2</v>
      </c>
      <c r="D77" s="109">
        <v>0</v>
      </c>
      <c r="E77" s="109">
        <v>0</v>
      </c>
      <c r="F77" s="109">
        <v>0</v>
      </c>
      <c r="G77" s="109">
        <v>0</v>
      </c>
      <c r="H77" s="109">
        <v>0</v>
      </c>
      <c r="I77" s="156">
        <v>0</v>
      </c>
      <c r="J77" s="93">
        <v>0</v>
      </c>
      <c r="K77" s="93">
        <v>0</v>
      </c>
      <c r="L77" s="93">
        <v>0</v>
      </c>
      <c r="M77" s="115"/>
      <c r="N77" s="10"/>
      <c r="O77" s="10"/>
      <c r="P77" s="1"/>
      <c r="Q77" s="12"/>
      <c r="R77" s="10"/>
      <c r="S77" s="10"/>
      <c r="T77" s="10"/>
      <c r="U77" s="10"/>
      <c r="V77" s="10"/>
      <c r="W77" s="10"/>
      <c r="X77" s="10"/>
      <c r="Y77" s="10"/>
    </row>
    <row r="78" spans="1:25" x14ac:dyDescent="0.2">
      <c r="A78" s="94" t="s">
        <v>10</v>
      </c>
      <c r="B78" s="98">
        <v>2002</v>
      </c>
      <c r="C78" s="109">
        <v>0</v>
      </c>
      <c r="D78" s="109">
        <v>0</v>
      </c>
      <c r="E78" s="109">
        <v>0</v>
      </c>
      <c r="F78" s="109">
        <v>0</v>
      </c>
      <c r="G78" s="109">
        <v>0</v>
      </c>
      <c r="H78" s="109">
        <v>0</v>
      </c>
      <c r="I78" s="156">
        <v>0</v>
      </c>
      <c r="J78" s="93">
        <v>0</v>
      </c>
      <c r="K78" s="93">
        <v>0</v>
      </c>
      <c r="L78" s="93">
        <v>0</v>
      </c>
      <c r="M78" s="115"/>
      <c r="N78" s="10"/>
      <c r="O78" s="10"/>
      <c r="P78" s="1"/>
      <c r="Q78" s="12"/>
      <c r="R78" s="10"/>
      <c r="S78" s="10"/>
      <c r="T78" s="10"/>
      <c r="U78" s="10"/>
      <c r="V78" s="10"/>
      <c r="W78" s="10"/>
      <c r="X78" s="10"/>
      <c r="Y78" s="10"/>
    </row>
    <row r="79" spans="1:25" x14ac:dyDescent="0.2">
      <c r="A79" s="94" t="s">
        <v>10</v>
      </c>
      <c r="B79" s="98">
        <v>2003</v>
      </c>
      <c r="C79" s="109">
        <v>2</v>
      </c>
      <c r="D79" s="109">
        <v>0</v>
      </c>
      <c r="E79" s="109">
        <v>0</v>
      </c>
      <c r="F79" s="109">
        <v>0</v>
      </c>
      <c r="G79" s="109">
        <v>0</v>
      </c>
      <c r="H79" s="109">
        <v>0</v>
      </c>
      <c r="I79" s="156">
        <v>0</v>
      </c>
      <c r="J79" s="93">
        <v>0</v>
      </c>
      <c r="K79" s="93">
        <v>0</v>
      </c>
      <c r="L79" s="93">
        <v>0</v>
      </c>
      <c r="M79" s="115"/>
      <c r="N79" s="10"/>
      <c r="O79" s="10"/>
      <c r="P79" s="1"/>
      <c r="Q79" s="12"/>
      <c r="R79" s="10"/>
      <c r="S79" s="10"/>
      <c r="T79" s="10"/>
      <c r="U79" s="10"/>
      <c r="V79" s="10"/>
      <c r="W79" s="10"/>
      <c r="X79" s="10"/>
      <c r="Y79" s="10"/>
    </row>
    <row r="80" spans="1:25" x14ac:dyDescent="0.2">
      <c r="A80" s="94" t="s">
        <v>10</v>
      </c>
      <c r="B80" s="96">
        <v>2004</v>
      </c>
      <c r="C80" s="109">
        <v>0</v>
      </c>
      <c r="D80" s="109">
        <v>0</v>
      </c>
      <c r="E80" s="109">
        <v>0</v>
      </c>
      <c r="F80" s="109">
        <v>0</v>
      </c>
      <c r="G80" s="109">
        <v>0</v>
      </c>
      <c r="H80" s="109">
        <v>0</v>
      </c>
      <c r="I80" s="156">
        <v>1</v>
      </c>
      <c r="J80" s="93">
        <v>0</v>
      </c>
      <c r="K80" s="93">
        <v>0</v>
      </c>
      <c r="L80" s="93">
        <v>0</v>
      </c>
      <c r="M80" s="115"/>
      <c r="N80" s="10"/>
      <c r="O80" s="10"/>
      <c r="P80" s="1"/>
      <c r="Q80" s="12"/>
      <c r="R80" s="10"/>
      <c r="S80" s="10"/>
      <c r="T80" s="10"/>
      <c r="U80" s="10"/>
      <c r="V80" s="10"/>
      <c r="W80" s="10"/>
      <c r="X80" s="10"/>
      <c r="Y80" s="10"/>
    </row>
    <row r="81" spans="1:25" x14ac:dyDescent="0.2">
      <c r="A81" s="94" t="s">
        <v>10</v>
      </c>
      <c r="B81" s="96">
        <v>2005</v>
      </c>
      <c r="C81" s="109">
        <v>0</v>
      </c>
      <c r="D81" s="109">
        <v>0</v>
      </c>
      <c r="E81" s="109">
        <v>0</v>
      </c>
      <c r="F81" s="109">
        <v>0</v>
      </c>
      <c r="G81" s="109">
        <v>0</v>
      </c>
      <c r="H81" s="109">
        <v>0</v>
      </c>
      <c r="I81" s="156">
        <v>0</v>
      </c>
      <c r="J81" s="93">
        <v>0</v>
      </c>
      <c r="K81" s="93">
        <v>0</v>
      </c>
      <c r="L81" s="93">
        <v>0</v>
      </c>
      <c r="M81" s="115"/>
      <c r="N81" s="10"/>
      <c r="O81" s="10"/>
      <c r="P81" s="1"/>
      <c r="Q81" s="12"/>
      <c r="R81" s="10"/>
      <c r="S81" s="10"/>
      <c r="T81" s="10"/>
      <c r="U81" s="10"/>
      <c r="V81" s="10"/>
      <c r="W81" s="10"/>
      <c r="X81" s="10"/>
      <c r="Y81" s="10"/>
    </row>
    <row r="82" spans="1:25" x14ac:dyDescent="0.2">
      <c r="A82" s="94" t="s">
        <v>10</v>
      </c>
      <c r="B82" s="96">
        <v>2006</v>
      </c>
      <c r="C82" s="109">
        <v>2</v>
      </c>
      <c r="D82" s="109">
        <v>2</v>
      </c>
      <c r="E82" s="109">
        <v>0</v>
      </c>
      <c r="F82" s="109">
        <v>0</v>
      </c>
      <c r="G82" s="109">
        <v>0</v>
      </c>
      <c r="H82" s="109">
        <v>0</v>
      </c>
      <c r="I82" s="156">
        <v>0</v>
      </c>
      <c r="J82" s="93">
        <v>0</v>
      </c>
      <c r="K82" s="93">
        <v>0</v>
      </c>
      <c r="L82" s="93">
        <v>0</v>
      </c>
      <c r="M82" s="115"/>
      <c r="N82" s="10"/>
      <c r="O82" s="10"/>
      <c r="P82" s="1"/>
      <c r="Q82" s="12"/>
      <c r="R82" s="10"/>
      <c r="S82" s="10"/>
      <c r="T82" s="10"/>
      <c r="U82" s="10"/>
      <c r="V82" s="10"/>
      <c r="W82" s="10"/>
      <c r="X82" s="10"/>
      <c r="Y82" s="10"/>
    </row>
    <row r="83" spans="1:25" x14ac:dyDescent="0.2">
      <c r="A83" s="94" t="s">
        <v>10</v>
      </c>
      <c r="B83" s="97">
        <v>2007</v>
      </c>
      <c r="C83" s="109">
        <v>0</v>
      </c>
      <c r="D83" s="109">
        <v>2</v>
      </c>
      <c r="E83" s="109">
        <v>0</v>
      </c>
      <c r="F83" s="109">
        <v>0</v>
      </c>
      <c r="G83" s="109">
        <v>0</v>
      </c>
      <c r="H83" s="109">
        <v>0</v>
      </c>
      <c r="I83" s="156">
        <v>0.25</v>
      </c>
      <c r="J83" s="93">
        <v>239</v>
      </c>
      <c r="K83" s="93">
        <v>0</v>
      </c>
      <c r="L83" s="93">
        <v>0</v>
      </c>
      <c r="M83" s="115"/>
      <c r="N83" s="10"/>
      <c r="O83" s="10"/>
      <c r="P83" s="1"/>
      <c r="Q83" s="12"/>
      <c r="R83" s="10"/>
      <c r="S83" s="10"/>
      <c r="T83" s="10"/>
      <c r="U83" s="10"/>
      <c r="V83" s="10"/>
      <c r="W83" s="10"/>
      <c r="X83" s="10"/>
      <c r="Y83" s="10"/>
    </row>
    <row r="84" spans="1:25" x14ac:dyDescent="0.2">
      <c r="A84" s="94" t="s">
        <v>10</v>
      </c>
      <c r="B84" s="97">
        <v>2008</v>
      </c>
      <c r="C84" s="109">
        <v>0</v>
      </c>
      <c r="D84" s="109">
        <v>0</v>
      </c>
      <c r="E84" s="109">
        <v>0</v>
      </c>
      <c r="F84" s="109">
        <v>0</v>
      </c>
      <c r="G84" s="109">
        <v>0</v>
      </c>
      <c r="H84" s="109">
        <v>0</v>
      </c>
      <c r="I84" s="156">
        <v>0.25</v>
      </c>
      <c r="J84" s="93">
        <v>430</v>
      </c>
      <c r="K84" s="93">
        <v>0</v>
      </c>
      <c r="L84" s="93">
        <v>0</v>
      </c>
      <c r="M84" s="115"/>
      <c r="N84" s="10"/>
      <c r="O84" s="10"/>
      <c r="P84" s="1"/>
      <c r="Q84" s="12"/>
      <c r="R84" s="10"/>
      <c r="S84" s="10"/>
      <c r="T84" s="10"/>
      <c r="U84" s="10"/>
      <c r="V84" s="10"/>
      <c r="W84" s="10"/>
      <c r="X84" s="10"/>
      <c r="Y84" s="10"/>
    </row>
    <row r="85" spans="1:25" x14ac:dyDescent="0.2">
      <c r="A85" s="94" t="s">
        <v>10</v>
      </c>
      <c r="B85" s="96">
        <v>2009</v>
      </c>
      <c r="C85" s="109">
        <v>0</v>
      </c>
      <c r="D85" s="109">
        <v>0</v>
      </c>
      <c r="E85" s="109">
        <v>0</v>
      </c>
      <c r="F85" s="109">
        <v>0</v>
      </c>
      <c r="G85" s="109">
        <v>0</v>
      </c>
      <c r="H85" s="109">
        <v>0</v>
      </c>
      <c r="I85" s="156">
        <v>0.25</v>
      </c>
      <c r="J85" s="93">
        <v>528</v>
      </c>
      <c r="K85" s="93">
        <v>0</v>
      </c>
      <c r="L85" s="93">
        <v>0</v>
      </c>
      <c r="M85" s="115"/>
      <c r="N85" s="10"/>
      <c r="O85" s="10"/>
      <c r="P85" s="1"/>
      <c r="Q85" s="12"/>
      <c r="R85" s="10"/>
      <c r="S85" s="10"/>
      <c r="T85" s="10"/>
      <c r="U85" s="10"/>
      <c r="V85" s="10"/>
      <c r="W85" s="10"/>
      <c r="X85" s="10"/>
      <c r="Y85" s="10"/>
    </row>
    <row r="86" spans="1:25" x14ac:dyDescent="0.2">
      <c r="A86" s="94" t="s">
        <v>10</v>
      </c>
      <c r="B86" s="98">
        <v>2010</v>
      </c>
      <c r="C86" s="109">
        <v>4</v>
      </c>
      <c r="D86" s="109">
        <v>1</v>
      </c>
      <c r="E86" s="109">
        <v>0</v>
      </c>
      <c r="F86" s="109">
        <v>1</v>
      </c>
      <c r="G86" s="109">
        <v>1</v>
      </c>
      <c r="H86" s="109">
        <v>0</v>
      </c>
      <c r="I86" s="156">
        <v>0.25</v>
      </c>
      <c r="J86" s="93">
        <v>0</v>
      </c>
      <c r="K86" s="93">
        <v>350</v>
      </c>
      <c r="L86" s="93">
        <v>72</v>
      </c>
      <c r="M86" s="115"/>
      <c r="N86" s="10"/>
      <c r="O86" s="10"/>
      <c r="P86" s="1"/>
      <c r="Q86" s="12"/>
      <c r="R86" s="10"/>
      <c r="S86" s="10"/>
      <c r="T86" s="10"/>
      <c r="U86" s="10"/>
      <c r="V86" s="10"/>
      <c r="W86" s="10"/>
      <c r="X86" s="10"/>
      <c r="Y86" s="10"/>
    </row>
    <row r="87" spans="1:25" s="10" customFormat="1" x14ac:dyDescent="0.2">
      <c r="A87" s="94" t="s">
        <v>10</v>
      </c>
      <c r="B87" s="98">
        <v>2011</v>
      </c>
      <c r="C87" s="109">
        <v>0</v>
      </c>
      <c r="D87" s="109">
        <v>0</v>
      </c>
      <c r="E87" s="109">
        <v>1</v>
      </c>
      <c r="F87" s="109">
        <v>0</v>
      </c>
      <c r="G87" s="109">
        <v>1</v>
      </c>
      <c r="H87" s="109">
        <v>0</v>
      </c>
      <c r="I87" s="156">
        <v>0.25</v>
      </c>
      <c r="J87" s="93">
        <v>513.16600000000005</v>
      </c>
      <c r="K87" s="93">
        <v>390.15499999999997</v>
      </c>
      <c r="L87" s="93">
        <v>59</v>
      </c>
      <c r="M87" s="115"/>
      <c r="P87" s="1"/>
      <c r="Q87" s="12"/>
    </row>
    <row r="88" spans="1:25" s="10" customFormat="1" x14ac:dyDescent="0.2">
      <c r="A88" s="94" t="s">
        <v>10</v>
      </c>
      <c r="B88" s="98">
        <v>2012</v>
      </c>
      <c r="C88" s="109">
        <v>4</v>
      </c>
      <c r="D88" s="109">
        <v>0</v>
      </c>
      <c r="E88" s="109">
        <v>0</v>
      </c>
      <c r="F88" s="109">
        <v>0</v>
      </c>
      <c r="G88" s="109">
        <v>1</v>
      </c>
      <c r="H88" s="109">
        <v>0</v>
      </c>
      <c r="I88" s="156">
        <v>0.25</v>
      </c>
      <c r="J88" s="93">
        <v>326.44200000000001</v>
      </c>
      <c r="K88" s="93">
        <v>69.25</v>
      </c>
      <c r="L88" s="93">
        <v>47</v>
      </c>
      <c r="M88" s="115"/>
      <c r="P88" s="1"/>
      <c r="Q88" s="12"/>
    </row>
    <row r="89" spans="1:25" s="10" customFormat="1" x14ac:dyDescent="0.2">
      <c r="A89" s="94" t="s">
        <v>10</v>
      </c>
      <c r="B89" s="98">
        <v>2013</v>
      </c>
      <c r="C89" s="109">
        <v>1</v>
      </c>
      <c r="D89" s="109">
        <v>1</v>
      </c>
      <c r="E89" s="109">
        <v>0</v>
      </c>
      <c r="F89" s="109">
        <v>0</v>
      </c>
      <c r="G89" s="109">
        <v>1</v>
      </c>
      <c r="H89" s="109">
        <v>0</v>
      </c>
      <c r="I89" s="156">
        <v>0.25</v>
      </c>
      <c r="J89" s="93">
        <v>321.47500000000002</v>
      </c>
      <c r="K89" s="93">
        <v>140.346</v>
      </c>
      <c r="L89" s="93">
        <v>34</v>
      </c>
      <c r="M89" s="115"/>
      <c r="P89" s="1"/>
      <c r="Q89" s="12"/>
    </row>
    <row r="90" spans="1:25" s="10" customFormat="1" x14ac:dyDescent="0.2">
      <c r="A90" s="94" t="s">
        <v>10</v>
      </c>
      <c r="B90" s="98">
        <v>2014</v>
      </c>
      <c r="C90" s="113">
        <v>1</v>
      </c>
      <c r="D90" s="113">
        <v>0</v>
      </c>
      <c r="E90" s="113">
        <v>0</v>
      </c>
      <c r="F90" s="113">
        <v>0</v>
      </c>
      <c r="G90" s="109">
        <v>1</v>
      </c>
      <c r="H90" s="113">
        <v>0</v>
      </c>
      <c r="I90" s="158">
        <v>0.25</v>
      </c>
      <c r="J90" s="148">
        <v>386.19400000000002</v>
      </c>
      <c r="K90" s="148">
        <v>140.34700000000001</v>
      </c>
      <c r="L90" s="136">
        <v>46</v>
      </c>
      <c r="M90" s="115"/>
      <c r="P90" s="1"/>
      <c r="Q90" s="12"/>
    </row>
    <row r="91" spans="1:25" s="10" customFormat="1" x14ac:dyDescent="0.2">
      <c r="A91" s="94" t="s">
        <v>10</v>
      </c>
      <c r="B91" s="98">
        <v>2015</v>
      </c>
      <c r="C91" s="113">
        <v>0</v>
      </c>
      <c r="D91" s="113">
        <v>0</v>
      </c>
      <c r="E91" s="113">
        <v>0</v>
      </c>
      <c r="F91" s="113">
        <v>0</v>
      </c>
      <c r="G91" s="109">
        <v>1</v>
      </c>
      <c r="H91" s="113">
        <v>0</v>
      </c>
      <c r="I91" s="158">
        <v>1</v>
      </c>
      <c r="J91" s="148">
        <v>585</v>
      </c>
      <c r="K91" s="148">
        <v>361</v>
      </c>
      <c r="L91" s="136">
        <v>47</v>
      </c>
      <c r="M91" s="115"/>
      <c r="P91" s="1"/>
      <c r="Q91" s="12"/>
    </row>
    <row r="92" spans="1:25" s="4" customFormat="1" x14ac:dyDescent="0.2">
      <c r="A92" s="94" t="s">
        <v>10</v>
      </c>
      <c r="B92" s="98">
        <v>2016</v>
      </c>
      <c r="C92" s="113">
        <v>0</v>
      </c>
      <c r="D92" s="113">
        <v>0</v>
      </c>
      <c r="E92" s="113">
        <v>0</v>
      </c>
      <c r="F92" s="113">
        <v>1</v>
      </c>
      <c r="G92" s="109">
        <v>1</v>
      </c>
      <c r="H92" s="113">
        <v>0</v>
      </c>
      <c r="I92" s="158">
        <v>1</v>
      </c>
      <c r="J92" s="148">
        <v>487</v>
      </c>
      <c r="K92" s="148"/>
      <c r="L92" s="136">
        <v>31</v>
      </c>
      <c r="M92" s="115"/>
      <c r="N92" s="10"/>
      <c r="O92" s="10"/>
      <c r="P92" s="1"/>
      <c r="Q92" s="12"/>
      <c r="R92" s="10"/>
      <c r="S92" s="10"/>
      <c r="T92" s="10"/>
      <c r="U92" s="10"/>
      <c r="V92" s="10"/>
      <c r="W92" s="10"/>
      <c r="X92" s="10"/>
      <c r="Y92" s="10"/>
    </row>
    <row r="93" spans="1:25" s="10" customFormat="1" x14ac:dyDescent="0.2">
      <c r="A93" s="121" t="s">
        <v>10</v>
      </c>
      <c r="B93" s="122">
        <v>2017</v>
      </c>
      <c r="C93" s="125">
        <f>VLOOKUP('Rådata 2007-2017'!C61,'Rådata 2007-2017'!C61:BJ61,'MIS (Andreas)'!A16,0)</f>
        <v>0</v>
      </c>
      <c r="D93" s="125">
        <f>VLOOKUP('Rådata 2007-2017'!D61,'Rådata 2007-2017'!D61:BJ61,'MIS (Andreas)'!B16,0)</f>
        <v>0</v>
      </c>
      <c r="E93" s="125">
        <f>VLOOKUP('Rådata 2007-2017'!E61,'Rådata 2007-2017'!E61:BJ61,'MIS (Andreas)'!C16,0)</f>
        <v>0</v>
      </c>
      <c r="F93" s="124">
        <f>'Rådata 2007-2017'!W61+'Rådata 2007-2017'!AC61+'Rådata 2007-2017'!AE61</f>
        <v>0</v>
      </c>
      <c r="G93" s="125">
        <f>VLOOKUP('Rådata 2007-2017'!G61,'Rådata 2007-2017'!G61:BL61,'MIS (Andreas)'!E16,0)</f>
        <v>1</v>
      </c>
      <c r="H93" s="125">
        <f>VLOOKUP('Rådata 2007-2017'!H61,'Rådata 2007-2017'!H61:BM61,'MIS (Andreas)'!F16,0)</f>
        <v>0</v>
      </c>
      <c r="I93" s="154">
        <f>'Rådata 2007-2017'!N61+'Rådata 2007-2017'!O61+'Rådata 2007-2017'!P61+'Rådata 2007-2017'!Q61</f>
        <v>1</v>
      </c>
      <c r="J93" s="137">
        <f>VLOOKUP('Rådata 2007-2017'!J61,'Rådata 2007-2017'!J61:BO61,'MIS (Andreas)'!H16,0)</f>
        <v>444.97</v>
      </c>
      <c r="K93" s="137">
        <f>VLOOKUP('Rådata 2007-2017'!K61,'Rådata 2007-2017'!K61:BP61,'MIS (Andreas)'!I16,0)</f>
        <v>20</v>
      </c>
      <c r="L93" s="136">
        <f>'Rådata 2007-2017'!BI61+'Rådata 2007-2017'!BH61</f>
        <v>58</v>
      </c>
      <c r="M93" s="115"/>
      <c r="P93" s="1"/>
      <c r="Q93" s="12"/>
    </row>
    <row r="94" spans="1:25" x14ac:dyDescent="0.2">
      <c r="A94" s="94" t="s">
        <v>11</v>
      </c>
      <c r="B94" s="98">
        <v>2000</v>
      </c>
      <c r="C94" s="109">
        <v>10</v>
      </c>
      <c r="D94" s="109">
        <v>1</v>
      </c>
      <c r="E94" s="109">
        <v>0</v>
      </c>
      <c r="F94" s="109">
        <v>0</v>
      </c>
      <c r="G94" s="109">
        <v>0</v>
      </c>
      <c r="H94" s="109">
        <v>0</v>
      </c>
      <c r="I94" s="156">
        <v>0</v>
      </c>
      <c r="J94" s="93">
        <v>0</v>
      </c>
      <c r="K94" s="93">
        <v>0</v>
      </c>
      <c r="L94" s="93">
        <v>0</v>
      </c>
      <c r="M94" s="115"/>
      <c r="N94" s="10"/>
      <c r="O94" s="10"/>
      <c r="P94" s="1"/>
      <c r="Q94" s="12"/>
      <c r="R94" s="10"/>
      <c r="S94" s="10"/>
      <c r="T94" s="10"/>
      <c r="U94" s="10"/>
      <c r="V94" s="10"/>
      <c r="W94" s="10"/>
      <c r="X94" s="10"/>
      <c r="Y94" s="10"/>
    </row>
    <row r="95" spans="1:25" x14ac:dyDescent="0.2">
      <c r="A95" s="94" t="s">
        <v>11</v>
      </c>
      <c r="B95" s="98">
        <v>2001</v>
      </c>
      <c r="C95" s="109">
        <v>11</v>
      </c>
      <c r="D95" s="109">
        <v>3</v>
      </c>
      <c r="E95" s="109">
        <v>0</v>
      </c>
      <c r="F95" s="109">
        <v>0</v>
      </c>
      <c r="G95" s="109">
        <v>0</v>
      </c>
      <c r="H95" s="109">
        <v>0</v>
      </c>
      <c r="I95" s="156">
        <v>0</v>
      </c>
      <c r="J95" s="93">
        <v>0</v>
      </c>
      <c r="K95" s="93">
        <v>0</v>
      </c>
      <c r="L95" s="93">
        <v>0</v>
      </c>
      <c r="M95" s="115"/>
      <c r="N95" s="10"/>
      <c r="O95" s="10"/>
      <c r="P95" s="1"/>
      <c r="Q95" s="12"/>
      <c r="R95" s="10"/>
      <c r="S95" s="10"/>
      <c r="T95" s="10"/>
      <c r="U95" s="10"/>
      <c r="V95" s="10"/>
      <c r="W95" s="10"/>
      <c r="X95" s="10"/>
      <c r="Y95" s="10"/>
    </row>
    <row r="96" spans="1:25" x14ac:dyDescent="0.2">
      <c r="A96" s="94" t="s">
        <v>11</v>
      </c>
      <c r="B96" s="98">
        <v>2002</v>
      </c>
      <c r="C96" s="109">
        <v>12</v>
      </c>
      <c r="D96" s="109">
        <v>4</v>
      </c>
      <c r="E96" s="109">
        <v>0</v>
      </c>
      <c r="F96" s="109">
        <v>3</v>
      </c>
      <c r="G96" s="109">
        <v>0</v>
      </c>
      <c r="H96" s="109">
        <v>0</v>
      </c>
      <c r="I96" s="156">
        <v>0</v>
      </c>
      <c r="J96" s="93">
        <v>0</v>
      </c>
      <c r="K96" s="93">
        <v>0</v>
      </c>
      <c r="L96" s="93">
        <v>0</v>
      </c>
      <c r="M96" s="115"/>
      <c r="N96" s="10"/>
      <c r="O96" s="10"/>
      <c r="P96" s="1"/>
      <c r="Q96" s="12"/>
      <c r="R96" s="10"/>
      <c r="S96" s="10"/>
      <c r="T96" s="10"/>
      <c r="U96" s="10"/>
      <c r="V96" s="10"/>
      <c r="W96" s="10"/>
      <c r="X96" s="10"/>
      <c r="Y96" s="10"/>
    </row>
    <row r="97" spans="1:25" x14ac:dyDescent="0.2">
      <c r="A97" s="94" t="s">
        <v>11</v>
      </c>
      <c r="B97" s="98">
        <v>2003</v>
      </c>
      <c r="C97" s="109">
        <v>13</v>
      </c>
      <c r="D97" s="109">
        <v>1</v>
      </c>
      <c r="E97" s="109">
        <v>0</v>
      </c>
      <c r="F97" s="109">
        <v>5</v>
      </c>
      <c r="G97" s="109">
        <v>0</v>
      </c>
      <c r="H97" s="109">
        <v>2</v>
      </c>
      <c r="I97" s="156">
        <v>0</v>
      </c>
      <c r="J97" s="93">
        <v>0</v>
      </c>
      <c r="K97" s="93">
        <v>0</v>
      </c>
      <c r="L97" s="93">
        <v>0</v>
      </c>
      <c r="M97" s="115"/>
      <c r="N97" s="10"/>
      <c r="O97" s="10"/>
      <c r="P97" s="1"/>
      <c r="Q97" s="12"/>
      <c r="R97" s="10"/>
      <c r="S97" s="10"/>
      <c r="T97" s="10"/>
      <c r="U97" s="10"/>
      <c r="V97" s="10"/>
      <c r="W97" s="10"/>
      <c r="X97" s="10"/>
      <c r="Y97" s="10"/>
    </row>
    <row r="98" spans="1:25" x14ac:dyDescent="0.2">
      <c r="A98" s="94" t="s">
        <v>11</v>
      </c>
      <c r="B98" s="96">
        <v>2004</v>
      </c>
      <c r="C98" s="109">
        <v>15</v>
      </c>
      <c r="D98" s="109">
        <v>6</v>
      </c>
      <c r="E98" s="109">
        <v>0</v>
      </c>
      <c r="F98" s="109">
        <v>2</v>
      </c>
      <c r="G98" s="109">
        <v>4</v>
      </c>
      <c r="H98" s="109">
        <v>1</v>
      </c>
      <c r="I98" s="156">
        <v>4</v>
      </c>
      <c r="J98" s="93">
        <v>1500</v>
      </c>
      <c r="K98" s="93">
        <v>600</v>
      </c>
      <c r="L98" s="93">
        <v>0</v>
      </c>
      <c r="M98" s="115"/>
      <c r="N98" s="10"/>
      <c r="O98" s="10"/>
      <c r="P98" s="1"/>
      <c r="Q98" s="12"/>
      <c r="R98" s="10"/>
      <c r="S98" s="10"/>
      <c r="T98" s="10"/>
      <c r="U98" s="10"/>
      <c r="V98" s="10"/>
      <c r="W98" s="10"/>
      <c r="X98" s="10"/>
      <c r="Y98" s="10"/>
    </row>
    <row r="99" spans="1:25" x14ac:dyDescent="0.2">
      <c r="A99" s="94" t="s">
        <v>11</v>
      </c>
      <c r="B99" s="96">
        <v>2005</v>
      </c>
      <c r="C99" s="109">
        <v>24</v>
      </c>
      <c r="D99" s="109">
        <v>5</v>
      </c>
      <c r="E99" s="109">
        <v>0</v>
      </c>
      <c r="F99" s="109">
        <v>2</v>
      </c>
      <c r="G99" s="109">
        <v>1</v>
      </c>
      <c r="H99" s="109">
        <v>3</v>
      </c>
      <c r="I99" s="156">
        <v>3.5</v>
      </c>
      <c r="J99" s="93">
        <v>1250</v>
      </c>
      <c r="K99" s="93">
        <v>350</v>
      </c>
      <c r="L99" s="93">
        <v>0</v>
      </c>
      <c r="M99" s="115"/>
      <c r="N99" s="10"/>
      <c r="O99" s="10"/>
      <c r="P99" s="1"/>
      <c r="Q99" s="12"/>
      <c r="R99" s="10"/>
      <c r="S99" s="10"/>
      <c r="T99" s="10"/>
      <c r="U99" s="10"/>
      <c r="V99" s="10"/>
      <c r="W99" s="10"/>
      <c r="X99" s="10"/>
      <c r="Y99" s="10"/>
    </row>
    <row r="100" spans="1:25" x14ac:dyDescent="0.2">
      <c r="A100" s="94" t="s">
        <v>11</v>
      </c>
      <c r="B100" s="96">
        <v>2006</v>
      </c>
      <c r="C100" s="109">
        <v>43</v>
      </c>
      <c r="D100" s="109">
        <v>11</v>
      </c>
      <c r="E100" s="109">
        <v>0</v>
      </c>
      <c r="F100" s="109">
        <v>36</v>
      </c>
      <c r="G100" s="109">
        <v>1</v>
      </c>
      <c r="H100" s="109">
        <v>6</v>
      </c>
      <c r="I100" s="156">
        <v>4</v>
      </c>
      <c r="J100" s="93">
        <v>1200</v>
      </c>
      <c r="K100" s="93">
        <v>6172</v>
      </c>
      <c r="L100" s="93">
        <v>0</v>
      </c>
      <c r="M100" s="115"/>
      <c r="N100" s="10"/>
      <c r="O100" s="10"/>
      <c r="P100" s="1"/>
      <c r="Q100" s="12"/>
      <c r="R100" s="10"/>
      <c r="S100" s="10"/>
      <c r="T100" s="10"/>
      <c r="U100" s="10"/>
      <c r="V100" s="10"/>
      <c r="W100" s="10"/>
      <c r="X100" s="10"/>
      <c r="Y100" s="10"/>
    </row>
    <row r="101" spans="1:25" x14ac:dyDescent="0.2">
      <c r="A101" s="94" t="s">
        <v>11</v>
      </c>
      <c r="B101" s="97">
        <v>2007</v>
      </c>
      <c r="C101" s="109">
        <v>21</v>
      </c>
      <c r="D101" s="109">
        <v>7</v>
      </c>
      <c r="E101" s="109">
        <v>0</v>
      </c>
      <c r="F101" s="109">
        <v>8</v>
      </c>
      <c r="G101" s="109">
        <v>4</v>
      </c>
      <c r="H101" s="109">
        <v>1</v>
      </c>
      <c r="I101" s="156">
        <v>4</v>
      </c>
      <c r="J101" s="93">
        <v>2000</v>
      </c>
      <c r="K101" s="93">
        <v>1107</v>
      </c>
      <c r="L101" s="93">
        <v>0</v>
      </c>
      <c r="M101" s="115"/>
      <c r="N101" s="10"/>
      <c r="O101" s="10"/>
      <c r="P101" s="1"/>
      <c r="Q101" s="12"/>
      <c r="R101" s="10"/>
      <c r="S101" s="10"/>
      <c r="T101" s="10"/>
      <c r="U101" s="10"/>
      <c r="V101" s="10"/>
      <c r="W101" s="10"/>
      <c r="X101" s="10"/>
      <c r="Y101" s="10"/>
    </row>
    <row r="102" spans="1:25" x14ac:dyDescent="0.2">
      <c r="A102" s="94" t="s">
        <v>11</v>
      </c>
      <c r="B102" s="97">
        <v>2008</v>
      </c>
      <c r="C102" s="109">
        <v>14</v>
      </c>
      <c r="D102" s="109">
        <v>7</v>
      </c>
      <c r="E102" s="109">
        <v>0</v>
      </c>
      <c r="F102" s="109">
        <v>5</v>
      </c>
      <c r="G102" s="109">
        <v>4</v>
      </c>
      <c r="H102" s="109">
        <v>2</v>
      </c>
      <c r="I102" s="156">
        <v>4</v>
      </c>
      <c r="J102" s="93">
        <v>1858</v>
      </c>
      <c r="K102" s="93">
        <v>2060</v>
      </c>
      <c r="L102" s="93">
        <v>0</v>
      </c>
      <c r="M102" s="115"/>
      <c r="N102" s="10"/>
      <c r="O102" s="10"/>
      <c r="P102" s="1"/>
      <c r="Q102" s="12"/>
      <c r="R102" s="10"/>
      <c r="S102" s="10"/>
      <c r="T102" s="10"/>
      <c r="U102" s="10"/>
      <c r="V102" s="10"/>
      <c r="W102" s="10"/>
      <c r="X102" s="10"/>
      <c r="Y102" s="10"/>
    </row>
    <row r="103" spans="1:25" x14ac:dyDescent="0.2">
      <c r="A103" s="94" t="s">
        <v>11</v>
      </c>
      <c r="B103" s="96">
        <v>2009</v>
      </c>
      <c r="C103" s="109">
        <v>20</v>
      </c>
      <c r="D103" s="109">
        <v>10</v>
      </c>
      <c r="E103" s="109">
        <v>0</v>
      </c>
      <c r="F103" s="109">
        <v>3</v>
      </c>
      <c r="G103" s="109">
        <v>5</v>
      </c>
      <c r="H103" s="109">
        <v>1</v>
      </c>
      <c r="I103" s="156">
        <v>5</v>
      </c>
      <c r="J103" s="93">
        <v>2280</v>
      </c>
      <c r="K103" s="93">
        <v>136</v>
      </c>
      <c r="L103" s="93">
        <v>0</v>
      </c>
      <c r="M103" s="115"/>
      <c r="N103" s="10"/>
      <c r="O103" s="10"/>
      <c r="P103" s="1"/>
      <c r="Q103" s="12"/>
      <c r="R103" s="10"/>
      <c r="S103" s="10"/>
      <c r="T103" s="10"/>
      <c r="U103" s="10"/>
      <c r="V103" s="10"/>
      <c r="W103" s="10"/>
      <c r="X103" s="10"/>
      <c r="Y103" s="10"/>
    </row>
    <row r="104" spans="1:25" x14ac:dyDescent="0.2">
      <c r="A104" s="94" t="s">
        <v>11</v>
      </c>
      <c r="B104" s="98">
        <v>2010</v>
      </c>
      <c r="C104" s="109">
        <v>16</v>
      </c>
      <c r="D104" s="109">
        <v>11</v>
      </c>
      <c r="E104" s="109">
        <v>0</v>
      </c>
      <c r="F104" s="109">
        <v>3</v>
      </c>
      <c r="G104" s="109">
        <v>8</v>
      </c>
      <c r="H104" s="109">
        <v>0</v>
      </c>
      <c r="I104" s="156">
        <v>7</v>
      </c>
      <c r="J104" s="93">
        <v>1604</v>
      </c>
      <c r="K104" s="93">
        <v>214</v>
      </c>
      <c r="L104" s="93">
        <v>76</v>
      </c>
      <c r="M104" s="115"/>
      <c r="N104" s="10"/>
      <c r="O104" s="10"/>
      <c r="P104" s="1"/>
      <c r="Q104" s="12"/>
      <c r="R104" s="10"/>
      <c r="S104" s="10"/>
      <c r="T104" s="10"/>
      <c r="U104" s="10"/>
      <c r="V104" s="10"/>
      <c r="W104" s="10"/>
      <c r="X104" s="10"/>
      <c r="Y104" s="10"/>
    </row>
    <row r="105" spans="1:25" s="10" customFormat="1" x14ac:dyDescent="0.2">
      <c r="A105" s="94" t="s">
        <v>11</v>
      </c>
      <c r="B105" s="98">
        <v>2011</v>
      </c>
      <c r="C105" s="109">
        <v>21</v>
      </c>
      <c r="D105" s="109">
        <v>14</v>
      </c>
      <c r="E105" s="109">
        <v>3</v>
      </c>
      <c r="F105" s="109">
        <v>18</v>
      </c>
      <c r="G105" s="109">
        <v>10</v>
      </c>
      <c r="H105" s="109">
        <v>1</v>
      </c>
      <c r="I105" s="156">
        <v>6</v>
      </c>
      <c r="J105" s="93">
        <v>2981</v>
      </c>
      <c r="K105" s="93">
        <v>1495</v>
      </c>
      <c r="L105" s="93">
        <v>180</v>
      </c>
      <c r="M105" s="115"/>
      <c r="P105" s="1"/>
      <c r="Q105" s="12"/>
    </row>
    <row r="106" spans="1:25" s="10" customFormat="1" x14ac:dyDescent="0.2">
      <c r="A106" s="94" t="s">
        <v>11</v>
      </c>
      <c r="B106" s="98">
        <v>2012</v>
      </c>
      <c r="C106" s="109">
        <v>59</v>
      </c>
      <c r="D106" s="109">
        <v>18</v>
      </c>
      <c r="E106" s="109">
        <v>2</v>
      </c>
      <c r="F106" s="109">
        <v>7</v>
      </c>
      <c r="G106" s="109">
        <v>17</v>
      </c>
      <c r="H106" s="109">
        <v>2</v>
      </c>
      <c r="I106" s="156">
        <v>10</v>
      </c>
      <c r="J106" s="93">
        <v>3401.2550000000001</v>
      </c>
      <c r="K106" s="93">
        <v>900.38199999999995</v>
      </c>
      <c r="L106" s="93">
        <v>196</v>
      </c>
      <c r="M106" s="115"/>
      <c r="P106" s="1"/>
      <c r="Q106" s="12"/>
    </row>
    <row r="107" spans="1:25" s="10" customFormat="1" x14ac:dyDescent="0.2">
      <c r="A107" s="94" t="s">
        <v>11</v>
      </c>
      <c r="B107" s="98">
        <v>2013</v>
      </c>
      <c r="C107" s="109">
        <v>34</v>
      </c>
      <c r="D107" s="109">
        <v>19</v>
      </c>
      <c r="E107" s="109">
        <v>0</v>
      </c>
      <c r="F107" s="109">
        <v>19</v>
      </c>
      <c r="G107" s="109">
        <v>18</v>
      </c>
      <c r="H107" s="109">
        <v>0</v>
      </c>
      <c r="I107" s="156">
        <v>10.6</v>
      </c>
      <c r="J107" s="93">
        <v>2877.6529999999998</v>
      </c>
      <c r="K107" s="93">
        <v>1145.0039999999999</v>
      </c>
      <c r="L107" s="93">
        <v>115</v>
      </c>
      <c r="M107" s="115"/>
      <c r="P107" s="1"/>
      <c r="Q107" s="12"/>
    </row>
    <row r="108" spans="1:25" s="10" customFormat="1" x14ac:dyDescent="0.2">
      <c r="A108" s="94" t="s">
        <v>11</v>
      </c>
      <c r="B108" s="98">
        <v>2014</v>
      </c>
      <c r="C108" s="109">
        <v>30</v>
      </c>
      <c r="D108" s="109">
        <v>10</v>
      </c>
      <c r="E108" s="109">
        <v>1</v>
      </c>
      <c r="F108" s="109">
        <v>1</v>
      </c>
      <c r="G108" s="109">
        <v>13</v>
      </c>
      <c r="H108" s="109">
        <v>0</v>
      </c>
      <c r="I108" s="156">
        <v>11.3</v>
      </c>
      <c r="J108" s="93">
        <v>2270.2109999999998</v>
      </c>
      <c r="K108" s="93">
        <v>737.9</v>
      </c>
      <c r="L108" s="93">
        <v>111</v>
      </c>
      <c r="M108" s="115"/>
      <c r="P108" s="1"/>
      <c r="Q108" s="12"/>
    </row>
    <row r="109" spans="1:25" s="10" customFormat="1" x14ac:dyDescent="0.2">
      <c r="A109" s="94" t="s">
        <v>11</v>
      </c>
      <c r="B109" s="98">
        <v>2015</v>
      </c>
      <c r="C109" s="109">
        <v>30</v>
      </c>
      <c r="D109" s="109">
        <v>4</v>
      </c>
      <c r="E109" s="109">
        <v>2</v>
      </c>
      <c r="F109" s="109">
        <v>8</v>
      </c>
      <c r="G109" s="109">
        <v>22</v>
      </c>
      <c r="H109" s="109">
        <v>3</v>
      </c>
      <c r="I109" s="156">
        <v>12</v>
      </c>
      <c r="J109" s="93">
        <v>2975</v>
      </c>
      <c r="K109" s="93">
        <v>2327</v>
      </c>
      <c r="L109" s="93">
        <v>152</v>
      </c>
      <c r="M109" s="115"/>
      <c r="P109" s="1"/>
      <c r="Q109" s="12"/>
    </row>
    <row r="110" spans="1:25" s="4" customFormat="1" x14ac:dyDescent="0.2">
      <c r="A110" s="94" t="s">
        <v>11</v>
      </c>
      <c r="B110" s="98">
        <v>2016</v>
      </c>
      <c r="C110" s="109">
        <v>34</v>
      </c>
      <c r="D110" s="109">
        <v>6</v>
      </c>
      <c r="E110" s="109">
        <v>2</v>
      </c>
      <c r="F110" s="109">
        <v>4</v>
      </c>
      <c r="G110" s="109">
        <v>31</v>
      </c>
      <c r="H110" s="109">
        <v>3</v>
      </c>
      <c r="I110" s="156">
        <v>14.5</v>
      </c>
      <c r="J110" s="93">
        <v>4234</v>
      </c>
      <c r="K110" s="93">
        <v>3075</v>
      </c>
      <c r="L110" s="93">
        <v>202</v>
      </c>
      <c r="M110" s="115"/>
      <c r="N110" s="10"/>
      <c r="O110" s="10"/>
      <c r="P110" s="1"/>
      <c r="Q110" s="12"/>
      <c r="R110" s="10"/>
      <c r="S110" s="10"/>
      <c r="T110" s="10"/>
      <c r="U110" s="10"/>
      <c r="V110" s="10"/>
      <c r="W110" s="10"/>
      <c r="X110" s="10"/>
      <c r="Y110" s="10"/>
    </row>
    <row r="111" spans="1:25" s="10" customFormat="1" x14ac:dyDescent="0.2">
      <c r="A111" s="121" t="s">
        <v>11</v>
      </c>
      <c r="B111" s="122">
        <v>2017</v>
      </c>
      <c r="C111" s="123">
        <f>VLOOKUP('Rådata 2007-2017'!C72,'Rådata 2007-2017'!C72:BJ72,'MIS (Andreas)'!A16,0)</f>
        <v>33</v>
      </c>
      <c r="D111" s="123">
        <f>VLOOKUP('Rådata 2007-2017'!D72,'Rådata 2007-2017'!D72:BJ72,'MIS (Andreas)'!B16,0)</f>
        <v>13</v>
      </c>
      <c r="E111" s="123">
        <f>VLOOKUP('Rådata 2007-2017'!E72,'Rådata 2007-2017'!E72:BJ72,'MIS (Andreas)'!C16,0)</f>
        <v>2</v>
      </c>
      <c r="F111" s="124">
        <f>'Rådata 2007-2017'!W72+'Rådata 2007-2017'!AC72+'Rådata 2007-2017'!AE72</f>
        <v>3</v>
      </c>
      <c r="G111" s="123">
        <f>VLOOKUP('Rådata 2007-2017'!G72,'Rådata 2007-2017'!G72:BL72,'MIS (Andreas)'!E16,0)</f>
        <v>35</v>
      </c>
      <c r="H111" s="123">
        <f>VLOOKUP('Rådata 2007-2017'!H72,'Rådata 2007-2017'!H72:BM72,'MIS (Andreas)'!F16,0)</f>
        <v>2</v>
      </c>
      <c r="I111" s="154">
        <f>'Rådata 2007-2017'!N72+'Rådata 2007-2017'!O72+'Rådata 2007-2017'!P72+'Rådata 2007-2017'!Q72</f>
        <v>12.5</v>
      </c>
      <c r="J111" s="110">
        <f>VLOOKUP('Rådata 2007-2017'!J72,'Rådata 2007-2017'!J72:BO72,'MIS (Andreas)'!H16,0)</f>
        <v>1690.4104399999999</v>
      </c>
      <c r="K111" s="110">
        <f>VLOOKUP('Rådata 2007-2017'!K72,'Rådata 2007-2017'!K72:BP72,'MIS (Andreas)'!I16,0)</f>
        <v>1338.32077</v>
      </c>
      <c r="L111" s="93">
        <f>'Rådata 2007-2017'!BI72+'Rådata 2007-2017'!BH72</f>
        <v>128</v>
      </c>
      <c r="M111" s="115"/>
      <c r="P111" s="1"/>
      <c r="Q111" s="12"/>
    </row>
    <row r="112" spans="1:25" x14ac:dyDescent="0.2">
      <c r="A112" s="94" t="s">
        <v>52</v>
      </c>
      <c r="B112" s="98">
        <v>2000</v>
      </c>
      <c r="C112" s="109">
        <v>34</v>
      </c>
      <c r="D112" s="109">
        <v>3</v>
      </c>
      <c r="E112" s="109">
        <v>0</v>
      </c>
      <c r="F112" s="109">
        <v>0</v>
      </c>
      <c r="G112" s="109">
        <v>0</v>
      </c>
      <c r="H112" s="109">
        <v>0</v>
      </c>
      <c r="I112" s="156">
        <v>0</v>
      </c>
      <c r="J112" s="93">
        <v>0</v>
      </c>
      <c r="K112" s="93">
        <v>0</v>
      </c>
      <c r="L112" s="93">
        <v>0</v>
      </c>
      <c r="M112" s="115"/>
      <c r="N112" s="10"/>
      <c r="O112" s="10"/>
      <c r="P112" s="1"/>
      <c r="Q112" s="12"/>
      <c r="R112" s="10"/>
      <c r="S112" s="10"/>
      <c r="T112" s="10"/>
      <c r="U112" s="10"/>
      <c r="V112" s="10"/>
      <c r="W112" s="10"/>
      <c r="X112" s="10"/>
      <c r="Y112" s="10"/>
    </row>
    <row r="113" spans="1:25" x14ac:dyDescent="0.2">
      <c r="A113" s="94" t="s">
        <v>52</v>
      </c>
      <c r="B113" s="98">
        <v>2001</v>
      </c>
      <c r="C113" s="109">
        <v>34</v>
      </c>
      <c r="D113" s="109">
        <v>10</v>
      </c>
      <c r="E113" s="109">
        <v>0</v>
      </c>
      <c r="F113" s="109">
        <v>0</v>
      </c>
      <c r="G113" s="109">
        <v>0</v>
      </c>
      <c r="H113" s="109">
        <v>0</v>
      </c>
      <c r="I113" s="156">
        <v>0</v>
      </c>
      <c r="J113" s="93">
        <v>0</v>
      </c>
      <c r="K113" s="93">
        <v>0</v>
      </c>
      <c r="L113" s="93">
        <v>0</v>
      </c>
      <c r="M113" s="115"/>
      <c r="N113" s="10"/>
      <c r="O113" s="10"/>
      <c r="P113" s="1"/>
      <c r="Q113" s="12"/>
      <c r="R113" s="10"/>
      <c r="S113" s="10"/>
      <c r="T113" s="10"/>
      <c r="U113" s="10"/>
      <c r="V113" s="10"/>
      <c r="W113" s="10"/>
      <c r="X113" s="10"/>
      <c r="Y113" s="10"/>
    </row>
    <row r="114" spans="1:25" x14ac:dyDescent="0.2">
      <c r="A114" s="94" t="s">
        <v>52</v>
      </c>
      <c r="B114" s="98">
        <v>2002</v>
      </c>
      <c r="C114" s="109">
        <v>34</v>
      </c>
      <c r="D114" s="109">
        <v>8</v>
      </c>
      <c r="E114" s="109">
        <v>0</v>
      </c>
      <c r="F114" s="109">
        <v>2</v>
      </c>
      <c r="G114" s="109">
        <v>0</v>
      </c>
      <c r="H114" s="109">
        <v>0</v>
      </c>
      <c r="I114" s="156">
        <v>0</v>
      </c>
      <c r="J114" s="93">
        <v>0</v>
      </c>
      <c r="K114" s="93">
        <v>0</v>
      </c>
      <c r="L114" s="93">
        <v>0</v>
      </c>
      <c r="M114" s="115"/>
      <c r="N114" s="10"/>
      <c r="O114" s="10"/>
      <c r="P114" s="1"/>
      <c r="Q114" s="12"/>
      <c r="R114" s="10"/>
      <c r="S114" s="10"/>
      <c r="T114" s="10"/>
      <c r="U114" s="10"/>
      <c r="V114" s="10"/>
      <c r="W114" s="10"/>
      <c r="X114" s="10"/>
      <c r="Y114" s="10"/>
    </row>
    <row r="115" spans="1:25" x14ac:dyDescent="0.2">
      <c r="A115" s="94" t="s">
        <v>52</v>
      </c>
      <c r="B115" s="98">
        <v>2003</v>
      </c>
      <c r="C115" s="109">
        <v>28</v>
      </c>
      <c r="D115" s="109">
        <v>16</v>
      </c>
      <c r="E115" s="109">
        <v>0</v>
      </c>
      <c r="F115" s="109">
        <v>3</v>
      </c>
      <c r="G115" s="109">
        <v>0</v>
      </c>
      <c r="H115" s="109">
        <v>1</v>
      </c>
      <c r="I115" s="156">
        <v>0</v>
      </c>
      <c r="J115" s="93">
        <v>0</v>
      </c>
      <c r="K115" s="93">
        <v>0</v>
      </c>
      <c r="L115" s="93">
        <v>0</v>
      </c>
      <c r="M115" s="115"/>
      <c r="N115" s="10"/>
      <c r="O115" s="10"/>
      <c r="P115" s="1"/>
      <c r="Q115" s="12"/>
      <c r="R115" s="10"/>
      <c r="S115" s="10"/>
      <c r="T115" s="10"/>
      <c r="U115" s="10"/>
      <c r="V115" s="10"/>
      <c r="W115" s="10"/>
      <c r="X115" s="10"/>
      <c r="Y115" s="10"/>
    </row>
    <row r="116" spans="1:25" x14ac:dyDescent="0.2">
      <c r="A116" s="94" t="s">
        <v>52</v>
      </c>
      <c r="B116" s="96">
        <v>2004</v>
      </c>
      <c r="C116" s="109">
        <v>38</v>
      </c>
      <c r="D116" s="109">
        <v>6</v>
      </c>
      <c r="E116" s="109">
        <v>0</v>
      </c>
      <c r="F116" s="109">
        <v>5</v>
      </c>
      <c r="G116" s="109">
        <v>4</v>
      </c>
      <c r="H116" s="109">
        <v>1</v>
      </c>
      <c r="I116" s="156">
        <v>2.1</v>
      </c>
      <c r="J116" s="93">
        <v>3015</v>
      </c>
      <c r="K116" s="93">
        <v>497</v>
      </c>
      <c r="L116" s="93">
        <v>0</v>
      </c>
      <c r="M116" s="115"/>
      <c r="N116" s="10"/>
      <c r="O116" s="10"/>
      <c r="P116" s="1"/>
      <c r="Q116" s="12"/>
      <c r="R116" s="10"/>
      <c r="S116" s="10"/>
      <c r="T116" s="10"/>
      <c r="U116" s="10"/>
      <c r="V116" s="10"/>
      <c r="W116" s="10"/>
      <c r="X116" s="10"/>
      <c r="Y116" s="10"/>
    </row>
    <row r="117" spans="1:25" x14ac:dyDescent="0.2">
      <c r="A117" s="94" t="s">
        <v>52</v>
      </c>
      <c r="B117" s="96">
        <v>2005</v>
      </c>
      <c r="C117" s="109">
        <v>53</v>
      </c>
      <c r="D117" s="109">
        <v>16</v>
      </c>
      <c r="E117" s="109">
        <v>1</v>
      </c>
      <c r="F117" s="109">
        <v>7</v>
      </c>
      <c r="G117" s="109">
        <v>4</v>
      </c>
      <c r="H117" s="109">
        <v>1</v>
      </c>
      <c r="I117" s="156">
        <v>6.1</v>
      </c>
      <c r="J117" s="93">
        <v>7415</v>
      </c>
      <c r="K117" s="93">
        <v>345</v>
      </c>
      <c r="L117" s="93">
        <v>0</v>
      </c>
      <c r="M117" s="115"/>
      <c r="N117" s="10"/>
      <c r="O117" s="10"/>
      <c r="P117" s="1"/>
      <c r="Q117" s="12"/>
      <c r="R117" s="10"/>
      <c r="S117" s="10"/>
      <c r="T117" s="10"/>
      <c r="U117" s="10"/>
      <c r="V117" s="10"/>
      <c r="W117" s="10"/>
      <c r="X117" s="10"/>
      <c r="Y117" s="10"/>
    </row>
    <row r="118" spans="1:25" x14ac:dyDescent="0.2">
      <c r="A118" s="94" t="s">
        <v>52</v>
      </c>
      <c r="B118" s="96">
        <v>2006</v>
      </c>
      <c r="C118" s="109">
        <v>45</v>
      </c>
      <c r="D118" s="109">
        <v>18</v>
      </c>
      <c r="E118" s="109">
        <v>1</v>
      </c>
      <c r="F118" s="109">
        <v>14</v>
      </c>
      <c r="G118" s="109">
        <v>7</v>
      </c>
      <c r="H118" s="109">
        <v>2</v>
      </c>
      <c r="I118" s="156">
        <v>6.1</v>
      </c>
      <c r="J118" s="93">
        <v>3326</v>
      </c>
      <c r="K118" s="93">
        <v>914</v>
      </c>
      <c r="L118" s="93">
        <v>0</v>
      </c>
      <c r="M118" s="115"/>
      <c r="N118" s="10"/>
      <c r="O118" s="10"/>
      <c r="P118" s="1"/>
      <c r="Q118" s="12"/>
      <c r="R118" s="10"/>
      <c r="S118" s="10"/>
      <c r="T118" s="10"/>
      <c r="U118" s="10"/>
      <c r="V118" s="10"/>
      <c r="W118" s="10"/>
      <c r="X118" s="10"/>
      <c r="Y118" s="10"/>
    </row>
    <row r="119" spans="1:25" x14ac:dyDescent="0.2">
      <c r="A119" s="94" t="s">
        <v>12</v>
      </c>
      <c r="B119" s="98">
        <v>2007</v>
      </c>
      <c r="C119" s="109">
        <v>62</v>
      </c>
      <c r="D119" s="109">
        <v>4</v>
      </c>
      <c r="E119" s="109">
        <v>1</v>
      </c>
      <c r="F119" s="109">
        <v>37</v>
      </c>
      <c r="G119" s="109">
        <v>7</v>
      </c>
      <c r="H119" s="109">
        <v>1</v>
      </c>
      <c r="I119" s="156">
        <v>4</v>
      </c>
      <c r="J119" s="93">
        <v>1681</v>
      </c>
      <c r="K119" s="93">
        <v>4495</v>
      </c>
      <c r="L119" s="93">
        <v>0</v>
      </c>
      <c r="M119" s="115"/>
      <c r="N119" s="10"/>
      <c r="O119" s="10"/>
      <c r="P119" s="1"/>
      <c r="Q119" s="12"/>
      <c r="R119" s="10"/>
      <c r="S119" s="10"/>
      <c r="T119" s="10"/>
      <c r="U119" s="10"/>
      <c r="V119" s="10"/>
      <c r="W119" s="10"/>
      <c r="X119" s="10"/>
      <c r="Y119" s="10"/>
    </row>
    <row r="120" spans="1:25" x14ac:dyDescent="0.2">
      <c r="A120" s="94" t="s">
        <v>12</v>
      </c>
      <c r="B120" s="98">
        <v>2008</v>
      </c>
      <c r="C120" s="109">
        <v>42</v>
      </c>
      <c r="D120" s="109">
        <v>8</v>
      </c>
      <c r="E120" s="109">
        <v>1</v>
      </c>
      <c r="F120" s="109">
        <v>18</v>
      </c>
      <c r="G120" s="109">
        <v>6</v>
      </c>
      <c r="H120" s="109">
        <v>1</v>
      </c>
      <c r="I120" s="156">
        <v>4</v>
      </c>
      <c r="J120" s="93">
        <v>1947</v>
      </c>
      <c r="K120" s="93">
        <v>1682</v>
      </c>
      <c r="L120" s="93">
        <v>0</v>
      </c>
      <c r="M120" s="115"/>
      <c r="N120" s="10"/>
      <c r="O120" s="10"/>
      <c r="P120" s="1"/>
      <c r="Q120" s="12"/>
      <c r="R120" s="10"/>
      <c r="S120" s="10"/>
      <c r="T120" s="10"/>
      <c r="U120" s="10"/>
      <c r="V120" s="10"/>
      <c r="W120" s="10"/>
      <c r="X120" s="10"/>
      <c r="Y120" s="10"/>
    </row>
    <row r="121" spans="1:25" x14ac:dyDescent="0.2">
      <c r="A121" s="94" t="s">
        <v>12</v>
      </c>
      <c r="B121" s="96">
        <v>2009</v>
      </c>
      <c r="C121" s="109">
        <v>42</v>
      </c>
      <c r="D121" s="109">
        <v>9</v>
      </c>
      <c r="E121" s="109">
        <v>1</v>
      </c>
      <c r="F121" s="109">
        <v>21</v>
      </c>
      <c r="G121" s="109">
        <v>6</v>
      </c>
      <c r="H121" s="109">
        <v>1</v>
      </c>
      <c r="I121" s="156">
        <v>4.3</v>
      </c>
      <c r="J121" s="93">
        <v>1652</v>
      </c>
      <c r="K121" s="93">
        <v>3545</v>
      </c>
      <c r="L121" s="93">
        <v>0</v>
      </c>
      <c r="M121" s="115"/>
      <c r="N121" s="10"/>
      <c r="O121" s="10"/>
      <c r="P121" s="1"/>
      <c r="Q121" s="12"/>
      <c r="R121" s="10"/>
      <c r="S121" s="10"/>
      <c r="T121" s="10"/>
      <c r="U121" s="10"/>
      <c r="V121" s="10"/>
      <c r="W121" s="10"/>
      <c r="X121" s="10"/>
      <c r="Y121" s="10"/>
    </row>
    <row r="122" spans="1:25" x14ac:dyDescent="0.2">
      <c r="A122" s="94" t="s">
        <v>12</v>
      </c>
      <c r="B122" s="98">
        <v>2010</v>
      </c>
      <c r="C122" s="109">
        <v>53</v>
      </c>
      <c r="D122" s="109">
        <v>13</v>
      </c>
      <c r="E122" s="109">
        <v>0</v>
      </c>
      <c r="F122" s="109">
        <v>35</v>
      </c>
      <c r="G122" s="109">
        <v>9</v>
      </c>
      <c r="H122" s="109">
        <v>4</v>
      </c>
      <c r="I122" s="156">
        <v>4.5</v>
      </c>
      <c r="J122" s="93">
        <v>1801</v>
      </c>
      <c r="K122" s="93">
        <v>2347</v>
      </c>
      <c r="L122" s="93">
        <v>391</v>
      </c>
      <c r="M122" s="115"/>
      <c r="N122" s="10"/>
      <c r="O122" s="10"/>
      <c r="P122" s="1"/>
      <c r="Q122" s="12"/>
      <c r="R122" s="10"/>
      <c r="S122" s="10"/>
      <c r="T122" s="10"/>
      <c r="U122" s="10"/>
      <c r="V122" s="10"/>
      <c r="W122" s="10"/>
      <c r="X122" s="10"/>
      <c r="Y122" s="10"/>
    </row>
    <row r="123" spans="1:25" s="10" customFormat="1" x14ac:dyDescent="0.2">
      <c r="A123" s="94" t="s">
        <v>12</v>
      </c>
      <c r="B123" s="98">
        <v>2011</v>
      </c>
      <c r="C123" s="109">
        <v>47</v>
      </c>
      <c r="D123" s="109">
        <v>12</v>
      </c>
      <c r="E123" s="109">
        <v>3</v>
      </c>
      <c r="F123" s="109">
        <v>23</v>
      </c>
      <c r="G123" s="109">
        <v>14</v>
      </c>
      <c r="H123" s="109">
        <v>1</v>
      </c>
      <c r="I123" s="156">
        <v>5.6499999999999995</v>
      </c>
      <c r="J123" s="93">
        <v>2598.1765800000003</v>
      </c>
      <c r="K123" s="93">
        <v>3288.7253100000003</v>
      </c>
      <c r="L123" s="93">
        <v>386</v>
      </c>
      <c r="M123" s="115"/>
      <c r="P123" s="1"/>
      <c r="Q123" s="12"/>
    </row>
    <row r="124" spans="1:25" s="10" customFormat="1" x14ac:dyDescent="0.2">
      <c r="A124" s="94" t="s">
        <v>12</v>
      </c>
      <c r="B124" s="98">
        <v>2012</v>
      </c>
      <c r="C124" s="109">
        <v>52</v>
      </c>
      <c r="D124" s="109">
        <v>13</v>
      </c>
      <c r="E124" s="109">
        <v>1</v>
      </c>
      <c r="F124" s="109">
        <v>27</v>
      </c>
      <c r="G124" s="109">
        <v>18</v>
      </c>
      <c r="H124" s="109">
        <v>1</v>
      </c>
      <c r="I124" s="156">
        <v>9</v>
      </c>
      <c r="J124" s="93">
        <v>2283.0369999999998</v>
      </c>
      <c r="K124" s="93">
        <v>3945</v>
      </c>
      <c r="L124" s="93">
        <v>556</v>
      </c>
      <c r="M124" s="115"/>
      <c r="P124" s="1"/>
      <c r="Q124" s="12"/>
    </row>
    <row r="125" spans="1:25" s="10" customFormat="1" x14ac:dyDescent="0.2">
      <c r="A125" s="94" t="s">
        <v>12</v>
      </c>
      <c r="B125" s="98">
        <v>2013</v>
      </c>
      <c r="C125" s="109">
        <v>69</v>
      </c>
      <c r="D125" s="109">
        <v>6</v>
      </c>
      <c r="E125" s="109">
        <v>1</v>
      </c>
      <c r="F125" s="109">
        <v>40</v>
      </c>
      <c r="G125" s="109">
        <v>29</v>
      </c>
      <c r="H125" s="109">
        <v>5</v>
      </c>
      <c r="I125" s="156">
        <v>11</v>
      </c>
      <c r="J125" s="93">
        <v>1080.6020000000001</v>
      </c>
      <c r="K125" s="93">
        <v>2953.6451999999999</v>
      </c>
      <c r="L125" s="93">
        <v>471</v>
      </c>
      <c r="M125" s="115"/>
      <c r="P125" s="1"/>
      <c r="Q125" s="12"/>
    </row>
    <row r="126" spans="1:25" s="10" customFormat="1" x14ac:dyDescent="0.2">
      <c r="A126" s="94" t="s">
        <v>12</v>
      </c>
      <c r="B126" s="98">
        <v>2014</v>
      </c>
      <c r="C126" s="109">
        <v>81</v>
      </c>
      <c r="D126" s="109">
        <v>7</v>
      </c>
      <c r="E126" s="109">
        <v>1</v>
      </c>
      <c r="F126" s="109">
        <v>50</v>
      </c>
      <c r="G126" s="109">
        <v>49</v>
      </c>
      <c r="H126" s="109">
        <v>2</v>
      </c>
      <c r="I126" s="156">
        <v>11</v>
      </c>
      <c r="J126" s="93">
        <v>1013.28212</v>
      </c>
      <c r="K126" s="93">
        <v>4544.5540099999998</v>
      </c>
      <c r="L126" s="93">
        <v>398</v>
      </c>
      <c r="M126" s="115"/>
      <c r="P126" s="1"/>
      <c r="Q126" s="12"/>
    </row>
    <row r="127" spans="1:25" s="10" customFormat="1" x14ac:dyDescent="0.2">
      <c r="A127" s="94" t="s">
        <v>12</v>
      </c>
      <c r="B127" s="98">
        <v>2015</v>
      </c>
      <c r="C127" s="109">
        <v>90</v>
      </c>
      <c r="D127" s="109">
        <v>12</v>
      </c>
      <c r="E127" s="109">
        <v>2</v>
      </c>
      <c r="F127" s="109">
        <v>77</v>
      </c>
      <c r="G127" s="109">
        <v>70</v>
      </c>
      <c r="H127" s="109">
        <v>1</v>
      </c>
      <c r="I127" s="156">
        <v>11</v>
      </c>
      <c r="J127" s="93">
        <v>1287</v>
      </c>
      <c r="K127" s="93">
        <v>3754</v>
      </c>
      <c r="L127" s="93">
        <v>331</v>
      </c>
      <c r="M127" s="115"/>
      <c r="P127" s="1"/>
      <c r="Q127" s="12"/>
    </row>
    <row r="128" spans="1:25" s="4" customFormat="1" x14ac:dyDescent="0.2">
      <c r="A128" s="94" t="s">
        <v>12</v>
      </c>
      <c r="B128" s="98">
        <v>2016</v>
      </c>
      <c r="C128" s="109">
        <v>68</v>
      </c>
      <c r="D128" s="109">
        <v>14</v>
      </c>
      <c r="E128" s="109">
        <v>3</v>
      </c>
      <c r="F128" s="109">
        <v>41</v>
      </c>
      <c r="G128" s="109">
        <v>57</v>
      </c>
      <c r="H128" s="109">
        <v>1</v>
      </c>
      <c r="I128" s="156">
        <v>11</v>
      </c>
      <c r="J128" s="93">
        <v>1496</v>
      </c>
      <c r="K128" s="93">
        <v>3991</v>
      </c>
      <c r="L128" s="93">
        <v>323</v>
      </c>
      <c r="M128" s="115"/>
      <c r="N128" s="10"/>
      <c r="O128" s="10"/>
      <c r="P128" s="1"/>
      <c r="Q128" s="12"/>
      <c r="R128" s="10"/>
      <c r="S128" s="10"/>
      <c r="T128" s="10"/>
      <c r="U128" s="10"/>
      <c r="V128" s="10"/>
      <c r="W128" s="10"/>
      <c r="X128" s="10"/>
      <c r="Y128" s="10"/>
    </row>
    <row r="129" spans="1:25" s="10" customFormat="1" x14ac:dyDescent="0.2">
      <c r="A129" s="121" t="s">
        <v>12</v>
      </c>
      <c r="B129" s="122">
        <v>2017</v>
      </c>
      <c r="C129" s="123">
        <f>VLOOKUP('Rådata 2007-2017'!C83,'Rådata 2007-2017'!C83:BJ83,'MIS (Andreas)'!A16,0)</f>
        <v>71</v>
      </c>
      <c r="D129" s="123">
        <f>VLOOKUP('Rådata 2007-2017'!D83,'Rådata 2007-2017'!D83:BJ83,'MIS (Andreas)'!B16,0)</f>
        <v>16</v>
      </c>
      <c r="E129" s="123">
        <f>VLOOKUP('Rådata 2007-2017'!E83,'Rådata 2007-2017'!E83:BJ83,'MIS (Andreas)'!C16,0)</f>
        <v>3</v>
      </c>
      <c r="F129" s="124">
        <f>'Rådata 2007-2017'!W83+'Rådata 2007-2017'!AC83+'Rådata 2007-2017'!AE83</f>
        <v>40</v>
      </c>
      <c r="G129" s="123">
        <f>VLOOKUP('Rådata 2007-2017'!G83,'Rådata 2007-2017'!G83:BL83,'MIS (Andreas)'!E16,0)</f>
        <v>62</v>
      </c>
      <c r="H129" s="123">
        <f>VLOOKUP('Rådata 2007-2017'!H83,'Rådata 2007-2017'!H83:BM83,'MIS (Andreas)'!F16,0)</f>
        <v>1</v>
      </c>
      <c r="I129" s="154">
        <f>'Rådata 2007-2017'!N83+'Rådata 2007-2017'!O83+'Rådata 2007-2017'!P83+'Rådata 2007-2017'!Q83</f>
        <v>11.4</v>
      </c>
      <c r="J129" s="110">
        <f>VLOOKUP('Rådata 2007-2017'!J83,'Rådata 2007-2017'!J83:BO83,'MIS (Andreas)'!H16,0)</f>
        <v>1744.13249</v>
      </c>
      <c r="K129" s="110">
        <f>VLOOKUP('Rådata 2007-2017'!K83,'Rådata 2007-2017'!K83:BP83,'MIS (Andreas)'!I16,0)</f>
        <v>4510.903949999999</v>
      </c>
      <c r="L129" s="93">
        <f>'Rådata 2007-2017'!BI83+'Rådata 2007-2017'!BH83</f>
        <v>263</v>
      </c>
      <c r="M129" s="115"/>
      <c r="P129" s="1"/>
      <c r="Q129" s="12"/>
    </row>
    <row r="130" spans="1:25" x14ac:dyDescent="0.2">
      <c r="A130" s="94" t="s">
        <v>53</v>
      </c>
      <c r="B130" s="98">
        <v>2000</v>
      </c>
      <c r="C130" s="109">
        <v>19</v>
      </c>
      <c r="D130" s="109">
        <v>8</v>
      </c>
      <c r="E130" s="109">
        <v>0</v>
      </c>
      <c r="F130" s="109">
        <v>7</v>
      </c>
      <c r="G130" s="109">
        <v>0</v>
      </c>
      <c r="H130" s="109">
        <v>1</v>
      </c>
      <c r="I130" s="156">
        <v>0</v>
      </c>
      <c r="J130" s="93">
        <v>0</v>
      </c>
      <c r="K130" s="93">
        <v>0</v>
      </c>
      <c r="L130" s="93">
        <v>0</v>
      </c>
      <c r="M130" s="115"/>
      <c r="N130" s="10"/>
      <c r="O130" s="10"/>
      <c r="P130" s="1"/>
      <c r="Q130" s="12"/>
      <c r="R130" s="10"/>
      <c r="S130" s="10"/>
      <c r="T130" s="10"/>
      <c r="U130" s="10"/>
      <c r="V130" s="10"/>
      <c r="W130" s="10"/>
      <c r="X130" s="10"/>
      <c r="Y130" s="10"/>
    </row>
    <row r="131" spans="1:25" x14ac:dyDescent="0.2">
      <c r="A131" s="94" t="s">
        <v>53</v>
      </c>
      <c r="B131" s="98">
        <v>2001</v>
      </c>
      <c r="C131" s="109">
        <v>16</v>
      </c>
      <c r="D131" s="109">
        <v>6</v>
      </c>
      <c r="E131" s="109">
        <v>0</v>
      </c>
      <c r="F131" s="109">
        <v>12</v>
      </c>
      <c r="G131" s="109">
        <v>0</v>
      </c>
      <c r="H131" s="109">
        <v>2</v>
      </c>
      <c r="I131" s="156">
        <v>0</v>
      </c>
      <c r="J131" s="93">
        <v>0</v>
      </c>
      <c r="K131" s="93">
        <v>0</v>
      </c>
      <c r="L131" s="93">
        <v>0</v>
      </c>
      <c r="M131" s="115"/>
      <c r="N131" s="10"/>
      <c r="O131" s="10"/>
      <c r="P131" s="1"/>
      <c r="Q131" s="12"/>
      <c r="R131" s="10"/>
      <c r="S131" s="10"/>
      <c r="T131" s="10"/>
      <c r="U131" s="10"/>
      <c r="V131" s="10"/>
      <c r="W131" s="10"/>
      <c r="X131" s="10"/>
      <c r="Y131" s="10"/>
    </row>
    <row r="132" spans="1:25" x14ac:dyDescent="0.2">
      <c r="A132" s="6" t="s">
        <v>53</v>
      </c>
      <c r="B132" s="18">
        <v>2002</v>
      </c>
      <c r="C132" s="22">
        <v>17</v>
      </c>
      <c r="D132" s="22">
        <v>12</v>
      </c>
      <c r="E132" s="22">
        <v>0</v>
      </c>
      <c r="F132" s="22">
        <v>2</v>
      </c>
      <c r="G132" s="22">
        <v>0</v>
      </c>
      <c r="H132" s="22">
        <v>1</v>
      </c>
      <c r="I132" s="152">
        <v>0</v>
      </c>
      <c r="J132" s="100">
        <v>0</v>
      </c>
      <c r="K132" s="100">
        <v>0</v>
      </c>
      <c r="L132" s="100">
        <v>0</v>
      </c>
      <c r="M132" s="10"/>
      <c r="N132" s="10"/>
      <c r="O132" s="10"/>
      <c r="P132" s="1"/>
      <c r="Q132" s="12"/>
      <c r="R132" s="10"/>
      <c r="S132" s="10"/>
      <c r="T132" s="10"/>
      <c r="U132" s="10"/>
      <c r="V132" s="10"/>
      <c r="W132" s="10"/>
      <c r="X132" s="10"/>
      <c r="Y132" s="10"/>
    </row>
    <row r="133" spans="1:25" x14ac:dyDescent="0.2">
      <c r="A133" s="6" t="s">
        <v>53</v>
      </c>
      <c r="B133" s="18">
        <v>2003</v>
      </c>
      <c r="C133" s="22">
        <v>28</v>
      </c>
      <c r="D133" s="22">
        <v>10</v>
      </c>
      <c r="E133" s="22">
        <v>0</v>
      </c>
      <c r="F133" s="22">
        <v>4</v>
      </c>
      <c r="G133" s="22">
        <v>0</v>
      </c>
      <c r="H133" s="22">
        <v>0</v>
      </c>
      <c r="I133" s="152">
        <v>0</v>
      </c>
      <c r="J133" s="100">
        <v>0</v>
      </c>
      <c r="K133" s="100">
        <v>0</v>
      </c>
      <c r="L133" s="100">
        <v>0</v>
      </c>
      <c r="M133" s="10"/>
      <c r="N133" s="10"/>
      <c r="O133" s="10"/>
      <c r="P133" s="1"/>
      <c r="Q133" s="12"/>
      <c r="R133" s="10"/>
      <c r="S133" s="10"/>
      <c r="T133" s="10"/>
      <c r="U133" s="10"/>
      <c r="V133" s="10"/>
      <c r="W133" s="10"/>
      <c r="X133" s="10"/>
      <c r="Y133" s="10"/>
    </row>
    <row r="134" spans="1:25" x14ac:dyDescent="0.2">
      <c r="A134" s="6" t="s">
        <v>53</v>
      </c>
      <c r="B134" s="16">
        <v>2004</v>
      </c>
      <c r="C134" s="22">
        <v>44</v>
      </c>
      <c r="D134" s="22">
        <v>7</v>
      </c>
      <c r="E134" s="22">
        <v>1</v>
      </c>
      <c r="F134" s="22">
        <v>9</v>
      </c>
      <c r="G134" s="22">
        <v>28</v>
      </c>
      <c r="H134" s="22">
        <v>1</v>
      </c>
      <c r="I134" s="152">
        <v>4.0999999999999996</v>
      </c>
      <c r="J134" s="100">
        <v>2440</v>
      </c>
      <c r="K134" s="100">
        <v>1116</v>
      </c>
      <c r="L134" s="100">
        <v>0</v>
      </c>
      <c r="M134" s="10"/>
      <c r="N134" s="10"/>
      <c r="O134" s="10"/>
      <c r="P134" s="1"/>
      <c r="Q134" s="12"/>
      <c r="R134" s="10"/>
      <c r="S134" s="10"/>
      <c r="T134" s="10"/>
      <c r="U134" s="10"/>
      <c r="V134" s="10"/>
      <c r="W134" s="10"/>
      <c r="X134" s="10"/>
      <c r="Y134" s="10"/>
    </row>
    <row r="135" spans="1:25" x14ac:dyDescent="0.2">
      <c r="A135" s="6" t="s">
        <v>53</v>
      </c>
      <c r="B135" s="16">
        <v>2005</v>
      </c>
      <c r="C135" s="22">
        <v>38</v>
      </c>
      <c r="D135" s="22">
        <v>8</v>
      </c>
      <c r="E135" s="22">
        <v>0</v>
      </c>
      <c r="F135" s="22">
        <v>8</v>
      </c>
      <c r="G135" s="22">
        <v>31</v>
      </c>
      <c r="H135" s="22">
        <v>1</v>
      </c>
      <c r="I135" s="152">
        <v>9.6999999999999993</v>
      </c>
      <c r="J135" s="100">
        <v>2073</v>
      </c>
      <c r="K135" s="100">
        <v>1131</v>
      </c>
      <c r="L135" s="100">
        <v>0</v>
      </c>
      <c r="M135" s="10"/>
      <c r="N135" s="10"/>
      <c r="O135" s="10"/>
      <c r="P135" s="1"/>
      <c r="Q135" s="12"/>
      <c r="R135" s="10"/>
      <c r="S135" s="10"/>
      <c r="T135" s="10"/>
      <c r="U135" s="10"/>
      <c r="V135" s="10"/>
      <c r="W135" s="10"/>
      <c r="X135" s="10"/>
      <c r="Y135" s="10"/>
    </row>
    <row r="136" spans="1:25" x14ac:dyDescent="0.2">
      <c r="A136" s="6" t="s">
        <v>53</v>
      </c>
      <c r="B136" s="16">
        <v>2006</v>
      </c>
      <c r="C136" s="22">
        <v>59</v>
      </c>
      <c r="D136" s="22">
        <v>28</v>
      </c>
      <c r="E136" s="22">
        <v>1</v>
      </c>
      <c r="F136" s="22">
        <v>9</v>
      </c>
      <c r="G136" s="22">
        <v>31</v>
      </c>
      <c r="H136" s="22">
        <v>1</v>
      </c>
      <c r="I136" s="152">
        <v>9</v>
      </c>
      <c r="J136" s="100">
        <v>4530</v>
      </c>
      <c r="K136" s="100">
        <v>1424</v>
      </c>
      <c r="L136" s="100">
        <v>0</v>
      </c>
      <c r="M136" s="10"/>
      <c r="N136" s="10"/>
      <c r="O136" s="10"/>
      <c r="P136" s="1"/>
      <c r="Q136" s="12"/>
      <c r="R136" s="10"/>
      <c r="S136" s="10"/>
      <c r="T136" s="10"/>
      <c r="U136" s="10"/>
      <c r="V136" s="10"/>
      <c r="W136" s="10"/>
      <c r="X136" s="10"/>
      <c r="Y136" s="10"/>
    </row>
    <row r="137" spans="1:25" x14ac:dyDescent="0.2">
      <c r="A137" s="6" t="s">
        <v>13</v>
      </c>
      <c r="B137" s="18">
        <v>2007</v>
      </c>
      <c r="C137" s="22">
        <v>70</v>
      </c>
      <c r="D137" s="22">
        <v>40</v>
      </c>
      <c r="E137" s="22">
        <v>1</v>
      </c>
      <c r="F137" s="22">
        <v>8</v>
      </c>
      <c r="G137" s="22">
        <v>24</v>
      </c>
      <c r="H137" s="22">
        <v>2</v>
      </c>
      <c r="I137" s="152">
        <v>10.7</v>
      </c>
      <c r="J137" s="100">
        <v>5622</v>
      </c>
      <c r="K137" s="100">
        <v>1977</v>
      </c>
      <c r="L137" s="100">
        <v>0</v>
      </c>
      <c r="M137" s="10"/>
      <c r="N137" s="10"/>
      <c r="O137" s="10"/>
      <c r="P137" s="1"/>
      <c r="Q137" s="12"/>
      <c r="R137" s="10"/>
      <c r="S137" s="10"/>
      <c r="T137" s="10"/>
      <c r="U137" s="10"/>
      <c r="V137" s="10"/>
      <c r="W137" s="10"/>
      <c r="X137" s="10"/>
      <c r="Y137" s="10"/>
    </row>
    <row r="138" spans="1:25" x14ac:dyDescent="0.2">
      <c r="A138" s="6" t="s">
        <v>13</v>
      </c>
      <c r="B138" s="18">
        <v>2008</v>
      </c>
      <c r="C138" s="22">
        <v>41</v>
      </c>
      <c r="D138" s="22">
        <v>23</v>
      </c>
      <c r="E138" s="22">
        <v>0</v>
      </c>
      <c r="F138" s="22">
        <v>15</v>
      </c>
      <c r="G138" s="22">
        <v>17</v>
      </c>
      <c r="H138" s="22">
        <v>2</v>
      </c>
      <c r="I138" s="152">
        <v>7.72</v>
      </c>
      <c r="J138" s="100">
        <v>7989</v>
      </c>
      <c r="K138" s="100">
        <v>3391</v>
      </c>
      <c r="L138" s="100">
        <v>0</v>
      </c>
      <c r="M138" s="10"/>
      <c r="N138" s="10"/>
      <c r="O138" s="10"/>
      <c r="P138" s="1"/>
      <c r="Q138" s="12"/>
      <c r="R138" s="10"/>
      <c r="S138" s="10"/>
      <c r="T138" s="10"/>
      <c r="U138" s="10"/>
      <c r="V138" s="10"/>
      <c r="W138" s="10"/>
      <c r="X138" s="10"/>
      <c r="Y138" s="10"/>
    </row>
    <row r="139" spans="1:25" x14ac:dyDescent="0.2">
      <c r="A139" s="6" t="s">
        <v>13</v>
      </c>
      <c r="B139" s="16">
        <v>2009</v>
      </c>
      <c r="C139" s="22">
        <v>48</v>
      </c>
      <c r="D139" s="22">
        <v>29</v>
      </c>
      <c r="E139" s="22">
        <v>0</v>
      </c>
      <c r="F139" s="22">
        <v>9</v>
      </c>
      <c r="G139" s="22">
        <v>18</v>
      </c>
      <c r="H139" s="22">
        <v>2</v>
      </c>
      <c r="I139" s="152">
        <v>12.96</v>
      </c>
      <c r="J139" s="100">
        <v>9789</v>
      </c>
      <c r="K139" s="100">
        <v>5134</v>
      </c>
      <c r="L139" s="100">
        <v>0</v>
      </c>
      <c r="M139" s="10"/>
      <c r="N139" s="10"/>
      <c r="O139" s="10"/>
      <c r="P139" s="1"/>
      <c r="Q139" s="12"/>
      <c r="R139" s="10"/>
      <c r="S139" s="10"/>
      <c r="T139" s="10"/>
      <c r="U139" s="10"/>
      <c r="V139" s="10"/>
      <c r="W139" s="10"/>
      <c r="X139" s="10"/>
      <c r="Y139" s="10"/>
    </row>
    <row r="140" spans="1:25" x14ac:dyDescent="0.2">
      <c r="A140" s="6" t="s">
        <v>13</v>
      </c>
      <c r="B140" s="18">
        <v>2010</v>
      </c>
      <c r="C140" s="22">
        <v>49</v>
      </c>
      <c r="D140" s="22">
        <v>11</v>
      </c>
      <c r="E140" s="22">
        <v>0</v>
      </c>
      <c r="F140" s="22">
        <v>17</v>
      </c>
      <c r="G140" s="22">
        <v>21</v>
      </c>
      <c r="H140" s="22">
        <v>4</v>
      </c>
      <c r="I140" s="152">
        <v>14.3</v>
      </c>
      <c r="J140" s="100">
        <v>7808</v>
      </c>
      <c r="K140" s="100">
        <v>3663</v>
      </c>
      <c r="L140" s="100">
        <v>331</v>
      </c>
      <c r="M140" s="10"/>
      <c r="N140" s="10"/>
      <c r="O140" s="10"/>
      <c r="P140" s="1"/>
      <c r="Q140" s="12"/>
      <c r="R140" s="10"/>
      <c r="S140" s="10"/>
      <c r="T140" s="10"/>
      <c r="U140" s="10"/>
      <c r="V140" s="10"/>
      <c r="W140" s="10"/>
      <c r="X140" s="10"/>
      <c r="Y140" s="10"/>
    </row>
    <row r="141" spans="1:25" s="10" customFormat="1" x14ac:dyDescent="0.2">
      <c r="A141" s="11" t="s">
        <v>13</v>
      </c>
      <c r="B141" s="18">
        <v>2011</v>
      </c>
      <c r="C141" s="22">
        <v>62</v>
      </c>
      <c r="D141" s="22">
        <v>33</v>
      </c>
      <c r="E141" s="22">
        <v>5</v>
      </c>
      <c r="F141" s="22">
        <v>8</v>
      </c>
      <c r="G141" s="22">
        <v>21</v>
      </c>
      <c r="H141" s="22">
        <v>2</v>
      </c>
      <c r="I141" s="152">
        <v>16</v>
      </c>
      <c r="J141" s="100">
        <v>7233.9669999999996</v>
      </c>
      <c r="K141" s="100">
        <v>2706.9789000000001</v>
      </c>
      <c r="L141" s="100">
        <v>336</v>
      </c>
      <c r="P141" s="1"/>
      <c r="Q141" s="12"/>
    </row>
    <row r="142" spans="1:25" s="10" customFormat="1" x14ac:dyDescent="0.2">
      <c r="A142" s="11" t="s">
        <v>13</v>
      </c>
      <c r="B142" s="18">
        <v>2012</v>
      </c>
      <c r="C142" s="22">
        <v>61</v>
      </c>
      <c r="D142" s="22">
        <v>37</v>
      </c>
      <c r="E142" s="22">
        <v>4</v>
      </c>
      <c r="F142" s="22">
        <v>18</v>
      </c>
      <c r="G142" s="22">
        <v>50</v>
      </c>
      <c r="H142" s="22">
        <v>5</v>
      </c>
      <c r="I142" s="152">
        <v>16.5</v>
      </c>
      <c r="J142" s="100">
        <v>7461</v>
      </c>
      <c r="K142" s="100">
        <v>3261</v>
      </c>
      <c r="L142" s="100">
        <v>370</v>
      </c>
      <c r="P142" s="1"/>
      <c r="Q142" s="12"/>
    </row>
    <row r="143" spans="1:25" s="10" customFormat="1" x14ac:dyDescent="0.2">
      <c r="A143" s="11" t="s">
        <v>13</v>
      </c>
      <c r="B143" s="18">
        <v>2013</v>
      </c>
      <c r="C143" s="22">
        <v>54</v>
      </c>
      <c r="D143" s="22">
        <v>14</v>
      </c>
      <c r="E143" s="22">
        <v>9</v>
      </c>
      <c r="F143" s="22">
        <v>13</v>
      </c>
      <c r="G143" s="22">
        <v>47</v>
      </c>
      <c r="H143" s="22">
        <v>3</v>
      </c>
      <c r="I143" s="152">
        <v>17.5</v>
      </c>
      <c r="J143" s="100">
        <v>8235.7759999999998</v>
      </c>
      <c r="K143" s="100">
        <v>3283.326</v>
      </c>
      <c r="L143" s="100">
        <v>381</v>
      </c>
      <c r="P143" s="1"/>
      <c r="Q143" s="12"/>
    </row>
    <row r="144" spans="1:25" s="10" customFormat="1" x14ac:dyDescent="0.2">
      <c r="A144" s="11" t="s">
        <v>13</v>
      </c>
      <c r="B144" s="18">
        <v>2014</v>
      </c>
      <c r="C144" s="38">
        <v>51</v>
      </c>
      <c r="D144" s="38">
        <v>21</v>
      </c>
      <c r="E144" s="38">
        <v>4</v>
      </c>
      <c r="F144" s="38">
        <v>18</v>
      </c>
      <c r="G144" s="38">
        <v>53</v>
      </c>
      <c r="H144" s="38">
        <v>1</v>
      </c>
      <c r="I144" s="159">
        <v>20.5</v>
      </c>
      <c r="J144" s="149">
        <v>7537.567</v>
      </c>
      <c r="K144" s="149">
        <v>3767.2739999999999</v>
      </c>
      <c r="L144" s="162">
        <v>415</v>
      </c>
      <c r="P144" s="1"/>
      <c r="Q144" s="12"/>
    </row>
    <row r="145" spans="1:25" s="10" customFormat="1" x14ac:dyDescent="0.2">
      <c r="A145" s="11" t="s">
        <v>13</v>
      </c>
      <c r="B145" s="18">
        <v>2015</v>
      </c>
      <c r="C145" s="38">
        <v>64</v>
      </c>
      <c r="D145" s="38">
        <v>20</v>
      </c>
      <c r="E145" s="38">
        <v>1</v>
      </c>
      <c r="F145" s="38">
        <v>20</v>
      </c>
      <c r="G145" s="38">
        <v>70</v>
      </c>
      <c r="H145" s="38">
        <v>0</v>
      </c>
      <c r="I145" s="159">
        <v>23</v>
      </c>
      <c r="J145" s="149">
        <v>6812</v>
      </c>
      <c r="K145" s="149">
        <v>4845</v>
      </c>
      <c r="L145" s="162">
        <v>496</v>
      </c>
      <c r="P145" s="1"/>
      <c r="Q145" s="12"/>
    </row>
    <row r="146" spans="1:25" s="4" customFormat="1" x14ac:dyDescent="0.2">
      <c r="A146" s="11" t="s">
        <v>13</v>
      </c>
      <c r="B146" s="18">
        <v>2016</v>
      </c>
      <c r="C146" s="38">
        <v>73</v>
      </c>
      <c r="D146" s="38">
        <v>16</v>
      </c>
      <c r="E146" s="38">
        <v>2</v>
      </c>
      <c r="F146" s="38">
        <v>26</v>
      </c>
      <c r="G146" s="38">
        <v>76</v>
      </c>
      <c r="H146" s="38">
        <v>3</v>
      </c>
      <c r="I146" s="159">
        <v>22.5</v>
      </c>
      <c r="J146" s="149">
        <v>5963</v>
      </c>
      <c r="K146" s="149">
        <v>4518</v>
      </c>
      <c r="L146" s="162">
        <v>542</v>
      </c>
      <c r="M146" s="10"/>
      <c r="N146" s="10"/>
      <c r="O146" s="10"/>
      <c r="P146" s="1"/>
      <c r="Q146" s="12"/>
      <c r="R146" s="10"/>
      <c r="S146" s="10"/>
      <c r="T146" s="10"/>
      <c r="U146" s="10"/>
      <c r="V146" s="10"/>
      <c r="W146" s="10"/>
      <c r="X146" s="10"/>
      <c r="Y146" s="10"/>
    </row>
    <row r="147" spans="1:25" s="10" customFormat="1" x14ac:dyDescent="0.2">
      <c r="A147" s="126" t="s">
        <v>13</v>
      </c>
      <c r="B147" s="122">
        <v>2017</v>
      </c>
      <c r="C147" s="127">
        <f>VLOOKUP('Rådata 2007-2017'!C94,'Rådata 2007-2017'!C94:BJ94,'MIS (Andreas)'!A16,0)</f>
        <v>54</v>
      </c>
      <c r="D147" s="127">
        <f>VLOOKUP('Rådata 2007-2017'!D94,'Rådata 2007-2017'!D94:BJ94,'MIS (Andreas)'!B16,0)</f>
        <v>19</v>
      </c>
      <c r="E147" s="127">
        <f>VLOOKUP('Rådata 2007-2017'!E94,'Rådata 2007-2017'!E94:BJ94,'MIS (Andreas)'!C16,0)</f>
        <v>2</v>
      </c>
      <c r="F147" s="124">
        <f>'Rådata 2007-2017'!W94+'Rådata 2007-2017'!AC94+'Rådata 2007-2017'!AE94</f>
        <v>8</v>
      </c>
      <c r="G147" s="125">
        <f>VLOOKUP('Rådata 2007-2017'!G94,'Rådata 2007-2017'!G94:BL94,'MIS (Andreas)'!E16,0)</f>
        <v>75</v>
      </c>
      <c r="H147" s="125">
        <f>VLOOKUP('Rådata 2007-2017'!H94,'Rådata 2007-2017'!H94:BM94,'MIS (Andreas)'!F16,0)</f>
        <v>2</v>
      </c>
      <c r="I147" s="154">
        <f>'Rådata 2007-2017'!N94+'Rådata 2007-2017'!O94+'Rådata 2007-2017'!P94+'Rådata 2007-2017'!Q94</f>
        <v>22.5</v>
      </c>
      <c r="J147" s="110">
        <f>VLOOKUP('Rådata 2007-2017'!J94,'Rådata 2007-2017'!J94:BO94,'MIS (Andreas)'!H16,0)</f>
        <v>5509.098</v>
      </c>
      <c r="K147" s="110">
        <f>VLOOKUP('Rådata 2007-2017'!K94,'Rådata 2007-2017'!K94:BP94,'MIS (Andreas)'!I16,0)</f>
        <v>3380.2442000000001</v>
      </c>
      <c r="L147" s="162">
        <f>'Rådata 2007-2017'!BI94+'Rådata 2007-2017'!BH94</f>
        <v>490</v>
      </c>
      <c r="P147" s="1"/>
      <c r="Q147" s="12"/>
    </row>
    <row r="148" spans="1:25" s="2" customFormat="1" x14ac:dyDescent="0.2">
      <c r="A148" s="37" t="s">
        <v>14</v>
      </c>
      <c r="B148" s="31">
        <v>2000</v>
      </c>
      <c r="C148" s="33">
        <v>102</v>
      </c>
      <c r="D148" s="33">
        <v>43</v>
      </c>
      <c r="E148" s="33">
        <v>0</v>
      </c>
      <c r="F148" s="33">
        <v>10</v>
      </c>
      <c r="G148" s="33">
        <v>0</v>
      </c>
      <c r="H148" s="33">
        <v>1</v>
      </c>
      <c r="I148" s="160">
        <v>0</v>
      </c>
      <c r="J148" s="34">
        <v>0</v>
      </c>
      <c r="K148" s="34">
        <v>0</v>
      </c>
      <c r="L148" s="34">
        <v>0</v>
      </c>
      <c r="M148" s="30"/>
      <c r="N148" s="30"/>
      <c r="O148" s="30"/>
      <c r="P148" s="14"/>
      <c r="Q148" s="29"/>
      <c r="R148" s="30"/>
      <c r="S148" s="30"/>
      <c r="T148" s="30"/>
      <c r="U148" s="30"/>
      <c r="V148" s="30"/>
      <c r="W148" s="30"/>
      <c r="X148" s="30"/>
      <c r="Y148" s="30"/>
    </row>
    <row r="149" spans="1:25" s="2" customFormat="1" x14ac:dyDescent="0.2">
      <c r="A149" s="37" t="s">
        <v>14</v>
      </c>
      <c r="B149" s="31">
        <v>2001</v>
      </c>
      <c r="C149" s="33">
        <v>135</v>
      </c>
      <c r="D149" s="33">
        <v>52</v>
      </c>
      <c r="E149" s="33">
        <v>0</v>
      </c>
      <c r="F149" s="33">
        <v>31</v>
      </c>
      <c r="G149" s="33">
        <v>0</v>
      </c>
      <c r="H149" s="33">
        <v>7</v>
      </c>
      <c r="I149" s="160">
        <v>0</v>
      </c>
      <c r="J149" s="34">
        <v>0</v>
      </c>
      <c r="K149" s="34">
        <v>0</v>
      </c>
      <c r="L149" s="34">
        <v>0</v>
      </c>
      <c r="M149" s="30"/>
      <c r="N149" s="30"/>
      <c r="O149" s="30"/>
      <c r="P149" s="14"/>
      <c r="Q149" s="29"/>
      <c r="R149" s="30"/>
      <c r="S149" s="30"/>
      <c r="T149" s="30"/>
      <c r="U149" s="30"/>
      <c r="V149" s="30"/>
      <c r="W149" s="30"/>
      <c r="X149" s="30"/>
      <c r="Y149" s="30"/>
    </row>
    <row r="150" spans="1:25" s="2" customFormat="1" x14ac:dyDescent="0.2">
      <c r="A150" s="37" t="s">
        <v>14</v>
      </c>
      <c r="B150" s="31">
        <v>2002</v>
      </c>
      <c r="C150" s="33">
        <v>140</v>
      </c>
      <c r="D150" s="33">
        <v>62</v>
      </c>
      <c r="E150" s="33">
        <v>0</v>
      </c>
      <c r="F150" s="33">
        <v>22</v>
      </c>
      <c r="G150" s="33">
        <v>0</v>
      </c>
      <c r="H150" s="33">
        <v>3</v>
      </c>
      <c r="I150" s="160">
        <v>0</v>
      </c>
      <c r="J150" s="34">
        <v>0</v>
      </c>
      <c r="K150" s="34">
        <v>0</v>
      </c>
      <c r="L150" s="34">
        <v>0</v>
      </c>
      <c r="M150" s="30"/>
      <c r="N150" s="30"/>
      <c r="O150" s="30"/>
      <c r="P150" s="14"/>
      <c r="Q150" s="29"/>
      <c r="R150" s="30"/>
      <c r="S150" s="30"/>
      <c r="T150" s="30"/>
      <c r="U150" s="30"/>
      <c r="V150" s="30"/>
      <c r="W150" s="30"/>
      <c r="X150" s="30"/>
      <c r="Y150" s="30"/>
    </row>
    <row r="151" spans="1:25" s="2" customFormat="1" x14ac:dyDescent="0.2">
      <c r="A151" s="37" t="s">
        <v>14</v>
      </c>
      <c r="B151" s="31">
        <v>2003</v>
      </c>
      <c r="C151" s="33">
        <v>162</v>
      </c>
      <c r="D151" s="33">
        <v>64</v>
      </c>
      <c r="E151" s="33">
        <v>0</v>
      </c>
      <c r="F151" s="33">
        <v>29</v>
      </c>
      <c r="G151" s="33">
        <v>0</v>
      </c>
      <c r="H151" s="33">
        <v>5</v>
      </c>
      <c r="I151" s="160">
        <v>0</v>
      </c>
      <c r="J151" s="34">
        <v>0</v>
      </c>
      <c r="K151" s="34">
        <v>0</v>
      </c>
      <c r="L151" s="34">
        <v>0</v>
      </c>
      <c r="M151" s="30"/>
      <c r="N151" s="30"/>
      <c r="O151" s="30"/>
      <c r="P151" s="14"/>
      <c r="Q151" s="29"/>
      <c r="R151" s="30"/>
      <c r="S151" s="30"/>
      <c r="T151" s="30"/>
      <c r="U151" s="30"/>
      <c r="V151" s="30"/>
      <c r="W151" s="30"/>
      <c r="X151" s="30"/>
      <c r="Y151" s="30"/>
    </row>
    <row r="152" spans="1:25" s="2" customFormat="1" x14ac:dyDescent="0.2">
      <c r="A152" s="37" t="s">
        <v>14</v>
      </c>
      <c r="B152" s="32">
        <v>2004</v>
      </c>
      <c r="C152" s="33">
        <v>212</v>
      </c>
      <c r="D152" s="33">
        <v>89</v>
      </c>
      <c r="E152" s="33">
        <v>7</v>
      </c>
      <c r="F152" s="33">
        <v>38</v>
      </c>
      <c r="G152" s="33">
        <v>64</v>
      </c>
      <c r="H152" s="33">
        <v>7</v>
      </c>
      <c r="I152" s="160">
        <v>27.1</v>
      </c>
      <c r="J152" s="34">
        <v>20868</v>
      </c>
      <c r="K152" s="34">
        <v>4126</v>
      </c>
      <c r="L152" s="34">
        <v>0</v>
      </c>
      <c r="M152" s="30"/>
      <c r="N152" s="30"/>
      <c r="O152" s="30"/>
      <c r="P152" s="14"/>
      <c r="Q152" s="29"/>
      <c r="R152" s="30"/>
      <c r="S152" s="30"/>
      <c r="T152" s="30"/>
      <c r="U152" s="30"/>
      <c r="V152" s="30"/>
      <c r="W152" s="30"/>
      <c r="X152" s="30"/>
      <c r="Y152" s="30"/>
    </row>
    <row r="153" spans="1:25" s="2" customFormat="1" x14ac:dyDescent="0.2">
      <c r="A153" s="37" t="s">
        <v>14</v>
      </c>
      <c r="B153" s="32">
        <v>2005</v>
      </c>
      <c r="C153" s="33">
        <v>231</v>
      </c>
      <c r="D153" s="33">
        <v>76</v>
      </c>
      <c r="E153" s="33">
        <v>20</v>
      </c>
      <c r="F153" s="33">
        <v>74</v>
      </c>
      <c r="G153" s="33">
        <v>70</v>
      </c>
      <c r="H153" s="33">
        <v>10</v>
      </c>
      <c r="I153" s="160">
        <v>36.9</v>
      </c>
      <c r="J153" s="34">
        <v>25710</v>
      </c>
      <c r="K153" s="34">
        <v>11100</v>
      </c>
      <c r="L153" s="34">
        <v>0</v>
      </c>
      <c r="M153" s="30"/>
      <c r="N153" s="30"/>
      <c r="O153" s="30"/>
      <c r="P153" s="14"/>
      <c r="Q153" s="29"/>
      <c r="R153" s="30"/>
      <c r="S153" s="30"/>
      <c r="T153" s="30"/>
      <c r="U153" s="30"/>
      <c r="V153" s="30"/>
      <c r="W153" s="30"/>
      <c r="X153" s="30"/>
      <c r="Y153" s="30"/>
    </row>
    <row r="154" spans="1:25" s="2" customFormat="1" x14ac:dyDescent="0.2">
      <c r="A154" s="37" t="s">
        <v>14</v>
      </c>
      <c r="B154" s="32">
        <v>2006</v>
      </c>
      <c r="C154" s="33">
        <v>298</v>
      </c>
      <c r="D154" s="33">
        <v>98</v>
      </c>
      <c r="E154" s="33">
        <v>7</v>
      </c>
      <c r="F154" s="33">
        <v>106</v>
      </c>
      <c r="G154" s="33">
        <v>76</v>
      </c>
      <c r="H154" s="33">
        <v>14</v>
      </c>
      <c r="I154" s="160">
        <v>42.8</v>
      </c>
      <c r="J154" s="34">
        <v>21883</v>
      </c>
      <c r="K154" s="34">
        <v>20620</v>
      </c>
      <c r="L154" s="34">
        <v>0</v>
      </c>
      <c r="M154" s="30"/>
      <c r="N154" s="30"/>
      <c r="O154" s="30"/>
      <c r="P154" s="14"/>
      <c r="Q154" s="29"/>
      <c r="R154" s="30"/>
      <c r="S154" s="30"/>
      <c r="T154" s="30"/>
      <c r="U154" s="30"/>
      <c r="V154" s="30"/>
      <c r="W154" s="30"/>
      <c r="X154" s="30"/>
      <c r="Y154" s="30"/>
    </row>
    <row r="155" spans="1:25" s="2" customFormat="1" x14ac:dyDescent="0.2">
      <c r="A155" s="37" t="s">
        <v>14</v>
      </c>
      <c r="B155" s="31">
        <v>2007</v>
      </c>
      <c r="C155" s="33">
        <v>303</v>
      </c>
      <c r="D155" s="33">
        <v>113</v>
      </c>
      <c r="E155" s="33">
        <v>8</v>
      </c>
      <c r="F155" s="33">
        <v>83</v>
      </c>
      <c r="G155" s="33">
        <v>78</v>
      </c>
      <c r="H155" s="33">
        <v>8</v>
      </c>
      <c r="I155" s="160">
        <v>42.75</v>
      </c>
      <c r="J155" s="34">
        <v>26987</v>
      </c>
      <c r="K155" s="34">
        <v>26750</v>
      </c>
      <c r="L155" s="34">
        <v>0</v>
      </c>
      <c r="M155" s="30"/>
      <c r="N155" s="30"/>
      <c r="O155" s="30"/>
      <c r="P155" s="14"/>
      <c r="Q155" s="29"/>
      <c r="R155" s="30"/>
      <c r="S155" s="30"/>
      <c r="T155" s="30"/>
      <c r="U155" s="30"/>
      <c r="V155" s="30"/>
      <c r="W155" s="30"/>
      <c r="X155" s="30"/>
      <c r="Y155" s="30"/>
    </row>
    <row r="156" spans="1:25" s="2" customFormat="1" x14ac:dyDescent="0.2">
      <c r="A156" s="37" t="s">
        <v>14</v>
      </c>
      <c r="B156" s="31">
        <v>2008</v>
      </c>
      <c r="C156" s="33">
        <v>240</v>
      </c>
      <c r="D156" s="33">
        <v>99</v>
      </c>
      <c r="E156" s="33">
        <v>7</v>
      </c>
      <c r="F156" s="33">
        <v>77</v>
      </c>
      <c r="G156" s="33">
        <v>76</v>
      </c>
      <c r="H156" s="33">
        <v>8</v>
      </c>
      <c r="I156" s="160">
        <v>38.270000000000003</v>
      </c>
      <c r="J156" s="34">
        <v>29908</v>
      </c>
      <c r="K156" s="34">
        <v>32505</v>
      </c>
      <c r="L156" s="34">
        <v>0</v>
      </c>
      <c r="M156" s="30"/>
      <c r="N156" s="30"/>
      <c r="O156" s="30"/>
      <c r="P156" s="14"/>
      <c r="Q156" s="29"/>
      <c r="R156" s="30"/>
      <c r="S156" s="30"/>
      <c r="T156" s="30"/>
      <c r="U156" s="30"/>
      <c r="V156" s="30"/>
      <c r="W156" s="30"/>
      <c r="X156" s="30"/>
      <c r="Y156" s="30"/>
    </row>
    <row r="157" spans="1:25" s="2" customFormat="1" x14ac:dyDescent="0.2">
      <c r="A157" s="37" t="s">
        <v>14</v>
      </c>
      <c r="B157" s="31">
        <v>2009</v>
      </c>
      <c r="C157" s="33">
        <v>231</v>
      </c>
      <c r="D157" s="33">
        <v>109</v>
      </c>
      <c r="E157" s="33">
        <v>15</v>
      </c>
      <c r="F157" s="33">
        <v>69</v>
      </c>
      <c r="G157" s="33">
        <v>88</v>
      </c>
      <c r="H157" s="33">
        <v>6</v>
      </c>
      <c r="I157" s="160">
        <v>45.81</v>
      </c>
      <c r="J157" s="34">
        <v>36505</v>
      </c>
      <c r="K157" s="34">
        <v>29182</v>
      </c>
      <c r="L157" s="34">
        <v>0</v>
      </c>
      <c r="M157" s="30"/>
      <c r="N157" s="30"/>
      <c r="O157" s="30"/>
      <c r="P157" s="14"/>
      <c r="Q157" s="29"/>
      <c r="R157" s="30"/>
      <c r="S157" s="30"/>
      <c r="T157" s="30"/>
      <c r="U157" s="30"/>
      <c r="V157" s="30"/>
      <c r="W157" s="30"/>
      <c r="X157" s="30"/>
      <c r="Y157" s="30"/>
    </row>
    <row r="158" spans="1:25" s="2" customFormat="1" x14ac:dyDescent="0.2">
      <c r="A158" s="37" t="s">
        <v>14</v>
      </c>
      <c r="B158" s="31">
        <v>2010</v>
      </c>
      <c r="C158" s="33">
        <v>255</v>
      </c>
      <c r="D158" s="33">
        <v>95</v>
      </c>
      <c r="E158" s="33">
        <v>8</v>
      </c>
      <c r="F158" s="33">
        <v>96</v>
      </c>
      <c r="G158" s="33">
        <v>107</v>
      </c>
      <c r="H158" s="33">
        <v>10</v>
      </c>
      <c r="I158" s="160">
        <v>50.45</v>
      </c>
      <c r="J158" s="34">
        <v>30638</v>
      </c>
      <c r="K158" s="34">
        <v>42845</v>
      </c>
      <c r="L158" s="34">
        <v>2020</v>
      </c>
      <c r="M158" s="30"/>
      <c r="N158" s="30"/>
      <c r="O158" s="30"/>
      <c r="P158" s="14"/>
      <c r="Q158" s="29"/>
      <c r="R158" s="30"/>
      <c r="S158" s="30"/>
      <c r="T158" s="30"/>
      <c r="U158" s="30"/>
      <c r="V158" s="30"/>
      <c r="W158" s="30"/>
      <c r="X158" s="30"/>
      <c r="Y158" s="30"/>
    </row>
    <row r="159" spans="1:25" s="30" customFormat="1" x14ac:dyDescent="0.2">
      <c r="A159" s="37" t="s">
        <v>14</v>
      </c>
      <c r="B159" s="31">
        <v>2011</v>
      </c>
      <c r="C159" s="33">
        <v>293</v>
      </c>
      <c r="D159" s="33">
        <v>131</v>
      </c>
      <c r="E159" s="33">
        <v>38</v>
      </c>
      <c r="F159" s="33">
        <v>96</v>
      </c>
      <c r="G159" s="33">
        <v>137</v>
      </c>
      <c r="H159" s="33">
        <v>7</v>
      </c>
      <c r="I159" s="160">
        <v>51.3</v>
      </c>
      <c r="J159" s="34">
        <v>32060.667820000002</v>
      </c>
      <c r="K159" s="34">
        <v>24486.700810000002</v>
      </c>
      <c r="L159" s="34">
        <v>2153</v>
      </c>
      <c r="P159" s="14"/>
      <c r="Q159" s="29"/>
    </row>
    <row r="160" spans="1:25" s="30" customFormat="1" x14ac:dyDescent="0.2">
      <c r="A160" s="37" t="s">
        <v>14</v>
      </c>
      <c r="B160" s="31">
        <v>2012</v>
      </c>
      <c r="C160" s="33">
        <v>372</v>
      </c>
      <c r="D160" s="33">
        <v>146</v>
      </c>
      <c r="E160" s="33">
        <v>31</v>
      </c>
      <c r="F160" s="33">
        <v>91</v>
      </c>
      <c r="G160" s="33">
        <v>203</v>
      </c>
      <c r="H160" s="33">
        <v>18</v>
      </c>
      <c r="I160" s="160">
        <v>69.150000000000006</v>
      </c>
      <c r="J160" s="34">
        <v>34063.324869999997</v>
      </c>
      <c r="K160" s="34">
        <v>24018</v>
      </c>
      <c r="L160" s="34">
        <v>2374</v>
      </c>
      <c r="P160" s="14"/>
      <c r="Q160" s="29"/>
    </row>
    <row r="161" spans="1:25" s="30" customFormat="1" x14ac:dyDescent="0.2">
      <c r="A161" s="37" t="s">
        <v>14</v>
      </c>
      <c r="B161" s="31">
        <v>2013</v>
      </c>
      <c r="C161" s="33">
        <v>407</v>
      </c>
      <c r="D161" s="33">
        <v>180</v>
      </c>
      <c r="E161" s="33">
        <v>40</v>
      </c>
      <c r="F161" s="33">
        <v>110</v>
      </c>
      <c r="G161" s="33">
        <v>253</v>
      </c>
      <c r="H161" s="33">
        <v>15</v>
      </c>
      <c r="I161" s="160">
        <v>74.150000000000006</v>
      </c>
      <c r="J161" s="34">
        <v>46494.997000000003</v>
      </c>
      <c r="K161" s="34">
        <v>23699.395199999999</v>
      </c>
      <c r="L161" s="34">
        <v>2196</v>
      </c>
    </row>
    <row r="162" spans="1:25" s="30" customFormat="1" x14ac:dyDescent="0.2">
      <c r="A162" s="37" t="s">
        <v>14</v>
      </c>
      <c r="B162" s="31">
        <v>2014</v>
      </c>
      <c r="C162" s="33">
        <v>392</v>
      </c>
      <c r="D162" s="33">
        <v>155</v>
      </c>
      <c r="E162" s="33">
        <v>35</v>
      </c>
      <c r="F162" s="33">
        <v>110</v>
      </c>
      <c r="G162" s="33">
        <v>310</v>
      </c>
      <c r="H162" s="33">
        <v>17</v>
      </c>
      <c r="I162" s="160">
        <v>77.849999999999994</v>
      </c>
      <c r="J162" s="34">
        <v>43453.265120000011</v>
      </c>
      <c r="K162" s="34">
        <v>27157.827010000005</v>
      </c>
      <c r="L162" s="34">
        <v>2252</v>
      </c>
    </row>
    <row r="163" spans="1:25" s="30" customFormat="1" x14ac:dyDescent="0.2">
      <c r="A163" s="37" t="s">
        <v>14</v>
      </c>
      <c r="B163" s="31">
        <v>2015</v>
      </c>
      <c r="C163" s="33">
        <v>408</v>
      </c>
      <c r="D163" s="33">
        <v>124</v>
      </c>
      <c r="E163" s="33">
        <v>28</v>
      </c>
      <c r="F163" s="33">
        <v>166</v>
      </c>
      <c r="G163" s="33">
        <v>393</v>
      </c>
      <c r="H163" s="33">
        <v>18</v>
      </c>
      <c r="I163" s="160">
        <v>82</v>
      </c>
      <c r="J163" s="34">
        <v>49436</v>
      </c>
      <c r="K163" s="34">
        <v>31696</v>
      </c>
      <c r="L163" s="34">
        <v>2108</v>
      </c>
    </row>
    <row r="164" spans="1:25" s="15" customFormat="1" x14ac:dyDescent="0.2">
      <c r="A164" s="37" t="s">
        <v>14</v>
      </c>
      <c r="B164" s="31">
        <v>2016</v>
      </c>
      <c r="C164" s="33">
        <v>409</v>
      </c>
      <c r="D164" s="33">
        <v>148</v>
      </c>
      <c r="E164" s="33">
        <v>49</v>
      </c>
      <c r="F164" s="33">
        <v>123</v>
      </c>
      <c r="G164" s="33">
        <v>462</v>
      </c>
      <c r="H164" s="33">
        <v>16</v>
      </c>
      <c r="I164" s="160">
        <v>83.7</v>
      </c>
      <c r="J164" s="34">
        <v>45405</v>
      </c>
      <c r="K164" s="34">
        <v>29280</v>
      </c>
      <c r="L164" s="34">
        <v>2135</v>
      </c>
      <c r="M164" s="30"/>
      <c r="N164" s="30"/>
      <c r="O164" s="30"/>
      <c r="P164" s="30"/>
      <c r="Q164" s="30"/>
      <c r="R164" s="30"/>
      <c r="S164" s="30"/>
      <c r="T164" s="30"/>
      <c r="U164" s="30"/>
      <c r="V164" s="30"/>
      <c r="W164" s="30"/>
      <c r="X164" s="30"/>
      <c r="Y164" s="30"/>
    </row>
    <row r="165" spans="1:25" s="30" customFormat="1" x14ac:dyDescent="0.2">
      <c r="A165" s="128" t="s">
        <v>14</v>
      </c>
      <c r="B165" s="129">
        <v>2017</v>
      </c>
      <c r="C165" s="130">
        <f>VLOOKUP('Rådata 2007-2017'!C105,'Rådata 2007-2017'!C105:BJ105,'MIS (Andreas)'!A16,0)</f>
        <v>363</v>
      </c>
      <c r="D165" s="130">
        <f>VLOOKUP('Rådata 2007-2017'!D105,'Rådata 2007-2017'!D105:BJ105,'MIS (Andreas)'!B16,0)</f>
        <v>123</v>
      </c>
      <c r="E165" s="130">
        <f>VLOOKUP('Rådata 2007-2017'!E105,'Rådata 2007-2017'!E105:BJ105,'MIS (Andreas)'!C16,0)</f>
        <v>40</v>
      </c>
      <c r="F165" s="130">
        <f>'Rådata 2007-2017'!W105+'Rådata 2007-2017'!AC105+'Rådata 2007-2017'!AE105</f>
        <v>118</v>
      </c>
      <c r="G165" s="130">
        <f>VLOOKUP('Rådata 2007-2017'!G105,'Rådata 2007-2017'!G105:BL105,'MIS (Andreas)'!E16,0)</f>
        <v>482</v>
      </c>
      <c r="H165" s="130">
        <f>VLOOKUP('Rådata 2007-2017'!H105,'Rådata 2007-2017'!H105:BM105,'MIS (Andreas)'!F16,0)</f>
        <v>13</v>
      </c>
      <c r="I165" s="161">
        <f>'Rådata 2007-2017'!N105+'Rådata 2007-2017'!O105+'Rådata 2007-2017'!P105+'Rådata 2007-2017'!Q105</f>
        <v>86.399999999999991</v>
      </c>
      <c r="J165" s="150">
        <f>VLOOKUP('Rådata 2007-2017'!J105,'Rådata 2007-2017'!J105:BO105,'MIS (Andreas)'!H16,0)</f>
        <v>36409.915430000001</v>
      </c>
      <c r="K165" s="150">
        <f>VLOOKUP('Rådata 2007-2017'!K105,'Rådata 2007-2017'!K105:BP105,'MIS (Andreas)'!I16,0)</f>
        <v>44672.567920000001</v>
      </c>
      <c r="L165" s="34">
        <f>'Rådata 2007-2017'!BI105+'Rådata 2007-2017'!BH105</f>
        <v>1845</v>
      </c>
    </row>
    <row r="166" spans="1:25" x14ac:dyDescent="0.2">
      <c r="A166" s="8" t="s">
        <v>15</v>
      </c>
      <c r="B166" s="19"/>
      <c r="C166" s="22"/>
      <c r="D166" s="22"/>
      <c r="E166" s="22"/>
      <c r="F166" s="22"/>
      <c r="G166" s="22"/>
      <c r="H166" s="22"/>
      <c r="I166" s="152"/>
      <c r="J166" s="100"/>
      <c r="K166" s="100"/>
      <c r="L166" s="100"/>
      <c r="M166" s="10"/>
      <c r="N166" s="10"/>
      <c r="O166" s="10"/>
      <c r="P166" s="10"/>
      <c r="Q166" s="12"/>
      <c r="R166" s="10"/>
      <c r="S166" s="10"/>
      <c r="T166" s="10"/>
      <c r="U166" s="10"/>
      <c r="V166" s="10"/>
      <c r="W166" s="10"/>
      <c r="X166" s="10"/>
      <c r="Y166" s="10"/>
    </row>
    <row r="167" spans="1:25" x14ac:dyDescent="0.2">
      <c r="A167" s="6" t="s">
        <v>16</v>
      </c>
      <c r="B167" s="18">
        <v>2000</v>
      </c>
      <c r="C167" s="22">
        <v>0</v>
      </c>
      <c r="D167" s="22">
        <v>0</v>
      </c>
      <c r="E167" s="22">
        <v>0</v>
      </c>
      <c r="F167" s="22">
        <v>0</v>
      </c>
      <c r="G167" s="22">
        <v>0</v>
      </c>
      <c r="H167" s="22">
        <v>0</v>
      </c>
      <c r="I167" s="152">
        <v>0</v>
      </c>
      <c r="J167" s="100">
        <v>0</v>
      </c>
      <c r="K167" s="100">
        <v>0</v>
      </c>
      <c r="L167" s="100">
        <v>0</v>
      </c>
      <c r="M167" s="10"/>
      <c r="N167" s="10"/>
      <c r="O167" s="10"/>
      <c r="P167" s="10"/>
      <c r="Q167" s="12"/>
      <c r="R167" s="10"/>
      <c r="S167" s="10"/>
      <c r="T167" s="10"/>
      <c r="U167" s="10"/>
      <c r="V167" s="10"/>
      <c r="W167" s="10"/>
      <c r="X167" s="10"/>
      <c r="Y167" s="10"/>
    </row>
    <row r="168" spans="1:25" x14ac:dyDescent="0.2">
      <c r="A168" s="6" t="s">
        <v>16</v>
      </c>
      <c r="B168" s="18">
        <v>2001</v>
      </c>
      <c r="C168" s="22">
        <v>0</v>
      </c>
      <c r="D168" s="22">
        <v>0</v>
      </c>
      <c r="E168" s="22">
        <v>0</v>
      </c>
      <c r="F168" s="22">
        <v>0</v>
      </c>
      <c r="G168" s="22">
        <v>0</v>
      </c>
      <c r="H168" s="22">
        <v>0</v>
      </c>
      <c r="I168" s="152">
        <v>0</v>
      </c>
      <c r="J168" s="100">
        <v>0</v>
      </c>
      <c r="K168" s="100">
        <v>0</v>
      </c>
      <c r="L168" s="100">
        <v>0</v>
      </c>
      <c r="M168" s="10"/>
      <c r="N168" s="10"/>
      <c r="O168" s="10"/>
      <c r="P168" s="10"/>
      <c r="Q168" s="12"/>
      <c r="R168" s="10"/>
      <c r="S168" s="10"/>
      <c r="T168" s="10"/>
      <c r="U168" s="10"/>
      <c r="V168" s="10"/>
      <c r="W168" s="10"/>
      <c r="X168" s="10"/>
      <c r="Y168" s="10"/>
    </row>
    <row r="169" spans="1:25" x14ac:dyDescent="0.2">
      <c r="A169" s="6" t="s">
        <v>16</v>
      </c>
      <c r="B169" s="18">
        <v>2002</v>
      </c>
      <c r="C169" s="22">
        <v>1</v>
      </c>
      <c r="D169" s="22">
        <v>0</v>
      </c>
      <c r="E169" s="22">
        <v>0</v>
      </c>
      <c r="F169" s="22">
        <v>1</v>
      </c>
      <c r="G169" s="22">
        <v>0</v>
      </c>
      <c r="H169" s="22">
        <v>0</v>
      </c>
      <c r="I169" s="152">
        <v>0</v>
      </c>
      <c r="J169" s="100">
        <v>0</v>
      </c>
      <c r="K169" s="100">
        <v>0</v>
      </c>
      <c r="L169" s="100">
        <v>0</v>
      </c>
      <c r="M169" s="10"/>
      <c r="N169" s="10"/>
      <c r="O169" s="10"/>
      <c r="P169" s="10"/>
      <c r="Q169" s="12"/>
      <c r="R169" s="10"/>
      <c r="S169" s="10"/>
      <c r="T169" s="10"/>
      <c r="U169" s="10"/>
      <c r="V169" s="10"/>
      <c r="W169" s="10"/>
      <c r="X169" s="10"/>
      <c r="Y169" s="10"/>
    </row>
    <row r="170" spans="1:25" x14ac:dyDescent="0.2">
      <c r="A170" s="6" t="s">
        <v>16</v>
      </c>
      <c r="B170" s="18">
        <v>2003</v>
      </c>
      <c r="C170" s="22">
        <v>1</v>
      </c>
      <c r="D170" s="22">
        <v>1</v>
      </c>
      <c r="E170" s="22">
        <v>0</v>
      </c>
      <c r="F170" s="22">
        <v>0</v>
      </c>
      <c r="G170" s="22">
        <v>0</v>
      </c>
      <c r="H170" s="22">
        <v>0</v>
      </c>
      <c r="I170" s="152">
        <v>0</v>
      </c>
      <c r="J170" s="100">
        <v>0</v>
      </c>
      <c r="K170" s="100">
        <v>0</v>
      </c>
      <c r="L170" s="100">
        <v>0</v>
      </c>
      <c r="M170" s="10"/>
      <c r="N170" s="10"/>
      <c r="O170" s="10"/>
      <c r="P170" s="10"/>
      <c r="Q170" s="12"/>
      <c r="R170" s="10"/>
      <c r="S170" s="10"/>
      <c r="T170" s="10"/>
      <c r="U170" s="10"/>
      <c r="V170" s="10"/>
      <c r="W170" s="10"/>
      <c r="X170" s="10"/>
      <c r="Y170" s="10"/>
    </row>
    <row r="171" spans="1:25" x14ac:dyDescent="0.2">
      <c r="A171" s="6" t="s">
        <v>16</v>
      </c>
      <c r="B171" s="16">
        <v>2004</v>
      </c>
      <c r="C171" s="22">
        <v>0</v>
      </c>
      <c r="D171" s="22">
        <v>0</v>
      </c>
      <c r="E171" s="22">
        <v>0</v>
      </c>
      <c r="F171" s="22">
        <v>0</v>
      </c>
      <c r="G171" s="22">
        <v>0</v>
      </c>
      <c r="H171" s="22">
        <v>0</v>
      </c>
      <c r="I171" s="152">
        <v>0</v>
      </c>
      <c r="J171" s="100">
        <v>0</v>
      </c>
      <c r="K171" s="100">
        <v>0</v>
      </c>
      <c r="L171" s="100">
        <v>0</v>
      </c>
      <c r="M171" s="10"/>
      <c r="N171" s="10"/>
      <c r="O171" s="10"/>
      <c r="P171" s="10"/>
      <c r="Q171" s="12"/>
      <c r="R171" s="10"/>
      <c r="S171" s="10"/>
      <c r="T171" s="10"/>
      <c r="U171" s="10"/>
      <c r="V171" s="10"/>
      <c r="W171" s="10"/>
      <c r="X171" s="10"/>
      <c r="Y171" s="10"/>
    </row>
    <row r="172" spans="1:25" x14ac:dyDescent="0.2">
      <c r="A172" s="6" t="s">
        <v>16</v>
      </c>
      <c r="B172" s="16">
        <v>2005</v>
      </c>
      <c r="C172" s="22">
        <v>1</v>
      </c>
      <c r="D172" s="22">
        <v>0</v>
      </c>
      <c r="E172" s="22">
        <v>0</v>
      </c>
      <c r="F172" s="22">
        <v>0</v>
      </c>
      <c r="G172" s="22">
        <v>4</v>
      </c>
      <c r="H172" s="22">
        <v>0</v>
      </c>
      <c r="I172" s="152">
        <v>0.1</v>
      </c>
      <c r="J172" s="100">
        <v>220</v>
      </c>
      <c r="K172" s="100">
        <v>0</v>
      </c>
      <c r="L172" s="100">
        <v>0</v>
      </c>
      <c r="M172" s="10"/>
      <c r="N172" s="10"/>
      <c r="O172" s="10"/>
      <c r="P172" s="10"/>
      <c r="Q172" s="12"/>
      <c r="R172" s="10"/>
      <c r="S172" s="10"/>
      <c r="T172" s="10"/>
      <c r="U172" s="10"/>
      <c r="V172" s="10"/>
      <c r="W172" s="10"/>
      <c r="X172" s="10"/>
      <c r="Y172" s="10"/>
    </row>
    <row r="173" spans="1:25" x14ac:dyDescent="0.2">
      <c r="A173" s="6" t="s">
        <v>16</v>
      </c>
      <c r="B173" s="16">
        <v>2006</v>
      </c>
      <c r="C173" s="22">
        <v>0</v>
      </c>
      <c r="D173" s="22">
        <v>0</v>
      </c>
      <c r="E173" s="22">
        <v>1</v>
      </c>
      <c r="F173" s="22">
        <v>0</v>
      </c>
      <c r="G173" s="22">
        <v>4</v>
      </c>
      <c r="H173" s="22">
        <v>0</v>
      </c>
      <c r="I173" s="152">
        <v>0.2</v>
      </c>
      <c r="J173" s="100">
        <v>10</v>
      </c>
      <c r="K173" s="100">
        <v>0</v>
      </c>
      <c r="L173" s="100">
        <v>0</v>
      </c>
      <c r="M173" s="10"/>
      <c r="N173" s="10"/>
      <c r="O173" s="10"/>
      <c r="P173" s="10"/>
      <c r="Q173" s="12"/>
      <c r="R173" s="10"/>
      <c r="S173" s="10"/>
      <c r="T173" s="10"/>
      <c r="U173" s="10"/>
      <c r="V173" s="10"/>
      <c r="W173" s="10"/>
      <c r="X173" s="10"/>
      <c r="Y173" s="10"/>
    </row>
    <row r="174" spans="1:25" x14ac:dyDescent="0.2">
      <c r="A174" s="6" t="s">
        <v>16</v>
      </c>
      <c r="B174" s="19">
        <v>2007</v>
      </c>
      <c r="C174" s="22">
        <v>0</v>
      </c>
      <c r="D174" s="22">
        <v>0</v>
      </c>
      <c r="E174" s="22">
        <v>0</v>
      </c>
      <c r="F174" s="22">
        <v>0</v>
      </c>
      <c r="G174" s="22">
        <v>0</v>
      </c>
      <c r="H174" s="22">
        <v>0</v>
      </c>
      <c r="I174" s="152">
        <v>0.2</v>
      </c>
      <c r="J174" s="100">
        <v>200</v>
      </c>
      <c r="K174" s="100">
        <v>0</v>
      </c>
      <c r="L174" s="100">
        <v>0</v>
      </c>
      <c r="M174" s="10"/>
      <c r="N174" s="10"/>
      <c r="O174" s="10"/>
      <c r="P174" s="10"/>
      <c r="Q174" s="12"/>
      <c r="R174" s="10"/>
      <c r="S174" s="10"/>
      <c r="T174" s="10"/>
      <c r="U174" s="10"/>
      <c r="V174" s="10"/>
      <c r="W174" s="10"/>
      <c r="X174" s="10"/>
      <c r="Y174" s="10"/>
    </row>
    <row r="175" spans="1:25" x14ac:dyDescent="0.2">
      <c r="A175" s="6" t="s">
        <v>16</v>
      </c>
      <c r="B175" s="19">
        <v>2008</v>
      </c>
      <c r="C175" s="22">
        <v>0</v>
      </c>
      <c r="D175" s="22">
        <v>0</v>
      </c>
      <c r="E175" s="22">
        <v>0</v>
      </c>
      <c r="F175" s="22">
        <v>0</v>
      </c>
      <c r="G175" s="22">
        <v>0</v>
      </c>
      <c r="H175" s="22">
        <v>0</v>
      </c>
      <c r="I175" s="152">
        <v>0.2</v>
      </c>
      <c r="J175" s="100">
        <v>0</v>
      </c>
      <c r="K175" s="100">
        <v>0</v>
      </c>
      <c r="L175" s="100">
        <v>0</v>
      </c>
      <c r="M175" s="10"/>
      <c r="N175" s="10"/>
      <c r="O175" s="10"/>
      <c r="P175" s="10"/>
      <c r="Q175" s="12"/>
      <c r="R175" s="10"/>
      <c r="S175" s="10"/>
      <c r="T175" s="10"/>
      <c r="U175" s="10"/>
      <c r="V175" s="10"/>
      <c r="W175" s="10"/>
      <c r="X175" s="10"/>
      <c r="Y175" s="10"/>
    </row>
    <row r="176" spans="1:25" x14ac:dyDescent="0.2">
      <c r="A176" s="6" t="s">
        <v>16</v>
      </c>
      <c r="B176" s="16">
        <v>2009</v>
      </c>
      <c r="C176" s="22">
        <v>2</v>
      </c>
      <c r="D176" s="22">
        <v>1</v>
      </c>
      <c r="E176" s="22">
        <v>0</v>
      </c>
      <c r="F176" s="22">
        <v>0</v>
      </c>
      <c r="G176" s="22">
        <v>0</v>
      </c>
      <c r="H176" s="22">
        <v>0</v>
      </c>
      <c r="I176" s="152">
        <v>0.2</v>
      </c>
      <c r="J176" s="100">
        <v>0</v>
      </c>
      <c r="K176" s="100">
        <v>0</v>
      </c>
      <c r="L176" s="100">
        <v>0</v>
      </c>
      <c r="M176" s="10"/>
      <c r="N176" s="10"/>
      <c r="O176" s="10"/>
      <c r="P176" s="10"/>
      <c r="Q176" s="12"/>
      <c r="R176" s="10"/>
      <c r="S176" s="10"/>
      <c r="T176" s="10"/>
      <c r="U176" s="10"/>
      <c r="V176" s="10"/>
      <c r="W176" s="10"/>
      <c r="X176" s="10"/>
      <c r="Y176" s="10"/>
    </row>
    <row r="177" spans="1:25" x14ac:dyDescent="0.2">
      <c r="A177" s="6" t="s">
        <v>16</v>
      </c>
      <c r="B177" s="17">
        <v>2010</v>
      </c>
      <c r="C177" s="22">
        <v>0</v>
      </c>
      <c r="D177" s="22">
        <v>0</v>
      </c>
      <c r="E177" s="22">
        <v>0</v>
      </c>
      <c r="F177" s="22">
        <v>0</v>
      </c>
      <c r="G177" s="22">
        <v>0</v>
      </c>
      <c r="H177" s="22">
        <v>0</v>
      </c>
      <c r="I177" s="152">
        <v>0.1</v>
      </c>
      <c r="J177" s="100">
        <v>102</v>
      </c>
      <c r="K177" s="100">
        <v>0</v>
      </c>
      <c r="L177" s="100">
        <v>0</v>
      </c>
      <c r="M177" s="10"/>
      <c r="N177" s="10"/>
      <c r="O177" s="10"/>
      <c r="P177" s="10"/>
      <c r="Q177" s="12"/>
      <c r="R177" s="10"/>
      <c r="S177" s="10"/>
      <c r="T177" s="10"/>
      <c r="U177" s="10"/>
      <c r="V177" s="10"/>
      <c r="W177" s="10"/>
      <c r="X177" s="10"/>
      <c r="Y177" s="10"/>
    </row>
    <row r="178" spans="1:25" s="10" customFormat="1" x14ac:dyDescent="0.2">
      <c r="A178" s="94" t="s">
        <v>16</v>
      </c>
      <c r="B178" s="98">
        <v>2011</v>
      </c>
      <c r="C178" s="99">
        <v>0</v>
      </c>
      <c r="D178" s="99">
        <v>0</v>
      </c>
      <c r="E178" s="99">
        <v>0</v>
      </c>
      <c r="F178" s="99">
        <v>0</v>
      </c>
      <c r="G178" s="99">
        <v>0</v>
      </c>
      <c r="H178" s="99">
        <v>0</v>
      </c>
      <c r="I178" s="152">
        <v>0.2</v>
      </c>
      <c r="J178" s="100">
        <v>150</v>
      </c>
      <c r="K178" s="100">
        <v>0</v>
      </c>
      <c r="L178" s="100">
        <v>3</v>
      </c>
      <c r="Q178" s="12"/>
    </row>
    <row r="179" spans="1:25" s="10" customFormat="1" x14ac:dyDescent="0.2">
      <c r="A179" s="94" t="s">
        <v>16</v>
      </c>
      <c r="B179" s="98">
        <v>2012</v>
      </c>
      <c r="C179" s="99">
        <v>0</v>
      </c>
      <c r="D179" s="99">
        <v>0</v>
      </c>
      <c r="E179" s="99">
        <v>0</v>
      </c>
      <c r="F179" s="99">
        <v>0</v>
      </c>
      <c r="G179" s="99">
        <v>0</v>
      </c>
      <c r="H179" s="99">
        <v>0</v>
      </c>
      <c r="I179" s="152">
        <v>0.4</v>
      </c>
      <c r="J179" s="100">
        <v>0</v>
      </c>
      <c r="K179" s="100">
        <v>0</v>
      </c>
      <c r="L179" s="100">
        <v>44</v>
      </c>
    </row>
    <row r="180" spans="1:25" s="10" customFormat="1" x14ac:dyDescent="0.2">
      <c r="A180" s="94" t="s">
        <v>16</v>
      </c>
      <c r="B180" s="98">
        <v>2013</v>
      </c>
      <c r="C180" s="99">
        <v>0</v>
      </c>
      <c r="D180" s="99">
        <v>0</v>
      </c>
      <c r="E180" s="99">
        <v>0</v>
      </c>
      <c r="F180" s="99">
        <v>0</v>
      </c>
      <c r="G180" s="99">
        <v>0</v>
      </c>
      <c r="H180" s="99">
        <v>0</v>
      </c>
      <c r="I180" s="152">
        <v>0.1</v>
      </c>
      <c r="J180" s="100">
        <v>89.159000000000006</v>
      </c>
      <c r="K180" s="100">
        <v>0</v>
      </c>
      <c r="L180" s="100">
        <v>12</v>
      </c>
    </row>
    <row r="181" spans="1:25" s="10" customFormat="1" x14ac:dyDescent="0.2">
      <c r="A181" s="94" t="s">
        <v>16</v>
      </c>
      <c r="B181" s="98">
        <v>2014</v>
      </c>
      <c r="C181" s="99">
        <v>1</v>
      </c>
      <c r="D181" s="99">
        <v>1</v>
      </c>
      <c r="E181" s="99">
        <v>1</v>
      </c>
      <c r="F181" s="99">
        <v>0</v>
      </c>
      <c r="G181" s="99"/>
      <c r="H181" s="99">
        <v>0</v>
      </c>
      <c r="I181" s="152">
        <v>0.2</v>
      </c>
      <c r="J181" s="100">
        <v>251.67135999999999</v>
      </c>
      <c r="K181" s="100">
        <v>0</v>
      </c>
      <c r="L181" s="100">
        <v>42</v>
      </c>
    </row>
    <row r="182" spans="1:25" s="10" customFormat="1" x14ac:dyDescent="0.2">
      <c r="A182" s="94" t="s">
        <v>16</v>
      </c>
      <c r="B182" s="98">
        <v>2015</v>
      </c>
      <c r="C182" s="99">
        <v>0</v>
      </c>
      <c r="D182" s="99">
        <v>0</v>
      </c>
      <c r="E182" s="99">
        <v>0</v>
      </c>
      <c r="F182" s="99">
        <v>1</v>
      </c>
      <c r="G182" s="99">
        <v>1</v>
      </c>
      <c r="H182" s="99">
        <v>0</v>
      </c>
      <c r="I182" s="152">
        <v>0</v>
      </c>
      <c r="J182" s="100">
        <v>86</v>
      </c>
      <c r="K182" s="100"/>
      <c r="L182" s="100">
        <v>32</v>
      </c>
    </row>
    <row r="183" spans="1:25" s="4" customFormat="1" x14ac:dyDescent="0.2">
      <c r="A183" s="94" t="s">
        <v>16</v>
      </c>
      <c r="B183" s="98">
        <v>2016</v>
      </c>
      <c r="C183" s="99">
        <v>1</v>
      </c>
      <c r="D183" s="99">
        <v>0</v>
      </c>
      <c r="E183" s="99">
        <v>1</v>
      </c>
      <c r="F183" s="99">
        <v>1</v>
      </c>
      <c r="G183" s="99">
        <v>0</v>
      </c>
      <c r="H183" s="99">
        <v>0</v>
      </c>
      <c r="I183" s="152">
        <v>0.2</v>
      </c>
      <c r="J183" s="100">
        <v>60</v>
      </c>
      <c r="K183" s="100">
        <v>0</v>
      </c>
      <c r="L183" s="100">
        <v>6</v>
      </c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</row>
    <row r="184" spans="1:25" s="10" customFormat="1" x14ac:dyDescent="0.2">
      <c r="A184" s="121" t="s">
        <v>16</v>
      </c>
      <c r="B184" s="122">
        <v>2017</v>
      </c>
      <c r="C184" s="131">
        <f>VLOOKUP('Rådata 2007-2017'!C118,'Rådata 2007-2017'!C118:BJ118,'MIS (Andreas)'!A16,0)</f>
        <v>1</v>
      </c>
      <c r="D184" s="131">
        <f>VLOOKUP('Rådata 2007-2017'!D118,'Rådata 2007-2017'!D118:BJ118,'MIS (Andreas)'!B16,0)</f>
        <v>0</v>
      </c>
      <c r="E184" s="123">
        <f>VLOOKUP('Rådata 2007-2017'!E118,'Rådata 2007-2017'!E118:BJ118,'MIS (Andreas)'!C16,0)</f>
        <v>1</v>
      </c>
      <c r="F184" s="124">
        <f>'Rådata 2007-2017'!W118+'Rådata 2007-2017'!AC118+'Rådata 2007-2017'!AE118</f>
        <v>0</v>
      </c>
      <c r="G184" s="123">
        <f>VLOOKUP('Rådata 2007-2017'!G118,'Rådata 2007-2017'!G118:BL118,'MIS (Andreas)'!E16,0)</f>
        <v>1</v>
      </c>
      <c r="H184" s="123">
        <f>VLOOKUP('Rådata 2007-2017'!H118,'Rådata 2007-2017'!H118:BM118,'MIS (Andreas)'!F16,0)</f>
        <v>0</v>
      </c>
      <c r="I184" s="154">
        <f>'Rådata 2007-2017'!N118+'Rådata 2007-2017'!O118+'Rådata 2007-2017'!P118+'Rådata 2007-2017'!Q118</f>
        <v>0.2</v>
      </c>
      <c r="J184" s="124">
        <f>VLOOKUP('Rådata 2007-2017'!J118,'Rådata 2007-2017'!J118:BO118,'MIS (Andreas)'!H16,0)</f>
        <v>95.105999999999995</v>
      </c>
      <c r="K184" s="151">
        <f>VLOOKUP('Rådata 2007-2017'!K118,'Rådata 2007-2017'!K118:BP118,'MIS (Andreas)'!I16,0)</f>
        <v>0</v>
      </c>
      <c r="L184" s="151">
        <v>59</v>
      </c>
    </row>
    <row r="185" spans="1:25" s="2" customFormat="1" x14ac:dyDescent="0.2">
      <c r="A185" s="36" t="s">
        <v>17</v>
      </c>
      <c r="B185" s="31">
        <v>2000</v>
      </c>
      <c r="C185" s="33">
        <f t="shared" ref="C185:L185" si="0">C167</f>
        <v>0</v>
      </c>
      <c r="D185" s="103">
        <f t="shared" si="0"/>
        <v>0</v>
      </c>
      <c r="E185" s="103">
        <f t="shared" si="0"/>
        <v>0</v>
      </c>
      <c r="F185" s="103">
        <f t="shared" si="0"/>
        <v>0</v>
      </c>
      <c r="G185" s="103">
        <f t="shared" si="0"/>
        <v>0</v>
      </c>
      <c r="H185" s="103">
        <f t="shared" si="0"/>
        <v>0</v>
      </c>
      <c r="I185" s="160">
        <f t="shared" si="0"/>
        <v>0</v>
      </c>
      <c r="J185" s="34">
        <f t="shared" si="0"/>
        <v>0</v>
      </c>
      <c r="K185" s="34">
        <f t="shared" si="0"/>
        <v>0</v>
      </c>
      <c r="L185" s="34">
        <f t="shared" si="0"/>
        <v>0</v>
      </c>
      <c r="M185" s="30"/>
      <c r="N185" s="30"/>
      <c r="O185" s="30"/>
      <c r="P185" s="30"/>
      <c r="Q185" s="30"/>
      <c r="R185" s="30"/>
      <c r="S185" s="30"/>
      <c r="T185" s="30"/>
      <c r="U185" s="30"/>
      <c r="V185" s="30"/>
      <c r="W185" s="30"/>
      <c r="X185" s="30"/>
      <c r="Y185" s="30"/>
    </row>
    <row r="186" spans="1:25" s="2" customFormat="1" x14ac:dyDescent="0.2">
      <c r="A186" s="36" t="s">
        <v>17</v>
      </c>
      <c r="B186" s="31">
        <v>2001</v>
      </c>
      <c r="C186" s="103">
        <f t="shared" ref="C186:L186" si="1">C168</f>
        <v>0</v>
      </c>
      <c r="D186" s="103">
        <f t="shared" si="1"/>
        <v>0</v>
      </c>
      <c r="E186" s="103">
        <f t="shared" si="1"/>
        <v>0</v>
      </c>
      <c r="F186" s="103">
        <f t="shared" si="1"/>
        <v>0</v>
      </c>
      <c r="G186" s="103">
        <f t="shared" si="1"/>
        <v>0</v>
      </c>
      <c r="H186" s="103">
        <f t="shared" si="1"/>
        <v>0</v>
      </c>
      <c r="I186" s="160">
        <f t="shared" si="1"/>
        <v>0</v>
      </c>
      <c r="J186" s="34">
        <f t="shared" si="1"/>
        <v>0</v>
      </c>
      <c r="K186" s="34">
        <f t="shared" si="1"/>
        <v>0</v>
      </c>
      <c r="L186" s="34">
        <f t="shared" si="1"/>
        <v>0</v>
      </c>
      <c r="M186" s="30"/>
      <c r="N186" s="30"/>
      <c r="O186" s="30"/>
      <c r="P186" s="30"/>
      <c r="Q186" s="30"/>
      <c r="R186" s="30"/>
      <c r="S186" s="30"/>
      <c r="T186" s="30"/>
      <c r="U186" s="30"/>
      <c r="V186" s="30"/>
      <c r="W186" s="30"/>
      <c r="X186" s="30"/>
      <c r="Y186" s="30"/>
    </row>
    <row r="187" spans="1:25" s="2" customFormat="1" x14ac:dyDescent="0.2">
      <c r="A187" s="36" t="s">
        <v>17</v>
      </c>
      <c r="B187" s="31">
        <v>2002</v>
      </c>
      <c r="C187" s="103">
        <f t="shared" ref="C187:L187" si="2">C169</f>
        <v>1</v>
      </c>
      <c r="D187" s="103">
        <f t="shared" si="2"/>
        <v>0</v>
      </c>
      <c r="E187" s="103">
        <f t="shared" si="2"/>
        <v>0</v>
      </c>
      <c r="F187" s="103">
        <f t="shared" si="2"/>
        <v>1</v>
      </c>
      <c r="G187" s="103">
        <f t="shared" si="2"/>
        <v>0</v>
      </c>
      <c r="H187" s="103">
        <f t="shared" si="2"/>
        <v>0</v>
      </c>
      <c r="I187" s="160">
        <f t="shared" si="2"/>
        <v>0</v>
      </c>
      <c r="J187" s="34">
        <f t="shared" si="2"/>
        <v>0</v>
      </c>
      <c r="K187" s="34">
        <f t="shared" si="2"/>
        <v>0</v>
      </c>
      <c r="L187" s="34">
        <f t="shared" si="2"/>
        <v>0</v>
      </c>
      <c r="M187" s="30"/>
      <c r="N187" s="30"/>
      <c r="O187" s="30"/>
      <c r="P187" s="30"/>
      <c r="Q187" s="30"/>
      <c r="R187" s="30"/>
      <c r="S187" s="30"/>
      <c r="T187" s="30"/>
      <c r="U187" s="30"/>
      <c r="V187" s="30"/>
      <c r="W187" s="30"/>
      <c r="X187" s="30"/>
      <c r="Y187" s="30"/>
    </row>
    <row r="188" spans="1:25" s="2" customFormat="1" x14ac:dyDescent="0.2">
      <c r="A188" s="36" t="s">
        <v>17</v>
      </c>
      <c r="B188" s="31">
        <v>2003</v>
      </c>
      <c r="C188" s="103">
        <f t="shared" ref="C188:L188" si="3">C170</f>
        <v>1</v>
      </c>
      <c r="D188" s="103">
        <f t="shared" si="3"/>
        <v>1</v>
      </c>
      <c r="E188" s="103">
        <f t="shared" si="3"/>
        <v>0</v>
      </c>
      <c r="F188" s="103">
        <f t="shared" si="3"/>
        <v>0</v>
      </c>
      <c r="G188" s="103">
        <f t="shared" si="3"/>
        <v>0</v>
      </c>
      <c r="H188" s="103">
        <f t="shared" si="3"/>
        <v>0</v>
      </c>
      <c r="I188" s="160">
        <f t="shared" si="3"/>
        <v>0</v>
      </c>
      <c r="J188" s="34">
        <f t="shared" si="3"/>
        <v>0</v>
      </c>
      <c r="K188" s="34">
        <f t="shared" si="3"/>
        <v>0</v>
      </c>
      <c r="L188" s="34">
        <f t="shared" si="3"/>
        <v>0</v>
      </c>
      <c r="M188" s="30"/>
      <c r="N188" s="30"/>
      <c r="O188" s="30"/>
      <c r="P188" s="30"/>
      <c r="Q188" s="30"/>
      <c r="R188" s="30"/>
      <c r="S188" s="30"/>
      <c r="T188" s="30"/>
      <c r="U188" s="30"/>
      <c r="V188" s="30"/>
      <c r="W188" s="30"/>
      <c r="X188" s="30"/>
      <c r="Y188" s="30"/>
    </row>
    <row r="189" spans="1:25" s="2" customFormat="1" x14ac:dyDescent="0.2">
      <c r="A189" s="36" t="s">
        <v>17</v>
      </c>
      <c r="B189" s="32">
        <v>2004</v>
      </c>
      <c r="C189" s="103">
        <f t="shared" ref="C189:L189" si="4">C171</f>
        <v>0</v>
      </c>
      <c r="D189" s="103">
        <f t="shared" si="4"/>
        <v>0</v>
      </c>
      <c r="E189" s="103">
        <f t="shared" si="4"/>
        <v>0</v>
      </c>
      <c r="F189" s="103">
        <f t="shared" si="4"/>
        <v>0</v>
      </c>
      <c r="G189" s="103">
        <f t="shared" si="4"/>
        <v>0</v>
      </c>
      <c r="H189" s="103">
        <f t="shared" si="4"/>
        <v>0</v>
      </c>
      <c r="I189" s="160">
        <f t="shared" si="4"/>
        <v>0</v>
      </c>
      <c r="J189" s="34">
        <f t="shared" si="4"/>
        <v>0</v>
      </c>
      <c r="K189" s="34">
        <f t="shared" si="4"/>
        <v>0</v>
      </c>
      <c r="L189" s="34">
        <f t="shared" si="4"/>
        <v>0</v>
      </c>
      <c r="M189" s="30"/>
      <c r="N189" s="30"/>
      <c r="O189" s="30"/>
      <c r="P189" s="30"/>
      <c r="Q189" s="30"/>
      <c r="R189" s="30"/>
      <c r="S189" s="30"/>
      <c r="T189" s="30"/>
      <c r="U189" s="30"/>
      <c r="V189" s="30"/>
      <c r="W189" s="30"/>
      <c r="X189" s="30"/>
      <c r="Y189" s="30"/>
    </row>
    <row r="190" spans="1:25" s="2" customFormat="1" x14ac:dyDescent="0.2">
      <c r="A190" s="36" t="s">
        <v>17</v>
      </c>
      <c r="B190" s="32">
        <v>2005</v>
      </c>
      <c r="C190" s="103">
        <f t="shared" ref="C190:L190" si="5">C172</f>
        <v>1</v>
      </c>
      <c r="D190" s="103">
        <f t="shared" si="5"/>
        <v>0</v>
      </c>
      <c r="E190" s="103">
        <f t="shared" si="5"/>
        <v>0</v>
      </c>
      <c r="F190" s="103">
        <f t="shared" si="5"/>
        <v>0</v>
      </c>
      <c r="G190" s="103">
        <f t="shared" si="5"/>
        <v>4</v>
      </c>
      <c r="H190" s="103">
        <f t="shared" si="5"/>
        <v>0</v>
      </c>
      <c r="I190" s="160">
        <f t="shared" si="5"/>
        <v>0.1</v>
      </c>
      <c r="J190" s="34">
        <f t="shared" si="5"/>
        <v>220</v>
      </c>
      <c r="K190" s="34">
        <f t="shared" si="5"/>
        <v>0</v>
      </c>
      <c r="L190" s="34">
        <f t="shared" si="5"/>
        <v>0</v>
      </c>
      <c r="M190" s="30"/>
      <c r="N190" s="30"/>
      <c r="O190" s="30"/>
      <c r="P190" s="30"/>
      <c r="Q190" s="30"/>
      <c r="R190" s="30"/>
      <c r="S190" s="30"/>
      <c r="T190" s="30"/>
      <c r="U190" s="30"/>
      <c r="V190" s="30"/>
      <c r="W190" s="30"/>
      <c r="X190" s="30"/>
      <c r="Y190" s="30"/>
    </row>
    <row r="191" spans="1:25" s="2" customFormat="1" x14ac:dyDescent="0.2">
      <c r="A191" s="36" t="s">
        <v>17</v>
      </c>
      <c r="B191" s="32">
        <v>2006</v>
      </c>
      <c r="C191" s="103">
        <f t="shared" ref="C191:L191" si="6">C173</f>
        <v>0</v>
      </c>
      <c r="D191" s="103">
        <f t="shared" si="6"/>
        <v>0</v>
      </c>
      <c r="E191" s="103">
        <f t="shared" si="6"/>
        <v>1</v>
      </c>
      <c r="F191" s="103">
        <f t="shared" si="6"/>
        <v>0</v>
      </c>
      <c r="G191" s="103">
        <f t="shared" si="6"/>
        <v>4</v>
      </c>
      <c r="H191" s="103">
        <f t="shared" si="6"/>
        <v>0</v>
      </c>
      <c r="I191" s="160">
        <f t="shared" si="6"/>
        <v>0.2</v>
      </c>
      <c r="J191" s="34">
        <f t="shared" si="6"/>
        <v>10</v>
      </c>
      <c r="K191" s="34">
        <f t="shared" si="6"/>
        <v>0</v>
      </c>
      <c r="L191" s="34">
        <f t="shared" si="6"/>
        <v>0</v>
      </c>
      <c r="M191" s="30"/>
      <c r="N191" s="30"/>
      <c r="O191" s="30"/>
      <c r="P191" s="30"/>
      <c r="Q191" s="30"/>
      <c r="R191" s="30"/>
      <c r="S191" s="30"/>
      <c r="T191" s="30"/>
      <c r="U191" s="30"/>
      <c r="V191" s="30"/>
      <c r="W191" s="30"/>
      <c r="X191" s="30"/>
      <c r="Y191" s="30"/>
    </row>
    <row r="192" spans="1:25" s="2" customFormat="1" x14ac:dyDescent="0.2">
      <c r="A192" s="36" t="s">
        <v>17</v>
      </c>
      <c r="B192" s="35">
        <v>2007</v>
      </c>
      <c r="C192" s="103">
        <f t="shared" ref="C192:L192" si="7">C174</f>
        <v>0</v>
      </c>
      <c r="D192" s="103">
        <f t="shared" si="7"/>
        <v>0</v>
      </c>
      <c r="E192" s="103">
        <f t="shared" si="7"/>
        <v>0</v>
      </c>
      <c r="F192" s="103">
        <f t="shared" si="7"/>
        <v>0</v>
      </c>
      <c r="G192" s="103">
        <f t="shared" si="7"/>
        <v>0</v>
      </c>
      <c r="H192" s="103">
        <f t="shared" si="7"/>
        <v>0</v>
      </c>
      <c r="I192" s="160">
        <f t="shared" si="7"/>
        <v>0.2</v>
      </c>
      <c r="J192" s="34">
        <f t="shared" si="7"/>
        <v>200</v>
      </c>
      <c r="K192" s="34">
        <f t="shared" si="7"/>
        <v>0</v>
      </c>
      <c r="L192" s="34">
        <f t="shared" si="7"/>
        <v>0</v>
      </c>
      <c r="M192" s="30"/>
      <c r="N192" s="30"/>
      <c r="O192" s="30"/>
      <c r="P192" s="30"/>
      <c r="Q192" s="30"/>
      <c r="R192" s="30"/>
      <c r="S192" s="30"/>
      <c r="T192" s="30"/>
      <c r="U192" s="30"/>
      <c r="V192" s="30"/>
      <c r="W192" s="30"/>
      <c r="X192" s="30"/>
      <c r="Y192" s="30"/>
    </row>
    <row r="193" spans="1:25" s="2" customFormat="1" x14ac:dyDescent="0.2">
      <c r="A193" s="36" t="s">
        <v>17</v>
      </c>
      <c r="B193" s="35">
        <v>2008</v>
      </c>
      <c r="C193" s="103">
        <f t="shared" ref="C193:L193" si="8">C175</f>
        <v>0</v>
      </c>
      <c r="D193" s="103">
        <f t="shared" si="8"/>
        <v>0</v>
      </c>
      <c r="E193" s="103">
        <f t="shared" si="8"/>
        <v>0</v>
      </c>
      <c r="F193" s="103">
        <f t="shared" si="8"/>
        <v>0</v>
      </c>
      <c r="G193" s="103">
        <f t="shared" si="8"/>
        <v>0</v>
      </c>
      <c r="H193" s="103">
        <f t="shared" si="8"/>
        <v>0</v>
      </c>
      <c r="I193" s="160">
        <f t="shared" si="8"/>
        <v>0.2</v>
      </c>
      <c r="J193" s="34">
        <f t="shared" si="8"/>
        <v>0</v>
      </c>
      <c r="K193" s="34">
        <f t="shared" si="8"/>
        <v>0</v>
      </c>
      <c r="L193" s="34">
        <f t="shared" si="8"/>
        <v>0</v>
      </c>
      <c r="M193" s="30"/>
      <c r="N193" s="30"/>
      <c r="O193" s="30"/>
      <c r="P193" s="30"/>
      <c r="Q193" s="30"/>
      <c r="R193" s="30"/>
      <c r="S193" s="30"/>
      <c r="T193" s="30"/>
      <c r="U193" s="30"/>
      <c r="V193" s="30"/>
      <c r="W193" s="30"/>
      <c r="X193" s="30"/>
      <c r="Y193" s="30"/>
    </row>
    <row r="194" spans="1:25" s="2" customFormat="1" x14ac:dyDescent="0.2">
      <c r="A194" s="105" t="s">
        <v>17</v>
      </c>
      <c r="B194" s="102">
        <v>2009</v>
      </c>
      <c r="C194" s="103">
        <f t="shared" ref="C194:L194" si="9">C176</f>
        <v>2</v>
      </c>
      <c r="D194" s="103">
        <f t="shared" si="9"/>
        <v>1</v>
      </c>
      <c r="E194" s="103">
        <f t="shared" si="9"/>
        <v>0</v>
      </c>
      <c r="F194" s="103">
        <f t="shared" si="9"/>
        <v>0</v>
      </c>
      <c r="G194" s="103">
        <f t="shared" si="9"/>
        <v>0</v>
      </c>
      <c r="H194" s="103">
        <f t="shared" si="9"/>
        <v>0</v>
      </c>
      <c r="I194" s="160">
        <f t="shared" si="9"/>
        <v>0.2</v>
      </c>
      <c r="J194" s="34">
        <f t="shared" si="9"/>
        <v>0</v>
      </c>
      <c r="K194" s="34">
        <f t="shared" si="9"/>
        <v>0</v>
      </c>
      <c r="L194" s="34">
        <f t="shared" si="9"/>
        <v>0</v>
      </c>
      <c r="M194" s="30"/>
      <c r="N194" s="30"/>
      <c r="O194" s="30"/>
      <c r="P194" s="30"/>
      <c r="Q194" s="30"/>
      <c r="R194" s="30"/>
      <c r="S194" s="30"/>
      <c r="T194" s="30"/>
      <c r="U194" s="30"/>
      <c r="V194" s="30"/>
      <c r="W194" s="30"/>
      <c r="X194" s="30"/>
      <c r="Y194" s="30"/>
    </row>
    <row r="195" spans="1:25" s="2" customFormat="1" x14ac:dyDescent="0.2">
      <c r="A195" s="105" t="s">
        <v>17</v>
      </c>
      <c r="B195" s="101">
        <v>2010</v>
      </c>
      <c r="C195" s="103">
        <f t="shared" ref="C195:L195" si="10">C177</f>
        <v>0</v>
      </c>
      <c r="D195" s="103">
        <f t="shared" si="10"/>
        <v>0</v>
      </c>
      <c r="E195" s="103">
        <f t="shared" si="10"/>
        <v>0</v>
      </c>
      <c r="F195" s="103">
        <f t="shared" si="10"/>
        <v>0</v>
      </c>
      <c r="G195" s="103">
        <f t="shared" si="10"/>
        <v>0</v>
      </c>
      <c r="H195" s="103">
        <f t="shared" si="10"/>
        <v>0</v>
      </c>
      <c r="I195" s="160">
        <f t="shared" si="10"/>
        <v>0.1</v>
      </c>
      <c r="J195" s="34">
        <f t="shared" si="10"/>
        <v>102</v>
      </c>
      <c r="K195" s="34">
        <f t="shared" si="10"/>
        <v>0</v>
      </c>
      <c r="L195" s="34">
        <f t="shared" si="10"/>
        <v>0</v>
      </c>
      <c r="M195" s="30"/>
      <c r="N195" s="30"/>
      <c r="O195" s="30"/>
      <c r="P195" s="30"/>
      <c r="Q195" s="30"/>
      <c r="R195" s="30"/>
      <c r="S195" s="30"/>
      <c r="T195" s="30"/>
      <c r="U195" s="30"/>
      <c r="V195" s="30"/>
      <c r="W195" s="30"/>
      <c r="X195" s="30"/>
      <c r="Y195" s="30"/>
    </row>
    <row r="196" spans="1:25" s="30" customFormat="1" x14ac:dyDescent="0.2">
      <c r="A196" s="105" t="s">
        <v>17</v>
      </c>
      <c r="B196" s="101">
        <v>2011</v>
      </c>
      <c r="C196" s="103">
        <f t="shared" ref="C196:L196" si="11">C178</f>
        <v>0</v>
      </c>
      <c r="D196" s="103">
        <f t="shared" si="11"/>
        <v>0</v>
      </c>
      <c r="E196" s="103">
        <f t="shared" si="11"/>
        <v>0</v>
      </c>
      <c r="F196" s="103">
        <f t="shared" si="11"/>
        <v>0</v>
      </c>
      <c r="G196" s="103">
        <f t="shared" si="11"/>
        <v>0</v>
      </c>
      <c r="H196" s="103">
        <f t="shared" si="11"/>
        <v>0</v>
      </c>
      <c r="I196" s="160">
        <f t="shared" si="11"/>
        <v>0.2</v>
      </c>
      <c r="J196" s="34">
        <f t="shared" si="11"/>
        <v>150</v>
      </c>
      <c r="K196" s="34">
        <f t="shared" si="11"/>
        <v>0</v>
      </c>
      <c r="L196" s="34">
        <f t="shared" si="11"/>
        <v>3</v>
      </c>
    </row>
    <row r="197" spans="1:25" s="30" customFormat="1" x14ac:dyDescent="0.2">
      <c r="A197" s="105" t="s">
        <v>17</v>
      </c>
      <c r="B197" s="101">
        <v>2012</v>
      </c>
      <c r="C197" s="103">
        <f t="shared" ref="C197:L197" si="12">C179</f>
        <v>0</v>
      </c>
      <c r="D197" s="103">
        <f t="shared" si="12"/>
        <v>0</v>
      </c>
      <c r="E197" s="103">
        <f t="shared" si="12"/>
        <v>0</v>
      </c>
      <c r="F197" s="103">
        <f t="shared" si="12"/>
        <v>0</v>
      </c>
      <c r="G197" s="103">
        <f t="shared" si="12"/>
        <v>0</v>
      </c>
      <c r="H197" s="103">
        <f t="shared" si="12"/>
        <v>0</v>
      </c>
      <c r="I197" s="160">
        <f t="shared" si="12"/>
        <v>0.4</v>
      </c>
      <c r="J197" s="34">
        <f t="shared" si="12"/>
        <v>0</v>
      </c>
      <c r="K197" s="34">
        <f t="shared" si="12"/>
        <v>0</v>
      </c>
      <c r="L197" s="34">
        <f t="shared" si="12"/>
        <v>44</v>
      </c>
    </row>
    <row r="198" spans="1:25" s="30" customFormat="1" x14ac:dyDescent="0.2">
      <c r="A198" s="105" t="s">
        <v>17</v>
      </c>
      <c r="B198" s="101">
        <v>2013</v>
      </c>
      <c r="C198" s="103">
        <f t="shared" ref="C198:L198" si="13">C180</f>
        <v>0</v>
      </c>
      <c r="D198" s="103">
        <f t="shared" si="13"/>
        <v>0</v>
      </c>
      <c r="E198" s="103">
        <f t="shared" si="13"/>
        <v>0</v>
      </c>
      <c r="F198" s="103">
        <f t="shared" si="13"/>
        <v>0</v>
      </c>
      <c r="G198" s="103">
        <f t="shared" si="13"/>
        <v>0</v>
      </c>
      <c r="H198" s="103">
        <f t="shared" si="13"/>
        <v>0</v>
      </c>
      <c r="I198" s="160">
        <f t="shared" si="13"/>
        <v>0.1</v>
      </c>
      <c r="J198" s="34">
        <f t="shared" si="13"/>
        <v>89.159000000000006</v>
      </c>
      <c r="K198" s="34">
        <f t="shared" si="13"/>
        <v>0</v>
      </c>
      <c r="L198" s="34">
        <f t="shared" si="13"/>
        <v>12</v>
      </c>
    </row>
    <row r="199" spans="1:25" s="30" customFormat="1" x14ac:dyDescent="0.2">
      <c r="A199" s="105" t="s">
        <v>17</v>
      </c>
      <c r="B199" s="101">
        <v>2014</v>
      </c>
      <c r="C199" s="103">
        <f t="shared" ref="C199:L199" si="14">C181</f>
        <v>1</v>
      </c>
      <c r="D199" s="103">
        <f t="shared" si="14"/>
        <v>1</v>
      </c>
      <c r="E199" s="103">
        <f t="shared" si="14"/>
        <v>1</v>
      </c>
      <c r="F199" s="103">
        <f t="shared" si="14"/>
        <v>0</v>
      </c>
      <c r="G199" s="103">
        <f t="shared" si="14"/>
        <v>0</v>
      </c>
      <c r="H199" s="103">
        <f t="shared" si="14"/>
        <v>0</v>
      </c>
      <c r="I199" s="160">
        <f t="shared" si="14"/>
        <v>0.2</v>
      </c>
      <c r="J199" s="34">
        <f t="shared" si="14"/>
        <v>251.67135999999999</v>
      </c>
      <c r="K199" s="34">
        <f t="shared" si="14"/>
        <v>0</v>
      </c>
      <c r="L199" s="34">
        <f t="shared" si="14"/>
        <v>42</v>
      </c>
    </row>
    <row r="200" spans="1:25" s="30" customFormat="1" x14ac:dyDescent="0.2">
      <c r="A200" s="105" t="s">
        <v>17</v>
      </c>
      <c r="B200" s="101">
        <v>2015</v>
      </c>
      <c r="C200" s="103">
        <f>C182</f>
        <v>0</v>
      </c>
      <c r="D200" s="103">
        <f t="shared" ref="D200:L200" si="15">D182</f>
        <v>0</v>
      </c>
      <c r="E200" s="103">
        <f t="shared" si="15"/>
        <v>0</v>
      </c>
      <c r="F200" s="103">
        <f t="shared" si="15"/>
        <v>1</v>
      </c>
      <c r="G200" s="103">
        <f t="shared" si="15"/>
        <v>1</v>
      </c>
      <c r="H200" s="103">
        <f t="shared" si="15"/>
        <v>0</v>
      </c>
      <c r="I200" s="160">
        <f t="shared" si="15"/>
        <v>0</v>
      </c>
      <c r="J200" s="34">
        <f t="shared" si="15"/>
        <v>86</v>
      </c>
      <c r="K200" s="34">
        <f t="shared" si="15"/>
        <v>0</v>
      </c>
      <c r="L200" s="34">
        <f t="shared" si="15"/>
        <v>32</v>
      </c>
    </row>
    <row r="201" spans="1:25" s="15" customFormat="1" x14ac:dyDescent="0.2">
      <c r="A201" s="105" t="s">
        <v>17</v>
      </c>
      <c r="B201" s="101">
        <v>2016</v>
      </c>
      <c r="C201" s="103">
        <f t="shared" ref="C201:L201" si="16">C183</f>
        <v>1</v>
      </c>
      <c r="D201" s="103">
        <f t="shared" si="16"/>
        <v>0</v>
      </c>
      <c r="E201" s="103">
        <f t="shared" si="16"/>
        <v>1</v>
      </c>
      <c r="F201" s="103">
        <f t="shared" si="16"/>
        <v>1</v>
      </c>
      <c r="G201" s="103">
        <f t="shared" si="16"/>
        <v>0</v>
      </c>
      <c r="H201" s="103">
        <f t="shared" si="16"/>
        <v>0</v>
      </c>
      <c r="I201" s="160">
        <f t="shared" si="16"/>
        <v>0.2</v>
      </c>
      <c r="J201" s="34">
        <f t="shared" si="16"/>
        <v>60</v>
      </c>
      <c r="K201" s="34">
        <f t="shared" si="16"/>
        <v>0</v>
      </c>
      <c r="L201" s="34">
        <f t="shared" si="16"/>
        <v>6</v>
      </c>
      <c r="M201" s="30"/>
      <c r="N201" s="30"/>
      <c r="O201" s="30"/>
      <c r="P201" s="30"/>
      <c r="Q201" s="30"/>
      <c r="R201" s="30"/>
      <c r="S201" s="30"/>
      <c r="T201" s="30"/>
      <c r="U201" s="30"/>
      <c r="V201" s="30"/>
      <c r="W201" s="30"/>
      <c r="X201" s="30"/>
      <c r="Y201" s="30"/>
    </row>
    <row r="202" spans="1:25" s="30" customFormat="1" x14ac:dyDescent="0.2">
      <c r="A202" s="132" t="s">
        <v>17</v>
      </c>
      <c r="B202" s="129">
        <v>2017</v>
      </c>
      <c r="C202" s="130">
        <f>VLOOKUP('Rådata 2007-2017'!C129,'Rådata 2007-2017'!C129:BJ129,'MIS (Andreas)'!A16,0)</f>
        <v>1</v>
      </c>
      <c r="D202" s="130">
        <f>VLOOKUP('Rådata 2007-2017'!D129,'Rådata 2007-2017'!D129:BJ129,'MIS (Andreas)'!B16,0)</f>
        <v>0</v>
      </c>
      <c r="E202" s="130">
        <f>VLOOKUP('Rådata 2007-2017'!E129,'Rådata 2007-2017'!E129:BJ129,'MIS (Andreas)'!C16,0)</f>
        <v>1</v>
      </c>
      <c r="F202" s="130">
        <f>'Rådata 2007-2017'!W129+'Rådata 2007-2017'!AC129+'Rådata 2007-2017'!AE129</f>
        <v>0</v>
      </c>
      <c r="G202" s="130">
        <f>VLOOKUP('Rådata 2007-2017'!G129,'Rådata 2007-2017'!G129:BL129,'MIS (Andreas)'!E16,0)</f>
        <v>1</v>
      </c>
      <c r="H202" s="130">
        <f>VLOOKUP('Rådata 2007-2017'!H129,'Rådata 2007-2017'!H129:BM129,'MIS (Andreas)'!F16,0)</f>
        <v>0</v>
      </c>
      <c r="I202" s="161">
        <f>'Rådata 2007-2017'!N129+'Rådata 2007-2017'!O129+'Rådata 2007-2017'!P129+'Rådata 2007-2017'!Q129</f>
        <v>0.2</v>
      </c>
      <c r="J202" s="150">
        <f>VLOOKUP('Rådata 2007-2017'!J129,'Rådata 2007-2017'!J129:BO129,'MIS (Andreas)'!H16,0)</f>
        <v>95.105999999999995</v>
      </c>
      <c r="K202" s="150">
        <f>VLOOKUP('Rådata 2007-2017'!K129,'Rådata 2007-2017'!K129:BP129,'MIS (Andreas)'!I16,0)</f>
        <v>0</v>
      </c>
      <c r="L202" s="34">
        <f>'Rådata 2007-2017'!BI129+'Rådata 2007-2017'!BH129</f>
        <v>59</v>
      </c>
    </row>
    <row r="203" spans="1:25" x14ac:dyDescent="0.2">
      <c r="A203" s="8" t="s">
        <v>18</v>
      </c>
      <c r="B203" s="19"/>
      <c r="C203" s="22"/>
      <c r="D203" s="22"/>
      <c r="E203" s="22"/>
      <c r="F203" s="112"/>
      <c r="G203" s="112"/>
      <c r="H203" s="22"/>
      <c r="I203" s="152"/>
      <c r="J203" s="100"/>
      <c r="K203" s="100"/>
      <c r="L203" s="100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</row>
    <row r="204" spans="1:25" x14ac:dyDescent="0.2">
      <c r="A204" s="8"/>
      <c r="B204" s="19"/>
      <c r="C204" s="22"/>
      <c r="D204" s="22"/>
      <c r="E204" s="22"/>
      <c r="F204" s="22"/>
      <c r="G204" s="22"/>
      <c r="H204" s="22"/>
      <c r="I204" s="152"/>
      <c r="J204" s="100"/>
      <c r="K204" s="100"/>
      <c r="L204" s="100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/>
    </row>
    <row r="205" spans="1:25" x14ac:dyDescent="0.2">
      <c r="A205" s="6" t="s">
        <v>54</v>
      </c>
      <c r="B205" s="18">
        <v>2000</v>
      </c>
      <c r="C205" s="22">
        <v>13</v>
      </c>
      <c r="D205" s="22">
        <v>7</v>
      </c>
      <c r="E205" s="22">
        <v>0</v>
      </c>
      <c r="F205" s="22">
        <v>1</v>
      </c>
      <c r="G205" s="22">
        <v>0</v>
      </c>
      <c r="H205" s="22">
        <v>1</v>
      </c>
      <c r="I205" s="152">
        <v>0</v>
      </c>
      <c r="J205" s="100">
        <v>0</v>
      </c>
      <c r="K205" s="100">
        <v>0</v>
      </c>
      <c r="L205" s="100">
        <v>0</v>
      </c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</row>
    <row r="206" spans="1:25" x14ac:dyDescent="0.2">
      <c r="A206" s="6" t="s">
        <v>54</v>
      </c>
      <c r="B206" s="18">
        <v>2001</v>
      </c>
      <c r="C206" s="22">
        <v>21</v>
      </c>
      <c r="D206" s="22">
        <v>8</v>
      </c>
      <c r="E206" s="22">
        <v>0</v>
      </c>
      <c r="F206" s="22">
        <v>3</v>
      </c>
      <c r="G206" s="22">
        <v>0</v>
      </c>
      <c r="H206" s="22">
        <v>0</v>
      </c>
      <c r="I206" s="152">
        <v>0</v>
      </c>
      <c r="J206" s="100">
        <v>0</v>
      </c>
      <c r="K206" s="100">
        <v>0</v>
      </c>
      <c r="L206" s="100">
        <v>0</v>
      </c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</row>
    <row r="207" spans="1:25" x14ac:dyDescent="0.2">
      <c r="A207" s="6" t="s">
        <v>54</v>
      </c>
      <c r="B207" s="18">
        <v>2002</v>
      </c>
      <c r="C207" s="22">
        <v>21</v>
      </c>
      <c r="D207" s="22">
        <v>14</v>
      </c>
      <c r="E207" s="22">
        <v>0</v>
      </c>
      <c r="F207" s="22">
        <v>3</v>
      </c>
      <c r="G207" s="22">
        <v>0</v>
      </c>
      <c r="H207" s="22">
        <v>1</v>
      </c>
      <c r="I207" s="152">
        <v>0</v>
      </c>
      <c r="J207" s="100">
        <v>0</v>
      </c>
      <c r="K207" s="100">
        <v>0</v>
      </c>
      <c r="L207" s="100">
        <v>0</v>
      </c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</row>
    <row r="208" spans="1:25" x14ac:dyDescent="0.2">
      <c r="A208" s="6" t="s">
        <v>54</v>
      </c>
      <c r="B208" s="18">
        <v>2003</v>
      </c>
      <c r="C208" s="22">
        <v>24</v>
      </c>
      <c r="D208" s="22">
        <v>9</v>
      </c>
      <c r="E208" s="22">
        <v>0</v>
      </c>
      <c r="F208" s="22">
        <v>2</v>
      </c>
      <c r="G208" s="22">
        <v>0</v>
      </c>
      <c r="H208" s="22">
        <v>5</v>
      </c>
      <c r="I208" s="152">
        <v>0</v>
      </c>
      <c r="J208" s="100">
        <v>0</v>
      </c>
      <c r="K208" s="100">
        <v>0</v>
      </c>
      <c r="L208" s="100">
        <v>0</v>
      </c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</row>
    <row r="209" spans="1:25" x14ac:dyDescent="0.2">
      <c r="A209" s="6" t="s">
        <v>54</v>
      </c>
      <c r="B209" s="16">
        <v>2004</v>
      </c>
      <c r="C209" s="22">
        <v>9</v>
      </c>
      <c r="D209" s="22">
        <v>5</v>
      </c>
      <c r="E209" s="22">
        <v>1</v>
      </c>
      <c r="F209" s="22">
        <v>2</v>
      </c>
      <c r="G209" s="22">
        <v>12</v>
      </c>
      <c r="H209" s="22">
        <v>0</v>
      </c>
      <c r="I209" s="152">
        <v>5.2</v>
      </c>
      <c r="J209" s="100">
        <v>2769</v>
      </c>
      <c r="K209" s="100">
        <v>1000</v>
      </c>
      <c r="L209" s="100">
        <v>0</v>
      </c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</row>
    <row r="210" spans="1:25" x14ac:dyDescent="0.2">
      <c r="A210" s="6" t="s">
        <v>54</v>
      </c>
      <c r="B210" s="16">
        <v>2005</v>
      </c>
      <c r="C210" s="22">
        <v>27</v>
      </c>
      <c r="D210" s="22">
        <v>5</v>
      </c>
      <c r="E210" s="22">
        <v>2</v>
      </c>
      <c r="F210" s="22">
        <v>2</v>
      </c>
      <c r="G210" s="22">
        <v>15</v>
      </c>
      <c r="H210" s="22">
        <v>2</v>
      </c>
      <c r="I210" s="152">
        <v>8.5</v>
      </c>
      <c r="J210" s="100">
        <v>2852</v>
      </c>
      <c r="K210" s="100">
        <v>684</v>
      </c>
      <c r="L210" s="100">
        <v>0</v>
      </c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</row>
    <row r="211" spans="1:25" x14ac:dyDescent="0.2">
      <c r="A211" s="6" t="s">
        <v>54</v>
      </c>
      <c r="B211" s="16">
        <v>2006</v>
      </c>
      <c r="C211" s="22">
        <v>31</v>
      </c>
      <c r="D211" s="22">
        <v>10</v>
      </c>
      <c r="E211" s="22">
        <v>0</v>
      </c>
      <c r="F211" s="22">
        <v>4</v>
      </c>
      <c r="G211" s="22">
        <v>14</v>
      </c>
      <c r="H211" s="22">
        <v>2</v>
      </c>
      <c r="I211" s="152">
        <v>7.5</v>
      </c>
      <c r="J211" s="100">
        <v>4225</v>
      </c>
      <c r="K211" s="100">
        <v>1342</v>
      </c>
      <c r="L211" s="100">
        <v>0</v>
      </c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</row>
    <row r="212" spans="1:25" x14ac:dyDescent="0.2">
      <c r="A212" s="6" t="s">
        <v>19</v>
      </c>
      <c r="B212" s="19">
        <v>2007</v>
      </c>
      <c r="C212" s="22">
        <v>23</v>
      </c>
      <c r="D212" s="22">
        <v>7</v>
      </c>
      <c r="E212" s="22">
        <v>1</v>
      </c>
      <c r="F212" s="22">
        <v>1</v>
      </c>
      <c r="G212" s="22">
        <v>12</v>
      </c>
      <c r="H212" s="22">
        <v>1</v>
      </c>
      <c r="I212" s="152">
        <v>8</v>
      </c>
      <c r="J212" s="100">
        <v>2860</v>
      </c>
      <c r="K212" s="100">
        <v>1155</v>
      </c>
      <c r="L212" s="100">
        <v>0</v>
      </c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/>
    </row>
    <row r="213" spans="1:25" x14ac:dyDescent="0.2">
      <c r="A213" s="6" t="s">
        <v>19</v>
      </c>
      <c r="B213" s="19">
        <v>2008</v>
      </c>
      <c r="C213" s="22">
        <v>29</v>
      </c>
      <c r="D213" s="22">
        <v>19</v>
      </c>
      <c r="E213" s="22">
        <v>2</v>
      </c>
      <c r="F213" s="22">
        <v>6</v>
      </c>
      <c r="G213" s="22">
        <v>17</v>
      </c>
      <c r="H213" s="22">
        <v>2</v>
      </c>
      <c r="I213" s="152">
        <v>10</v>
      </c>
      <c r="J213" s="100">
        <v>4780</v>
      </c>
      <c r="K213" s="100">
        <v>896</v>
      </c>
      <c r="L213" s="100">
        <v>0</v>
      </c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</row>
    <row r="214" spans="1:25" x14ac:dyDescent="0.2">
      <c r="A214" s="94" t="s">
        <v>19</v>
      </c>
      <c r="B214" s="96">
        <v>2009</v>
      </c>
      <c r="C214" s="99">
        <v>25</v>
      </c>
      <c r="D214" s="99">
        <v>7</v>
      </c>
      <c r="E214" s="99">
        <v>1</v>
      </c>
      <c r="F214" s="99">
        <v>3</v>
      </c>
      <c r="G214" s="99">
        <v>14</v>
      </c>
      <c r="H214" s="99">
        <v>1</v>
      </c>
      <c r="I214" s="152">
        <v>10</v>
      </c>
      <c r="J214" s="100">
        <v>5700</v>
      </c>
      <c r="K214" s="100">
        <v>1506</v>
      </c>
      <c r="L214" s="100">
        <v>0</v>
      </c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</row>
    <row r="215" spans="1:25" x14ac:dyDescent="0.2">
      <c r="A215" s="94" t="s">
        <v>19</v>
      </c>
      <c r="B215" s="98">
        <v>2010</v>
      </c>
      <c r="C215" s="99">
        <v>34</v>
      </c>
      <c r="D215" s="99">
        <v>13</v>
      </c>
      <c r="E215" s="99">
        <v>2</v>
      </c>
      <c r="F215" s="99">
        <v>2</v>
      </c>
      <c r="G215" s="99">
        <v>16</v>
      </c>
      <c r="H215" s="99">
        <v>0</v>
      </c>
      <c r="I215" s="152">
        <v>10</v>
      </c>
      <c r="J215" s="100">
        <v>6300</v>
      </c>
      <c r="K215" s="100">
        <v>2617</v>
      </c>
      <c r="L215" s="100">
        <v>466</v>
      </c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</row>
    <row r="216" spans="1:25" s="10" customFormat="1" x14ac:dyDescent="0.2">
      <c r="A216" s="94" t="s">
        <v>19</v>
      </c>
      <c r="B216" s="98">
        <v>2011</v>
      </c>
      <c r="C216" s="99">
        <v>34</v>
      </c>
      <c r="D216" s="99">
        <v>17</v>
      </c>
      <c r="E216" s="99">
        <v>3</v>
      </c>
      <c r="F216" s="109">
        <v>5</v>
      </c>
      <c r="G216" s="109">
        <v>21</v>
      </c>
      <c r="H216" s="109">
        <v>0</v>
      </c>
      <c r="I216" s="156">
        <v>10</v>
      </c>
      <c r="J216" s="100">
        <v>8239</v>
      </c>
      <c r="K216" s="100">
        <v>1050.0730000000001</v>
      </c>
      <c r="L216" s="100">
        <v>401</v>
      </c>
    </row>
    <row r="217" spans="1:25" s="10" customFormat="1" x14ac:dyDescent="0.2">
      <c r="A217" s="94" t="s">
        <v>19</v>
      </c>
      <c r="B217" s="98">
        <v>2012</v>
      </c>
      <c r="C217" s="99">
        <v>23</v>
      </c>
      <c r="D217" s="99">
        <v>12</v>
      </c>
      <c r="E217" s="99">
        <v>2</v>
      </c>
      <c r="F217" s="109">
        <v>1</v>
      </c>
      <c r="G217" s="109">
        <v>1</v>
      </c>
      <c r="H217" s="109">
        <v>0</v>
      </c>
      <c r="I217" s="156">
        <v>9.5</v>
      </c>
      <c r="J217" s="100">
        <v>0</v>
      </c>
      <c r="K217" s="100">
        <v>75</v>
      </c>
      <c r="L217" s="100">
        <v>497</v>
      </c>
    </row>
    <row r="218" spans="1:25" s="10" customFormat="1" x14ac:dyDescent="0.2">
      <c r="A218" s="94" t="s">
        <v>19</v>
      </c>
      <c r="B218" s="98">
        <v>2013</v>
      </c>
      <c r="C218" s="99">
        <v>27</v>
      </c>
      <c r="D218" s="99">
        <v>5</v>
      </c>
      <c r="E218" s="109">
        <v>6</v>
      </c>
      <c r="F218" s="109">
        <v>5</v>
      </c>
      <c r="G218" s="109">
        <v>15</v>
      </c>
      <c r="H218" s="109">
        <v>0</v>
      </c>
      <c r="I218" s="156">
        <v>7</v>
      </c>
      <c r="J218" s="100">
        <v>5900</v>
      </c>
      <c r="K218" s="100">
        <v>826</v>
      </c>
      <c r="L218" s="100">
        <v>590</v>
      </c>
    </row>
    <row r="219" spans="1:25" s="10" customFormat="1" x14ac:dyDescent="0.2">
      <c r="A219" s="94" t="s">
        <v>19</v>
      </c>
      <c r="B219" s="98">
        <v>2014</v>
      </c>
      <c r="C219" s="99">
        <v>34</v>
      </c>
      <c r="D219" s="99">
        <v>13</v>
      </c>
      <c r="E219" s="99">
        <v>4</v>
      </c>
      <c r="F219" s="109">
        <v>8</v>
      </c>
      <c r="G219" s="109">
        <v>20</v>
      </c>
      <c r="H219" s="109">
        <v>1</v>
      </c>
      <c r="I219" s="156">
        <v>9</v>
      </c>
      <c r="J219" s="100">
        <v>5900</v>
      </c>
      <c r="K219" s="100">
        <v>658.16</v>
      </c>
      <c r="L219" s="100">
        <v>713</v>
      </c>
    </row>
    <row r="220" spans="1:25" s="10" customFormat="1" x14ac:dyDescent="0.2">
      <c r="A220" s="94" t="s">
        <v>19</v>
      </c>
      <c r="B220" s="98">
        <v>2015</v>
      </c>
      <c r="C220" s="99">
        <v>25</v>
      </c>
      <c r="D220" s="99">
        <v>7</v>
      </c>
      <c r="E220" s="99">
        <v>5</v>
      </c>
      <c r="F220" s="109">
        <v>16</v>
      </c>
      <c r="G220" s="109">
        <v>28</v>
      </c>
      <c r="H220" s="109">
        <v>2</v>
      </c>
      <c r="I220" s="156">
        <v>12</v>
      </c>
      <c r="J220" s="100">
        <v>5900</v>
      </c>
      <c r="K220" s="100">
        <v>1088</v>
      </c>
      <c r="L220" s="100">
        <v>668</v>
      </c>
    </row>
    <row r="221" spans="1:25" s="4" customFormat="1" x14ac:dyDescent="0.2">
      <c r="A221" s="94" t="s">
        <v>19</v>
      </c>
      <c r="B221" s="98">
        <v>2016</v>
      </c>
      <c r="C221" s="99">
        <v>24</v>
      </c>
      <c r="D221" s="99">
        <v>9</v>
      </c>
      <c r="E221" s="99">
        <v>3</v>
      </c>
      <c r="F221" s="109">
        <v>13</v>
      </c>
      <c r="G221" s="109">
        <v>40</v>
      </c>
      <c r="H221" s="109">
        <v>5</v>
      </c>
      <c r="I221" s="156">
        <v>13</v>
      </c>
      <c r="J221" s="100">
        <v>5500</v>
      </c>
      <c r="K221" s="100">
        <v>695</v>
      </c>
      <c r="L221" s="100">
        <v>601</v>
      </c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</row>
    <row r="222" spans="1:25" s="10" customFormat="1" x14ac:dyDescent="0.2">
      <c r="A222" s="121" t="s">
        <v>19</v>
      </c>
      <c r="B222" s="122">
        <v>2017</v>
      </c>
      <c r="C222" s="131">
        <f>VLOOKUP('Rådata 2007-2017'!C142,'Rådata 2007-2017'!C142:BJ142,'MIS (Andreas)'!A16,0)</f>
        <v>20</v>
      </c>
      <c r="D222" s="131">
        <f>VLOOKUP('Rådata 2007-2017'!D142,'Rådata 2007-2017'!D142:BJ142,'MIS (Andreas)'!B16,0)</f>
        <v>12</v>
      </c>
      <c r="E222" s="131">
        <f>VLOOKUP('Rådata 2007-2017'!E142,'Rådata 2007-2017'!E142:BJ142,'MIS (Andreas)'!C16,0)</f>
        <v>2</v>
      </c>
      <c r="F222" s="124">
        <f>'Rådata 2007-2017'!W142+'Rådata 2007-2017'!AC142+'Rådata 2007-2017'!AE142</f>
        <v>15</v>
      </c>
      <c r="G222" s="123">
        <f>VLOOKUP('Rådata 2007-2017'!G142,'Rådata 2007-2017'!G142:BL142,'MIS (Andreas)'!E16,0)</f>
        <v>52</v>
      </c>
      <c r="H222" s="123">
        <f>VLOOKUP('Rådata 2007-2017'!H142,'Rådata 2007-2017'!H142:BM142,'MIS (Andreas)'!F16,0)</f>
        <v>4</v>
      </c>
      <c r="I222" s="154">
        <f>'Rådata 2007-2017'!N142+'Rådata 2007-2017'!O142+'Rådata 2007-2017'!P142+'Rådata 2007-2017'!Q142</f>
        <v>11</v>
      </c>
      <c r="J222" s="151">
        <f>VLOOKUP('Rådata 2007-2017'!J142,'Rådata 2007-2017'!J142:BO142,'MIS (Andreas)'!H16,0)</f>
        <v>1544.2739999999999</v>
      </c>
      <c r="K222" s="151">
        <f>VLOOKUP('Rådata 2007-2017'!K142,'Rådata 2007-2017'!K142:BP142,'MIS (Andreas)'!I16,0)</f>
        <v>2739.6959999999999</v>
      </c>
      <c r="L222" s="100">
        <f>'Rådata 2007-2017'!BI142+'Rådata 2007-2017'!BH142</f>
        <v>590</v>
      </c>
    </row>
    <row r="223" spans="1:25" x14ac:dyDescent="0.2">
      <c r="A223" s="6" t="s">
        <v>55</v>
      </c>
      <c r="B223" s="18">
        <v>2000</v>
      </c>
      <c r="C223" s="22">
        <v>2</v>
      </c>
      <c r="D223" s="22">
        <v>2</v>
      </c>
      <c r="E223" s="22">
        <v>0</v>
      </c>
      <c r="F223" s="109">
        <v>0</v>
      </c>
      <c r="G223" s="109">
        <v>0</v>
      </c>
      <c r="H223" s="109">
        <v>0</v>
      </c>
      <c r="I223" s="156">
        <v>0</v>
      </c>
      <c r="J223" s="100">
        <v>0</v>
      </c>
      <c r="K223" s="100">
        <v>0</v>
      </c>
      <c r="L223" s="100">
        <v>0</v>
      </c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</row>
    <row r="224" spans="1:25" x14ac:dyDescent="0.2">
      <c r="A224" s="6" t="s">
        <v>55</v>
      </c>
      <c r="B224" s="18">
        <v>2001</v>
      </c>
      <c r="C224" s="22">
        <v>6</v>
      </c>
      <c r="D224" s="22">
        <v>0</v>
      </c>
      <c r="E224" s="22">
        <v>0</v>
      </c>
      <c r="F224" s="109">
        <v>0</v>
      </c>
      <c r="G224" s="109">
        <v>0</v>
      </c>
      <c r="H224" s="109">
        <v>1</v>
      </c>
      <c r="I224" s="156">
        <v>0</v>
      </c>
      <c r="J224" s="100">
        <v>0</v>
      </c>
      <c r="K224" s="100">
        <v>0</v>
      </c>
      <c r="L224" s="100">
        <v>0</v>
      </c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</row>
    <row r="225" spans="1:25" x14ac:dyDescent="0.2">
      <c r="A225" s="6" t="s">
        <v>55</v>
      </c>
      <c r="B225" s="18">
        <v>2002</v>
      </c>
      <c r="C225" s="22">
        <v>7</v>
      </c>
      <c r="D225" s="22">
        <v>0</v>
      </c>
      <c r="E225" s="22">
        <v>0</v>
      </c>
      <c r="F225" s="109">
        <v>1</v>
      </c>
      <c r="G225" s="109">
        <v>0</v>
      </c>
      <c r="H225" s="109">
        <v>0</v>
      </c>
      <c r="I225" s="156">
        <v>0</v>
      </c>
      <c r="J225" s="100">
        <v>0</v>
      </c>
      <c r="K225" s="100">
        <v>0</v>
      </c>
      <c r="L225" s="100">
        <v>0</v>
      </c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</row>
    <row r="226" spans="1:25" x14ac:dyDescent="0.2">
      <c r="A226" s="6" t="s">
        <v>55</v>
      </c>
      <c r="B226" s="18">
        <v>2003</v>
      </c>
      <c r="C226" s="22">
        <v>7</v>
      </c>
      <c r="D226" s="22">
        <v>4</v>
      </c>
      <c r="E226" s="22">
        <v>0</v>
      </c>
      <c r="F226" s="109">
        <v>0</v>
      </c>
      <c r="G226" s="109">
        <v>0</v>
      </c>
      <c r="H226" s="109">
        <v>0</v>
      </c>
      <c r="I226" s="156">
        <v>0</v>
      </c>
      <c r="J226" s="100">
        <v>0</v>
      </c>
      <c r="K226" s="100">
        <v>0</v>
      </c>
      <c r="L226" s="100">
        <v>0</v>
      </c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</row>
    <row r="227" spans="1:25" x14ac:dyDescent="0.2">
      <c r="A227" s="6" t="s">
        <v>55</v>
      </c>
      <c r="B227" s="16">
        <v>2004</v>
      </c>
      <c r="C227" s="22">
        <v>4</v>
      </c>
      <c r="D227" s="22">
        <v>2</v>
      </c>
      <c r="E227" s="22">
        <v>0</v>
      </c>
      <c r="F227" s="109">
        <v>2</v>
      </c>
      <c r="G227" s="109">
        <v>1</v>
      </c>
      <c r="H227" s="109">
        <v>0</v>
      </c>
      <c r="I227" s="156">
        <v>0.5</v>
      </c>
      <c r="J227" s="100">
        <v>311</v>
      </c>
      <c r="K227" s="100">
        <v>0</v>
      </c>
      <c r="L227" s="100">
        <v>0</v>
      </c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</row>
    <row r="228" spans="1:25" x14ac:dyDescent="0.2">
      <c r="A228" s="6" t="s">
        <v>55</v>
      </c>
      <c r="B228" s="16">
        <v>2005</v>
      </c>
      <c r="C228" s="22">
        <v>10</v>
      </c>
      <c r="D228" s="22">
        <v>2</v>
      </c>
      <c r="E228" s="22">
        <v>0</v>
      </c>
      <c r="F228" s="109">
        <v>0</v>
      </c>
      <c r="G228" s="109">
        <v>0</v>
      </c>
      <c r="H228" s="109">
        <v>1</v>
      </c>
      <c r="I228" s="156">
        <v>0</v>
      </c>
      <c r="J228" s="100">
        <v>813</v>
      </c>
      <c r="K228" s="100">
        <v>100</v>
      </c>
      <c r="L228" s="100">
        <v>0</v>
      </c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</row>
    <row r="229" spans="1:25" x14ac:dyDescent="0.2">
      <c r="A229" s="94" t="s">
        <v>55</v>
      </c>
      <c r="B229" s="96">
        <v>2006</v>
      </c>
      <c r="C229" s="99">
        <v>17</v>
      </c>
      <c r="D229" s="99">
        <v>1</v>
      </c>
      <c r="E229" s="99">
        <v>0</v>
      </c>
      <c r="F229" s="109">
        <v>1</v>
      </c>
      <c r="G229" s="109">
        <v>0</v>
      </c>
      <c r="H229" s="109">
        <v>0</v>
      </c>
      <c r="I229" s="156">
        <v>0</v>
      </c>
      <c r="J229" s="100">
        <v>463</v>
      </c>
      <c r="K229" s="100">
        <v>0</v>
      </c>
      <c r="L229" s="100">
        <v>0</v>
      </c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</row>
    <row r="230" spans="1:25" x14ac:dyDescent="0.2">
      <c r="A230" s="94" t="s">
        <v>20</v>
      </c>
      <c r="B230" s="98">
        <v>2007</v>
      </c>
      <c r="C230" s="99">
        <v>14</v>
      </c>
      <c r="D230" s="99">
        <v>5</v>
      </c>
      <c r="E230" s="99">
        <v>0</v>
      </c>
      <c r="F230" s="109">
        <v>1</v>
      </c>
      <c r="G230" s="109">
        <v>0</v>
      </c>
      <c r="H230" s="109">
        <v>0</v>
      </c>
      <c r="I230" s="156">
        <v>0.2</v>
      </c>
      <c r="J230" s="100">
        <v>315</v>
      </c>
      <c r="K230" s="100">
        <v>0</v>
      </c>
      <c r="L230" s="100">
        <v>0</v>
      </c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</row>
    <row r="231" spans="1:25" x14ac:dyDescent="0.2">
      <c r="A231" s="94" t="s">
        <v>20</v>
      </c>
      <c r="B231" s="98">
        <v>2008</v>
      </c>
      <c r="C231" s="99">
        <v>11</v>
      </c>
      <c r="D231" s="99">
        <v>2</v>
      </c>
      <c r="E231" s="99">
        <v>0</v>
      </c>
      <c r="F231" s="109">
        <v>4</v>
      </c>
      <c r="G231" s="109">
        <v>3</v>
      </c>
      <c r="H231" s="109">
        <v>1</v>
      </c>
      <c r="I231" s="156">
        <v>0.2</v>
      </c>
      <c r="J231" s="100">
        <v>528</v>
      </c>
      <c r="K231" s="100">
        <v>0</v>
      </c>
      <c r="L231" s="100">
        <v>0</v>
      </c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</row>
    <row r="232" spans="1:25" x14ac:dyDescent="0.2">
      <c r="A232" s="94" t="s">
        <v>20</v>
      </c>
      <c r="B232" s="96">
        <v>2009</v>
      </c>
      <c r="C232" s="99">
        <v>17</v>
      </c>
      <c r="D232" s="99">
        <v>4</v>
      </c>
      <c r="E232" s="99">
        <v>0</v>
      </c>
      <c r="F232" s="109">
        <v>1</v>
      </c>
      <c r="G232" s="109">
        <v>0</v>
      </c>
      <c r="H232" s="109">
        <v>1</v>
      </c>
      <c r="I232" s="156">
        <v>0.2</v>
      </c>
      <c r="J232" s="100">
        <v>931</v>
      </c>
      <c r="K232" s="100">
        <v>0</v>
      </c>
      <c r="L232" s="100">
        <v>0</v>
      </c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</row>
    <row r="233" spans="1:25" x14ac:dyDescent="0.2">
      <c r="A233" s="94" t="s">
        <v>20</v>
      </c>
      <c r="B233" s="98">
        <v>2010</v>
      </c>
      <c r="C233" s="99">
        <v>22</v>
      </c>
      <c r="D233" s="99">
        <v>7</v>
      </c>
      <c r="E233" s="99">
        <v>0</v>
      </c>
      <c r="F233" s="109">
        <v>3</v>
      </c>
      <c r="G233" s="109">
        <v>0</v>
      </c>
      <c r="H233" s="109">
        <v>1</v>
      </c>
      <c r="I233" s="156">
        <v>0.2</v>
      </c>
      <c r="J233" s="100">
        <v>808</v>
      </c>
      <c r="K233" s="100">
        <v>189</v>
      </c>
      <c r="L233" s="100">
        <v>151</v>
      </c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</row>
    <row r="234" spans="1:25" s="10" customFormat="1" x14ac:dyDescent="0.2">
      <c r="A234" s="94" t="s">
        <v>20</v>
      </c>
      <c r="B234" s="98">
        <v>2011</v>
      </c>
      <c r="C234" s="99">
        <v>22</v>
      </c>
      <c r="D234" s="99">
        <v>14</v>
      </c>
      <c r="E234" s="99">
        <v>0</v>
      </c>
      <c r="F234" s="109">
        <v>4</v>
      </c>
      <c r="G234" s="109">
        <v>8</v>
      </c>
      <c r="H234" s="109">
        <v>1</v>
      </c>
      <c r="I234" s="156">
        <v>0.2</v>
      </c>
      <c r="J234" s="100">
        <v>518.10900000000004</v>
      </c>
      <c r="K234" s="100">
        <v>37.861660000000001</v>
      </c>
      <c r="L234" s="100">
        <v>199</v>
      </c>
    </row>
    <row r="235" spans="1:25" s="10" customFormat="1" x14ac:dyDescent="0.2">
      <c r="A235" s="94" t="s">
        <v>20</v>
      </c>
      <c r="B235" s="98">
        <v>2012</v>
      </c>
      <c r="C235" s="99">
        <v>15</v>
      </c>
      <c r="D235" s="99">
        <v>11</v>
      </c>
      <c r="E235" s="99">
        <v>0</v>
      </c>
      <c r="F235" s="109">
        <v>16</v>
      </c>
      <c r="G235" s="109">
        <v>3</v>
      </c>
      <c r="H235" s="109">
        <v>1</v>
      </c>
      <c r="I235" s="156">
        <v>0.2</v>
      </c>
      <c r="J235" s="100">
        <v>619.65499999999997</v>
      </c>
      <c r="K235" s="100">
        <v>104</v>
      </c>
      <c r="L235" s="100">
        <v>184</v>
      </c>
    </row>
    <row r="236" spans="1:25" s="10" customFormat="1" x14ac:dyDescent="0.2">
      <c r="A236" s="94" t="s">
        <v>20</v>
      </c>
      <c r="B236" s="98">
        <v>2013</v>
      </c>
      <c r="C236" s="99">
        <v>23</v>
      </c>
      <c r="D236" s="99">
        <v>4</v>
      </c>
      <c r="E236" s="99">
        <v>0</v>
      </c>
      <c r="F236" s="109">
        <v>3</v>
      </c>
      <c r="G236" s="109">
        <v>7</v>
      </c>
      <c r="H236" s="109">
        <v>2</v>
      </c>
      <c r="I236" s="156">
        <v>0.2</v>
      </c>
      <c r="J236" s="100">
        <v>498.279</v>
      </c>
      <c r="K236" s="100">
        <v>127.3648</v>
      </c>
      <c r="L236" s="100">
        <v>237</v>
      </c>
    </row>
    <row r="237" spans="1:25" s="10" customFormat="1" x14ac:dyDescent="0.2">
      <c r="A237" s="94" t="s">
        <v>20</v>
      </c>
      <c r="B237" s="98">
        <v>2014</v>
      </c>
      <c r="C237" s="99">
        <v>17</v>
      </c>
      <c r="D237" s="99">
        <v>7</v>
      </c>
      <c r="E237" s="99">
        <v>0</v>
      </c>
      <c r="F237" s="109">
        <v>1</v>
      </c>
      <c r="G237" s="109">
        <v>6</v>
      </c>
      <c r="H237" s="109">
        <v>0</v>
      </c>
      <c r="I237" s="156">
        <v>0.5</v>
      </c>
      <c r="J237" s="100">
        <v>407.238</v>
      </c>
      <c r="K237" s="100">
        <v>43.779000000000003</v>
      </c>
      <c r="L237" s="100">
        <v>316</v>
      </c>
    </row>
    <row r="238" spans="1:25" s="10" customFormat="1" x14ac:dyDescent="0.2">
      <c r="A238" s="94" t="s">
        <v>20</v>
      </c>
      <c r="B238" s="98">
        <v>2015</v>
      </c>
      <c r="C238" s="99">
        <v>28</v>
      </c>
      <c r="D238" s="99">
        <v>6</v>
      </c>
      <c r="E238" s="99">
        <v>1</v>
      </c>
      <c r="F238" s="109">
        <v>5</v>
      </c>
      <c r="G238" s="109">
        <v>6</v>
      </c>
      <c r="H238" s="109">
        <v>0</v>
      </c>
      <c r="I238" s="156">
        <v>1</v>
      </c>
      <c r="J238" s="100">
        <v>749</v>
      </c>
      <c r="K238" s="100">
        <v>27</v>
      </c>
      <c r="L238" s="100">
        <v>370</v>
      </c>
    </row>
    <row r="239" spans="1:25" s="4" customFormat="1" x14ac:dyDescent="0.2">
      <c r="A239" s="94" t="s">
        <v>20</v>
      </c>
      <c r="B239" s="98">
        <v>2016</v>
      </c>
      <c r="C239" s="99">
        <v>19</v>
      </c>
      <c r="D239" s="99">
        <v>4</v>
      </c>
      <c r="E239" s="99">
        <v>1</v>
      </c>
      <c r="F239" s="109">
        <v>4</v>
      </c>
      <c r="G239" s="109">
        <v>18</v>
      </c>
      <c r="H239" s="109">
        <v>1</v>
      </c>
      <c r="I239" s="156">
        <v>0.5</v>
      </c>
      <c r="J239" s="100">
        <v>338</v>
      </c>
      <c r="K239" s="100">
        <v>13</v>
      </c>
      <c r="L239" s="100">
        <v>357</v>
      </c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</row>
    <row r="240" spans="1:25" s="10" customFormat="1" x14ac:dyDescent="0.2">
      <c r="A240" s="121" t="s">
        <v>20</v>
      </c>
      <c r="B240" s="122">
        <v>2017</v>
      </c>
      <c r="C240" s="131">
        <f>VLOOKUP('Rådata 2007-2017'!C153,'Rådata 2007-2017'!C153:BJ153,'MIS (Andreas)'!A16,0)</f>
        <v>11</v>
      </c>
      <c r="D240" s="131">
        <f>VLOOKUP('Rådata 2007-2017'!D153,'Rådata 2007-2017'!D153:BJ153,'MIS (Andreas)'!B16,0)</f>
        <v>4</v>
      </c>
      <c r="E240" s="131">
        <f>VLOOKUP('Rådata 2007-2017'!E153,'Rådata 2007-2017'!E153:BJ153,'MIS (Andreas)'!C16,0)</f>
        <v>1</v>
      </c>
      <c r="F240" s="124">
        <f>'Rådata 2007-2017'!W153+'Rådata 2007-2017'!AC153+'Rådata 2007-2017'!AE153</f>
        <v>3</v>
      </c>
      <c r="G240" s="123">
        <f>VLOOKUP('Rådata 2007-2017'!G153,'Rådata 2007-2017'!G153:BL153,'MIS (Andreas)'!E16,0)</f>
        <v>16</v>
      </c>
      <c r="H240" s="123">
        <f>VLOOKUP('Rådata 2007-2017'!H153,'Rådata 2007-2017'!H153:BM153,'MIS (Andreas)'!F16,0)</f>
        <v>1</v>
      </c>
      <c r="I240" s="154">
        <f>'Rådata 2007-2017'!N153+'Rådata 2007-2017'!O153+'Rådata 2007-2017'!P153+'Rådata 2007-2017'!Q153</f>
        <v>0.5</v>
      </c>
      <c r="J240" s="151">
        <f>VLOOKUP('Rådata 2007-2017'!J153,'Rådata 2007-2017'!J153:BO153,'MIS (Andreas)'!H16,0)</f>
        <v>152.541</v>
      </c>
      <c r="K240" s="151">
        <f>VLOOKUP('Rådata 2007-2017'!K153,'Rådata 2007-2017'!K153:BP153,'MIS (Andreas)'!I16,0)</f>
        <v>192.17</v>
      </c>
      <c r="L240" s="100">
        <f>'Rådata 2007-2017'!BI153+'Rådata 2007-2017'!BH153</f>
        <v>280</v>
      </c>
    </row>
    <row r="241" spans="1:25" x14ac:dyDescent="0.2">
      <c r="A241" s="6" t="s">
        <v>56</v>
      </c>
      <c r="B241" s="18">
        <v>2000</v>
      </c>
      <c r="C241" s="22">
        <v>0</v>
      </c>
      <c r="D241" s="22">
        <v>0</v>
      </c>
      <c r="E241" s="22">
        <v>0</v>
      </c>
      <c r="F241" s="109">
        <v>0</v>
      </c>
      <c r="G241" s="109">
        <v>0</v>
      </c>
      <c r="H241" s="109">
        <v>0</v>
      </c>
      <c r="I241" s="156">
        <v>0</v>
      </c>
      <c r="J241" s="100">
        <v>0</v>
      </c>
      <c r="K241" s="100">
        <v>0</v>
      </c>
      <c r="L241" s="100">
        <v>0</v>
      </c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0"/>
      <c r="Y241" s="10"/>
    </row>
    <row r="242" spans="1:25" x14ac:dyDescent="0.2">
      <c r="A242" s="6" t="s">
        <v>56</v>
      </c>
      <c r="B242" s="18">
        <v>2001</v>
      </c>
      <c r="C242" s="22">
        <v>0</v>
      </c>
      <c r="D242" s="22">
        <v>0</v>
      </c>
      <c r="E242" s="22">
        <v>0</v>
      </c>
      <c r="F242" s="22">
        <v>0</v>
      </c>
      <c r="G242" s="22">
        <v>0</v>
      </c>
      <c r="H242" s="22">
        <v>0</v>
      </c>
      <c r="I242" s="152">
        <v>0</v>
      </c>
      <c r="J242" s="100">
        <v>0</v>
      </c>
      <c r="K242" s="100">
        <v>0</v>
      </c>
      <c r="L242" s="100">
        <v>0</v>
      </c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0"/>
      <c r="X242" s="10"/>
      <c r="Y242" s="10"/>
    </row>
    <row r="243" spans="1:25" x14ac:dyDescent="0.2">
      <c r="A243" s="6" t="s">
        <v>56</v>
      </c>
      <c r="B243" s="18">
        <v>2002</v>
      </c>
      <c r="C243" s="22">
        <v>0</v>
      </c>
      <c r="D243" s="22">
        <v>0</v>
      </c>
      <c r="E243" s="22">
        <v>0</v>
      </c>
      <c r="F243" s="22">
        <v>0</v>
      </c>
      <c r="G243" s="22">
        <v>0</v>
      </c>
      <c r="H243" s="22">
        <v>0</v>
      </c>
      <c r="I243" s="152">
        <v>0</v>
      </c>
      <c r="J243" s="100">
        <v>0</v>
      </c>
      <c r="K243" s="100">
        <v>0</v>
      </c>
      <c r="L243" s="100">
        <v>0</v>
      </c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/>
      <c r="X243" s="10"/>
      <c r="Y243" s="10"/>
    </row>
    <row r="244" spans="1:25" x14ac:dyDescent="0.2">
      <c r="A244" s="6" t="s">
        <v>56</v>
      </c>
      <c r="B244" s="18">
        <v>2003</v>
      </c>
      <c r="C244" s="22">
        <v>0</v>
      </c>
      <c r="D244" s="22">
        <v>0</v>
      </c>
      <c r="E244" s="22">
        <v>0</v>
      </c>
      <c r="F244" s="22">
        <v>0</v>
      </c>
      <c r="G244" s="22">
        <v>0</v>
      </c>
      <c r="H244" s="22">
        <v>0</v>
      </c>
      <c r="I244" s="152">
        <v>0</v>
      </c>
      <c r="J244" s="100">
        <v>0</v>
      </c>
      <c r="K244" s="100">
        <v>0</v>
      </c>
      <c r="L244" s="100">
        <v>0</v>
      </c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0"/>
      <c r="X244" s="10"/>
      <c r="Y244" s="10"/>
    </row>
    <row r="245" spans="1:25" x14ac:dyDescent="0.2">
      <c r="A245" s="6" t="s">
        <v>56</v>
      </c>
      <c r="B245" s="16">
        <v>2004</v>
      </c>
      <c r="C245" s="22">
        <v>2</v>
      </c>
      <c r="D245" s="22">
        <v>4</v>
      </c>
      <c r="E245" s="22">
        <v>1</v>
      </c>
      <c r="F245" s="22">
        <v>2</v>
      </c>
      <c r="G245" s="22">
        <v>1</v>
      </c>
      <c r="H245" s="22">
        <v>0</v>
      </c>
      <c r="I245" s="152">
        <v>0.5</v>
      </c>
      <c r="J245" s="100">
        <v>100</v>
      </c>
      <c r="K245" s="100">
        <v>12</v>
      </c>
      <c r="L245" s="100">
        <v>0</v>
      </c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0"/>
      <c r="X245" s="10"/>
      <c r="Y245" s="10"/>
    </row>
    <row r="246" spans="1:25" x14ac:dyDescent="0.2">
      <c r="A246" s="6" t="s">
        <v>56</v>
      </c>
      <c r="B246" s="16">
        <v>2005</v>
      </c>
      <c r="C246" s="22">
        <v>2</v>
      </c>
      <c r="D246" s="22">
        <v>0</v>
      </c>
      <c r="E246" s="22">
        <v>1</v>
      </c>
      <c r="F246" s="22">
        <v>1</v>
      </c>
      <c r="G246" s="22">
        <v>0</v>
      </c>
      <c r="H246" s="22">
        <v>0</v>
      </c>
      <c r="I246" s="152">
        <v>1.2</v>
      </c>
      <c r="J246" s="100">
        <v>50</v>
      </c>
      <c r="K246" s="100">
        <v>12</v>
      </c>
      <c r="L246" s="100">
        <v>0</v>
      </c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/>
      <c r="X246" s="10"/>
      <c r="Y246" s="10"/>
    </row>
    <row r="247" spans="1:25" x14ac:dyDescent="0.2">
      <c r="A247" s="94" t="s">
        <v>56</v>
      </c>
      <c r="B247" s="96">
        <v>2006</v>
      </c>
      <c r="C247" s="99">
        <v>3</v>
      </c>
      <c r="D247" s="99">
        <v>1</v>
      </c>
      <c r="E247" s="99">
        <v>0</v>
      </c>
      <c r="F247" s="99">
        <v>2</v>
      </c>
      <c r="G247" s="99">
        <v>1</v>
      </c>
      <c r="H247" s="99">
        <v>0</v>
      </c>
      <c r="I247" s="152">
        <v>0.75</v>
      </c>
      <c r="J247" s="100">
        <v>0</v>
      </c>
      <c r="K247" s="100">
        <v>75</v>
      </c>
      <c r="L247" s="100">
        <v>0</v>
      </c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0"/>
      <c r="X247" s="10"/>
      <c r="Y247" s="10"/>
    </row>
    <row r="248" spans="1:25" x14ac:dyDescent="0.2">
      <c r="A248" s="94" t="s">
        <v>21</v>
      </c>
      <c r="B248" s="98">
        <v>2007</v>
      </c>
      <c r="C248" s="99">
        <v>4</v>
      </c>
      <c r="D248" s="99">
        <v>2</v>
      </c>
      <c r="E248" s="99">
        <v>0</v>
      </c>
      <c r="F248" s="99">
        <v>3</v>
      </c>
      <c r="G248" s="99">
        <v>2</v>
      </c>
      <c r="H248" s="99">
        <v>0</v>
      </c>
      <c r="I248" s="152">
        <v>1</v>
      </c>
      <c r="J248" s="100">
        <v>3</v>
      </c>
      <c r="K248" s="100">
        <v>1050</v>
      </c>
      <c r="L248" s="100">
        <v>0</v>
      </c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0"/>
      <c r="X248" s="10"/>
      <c r="Y248" s="10"/>
    </row>
    <row r="249" spans="1:25" x14ac:dyDescent="0.2">
      <c r="A249" s="94" t="s">
        <v>21</v>
      </c>
      <c r="B249" s="98">
        <v>2008</v>
      </c>
      <c r="C249" s="99">
        <v>7</v>
      </c>
      <c r="D249" s="99">
        <v>3</v>
      </c>
      <c r="E249" s="99">
        <v>0</v>
      </c>
      <c r="F249" s="99">
        <v>1</v>
      </c>
      <c r="G249" s="99">
        <v>1</v>
      </c>
      <c r="H249" s="99">
        <v>1</v>
      </c>
      <c r="I249" s="152">
        <v>1</v>
      </c>
      <c r="J249" s="100">
        <v>10</v>
      </c>
      <c r="K249" s="100">
        <v>0</v>
      </c>
      <c r="L249" s="100">
        <v>0</v>
      </c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10"/>
      <c r="X249" s="10"/>
      <c r="Y249" s="10"/>
    </row>
    <row r="250" spans="1:25" x14ac:dyDescent="0.2">
      <c r="A250" s="94" t="s">
        <v>21</v>
      </c>
      <c r="B250" s="96">
        <v>2009</v>
      </c>
      <c r="C250" s="99">
        <v>12</v>
      </c>
      <c r="D250" s="99">
        <v>6</v>
      </c>
      <c r="E250" s="99">
        <v>0</v>
      </c>
      <c r="F250" s="99">
        <v>0</v>
      </c>
      <c r="G250" s="99">
        <v>1</v>
      </c>
      <c r="H250" s="99">
        <v>0</v>
      </c>
      <c r="I250" s="152">
        <v>4</v>
      </c>
      <c r="J250" s="100">
        <v>100</v>
      </c>
      <c r="K250" s="100">
        <v>0</v>
      </c>
      <c r="L250" s="100">
        <v>0</v>
      </c>
      <c r="M250" s="10"/>
      <c r="N250" s="10"/>
      <c r="O250" s="10"/>
      <c r="P250" s="10"/>
      <c r="Q250" s="10"/>
      <c r="R250" s="10"/>
      <c r="S250" s="10"/>
      <c r="T250" s="10"/>
      <c r="U250" s="10"/>
      <c r="V250" s="10"/>
      <c r="W250" s="10"/>
      <c r="X250" s="10"/>
      <c r="Y250" s="10"/>
    </row>
    <row r="251" spans="1:25" x14ac:dyDescent="0.2">
      <c r="A251" s="94" t="s">
        <v>21</v>
      </c>
      <c r="B251" s="98">
        <v>2010</v>
      </c>
      <c r="C251" s="99">
        <v>10</v>
      </c>
      <c r="D251" s="99">
        <v>4</v>
      </c>
      <c r="E251" s="99">
        <v>0</v>
      </c>
      <c r="F251" s="99">
        <v>2</v>
      </c>
      <c r="G251" s="99">
        <v>1</v>
      </c>
      <c r="H251" s="99">
        <v>0</v>
      </c>
      <c r="I251" s="152">
        <v>4</v>
      </c>
      <c r="J251" s="100">
        <v>400</v>
      </c>
      <c r="K251" s="100">
        <v>0</v>
      </c>
      <c r="L251" s="100">
        <v>68</v>
      </c>
      <c r="M251" s="10"/>
      <c r="N251" s="10"/>
      <c r="O251" s="10"/>
      <c r="P251" s="10"/>
      <c r="Q251" s="10"/>
      <c r="R251" s="10"/>
      <c r="S251" s="10"/>
      <c r="T251" s="10"/>
      <c r="U251" s="10"/>
      <c r="V251" s="10"/>
      <c r="W251" s="10"/>
      <c r="X251" s="10"/>
      <c r="Y251" s="10"/>
    </row>
    <row r="252" spans="1:25" s="10" customFormat="1" x14ac:dyDescent="0.2">
      <c r="A252" s="94" t="s">
        <v>21</v>
      </c>
      <c r="B252" s="98">
        <v>2011</v>
      </c>
      <c r="C252" s="99">
        <v>8</v>
      </c>
      <c r="D252" s="99">
        <v>4</v>
      </c>
      <c r="E252" s="99">
        <v>0</v>
      </c>
      <c r="F252" s="99">
        <v>2</v>
      </c>
      <c r="G252" s="99">
        <v>0</v>
      </c>
      <c r="H252" s="99">
        <v>0</v>
      </c>
      <c r="I252" s="152">
        <v>3</v>
      </c>
      <c r="J252" s="100">
        <v>617.25</v>
      </c>
      <c r="K252" s="100">
        <v>0</v>
      </c>
      <c r="L252" s="100">
        <v>121</v>
      </c>
    </row>
    <row r="253" spans="1:25" s="10" customFormat="1" x14ac:dyDescent="0.2">
      <c r="A253" s="94" t="s">
        <v>21</v>
      </c>
      <c r="B253" s="98">
        <v>2012</v>
      </c>
      <c r="C253" s="99">
        <v>8</v>
      </c>
      <c r="D253" s="99">
        <v>1</v>
      </c>
      <c r="E253" s="99">
        <v>0</v>
      </c>
      <c r="F253" s="99">
        <v>0</v>
      </c>
      <c r="G253" s="99">
        <v>0</v>
      </c>
      <c r="H253" s="99">
        <v>0</v>
      </c>
      <c r="I253" s="152">
        <v>2.5</v>
      </c>
      <c r="J253" s="100">
        <v>812.95699999999999</v>
      </c>
      <c r="K253" s="100">
        <v>0</v>
      </c>
      <c r="L253" s="100">
        <v>34</v>
      </c>
    </row>
    <row r="254" spans="1:25" s="10" customFormat="1" x14ac:dyDescent="0.2">
      <c r="A254" s="94" t="s">
        <v>21</v>
      </c>
      <c r="B254" s="98">
        <v>2013</v>
      </c>
      <c r="C254" s="99">
        <v>15</v>
      </c>
      <c r="D254" s="99">
        <v>1</v>
      </c>
      <c r="E254" s="99">
        <v>1</v>
      </c>
      <c r="F254" s="99">
        <v>2</v>
      </c>
      <c r="G254" s="99">
        <v>2</v>
      </c>
      <c r="H254" s="99">
        <v>0</v>
      </c>
      <c r="I254" s="152">
        <v>2</v>
      </c>
      <c r="J254" s="100">
        <v>1006.9589999999999</v>
      </c>
      <c r="K254" s="100">
        <v>0</v>
      </c>
      <c r="L254" s="100">
        <v>65</v>
      </c>
    </row>
    <row r="255" spans="1:25" s="10" customFormat="1" x14ac:dyDescent="0.2">
      <c r="A255" s="94" t="s">
        <v>21</v>
      </c>
      <c r="B255" s="98">
        <v>2014</v>
      </c>
      <c r="C255" s="99">
        <v>8</v>
      </c>
      <c r="D255" s="99">
        <v>1</v>
      </c>
      <c r="E255" s="99">
        <v>1</v>
      </c>
      <c r="F255" s="99">
        <v>3</v>
      </c>
      <c r="G255" s="99">
        <v>3</v>
      </c>
      <c r="H255" s="99">
        <v>0</v>
      </c>
      <c r="I255" s="152">
        <v>3</v>
      </c>
      <c r="J255" s="100">
        <v>1001.407</v>
      </c>
      <c r="K255" s="100">
        <v>0</v>
      </c>
      <c r="L255" s="100">
        <v>101</v>
      </c>
    </row>
    <row r="256" spans="1:25" s="10" customFormat="1" x14ac:dyDescent="0.2">
      <c r="A256" s="94" t="s">
        <v>21</v>
      </c>
      <c r="B256" s="98">
        <v>2015</v>
      </c>
      <c r="C256" s="99">
        <v>9</v>
      </c>
      <c r="D256" s="99">
        <v>2</v>
      </c>
      <c r="E256" s="99">
        <v>3</v>
      </c>
      <c r="F256" s="99">
        <v>0</v>
      </c>
      <c r="G256" s="99">
        <v>2</v>
      </c>
      <c r="H256" s="99">
        <v>0</v>
      </c>
      <c r="I256" s="152">
        <v>3</v>
      </c>
      <c r="J256" s="100">
        <v>944</v>
      </c>
      <c r="K256" s="100">
        <v>224</v>
      </c>
      <c r="L256" s="100">
        <v>87</v>
      </c>
    </row>
    <row r="257" spans="1:25" s="4" customFormat="1" ht="12" customHeight="1" x14ac:dyDescent="0.2">
      <c r="A257" s="94" t="s">
        <v>21</v>
      </c>
      <c r="B257" s="98">
        <v>2016</v>
      </c>
      <c r="C257" s="99">
        <v>11</v>
      </c>
      <c r="D257" s="99">
        <v>2</v>
      </c>
      <c r="E257" s="99">
        <v>2</v>
      </c>
      <c r="F257" s="99">
        <v>3</v>
      </c>
      <c r="G257" s="99">
        <v>4</v>
      </c>
      <c r="H257" s="99">
        <v>0</v>
      </c>
      <c r="I257" s="152">
        <v>2.5</v>
      </c>
      <c r="J257" s="100">
        <v>1327</v>
      </c>
      <c r="K257" s="100">
        <v>0</v>
      </c>
      <c r="L257" s="100">
        <v>86</v>
      </c>
      <c r="M257" s="10"/>
      <c r="N257" s="10"/>
      <c r="O257" s="10"/>
      <c r="P257" s="10"/>
      <c r="Q257" s="10"/>
      <c r="R257" s="10"/>
      <c r="S257" s="10"/>
      <c r="T257" s="10"/>
      <c r="U257" s="10"/>
      <c r="V257" s="10"/>
      <c r="W257" s="10"/>
      <c r="X257" s="10"/>
      <c r="Y257" s="10"/>
    </row>
    <row r="258" spans="1:25" s="10" customFormat="1" ht="12" customHeight="1" x14ac:dyDescent="0.2">
      <c r="A258" s="121" t="s">
        <v>21</v>
      </c>
      <c r="B258" s="122">
        <v>2017</v>
      </c>
      <c r="C258" s="131">
        <f>VLOOKUP('Rådata 2007-2017'!C164,'Rådata 2007-2017'!C164:BJ164,'MIS (Andreas)'!A16,0)</f>
        <v>10</v>
      </c>
      <c r="D258" s="131">
        <f>VLOOKUP('Rådata 2007-2017'!D164,'Rådata 2007-2017'!D164:BJ164,'MIS (Andreas)'!B16,0)</f>
        <v>3</v>
      </c>
      <c r="E258" s="131">
        <f>VLOOKUP('Rådata 2007-2017'!E164,'Rådata 2007-2017'!E164:BJ164,'MIS (Andreas)'!C16,0)</f>
        <v>2</v>
      </c>
      <c r="F258" s="124">
        <f>'Rådata 2007-2017'!W164+'Rådata 2007-2017'!AC164+'Rådata 2007-2017'!AE164</f>
        <v>2</v>
      </c>
      <c r="G258" s="123">
        <f>VLOOKUP('Rådata 2007-2017'!G164,'Rådata 2007-2017'!G164:BL164,'MIS (Andreas)'!E16,0)</f>
        <v>4</v>
      </c>
      <c r="H258" s="123">
        <f>VLOOKUP('Rådata 2007-2017'!H164,'Rådata 2007-2017'!H164:BM164,'MIS (Andreas)'!F16,0)</f>
        <v>0</v>
      </c>
      <c r="I258" s="154">
        <f>'Rådata 2007-2017'!N164+'Rådata 2007-2017'!O164+'Rådata 2007-2017'!P164+'Rådata 2007-2017'!Q164</f>
        <v>3</v>
      </c>
      <c r="J258" s="151">
        <f>VLOOKUP('Rådata 2007-2017'!J164,'Rådata 2007-2017'!J164:BO164,'MIS (Andreas)'!H16,0)</f>
        <v>733.68</v>
      </c>
      <c r="K258" s="151">
        <f>VLOOKUP('Rådata 2007-2017'!K164,'Rådata 2007-2017'!K164:BP164,'MIS (Andreas)'!I16,0)</f>
        <v>0</v>
      </c>
      <c r="L258" s="100">
        <f>'Rådata 2007-2017'!BI164+'Rådata 2007-2017'!BH164</f>
        <v>95</v>
      </c>
    </row>
    <row r="259" spans="1:25" ht="12" customHeight="1" x14ac:dyDescent="0.2">
      <c r="A259" s="6" t="s">
        <v>57</v>
      </c>
      <c r="B259" s="18">
        <v>2000</v>
      </c>
      <c r="C259" s="22">
        <v>0</v>
      </c>
      <c r="D259" s="22">
        <v>0</v>
      </c>
      <c r="E259" s="22">
        <v>0</v>
      </c>
      <c r="F259" s="22">
        <v>0</v>
      </c>
      <c r="G259" s="22">
        <v>0</v>
      </c>
      <c r="H259" s="22">
        <v>0</v>
      </c>
      <c r="I259" s="152">
        <v>0</v>
      </c>
      <c r="J259" s="100">
        <v>0</v>
      </c>
      <c r="K259" s="100">
        <v>0</v>
      </c>
      <c r="L259" s="100">
        <v>0</v>
      </c>
      <c r="M259" s="10"/>
      <c r="N259" s="10"/>
      <c r="O259" s="10"/>
      <c r="P259" s="10"/>
      <c r="Q259" s="10"/>
      <c r="R259" s="10"/>
      <c r="S259" s="10"/>
      <c r="T259" s="10"/>
      <c r="U259" s="10"/>
      <c r="V259" s="10"/>
      <c r="W259" s="10"/>
      <c r="X259" s="10"/>
      <c r="Y259" s="10"/>
    </row>
    <row r="260" spans="1:25" ht="12" customHeight="1" x14ac:dyDescent="0.2">
      <c r="A260" s="6" t="s">
        <v>57</v>
      </c>
      <c r="B260" s="18">
        <v>2001</v>
      </c>
      <c r="C260" s="22">
        <v>0</v>
      </c>
      <c r="D260" s="22">
        <v>0</v>
      </c>
      <c r="E260" s="22">
        <v>0</v>
      </c>
      <c r="F260" s="22">
        <v>0</v>
      </c>
      <c r="G260" s="22">
        <v>0</v>
      </c>
      <c r="H260" s="22">
        <v>0</v>
      </c>
      <c r="I260" s="152">
        <v>0</v>
      </c>
      <c r="J260" s="100">
        <v>0</v>
      </c>
      <c r="K260" s="100">
        <v>0</v>
      </c>
      <c r="L260" s="100">
        <v>0</v>
      </c>
      <c r="M260" s="10"/>
      <c r="N260" s="10"/>
      <c r="O260" s="10"/>
      <c r="P260" s="10"/>
      <c r="Q260" s="10"/>
      <c r="R260" s="10"/>
      <c r="S260" s="10"/>
      <c r="T260" s="10"/>
      <c r="U260" s="10"/>
      <c r="V260" s="10"/>
      <c r="W260" s="10"/>
      <c r="X260" s="10"/>
      <c r="Y260" s="10"/>
    </row>
    <row r="261" spans="1:25" ht="12" customHeight="1" x14ac:dyDescent="0.2">
      <c r="A261" s="6" t="s">
        <v>57</v>
      </c>
      <c r="B261" s="18">
        <v>2002</v>
      </c>
      <c r="C261" s="22">
        <v>1</v>
      </c>
      <c r="D261" s="22">
        <v>0</v>
      </c>
      <c r="E261" s="22">
        <v>0</v>
      </c>
      <c r="F261" s="22">
        <v>0</v>
      </c>
      <c r="G261" s="22">
        <v>0</v>
      </c>
      <c r="H261" s="22">
        <v>0</v>
      </c>
      <c r="I261" s="152">
        <v>0</v>
      </c>
      <c r="J261" s="100">
        <v>0</v>
      </c>
      <c r="K261" s="100">
        <v>0</v>
      </c>
      <c r="L261" s="100">
        <v>0</v>
      </c>
      <c r="M261" s="10"/>
      <c r="N261" s="10"/>
      <c r="O261" s="10"/>
      <c r="P261" s="10"/>
      <c r="Q261" s="10"/>
      <c r="R261" s="10"/>
      <c r="S261" s="10"/>
      <c r="T261" s="10"/>
      <c r="U261" s="10"/>
      <c r="V261" s="10"/>
      <c r="W261" s="10"/>
      <c r="X261" s="10"/>
      <c r="Y261" s="10"/>
    </row>
    <row r="262" spans="1:25" ht="12" customHeight="1" x14ac:dyDescent="0.2">
      <c r="A262" s="6" t="s">
        <v>57</v>
      </c>
      <c r="B262" s="18">
        <v>2003</v>
      </c>
      <c r="C262" s="22">
        <v>5</v>
      </c>
      <c r="D262" s="22">
        <v>2</v>
      </c>
      <c r="E262" s="22">
        <v>0</v>
      </c>
      <c r="F262" s="22">
        <v>1</v>
      </c>
      <c r="G262" s="22">
        <v>0</v>
      </c>
      <c r="H262" s="22">
        <v>0</v>
      </c>
      <c r="I262" s="152">
        <v>0</v>
      </c>
      <c r="J262" s="100">
        <v>0</v>
      </c>
      <c r="K262" s="100">
        <v>0</v>
      </c>
      <c r="L262" s="100">
        <v>0</v>
      </c>
      <c r="M262" s="10"/>
      <c r="N262" s="10"/>
      <c r="O262" s="10"/>
      <c r="P262" s="10"/>
      <c r="Q262" s="10"/>
      <c r="R262" s="10"/>
      <c r="S262" s="10"/>
      <c r="T262" s="10"/>
      <c r="U262" s="10"/>
      <c r="V262" s="10"/>
      <c r="W262" s="10"/>
      <c r="X262" s="10"/>
      <c r="Y262" s="10"/>
    </row>
    <row r="263" spans="1:25" ht="12" customHeight="1" x14ac:dyDescent="0.2">
      <c r="A263" s="6" t="s">
        <v>57</v>
      </c>
      <c r="B263" s="16">
        <v>2004</v>
      </c>
      <c r="C263" s="22">
        <v>4</v>
      </c>
      <c r="D263" s="22">
        <v>4</v>
      </c>
      <c r="E263" s="22">
        <v>0</v>
      </c>
      <c r="F263" s="22">
        <v>0</v>
      </c>
      <c r="G263" s="22">
        <v>0</v>
      </c>
      <c r="H263" s="22">
        <v>0</v>
      </c>
      <c r="I263" s="152">
        <v>0</v>
      </c>
      <c r="J263" s="100">
        <v>0</v>
      </c>
      <c r="K263" s="100">
        <v>0</v>
      </c>
      <c r="L263" s="100">
        <v>0</v>
      </c>
      <c r="M263" s="10"/>
      <c r="N263" s="10"/>
      <c r="O263" s="10"/>
      <c r="P263" s="10"/>
      <c r="Q263" s="10"/>
      <c r="R263" s="10"/>
      <c r="S263" s="10"/>
      <c r="T263" s="10"/>
      <c r="U263" s="10"/>
      <c r="V263" s="10"/>
      <c r="W263" s="10"/>
      <c r="X263" s="10"/>
      <c r="Y263" s="10"/>
    </row>
    <row r="264" spans="1:25" ht="12" customHeight="1" x14ac:dyDescent="0.2">
      <c r="A264" s="6" t="s">
        <v>57</v>
      </c>
      <c r="B264" s="16">
        <v>2005</v>
      </c>
      <c r="C264" s="22">
        <v>5</v>
      </c>
      <c r="D264" s="22">
        <v>2</v>
      </c>
      <c r="E264" s="22">
        <v>0</v>
      </c>
      <c r="F264" s="22">
        <v>1</v>
      </c>
      <c r="G264" s="22">
        <v>0</v>
      </c>
      <c r="H264" s="22">
        <v>1</v>
      </c>
      <c r="I264" s="152">
        <v>0</v>
      </c>
      <c r="J264" s="100">
        <v>0</v>
      </c>
      <c r="K264" s="100">
        <v>0</v>
      </c>
      <c r="L264" s="100">
        <v>0</v>
      </c>
      <c r="M264" s="10"/>
      <c r="N264" s="10"/>
      <c r="O264" s="10"/>
      <c r="P264" s="10"/>
      <c r="Q264" s="10"/>
      <c r="R264" s="10"/>
      <c r="S264" s="10"/>
      <c r="T264" s="10"/>
      <c r="U264" s="10"/>
      <c r="V264" s="10"/>
      <c r="W264" s="10"/>
      <c r="X264" s="10"/>
      <c r="Y264" s="10"/>
    </row>
    <row r="265" spans="1:25" ht="12" customHeight="1" x14ac:dyDescent="0.2">
      <c r="A265" s="6" t="s">
        <v>57</v>
      </c>
      <c r="B265" s="16">
        <v>2006</v>
      </c>
      <c r="C265" s="22">
        <v>11</v>
      </c>
      <c r="D265" s="22">
        <v>0</v>
      </c>
      <c r="E265" s="22">
        <v>0</v>
      </c>
      <c r="F265" s="22">
        <v>0</v>
      </c>
      <c r="G265" s="22">
        <v>0</v>
      </c>
      <c r="H265" s="22">
        <v>0</v>
      </c>
      <c r="I265" s="152">
        <v>2</v>
      </c>
      <c r="J265" s="100">
        <v>166</v>
      </c>
      <c r="K265" s="100">
        <v>0</v>
      </c>
      <c r="L265" s="100">
        <v>0</v>
      </c>
      <c r="M265" s="10"/>
      <c r="N265" s="10"/>
      <c r="O265" s="10"/>
      <c r="P265" s="10"/>
      <c r="Q265" s="10"/>
      <c r="R265" s="10"/>
      <c r="S265" s="10"/>
      <c r="T265" s="10"/>
      <c r="U265" s="10"/>
      <c r="V265" s="10"/>
      <c r="W265" s="10"/>
      <c r="X265" s="10"/>
      <c r="Y265" s="10"/>
    </row>
    <row r="266" spans="1:25" ht="12" customHeight="1" x14ac:dyDescent="0.2">
      <c r="A266" s="6" t="s">
        <v>22</v>
      </c>
      <c r="B266" s="18">
        <v>2007</v>
      </c>
      <c r="C266" s="22">
        <v>9</v>
      </c>
      <c r="D266" s="22">
        <v>0</v>
      </c>
      <c r="E266" s="22">
        <v>0</v>
      </c>
      <c r="F266" s="22">
        <v>0</v>
      </c>
      <c r="G266" s="22">
        <v>0</v>
      </c>
      <c r="H266" s="22">
        <v>0</v>
      </c>
      <c r="I266" s="152">
        <v>2</v>
      </c>
      <c r="J266" s="100">
        <v>219</v>
      </c>
      <c r="K266" s="100">
        <v>0</v>
      </c>
      <c r="L266" s="100">
        <v>0</v>
      </c>
      <c r="M266" s="10"/>
      <c r="N266" s="10"/>
      <c r="O266" s="10"/>
      <c r="P266" s="10"/>
      <c r="Q266" s="10"/>
      <c r="R266" s="10"/>
      <c r="S266" s="10"/>
      <c r="T266" s="10"/>
      <c r="U266" s="10"/>
      <c r="V266" s="10"/>
      <c r="W266" s="10"/>
      <c r="X266" s="10"/>
      <c r="Y266" s="10"/>
    </row>
    <row r="267" spans="1:25" ht="12" customHeight="1" x14ac:dyDescent="0.2">
      <c r="A267" s="6" t="s">
        <v>22</v>
      </c>
      <c r="B267" s="18">
        <v>2008</v>
      </c>
      <c r="C267" s="22">
        <v>5</v>
      </c>
      <c r="D267" s="22">
        <v>2</v>
      </c>
      <c r="E267" s="22">
        <v>0</v>
      </c>
      <c r="F267" s="22">
        <v>0</v>
      </c>
      <c r="G267" s="22">
        <v>0</v>
      </c>
      <c r="H267" s="22">
        <v>0</v>
      </c>
      <c r="I267" s="152">
        <v>2</v>
      </c>
      <c r="J267" s="100">
        <v>254</v>
      </c>
      <c r="K267" s="100">
        <v>0</v>
      </c>
      <c r="L267" s="100">
        <v>0</v>
      </c>
      <c r="M267" s="10"/>
      <c r="N267" s="10"/>
      <c r="O267" s="10"/>
      <c r="P267" s="10"/>
      <c r="Q267" s="10"/>
      <c r="R267" s="10"/>
      <c r="S267" s="10"/>
      <c r="T267" s="10"/>
      <c r="U267" s="10"/>
      <c r="V267" s="10"/>
      <c r="W267" s="10"/>
      <c r="X267" s="10"/>
      <c r="Y267" s="10"/>
    </row>
    <row r="268" spans="1:25" ht="12" customHeight="1" x14ac:dyDescent="0.2">
      <c r="A268" s="6" t="s">
        <v>22</v>
      </c>
      <c r="B268" s="16">
        <v>2009</v>
      </c>
      <c r="C268" s="22">
        <v>0</v>
      </c>
      <c r="D268" s="22">
        <v>0</v>
      </c>
      <c r="E268" s="22">
        <v>0</v>
      </c>
      <c r="F268" s="22">
        <v>0</v>
      </c>
      <c r="G268" s="22">
        <v>0</v>
      </c>
      <c r="H268" s="22">
        <v>0</v>
      </c>
      <c r="I268" s="152">
        <v>4</v>
      </c>
      <c r="J268" s="100">
        <v>0</v>
      </c>
      <c r="K268" s="100">
        <v>0</v>
      </c>
      <c r="L268" s="100">
        <v>0</v>
      </c>
      <c r="M268" s="10"/>
      <c r="N268" s="10"/>
      <c r="O268" s="10"/>
      <c r="P268" s="10"/>
      <c r="Q268" s="10"/>
      <c r="R268" s="10"/>
      <c r="S268" s="10"/>
      <c r="T268" s="10"/>
      <c r="U268" s="10"/>
      <c r="V268" s="10"/>
      <c r="W268" s="10"/>
      <c r="X268" s="10"/>
      <c r="Y268" s="10"/>
    </row>
    <row r="269" spans="1:25" ht="12" customHeight="1" x14ac:dyDescent="0.2">
      <c r="A269" s="6" t="s">
        <v>22</v>
      </c>
      <c r="B269" s="18">
        <v>2010</v>
      </c>
      <c r="C269" s="22">
        <v>3</v>
      </c>
      <c r="D269" s="22">
        <v>1</v>
      </c>
      <c r="E269" s="22">
        <v>0</v>
      </c>
      <c r="F269" s="22">
        <v>0</v>
      </c>
      <c r="G269" s="22">
        <v>0</v>
      </c>
      <c r="H269" s="22">
        <v>0</v>
      </c>
      <c r="I269" s="152">
        <v>1</v>
      </c>
      <c r="J269" s="100">
        <v>0</v>
      </c>
      <c r="K269" s="100">
        <v>0</v>
      </c>
      <c r="L269" s="100">
        <v>25</v>
      </c>
      <c r="M269" s="10"/>
      <c r="N269" s="10"/>
      <c r="O269" s="10"/>
      <c r="P269" s="10"/>
      <c r="Q269" s="10"/>
      <c r="R269" s="10"/>
      <c r="S269" s="10"/>
      <c r="T269" s="10"/>
      <c r="U269" s="10"/>
      <c r="V269" s="10"/>
      <c r="W269" s="10"/>
      <c r="X269" s="10"/>
      <c r="Y269" s="10"/>
    </row>
    <row r="270" spans="1:25" s="10" customFormat="1" ht="12" customHeight="1" x14ac:dyDescent="0.2">
      <c r="A270" s="6" t="s">
        <v>22</v>
      </c>
      <c r="B270" s="18">
        <v>2011</v>
      </c>
      <c r="C270" s="22">
        <v>2</v>
      </c>
      <c r="D270" s="22">
        <v>1</v>
      </c>
      <c r="E270" s="22">
        <v>0</v>
      </c>
      <c r="F270" s="22">
        <v>0</v>
      </c>
      <c r="G270" s="22">
        <v>0</v>
      </c>
      <c r="H270" s="22">
        <v>0</v>
      </c>
      <c r="I270" s="152">
        <v>0</v>
      </c>
      <c r="J270" s="100">
        <v>408.35</v>
      </c>
      <c r="K270" s="100">
        <v>0</v>
      </c>
      <c r="L270" s="100">
        <v>73</v>
      </c>
    </row>
    <row r="271" spans="1:25" s="10" customFormat="1" ht="12" customHeight="1" x14ac:dyDescent="0.2">
      <c r="A271" s="6" t="s">
        <v>22</v>
      </c>
      <c r="B271" s="18">
        <v>2012</v>
      </c>
      <c r="C271" s="22">
        <v>12</v>
      </c>
      <c r="D271" s="22">
        <v>1</v>
      </c>
      <c r="E271" s="22">
        <v>0</v>
      </c>
      <c r="F271" s="22">
        <v>0</v>
      </c>
      <c r="G271" s="22">
        <v>0</v>
      </c>
      <c r="H271" s="22">
        <v>0</v>
      </c>
      <c r="I271" s="152">
        <v>1</v>
      </c>
      <c r="J271" s="100">
        <v>269.39100000000002</v>
      </c>
      <c r="K271" s="100">
        <v>0</v>
      </c>
      <c r="L271" s="100">
        <v>74</v>
      </c>
    </row>
    <row r="272" spans="1:25" s="10" customFormat="1" ht="12" customHeight="1" x14ac:dyDescent="0.2">
      <c r="A272" s="94" t="s">
        <v>22</v>
      </c>
      <c r="B272" s="98">
        <v>2013</v>
      </c>
      <c r="C272" s="99">
        <v>7</v>
      </c>
      <c r="D272" s="99">
        <v>5</v>
      </c>
      <c r="E272" s="99">
        <v>0</v>
      </c>
      <c r="F272" s="99">
        <v>0</v>
      </c>
      <c r="G272" s="99">
        <v>0</v>
      </c>
      <c r="H272" s="99">
        <v>0</v>
      </c>
      <c r="I272" s="152">
        <v>0.2</v>
      </c>
      <c r="J272" s="100">
        <v>463.11900000000003</v>
      </c>
      <c r="K272" s="100">
        <v>0</v>
      </c>
      <c r="L272" s="100">
        <v>195</v>
      </c>
    </row>
    <row r="273" spans="1:25" s="10" customFormat="1" ht="12" customHeight="1" x14ac:dyDescent="0.2">
      <c r="A273" s="94" t="s">
        <v>22</v>
      </c>
      <c r="B273" s="98">
        <v>2014</v>
      </c>
      <c r="C273" s="99">
        <v>12</v>
      </c>
      <c r="D273" s="99">
        <v>6</v>
      </c>
      <c r="E273" s="99">
        <v>0</v>
      </c>
      <c r="F273" s="99">
        <v>1</v>
      </c>
      <c r="G273" s="99">
        <v>0</v>
      </c>
      <c r="H273" s="99">
        <v>0</v>
      </c>
      <c r="I273" s="152">
        <v>0.2</v>
      </c>
      <c r="J273" s="100">
        <v>450.959</v>
      </c>
      <c r="K273" s="100">
        <v>0</v>
      </c>
      <c r="L273" s="100">
        <v>139</v>
      </c>
    </row>
    <row r="274" spans="1:25" s="10" customFormat="1" ht="12" customHeight="1" x14ac:dyDescent="0.2">
      <c r="A274" s="94" t="s">
        <v>22</v>
      </c>
      <c r="B274" s="98">
        <v>2015</v>
      </c>
      <c r="C274" s="99">
        <v>5</v>
      </c>
      <c r="D274" s="99">
        <v>2</v>
      </c>
      <c r="E274" s="99">
        <v>0</v>
      </c>
      <c r="F274" s="99">
        <v>2</v>
      </c>
      <c r="G274" s="99">
        <v>4</v>
      </c>
      <c r="H274" s="99">
        <v>1</v>
      </c>
      <c r="I274" s="152">
        <v>0</v>
      </c>
      <c r="J274" s="100">
        <v>462</v>
      </c>
      <c r="K274" s="100">
        <v>81</v>
      </c>
      <c r="L274" s="100">
        <v>233</v>
      </c>
    </row>
    <row r="275" spans="1:25" s="4" customFormat="1" ht="12" customHeight="1" x14ac:dyDescent="0.2">
      <c r="A275" s="94" t="s">
        <v>22</v>
      </c>
      <c r="B275" s="98">
        <v>2016</v>
      </c>
      <c r="C275" s="99">
        <v>8</v>
      </c>
      <c r="D275" s="99">
        <v>1</v>
      </c>
      <c r="E275" s="99">
        <v>0</v>
      </c>
      <c r="F275" s="99">
        <v>0</v>
      </c>
      <c r="G275" s="99">
        <v>4</v>
      </c>
      <c r="H275" s="99">
        <v>0</v>
      </c>
      <c r="I275" s="152">
        <v>0</v>
      </c>
      <c r="J275" s="100">
        <v>323</v>
      </c>
      <c r="K275" s="100">
        <v>142</v>
      </c>
      <c r="L275" s="100">
        <v>291</v>
      </c>
      <c r="M275" s="10"/>
      <c r="N275" s="10"/>
      <c r="O275" s="10"/>
      <c r="P275" s="10"/>
      <c r="Q275" s="10"/>
      <c r="R275" s="10"/>
      <c r="S275" s="10"/>
      <c r="T275" s="10"/>
      <c r="U275" s="10"/>
      <c r="V275" s="10"/>
      <c r="W275" s="10"/>
      <c r="X275" s="10"/>
      <c r="Y275" s="10"/>
    </row>
    <row r="276" spans="1:25" s="10" customFormat="1" ht="12" customHeight="1" x14ac:dyDescent="0.2">
      <c r="A276" s="121" t="s">
        <v>22</v>
      </c>
      <c r="B276" s="122">
        <v>2017</v>
      </c>
      <c r="C276" s="131">
        <f>VLOOKUP('Rådata 2007-2017'!C175,'Rådata 2007-2017'!C175:BJ175,'MIS (Andreas)'!A16,0)</f>
        <v>14</v>
      </c>
      <c r="D276" s="131">
        <f>VLOOKUP('Rådata 2007-2017'!D175,'Rådata 2007-2017'!D175:BJ175,'MIS (Andreas)'!B16,0)</f>
        <v>3</v>
      </c>
      <c r="E276" s="131">
        <f>VLOOKUP('Rådata 2007-2017'!E175,'Rådata 2007-2017'!E175:BJ175,'MIS (Andreas)'!C16,0)</f>
        <v>0</v>
      </c>
      <c r="F276" s="124">
        <f>'Rådata 2007-2017'!W175+'Rådata 2007-2017'!AC175+'Rådata 2007-2017'!AE175</f>
        <v>0</v>
      </c>
      <c r="G276" s="123">
        <f>VLOOKUP('Rådata 2007-2017'!G175,'Rådata 2007-2017'!G175:BL175,'MIS (Andreas)'!E16,0)</f>
        <v>4</v>
      </c>
      <c r="H276" s="123">
        <f>VLOOKUP('Rådata 2007-2017'!H175,'Rådata 2007-2017'!H175:BM175,'MIS (Andreas)'!F16,0)</f>
        <v>0</v>
      </c>
      <c r="I276" s="154">
        <f>'Rådata 2007-2017'!N175+'Rådata 2007-2017'!O175+'Rådata 2007-2017'!P175+'Rådata 2007-2017'!Q175</f>
        <v>0</v>
      </c>
      <c r="J276" s="151">
        <f>VLOOKUP('Rådata 2007-2017'!J175,'Rådata 2007-2017'!J175:BO175,'MIS (Andreas)'!H16,0)</f>
        <v>456.70215999999999</v>
      </c>
      <c r="K276" s="151">
        <f>VLOOKUP('Rådata 2007-2017'!K175,'Rådata 2007-2017'!K175:BP175,'MIS (Andreas)'!I16,0)</f>
        <v>75.196389999999994</v>
      </c>
      <c r="L276" s="100">
        <f>'Rådata 2007-2017'!BI175+'Rådata 2007-2017'!BH175</f>
        <v>224</v>
      </c>
    </row>
    <row r="277" spans="1:25" s="10" customFormat="1" ht="12" customHeight="1" x14ac:dyDescent="0.2">
      <c r="A277" s="88" t="s">
        <v>70</v>
      </c>
      <c r="B277" s="39">
        <v>2007</v>
      </c>
      <c r="C277" s="22">
        <v>0</v>
      </c>
      <c r="D277" s="22">
        <v>0</v>
      </c>
      <c r="E277" s="22">
        <v>0</v>
      </c>
      <c r="F277" s="22">
        <v>0</v>
      </c>
      <c r="G277" s="22">
        <v>0</v>
      </c>
      <c r="H277" s="22">
        <v>0</v>
      </c>
      <c r="I277" s="152">
        <v>0</v>
      </c>
      <c r="J277" s="100">
        <v>0</v>
      </c>
      <c r="K277" s="100">
        <v>0</v>
      </c>
      <c r="L277" s="100">
        <v>0</v>
      </c>
    </row>
    <row r="278" spans="1:25" s="10" customFormat="1" ht="12" customHeight="1" x14ac:dyDescent="0.2">
      <c r="A278" s="48" t="s">
        <v>70</v>
      </c>
      <c r="B278" s="39">
        <v>2008</v>
      </c>
      <c r="C278" s="22">
        <v>0</v>
      </c>
      <c r="D278" s="22">
        <v>0</v>
      </c>
      <c r="E278" s="22">
        <v>0</v>
      </c>
      <c r="F278" s="22">
        <v>0</v>
      </c>
      <c r="G278" s="22">
        <v>0</v>
      </c>
      <c r="H278" s="22">
        <v>0</v>
      </c>
      <c r="I278" s="152">
        <v>0</v>
      </c>
      <c r="J278" s="100">
        <v>0</v>
      </c>
      <c r="K278" s="100">
        <v>0</v>
      </c>
      <c r="L278" s="100">
        <v>0</v>
      </c>
    </row>
    <row r="279" spans="1:25" s="10" customFormat="1" ht="12" customHeight="1" x14ac:dyDescent="0.2">
      <c r="A279" s="48" t="s">
        <v>70</v>
      </c>
      <c r="B279" s="39">
        <v>2009</v>
      </c>
      <c r="C279" s="22">
        <v>0</v>
      </c>
      <c r="D279" s="22">
        <v>0</v>
      </c>
      <c r="E279" s="22">
        <v>0</v>
      </c>
      <c r="F279" s="22">
        <v>0</v>
      </c>
      <c r="G279" s="22">
        <v>0</v>
      </c>
      <c r="H279" s="22">
        <v>0</v>
      </c>
      <c r="I279" s="152">
        <v>0</v>
      </c>
      <c r="J279" s="100">
        <v>0</v>
      </c>
      <c r="K279" s="100">
        <v>0</v>
      </c>
      <c r="L279" s="100">
        <v>0</v>
      </c>
    </row>
    <row r="280" spans="1:25" s="10" customFormat="1" ht="12" customHeight="1" x14ac:dyDescent="0.2">
      <c r="A280" s="108" t="s">
        <v>70</v>
      </c>
      <c r="B280" s="106">
        <v>2010</v>
      </c>
      <c r="C280" s="99">
        <v>0</v>
      </c>
      <c r="D280" s="99">
        <v>0</v>
      </c>
      <c r="E280" s="99">
        <v>0</v>
      </c>
      <c r="F280" s="99">
        <v>0</v>
      </c>
      <c r="G280" s="99">
        <v>0</v>
      </c>
      <c r="H280" s="99">
        <v>0</v>
      </c>
      <c r="I280" s="152">
        <v>0</v>
      </c>
      <c r="J280" s="100">
        <v>0</v>
      </c>
      <c r="K280" s="100">
        <v>0</v>
      </c>
      <c r="L280" s="100">
        <v>0</v>
      </c>
    </row>
    <row r="281" spans="1:25" s="10" customFormat="1" ht="12" customHeight="1" x14ac:dyDescent="0.2">
      <c r="A281" s="108" t="s">
        <v>70</v>
      </c>
      <c r="B281" s="106">
        <v>2011</v>
      </c>
      <c r="C281" s="99">
        <v>0</v>
      </c>
      <c r="D281" s="99">
        <v>0</v>
      </c>
      <c r="E281" s="99">
        <v>0</v>
      </c>
      <c r="F281" s="99">
        <v>0</v>
      </c>
      <c r="G281" s="99">
        <v>0</v>
      </c>
      <c r="H281" s="99">
        <v>0</v>
      </c>
      <c r="I281" s="152">
        <v>0</v>
      </c>
      <c r="J281" s="100">
        <v>0</v>
      </c>
      <c r="K281" s="100">
        <v>0</v>
      </c>
      <c r="L281" s="100">
        <v>0</v>
      </c>
    </row>
    <row r="282" spans="1:25" s="10" customFormat="1" ht="12" customHeight="1" x14ac:dyDescent="0.2">
      <c r="A282" s="108" t="s">
        <v>70</v>
      </c>
      <c r="B282" s="106">
        <v>2012</v>
      </c>
      <c r="C282" s="99">
        <v>0</v>
      </c>
      <c r="D282" s="99">
        <v>0</v>
      </c>
      <c r="E282" s="99">
        <v>0</v>
      </c>
      <c r="F282" s="99">
        <v>0</v>
      </c>
      <c r="G282" s="99">
        <v>0</v>
      </c>
      <c r="H282" s="99">
        <v>0</v>
      </c>
      <c r="I282" s="152">
        <v>0</v>
      </c>
      <c r="J282" s="100">
        <v>0</v>
      </c>
      <c r="K282" s="100">
        <v>0</v>
      </c>
      <c r="L282" s="100">
        <v>0</v>
      </c>
    </row>
    <row r="283" spans="1:25" s="10" customFormat="1" ht="12" customHeight="1" x14ac:dyDescent="0.2">
      <c r="A283" s="108" t="s">
        <v>70</v>
      </c>
      <c r="B283" s="106">
        <v>2013</v>
      </c>
      <c r="C283" s="99">
        <v>0</v>
      </c>
      <c r="D283" s="99">
        <v>0</v>
      </c>
      <c r="E283" s="99">
        <v>0</v>
      </c>
      <c r="F283" s="99">
        <v>0</v>
      </c>
      <c r="G283" s="99">
        <v>0</v>
      </c>
      <c r="H283" s="99">
        <v>0</v>
      </c>
      <c r="I283" s="152">
        <v>0</v>
      </c>
      <c r="J283" s="100">
        <v>0</v>
      </c>
      <c r="K283" s="100">
        <v>0</v>
      </c>
      <c r="L283" s="100">
        <v>0</v>
      </c>
    </row>
    <row r="284" spans="1:25" s="10" customFormat="1" ht="12" customHeight="1" x14ac:dyDescent="0.2">
      <c r="A284" s="108" t="s">
        <v>70</v>
      </c>
      <c r="B284" s="106">
        <v>2014</v>
      </c>
      <c r="C284" s="99">
        <v>0</v>
      </c>
      <c r="D284" s="99">
        <v>0</v>
      </c>
      <c r="E284" s="99">
        <v>0</v>
      </c>
      <c r="F284" s="99">
        <v>0</v>
      </c>
      <c r="G284" s="99">
        <v>0</v>
      </c>
      <c r="H284" s="99">
        <v>0</v>
      </c>
      <c r="I284" s="152">
        <v>0</v>
      </c>
      <c r="J284" s="100">
        <v>0</v>
      </c>
      <c r="K284" s="100">
        <v>0</v>
      </c>
      <c r="L284" s="100">
        <v>0</v>
      </c>
    </row>
    <row r="285" spans="1:25" s="10" customFormat="1" ht="12" customHeight="1" x14ac:dyDescent="0.2">
      <c r="A285" s="108" t="s">
        <v>70</v>
      </c>
      <c r="B285" s="106">
        <v>2015</v>
      </c>
      <c r="C285" s="99">
        <v>3</v>
      </c>
      <c r="D285" s="99">
        <v>3</v>
      </c>
      <c r="E285" s="99">
        <v>1</v>
      </c>
      <c r="F285" s="99">
        <v>0</v>
      </c>
      <c r="G285" s="99">
        <v>0</v>
      </c>
      <c r="H285" s="99">
        <v>0</v>
      </c>
      <c r="I285" s="152">
        <v>0</v>
      </c>
      <c r="J285" s="100">
        <v>150</v>
      </c>
      <c r="K285" s="100">
        <v>0</v>
      </c>
      <c r="L285" s="100">
        <v>0</v>
      </c>
    </row>
    <row r="286" spans="1:25" s="4" customFormat="1" ht="12" customHeight="1" x14ac:dyDescent="0.2">
      <c r="A286" s="108" t="s">
        <v>70</v>
      </c>
      <c r="B286" s="106">
        <v>2016</v>
      </c>
      <c r="C286" s="99">
        <v>1</v>
      </c>
      <c r="D286" s="99">
        <v>1</v>
      </c>
      <c r="E286" s="99">
        <v>0</v>
      </c>
      <c r="F286" s="99">
        <v>0</v>
      </c>
      <c r="G286" s="99">
        <v>0</v>
      </c>
      <c r="H286" s="99">
        <v>0</v>
      </c>
      <c r="I286" s="152">
        <v>0.05</v>
      </c>
      <c r="J286" s="100">
        <v>100</v>
      </c>
      <c r="K286" s="100">
        <v>0</v>
      </c>
      <c r="L286" s="100">
        <v>0</v>
      </c>
      <c r="M286" s="10"/>
      <c r="N286" s="10"/>
      <c r="O286" s="10"/>
      <c r="P286" s="10"/>
      <c r="Q286" s="10"/>
      <c r="R286" s="10"/>
      <c r="S286" s="10"/>
      <c r="T286" s="10"/>
      <c r="U286" s="10"/>
      <c r="V286" s="10"/>
      <c r="W286" s="10"/>
      <c r="X286" s="10"/>
      <c r="Y286" s="10"/>
    </row>
    <row r="287" spans="1:25" s="10" customFormat="1" ht="12" customHeight="1" x14ac:dyDescent="0.2">
      <c r="A287" s="133" t="s">
        <v>70</v>
      </c>
      <c r="B287" s="134">
        <v>2017</v>
      </c>
      <c r="C287" s="131">
        <f>VLOOKUP('Rådata 2007-2017'!C186,'Rådata 2007-2017'!C186:BJ186,'MIS (Andreas)'!A16,0)</f>
        <v>2</v>
      </c>
      <c r="D287" s="131">
        <f>VLOOKUP('Rådata 2007-2017'!D186,'Rådata 2007-2017'!D186:BJ186,'MIS (Andreas)'!B16,0)</f>
        <v>2</v>
      </c>
      <c r="E287" s="131">
        <f>VLOOKUP('Rådata 2007-2017'!E186,'Rådata 2007-2017'!E186:BJ186,'MIS (Andreas)'!C16,0)</f>
        <v>1</v>
      </c>
      <c r="F287" s="124">
        <f>'Rådata 2007-2017'!W186+'Rådata 2007-2017'!AC186+'Rådata 2007-2017'!AE186</f>
        <v>2</v>
      </c>
      <c r="G287" s="123">
        <f>VLOOKUP('Rådata 2007-2017'!G186,'Rådata 2007-2017'!G186:BL186,'MIS (Andreas)'!E16,0)</f>
        <v>1</v>
      </c>
      <c r="H287" s="123">
        <f>VLOOKUP('Rådata 2007-2017'!H186,'Rådata 2007-2017'!H186:BM186,'MIS (Andreas)'!F16,0)</f>
        <v>0</v>
      </c>
      <c r="I287" s="154">
        <f>'Rådata 2007-2017'!N186+'Rådata 2007-2017'!O186+'Rådata 2007-2017'!P186+'Rådata 2007-2017'!Q186</f>
        <v>0.05</v>
      </c>
      <c r="J287" s="151">
        <f>VLOOKUP('Rådata 2007-2017'!J186,'Rådata 2007-2017'!J186:BO186,'MIS (Andreas)'!H16,0)</f>
        <v>50</v>
      </c>
      <c r="K287" s="151">
        <f>VLOOKUP('Rådata 2007-2017'!K186,'Rådata 2007-2017'!K186:BP186,'MIS (Andreas)'!I16,0)</f>
        <v>0</v>
      </c>
      <c r="L287" s="151">
        <f>'Rådata 2007-2017'!BI186+'Rådata 2007-2017'!BH186</f>
        <v>0</v>
      </c>
    </row>
    <row r="288" spans="1:25" s="2" customFormat="1" ht="12" customHeight="1" x14ac:dyDescent="0.2">
      <c r="A288" s="36" t="s">
        <v>23</v>
      </c>
      <c r="B288" s="31">
        <v>2000</v>
      </c>
      <c r="C288" s="33">
        <f t="shared" ref="C288:F289" si="17">C205+C223+C241+C259</f>
        <v>15</v>
      </c>
      <c r="D288" s="103">
        <f t="shared" si="17"/>
        <v>9</v>
      </c>
      <c r="E288" s="103">
        <f t="shared" si="17"/>
        <v>0</v>
      </c>
      <c r="F288" s="103">
        <f t="shared" si="17"/>
        <v>1</v>
      </c>
      <c r="G288" s="103">
        <f t="shared" ref="G288:L288" si="18">G205+G223+G241+G259</f>
        <v>0</v>
      </c>
      <c r="H288" s="103">
        <f>H205+H223+H241+H259</f>
        <v>1</v>
      </c>
      <c r="I288" s="160">
        <f t="shared" si="18"/>
        <v>0</v>
      </c>
      <c r="J288" s="34">
        <f t="shared" si="18"/>
        <v>0</v>
      </c>
      <c r="K288" s="34">
        <f t="shared" si="18"/>
        <v>0</v>
      </c>
      <c r="L288" s="34">
        <f t="shared" si="18"/>
        <v>0</v>
      </c>
      <c r="M288" s="30"/>
      <c r="N288" s="30"/>
      <c r="O288" s="30"/>
      <c r="P288" s="30"/>
      <c r="Q288" s="30"/>
      <c r="R288" s="30"/>
      <c r="S288" s="30"/>
      <c r="T288" s="30"/>
      <c r="U288" s="30"/>
      <c r="V288" s="30"/>
      <c r="W288" s="30"/>
      <c r="X288" s="30"/>
      <c r="Y288" s="30"/>
    </row>
    <row r="289" spans="1:25" s="2" customFormat="1" x14ac:dyDescent="0.2">
      <c r="A289" s="36" t="s">
        <v>23</v>
      </c>
      <c r="B289" s="31">
        <v>2001</v>
      </c>
      <c r="C289" s="103">
        <f t="shared" si="17"/>
        <v>27</v>
      </c>
      <c r="D289" s="103">
        <f t="shared" si="17"/>
        <v>8</v>
      </c>
      <c r="E289" s="103">
        <f t="shared" si="17"/>
        <v>0</v>
      </c>
      <c r="F289" s="103">
        <f t="shared" si="17"/>
        <v>3</v>
      </c>
      <c r="G289" s="103">
        <f t="shared" ref="G289:L289" si="19">G206+G224+G242+G260</f>
        <v>0</v>
      </c>
      <c r="H289" s="103">
        <f t="shared" si="19"/>
        <v>1</v>
      </c>
      <c r="I289" s="160">
        <f t="shared" si="19"/>
        <v>0</v>
      </c>
      <c r="J289" s="34">
        <f t="shared" si="19"/>
        <v>0</v>
      </c>
      <c r="K289" s="34">
        <f t="shared" si="19"/>
        <v>0</v>
      </c>
      <c r="L289" s="34">
        <f t="shared" si="19"/>
        <v>0</v>
      </c>
      <c r="M289" s="30"/>
      <c r="N289" s="30"/>
      <c r="O289" s="30"/>
      <c r="P289" s="30"/>
      <c r="Q289" s="30"/>
      <c r="R289" s="30"/>
      <c r="S289" s="30"/>
      <c r="T289" s="30"/>
      <c r="U289" s="30"/>
      <c r="V289" s="30"/>
      <c r="W289" s="30"/>
      <c r="X289" s="30"/>
      <c r="Y289" s="30"/>
    </row>
    <row r="290" spans="1:25" s="2" customFormat="1" x14ac:dyDescent="0.2">
      <c r="A290" s="36" t="s">
        <v>23</v>
      </c>
      <c r="B290" s="31">
        <v>2002</v>
      </c>
      <c r="C290" s="103">
        <f t="shared" ref="C290:D293" si="20">C207+C225+C243+C261</f>
        <v>29</v>
      </c>
      <c r="D290" s="103">
        <f t="shared" si="20"/>
        <v>14</v>
      </c>
      <c r="E290" s="103">
        <f t="shared" ref="E290:L293" si="21">E207+E225+E243+E261</f>
        <v>0</v>
      </c>
      <c r="F290" s="103">
        <f t="shared" si="21"/>
        <v>4</v>
      </c>
      <c r="G290" s="103">
        <f t="shared" si="21"/>
        <v>0</v>
      </c>
      <c r="H290" s="103">
        <f t="shared" si="21"/>
        <v>1</v>
      </c>
      <c r="I290" s="160">
        <f t="shared" si="21"/>
        <v>0</v>
      </c>
      <c r="J290" s="34">
        <f t="shared" si="21"/>
        <v>0</v>
      </c>
      <c r="K290" s="34">
        <f t="shared" si="21"/>
        <v>0</v>
      </c>
      <c r="L290" s="34">
        <f t="shared" si="21"/>
        <v>0</v>
      </c>
      <c r="M290" s="30"/>
      <c r="N290" s="30"/>
      <c r="O290" s="30"/>
      <c r="P290" s="30"/>
      <c r="Q290" s="30"/>
      <c r="R290" s="30"/>
      <c r="S290" s="30"/>
      <c r="T290" s="30"/>
      <c r="U290" s="30"/>
      <c r="V290" s="30"/>
      <c r="W290" s="30"/>
      <c r="X290" s="30"/>
      <c r="Y290" s="30"/>
    </row>
    <row r="291" spans="1:25" s="2" customFormat="1" x14ac:dyDescent="0.2">
      <c r="A291" s="36" t="s">
        <v>23</v>
      </c>
      <c r="B291" s="31">
        <v>2003</v>
      </c>
      <c r="C291" s="103">
        <f t="shared" si="20"/>
        <v>36</v>
      </c>
      <c r="D291" s="103">
        <f t="shared" si="20"/>
        <v>15</v>
      </c>
      <c r="E291" s="103">
        <f t="shared" si="21"/>
        <v>0</v>
      </c>
      <c r="F291" s="103">
        <f t="shared" si="21"/>
        <v>3</v>
      </c>
      <c r="G291" s="103">
        <f t="shared" si="21"/>
        <v>0</v>
      </c>
      <c r="H291" s="103">
        <f t="shared" si="21"/>
        <v>5</v>
      </c>
      <c r="I291" s="160">
        <f t="shared" si="21"/>
        <v>0</v>
      </c>
      <c r="J291" s="34">
        <f t="shared" si="21"/>
        <v>0</v>
      </c>
      <c r="K291" s="34">
        <f t="shared" si="21"/>
        <v>0</v>
      </c>
      <c r="L291" s="34">
        <f t="shared" si="21"/>
        <v>0</v>
      </c>
      <c r="M291" s="30"/>
      <c r="N291" s="30"/>
      <c r="O291" s="30"/>
      <c r="P291" s="30"/>
      <c r="Q291" s="30"/>
      <c r="R291" s="30"/>
      <c r="S291" s="30"/>
      <c r="T291" s="30"/>
      <c r="U291" s="30"/>
      <c r="V291" s="30"/>
      <c r="W291" s="30"/>
      <c r="X291" s="30"/>
      <c r="Y291" s="30"/>
    </row>
    <row r="292" spans="1:25" s="2" customFormat="1" x14ac:dyDescent="0.2">
      <c r="A292" s="36" t="s">
        <v>23</v>
      </c>
      <c r="B292" s="32">
        <v>2004</v>
      </c>
      <c r="C292" s="103">
        <f t="shared" si="20"/>
        <v>19</v>
      </c>
      <c r="D292" s="103">
        <f t="shared" si="20"/>
        <v>15</v>
      </c>
      <c r="E292" s="103">
        <f t="shared" si="21"/>
        <v>2</v>
      </c>
      <c r="F292" s="103">
        <f t="shared" si="21"/>
        <v>6</v>
      </c>
      <c r="G292" s="103">
        <f t="shared" si="21"/>
        <v>14</v>
      </c>
      <c r="H292" s="103">
        <f t="shared" si="21"/>
        <v>0</v>
      </c>
      <c r="I292" s="160">
        <f t="shared" si="21"/>
        <v>6.2</v>
      </c>
      <c r="J292" s="34">
        <f t="shared" si="21"/>
        <v>3180</v>
      </c>
      <c r="K292" s="34">
        <f t="shared" si="21"/>
        <v>1012</v>
      </c>
      <c r="L292" s="34">
        <f t="shared" si="21"/>
        <v>0</v>
      </c>
      <c r="M292" s="30"/>
      <c r="N292" s="30"/>
      <c r="O292" s="30"/>
      <c r="P292" s="30"/>
      <c r="Q292" s="30"/>
      <c r="R292" s="30"/>
      <c r="S292" s="30"/>
      <c r="T292" s="30"/>
      <c r="U292" s="30"/>
      <c r="V292" s="30"/>
      <c r="W292" s="30"/>
      <c r="X292" s="30"/>
      <c r="Y292" s="30"/>
    </row>
    <row r="293" spans="1:25" s="2" customFormat="1" x14ac:dyDescent="0.2">
      <c r="A293" s="36" t="s">
        <v>23</v>
      </c>
      <c r="B293" s="32">
        <v>2005</v>
      </c>
      <c r="C293" s="103">
        <f t="shared" si="20"/>
        <v>44</v>
      </c>
      <c r="D293" s="103">
        <f t="shared" si="20"/>
        <v>9</v>
      </c>
      <c r="E293" s="103">
        <f t="shared" si="21"/>
        <v>3</v>
      </c>
      <c r="F293" s="103">
        <f t="shared" si="21"/>
        <v>4</v>
      </c>
      <c r="G293" s="103">
        <f t="shared" si="21"/>
        <v>15</v>
      </c>
      <c r="H293" s="103">
        <f t="shared" si="21"/>
        <v>4</v>
      </c>
      <c r="I293" s="160">
        <f t="shared" si="21"/>
        <v>9.6999999999999993</v>
      </c>
      <c r="J293" s="34">
        <f t="shared" si="21"/>
        <v>3715</v>
      </c>
      <c r="K293" s="34">
        <f t="shared" si="21"/>
        <v>796</v>
      </c>
      <c r="L293" s="34">
        <f t="shared" si="21"/>
        <v>0</v>
      </c>
      <c r="M293" s="30"/>
      <c r="N293" s="30"/>
      <c r="O293" s="30"/>
      <c r="P293" s="30"/>
      <c r="Q293" s="30"/>
      <c r="R293" s="30"/>
      <c r="S293" s="30"/>
      <c r="T293" s="30"/>
      <c r="U293" s="30"/>
      <c r="V293" s="30"/>
      <c r="W293" s="30"/>
      <c r="X293" s="30"/>
      <c r="Y293" s="30"/>
    </row>
    <row r="294" spans="1:25" s="2" customFormat="1" x14ac:dyDescent="0.2">
      <c r="A294" s="36" t="s">
        <v>23</v>
      </c>
      <c r="B294" s="32">
        <v>2006</v>
      </c>
      <c r="C294" s="103">
        <f>C211+C229+C247+C265</f>
        <v>62</v>
      </c>
      <c r="D294" s="103">
        <f>D211+D229+D247+D265</f>
        <v>12</v>
      </c>
      <c r="E294" s="103">
        <f>E211+E229+E247+E265</f>
        <v>0</v>
      </c>
      <c r="F294" s="103">
        <f>F211+F229+F247+F265</f>
        <v>7</v>
      </c>
      <c r="G294" s="103">
        <f t="shared" ref="G294:L294" si="22">G211+G229+G247+G265</f>
        <v>15</v>
      </c>
      <c r="H294" s="103">
        <f t="shared" si="22"/>
        <v>2</v>
      </c>
      <c r="I294" s="160">
        <f t="shared" si="22"/>
        <v>10.25</v>
      </c>
      <c r="J294" s="34">
        <f t="shared" si="22"/>
        <v>4854</v>
      </c>
      <c r="K294" s="34">
        <f t="shared" si="22"/>
        <v>1417</v>
      </c>
      <c r="L294" s="34">
        <f t="shared" si="22"/>
        <v>0</v>
      </c>
      <c r="M294" s="30"/>
      <c r="N294" s="30"/>
      <c r="O294" s="30"/>
      <c r="P294" s="30"/>
      <c r="Q294" s="30"/>
      <c r="R294" s="30"/>
      <c r="S294" s="30"/>
      <c r="T294" s="30"/>
      <c r="U294" s="30"/>
      <c r="V294" s="30"/>
      <c r="W294" s="30"/>
      <c r="X294" s="30"/>
      <c r="Y294" s="30"/>
    </row>
    <row r="295" spans="1:25" s="2" customFormat="1" x14ac:dyDescent="0.2">
      <c r="A295" s="36" t="s">
        <v>23</v>
      </c>
      <c r="B295" s="35">
        <v>2007</v>
      </c>
      <c r="C295" s="33">
        <f t="shared" ref="C295:L295" si="23">C212+C230+C248+C266+C277</f>
        <v>50</v>
      </c>
      <c r="D295" s="103">
        <f t="shared" si="23"/>
        <v>14</v>
      </c>
      <c r="E295" s="103">
        <f t="shared" si="23"/>
        <v>1</v>
      </c>
      <c r="F295" s="103">
        <f t="shared" si="23"/>
        <v>5</v>
      </c>
      <c r="G295" s="103">
        <f t="shared" si="23"/>
        <v>14</v>
      </c>
      <c r="H295" s="103">
        <f t="shared" si="23"/>
        <v>1</v>
      </c>
      <c r="I295" s="160">
        <f t="shared" si="23"/>
        <v>11.2</v>
      </c>
      <c r="J295" s="34">
        <f t="shared" si="23"/>
        <v>3397</v>
      </c>
      <c r="K295" s="34">
        <f t="shared" si="23"/>
        <v>2205</v>
      </c>
      <c r="L295" s="34">
        <f t="shared" si="23"/>
        <v>0</v>
      </c>
      <c r="M295" s="30"/>
      <c r="N295" s="30"/>
      <c r="O295" s="30"/>
      <c r="P295" s="30"/>
      <c r="Q295" s="30"/>
      <c r="R295" s="30"/>
      <c r="S295" s="30"/>
      <c r="T295" s="30"/>
      <c r="U295" s="30"/>
      <c r="V295" s="30"/>
      <c r="W295" s="30"/>
      <c r="X295" s="30"/>
      <c r="Y295" s="30"/>
    </row>
    <row r="296" spans="1:25" s="2" customFormat="1" x14ac:dyDescent="0.2">
      <c r="A296" s="36" t="s">
        <v>23</v>
      </c>
      <c r="B296" s="35">
        <v>2008</v>
      </c>
      <c r="C296" s="103">
        <f t="shared" ref="C296:D305" si="24">C213+C231+C249+C267+C278</f>
        <v>52</v>
      </c>
      <c r="D296" s="103">
        <f t="shared" si="24"/>
        <v>26</v>
      </c>
      <c r="E296" s="103">
        <f t="shared" ref="E296:L296" si="25">E213+E231+E249+E267+E278</f>
        <v>2</v>
      </c>
      <c r="F296" s="103">
        <f t="shared" si="25"/>
        <v>11</v>
      </c>
      <c r="G296" s="103">
        <f t="shared" si="25"/>
        <v>21</v>
      </c>
      <c r="H296" s="103">
        <f t="shared" si="25"/>
        <v>4</v>
      </c>
      <c r="I296" s="160">
        <f t="shared" si="25"/>
        <v>13.2</v>
      </c>
      <c r="J296" s="34">
        <f t="shared" si="25"/>
        <v>5572</v>
      </c>
      <c r="K296" s="34">
        <f t="shared" si="25"/>
        <v>896</v>
      </c>
      <c r="L296" s="34">
        <f t="shared" si="25"/>
        <v>0</v>
      </c>
      <c r="M296" s="30"/>
      <c r="N296" s="30"/>
      <c r="O296" s="30"/>
      <c r="P296" s="30"/>
      <c r="Q296" s="30"/>
      <c r="R296" s="30"/>
      <c r="S296" s="30"/>
      <c r="T296" s="30"/>
      <c r="U296" s="30"/>
      <c r="V296" s="30"/>
      <c r="W296" s="30"/>
      <c r="X296" s="30"/>
      <c r="Y296" s="30"/>
    </row>
    <row r="297" spans="1:25" s="2" customFormat="1" x14ac:dyDescent="0.2">
      <c r="A297" s="36" t="s">
        <v>23</v>
      </c>
      <c r="B297" s="35">
        <v>2009</v>
      </c>
      <c r="C297" s="103">
        <f t="shared" si="24"/>
        <v>54</v>
      </c>
      <c r="D297" s="103">
        <f t="shared" si="24"/>
        <v>17</v>
      </c>
      <c r="E297" s="103">
        <f t="shared" ref="E297:L297" si="26">E214+E232+E250+E268+E279</f>
        <v>1</v>
      </c>
      <c r="F297" s="103">
        <f t="shared" si="26"/>
        <v>4</v>
      </c>
      <c r="G297" s="103">
        <f t="shared" si="26"/>
        <v>15</v>
      </c>
      <c r="H297" s="103">
        <f t="shared" si="26"/>
        <v>2</v>
      </c>
      <c r="I297" s="160">
        <f t="shared" si="26"/>
        <v>18.2</v>
      </c>
      <c r="J297" s="34">
        <f t="shared" si="26"/>
        <v>6731</v>
      </c>
      <c r="K297" s="34">
        <f t="shared" si="26"/>
        <v>1506</v>
      </c>
      <c r="L297" s="34">
        <f t="shared" si="26"/>
        <v>0</v>
      </c>
      <c r="M297" s="30"/>
      <c r="N297" s="30"/>
      <c r="O297" s="30"/>
      <c r="P297" s="30"/>
      <c r="Q297" s="30"/>
      <c r="R297" s="30"/>
      <c r="S297" s="30"/>
      <c r="T297" s="30"/>
      <c r="U297" s="30"/>
      <c r="V297" s="30"/>
      <c r="W297" s="30"/>
      <c r="X297" s="30"/>
      <c r="Y297" s="30"/>
    </row>
    <row r="298" spans="1:25" s="2" customFormat="1" x14ac:dyDescent="0.2">
      <c r="A298" s="36" t="s">
        <v>23</v>
      </c>
      <c r="B298" s="35">
        <v>2010</v>
      </c>
      <c r="C298" s="103">
        <f t="shared" si="24"/>
        <v>69</v>
      </c>
      <c r="D298" s="103">
        <f t="shared" si="24"/>
        <v>25</v>
      </c>
      <c r="E298" s="103">
        <f t="shared" ref="E298:L298" si="27">E215+E233+E251+E269+E280</f>
        <v>2</v>
      </c>
      <c r="F298" s="103">
        <f t="shared" si="27"/>
        <v>7</v>
      </c>
      <c r="G298" s="103">
        <f t="shared" si="27"/>
        <v>17</v>
      </c>
      <c r="H298" s="103">
        <f t="shared" si="27"/>
        <v>1</v>
      </c>
      <c r="I298" s="160">
        <f t="shared" si="27"/>
        <v>15.2</v>
      </c>
      <c r="J298" s="34">
        <f t="shared" si="27"/>
        <v>7508</v>
      </c>
      <c r="K298" s="34">
        <f t="shared" si="27"/>
        <v>2806</v>
      </c>
      <c r="L298" s="34">
        <f t="shared" si="27"/>
        <v>710</v>
      </c>
      <c r="M298" s="30"/>
      <c r="N298" s="30"/>
      <c r="O298" s="30"/>
      <c r="P298" s="30"/>
      <c r="Q298" s="30"/>
      <c r="R298" s="30"/>
      <c r="S298" s="30"/>
      <c r="T298" s="30"/>
      <c r="U298" s="30"/>
      <c r="V298" s="30"/>
      <c r="W298" s="30"/>
      <c r="X298" s="30"/>
      <c r="Y298" s="30"/>
    </row>
    <row r="299" spans="1:25" s="30" customFormat="1" x14ac:dyDescent="0.2">
      <c r="A299" s="105" t="s">
        <v>23</v>
      </c>
      <c r="B299" s="104">
        <v>2011</v>
      </c>
      <c r="C299" s="103">
        <f t="shared" si="24"/>
        <v>66</v>
      </c>
      <c r="D299" s="103">
        <f t="shared" si="24"/>
        <v>36</v>
      </c>
      <c r="E299" s="103">
        <f t="shared" ref="E299:L299" si="28">E216+E234+E252+E270+E281</f>
        <v>3</v>
      </c>
      <c r="F299" s="103">
        <f t="shared" si="28"/>
        <v>11</v>
      </c>
      <c r="G299" s="103">
        <f t="shared" si="28"/>
        <v>29</v>
      </c>
      <c r="H299" s="103">
        <f t="shared" si="28"/>
        <v>1</v>
      </c>
      <c r="I299" s="160">
        <f t="shared" si="28"/>
        <v>13.2</v>
      </c>
      <c r="J299" s="34">
        <f t="shared" si="28"/>
        <v>9782.7090000000007</v>
      </c>
      <c r="K299" s="34">
        <f t="shared" si="28"/>
        <v>1087.9346600000001</v>
      </c>
      <c r="L299" s="34">
        <f t="shared" si="28"/>
        <v>794</v>
      </c>
    </row>
    <row r="300" spans="1:25" s="30" customFormat="1" x14ac:dyDescent="0.2">
      <c r="A300" s="105" t="s">
        <v>23</v>
      </c>
      <c r="B300" s="104">
        <v>2012</v>
      </c>
      <c r="C300" s="103">
        <f t="shared" si="24"/>
        <v>58</v>
      </c>
      <c r="D300" s="103">
        <f t="shared" si="24"/>
        <v>25</v>
      </c>
      <c r="E300" s="103">
        <f t="shared" ref="E300:L300" si="29">E217+E235+E253+E271+E282</f>
        <v>2</v>
      </c>
      <c r="F300" s="103">
        <f t="shared" si="29"/>
        <v>17</v>
      </c>
      <c r="G300" s="103">
        <f t="shared" si="29"/>
        <v>4</v>
      </c>
      <c r="H300" s="103">
        <f t="shared" si="29"/>
        <v>1</v>
      </c>
      <c r="I300" s="160">
        <f t="shared" si="29"/>
        <v>13.2</v>
      </c>
      <c r="J300" s="34">
        <f t="shared" si="29"/>
        <v>1702.0030000000002</v>
      </c>
      <c r="K300" s="34">
        <f t="shared" si="29"/>
        <v>179</v>
      </c>
      <c r="L300" s="34">
        <f t="shared" si="29"/>
        <v>789</v>
      </c>
    </row>
    <row r="301" spans="1:25" s="30" customFormat="1" x14ac:dyDescent="0.2">
      <c r="A301" s="105" t="s">
        <v>23</v>
      </c>
      <c r="B301" s="101">
        <v>2013</v>
      </c>
      <c r="C301" s="103">
        <f t="shared" si="24"/>
        <v>72</v>
      </c>
      <c r="D301" s="103">
        <f t="shared" si="24"/>
        <v>15</v>
      </c>
      <c r="E301" s="103">
        <f t="shared" ref="E301:L301" si="30">E218+E236+E254+E272+E283</f>
        <v>7</v>
      </c>
      <c r="F301" s="103">
        <f t="shared" si="30"/>
        <v>10</v>
      </c>
      <c r="G301" s="103">
        <f t="shared" si="30"/>
        <v>24</v>
      </c>
      <c r="H301" s="103">
        <f t="shared" si="30"/>
        <v>2</v>
      </c>
      <c r="I301" s="160">
        <f t="shared" si="30"/>
        <v>9.3999999999999986</v>
      </c>
      <c r="J301" s="34">
        <f t="shared" si="30"/>
        <v>7868.357</v>
      </c>
      <c r="K301" s="34">
        <f t="shared" si="30"/>
        <v>953.36480000000006</v>
      </c>
      <c r="L301" s="34">
        <f t="shared" si="30"/>
        <v>1087</v>
      </c>
    </row>
    <row r="302" spans="1:25" s="30" customFormat="1" x14ac:dyDescent="0.2">
      <c r="A302" s="105" t="s">
        <v>23</v>
      </c>
      <c r="B302" s="104">
        <v>2014</v>
      </c>
      <c r="C302" s="103">
        <f t="shared" si="24"/>
        <v>71</v>
      </c>
      <c r="D302" s="103">
        <f t="shared" si="24"/>
        <v>27</v>
      </c>
      <c r="E302" s="103">
        <f t="shared" ref="E302:L302" si="31">E219+E237+E255+E273+E284</f>
        <v>5</v>
      </c>
      <c r="F302" s="103">
        <f t="shared" si="31"/>
        <v>13</v>
      </c>
      <c r="G302" s="103">
        <f t="shared" si="31"/>
        <v>29</v>
      </c>
      <c r="H302" s="103">
        <f t="shared" si="31"/>
        <v>1</v>
      </c>
      <c r="I302" s="160">
        <f t="shared" si="31"/>
        <v>12.7</v>
      </c>
      <c r="J302" s="34">
        <f t="shared" si="31"/>
        <v>7759.6040000000003</v>
      </c>
      <c r="K302" s="34">
        <f t="shared" si="31"/>
        <v>701.93899999999996</v>
      </c>
      <c r="L302" s="34">
        <f t="shared" si="31"/>
        <v>1269</v>
      </c>
    </row>
    <row r="303" spans="1:25" s="30" customFormat="1" x14ac:dyDescent="0.2">
      <c r="A303" s="105" t="s">
        <v>23</v>
      </c>
      <c r="B303" s="104">
        <v>2015</v>
      </c>
      <c r="C303" s="103">
        <f t="shared" si="24"/>
        <v>70</v>
      </c>
      <c r="D303" s="103">
        <f t="shared" si="24"/>
        <v>20</v>
      </c>
      <c r="E303" s="103">
        <f t="shared" ref="E303:L303" si="32">E220+E238+E256+E274+E285</f>
        <v>10</v>
      </c>
      <c r="F303" s="103">
        <f t="shared" si="32"/>
        <v>23</v>
      </c>
      <c r="G303" s="103">
        <f t="shared" si="32"/>
        <v>40</v>
      </c>
      <c r="H303" s="103">
        <f t="shared" si="32"/>
        <v>3</v>
      </c>
      <c r="I303" s="160">
        <f t="shared" si="32"/>
        <v>16</v>
      </c>
      <c r="J303" s="34">
        <f t="shared" si="32"/>
        <v>8205</v>
      </c>
      <c r="K303" s="34">
        <f t="shared" si="32"/>
        <v>1420</v>
      </c>
      <c r="L303" s="34">
        <f t="shared" si="32"/>
        <v>1358</v>
      </c>
    </row>
    <row r="304" spans="1:25" s="15" customFormat="1" x14ac:dyDescent="0.2">
      <c r="A304" s="105" t="s">
        <v>23</v>
      </c>
      <c r="B304" s="104">
        <v>2016</v>
      </c>
      <c r="C304" s="103">
        <f t="shared" si="24"/>
        <v>63</v>
      </c>
      <c r="D304" s="103">
        <f t="shared" si="24"/>
        <v>17</v>
      </c>
      <c r="E304" s="103">
        <f t="shared" ref="E304:L304" si="33">E221+E239+E257+E275+E286</f>
        <v>6</v>
      </c>
      <c r="F304" s="103">
        <f t="shared" si="33"/>
        <v>20</v>
      </c>
      <c r="G304" s="103">
        <f t="shared" si="33"/>
        <v>66</v>
      </c>
      <c r="H304" s="103">
        <f t="shared" si="33"/>
        <v>6</v>
      </c>
      <c r="I304" s="160">
        <f t="shared" si="33"/>
        <v>16.05</v>
      </c>
      <c r="J304" s="34">
        <f t="shared" si="33"/>
        <v>7588</v>
      </c>
      <c r="K304" s="34">
        <f t="shared" si="33"/>
        <v>850</v>
      </c>
      <c r="L304" s="34">
        <f t="shared" si="33"/>
        <v>1335</v>
      </c>
      <c r="M304" s="30"/>
      <c r="N304" s="30"/>
      <c r="O304" s="30"/>
      <c r="P304" s="30"/>
      <c r="Q304" s="30"/>
      <c r="R304" s="30"/>
      <c r="S304" s="30"/>
      <c r="T304" s="30"/>
      <c r="U304" s="30"/>
      <c r="V304" s="30"/>
      <c r="W304" s="30"/>
      <c r="X304" s="30"/>
      <c r="Y304" s="30"/>
    </row>
    <row r="305" spans="1:25" s="30" customFormat="1" x14ac:dyDescent="0.2">
      <c r="A305" s="132" t="s">
        <v>23</v>
      </c>
      <c r="B305" s="135">
        <v>2017</v>
      </c>
      <c r="C305" s="103">
        <f>C222+C240+C258+C276+C287</f>
        <v>57</v>
      </c>
      <c r="D305" s="103">
        <f t="shared" si="24"/>
        <v>24</v>
      </c>
      <c r="E305" s="103">
        <f t="shared" ref="E305:L305" si="34">E222+E240+E258+E276+E287</f>
        <v>6</v>
      </c>
      <c r="F305" s="103">
        <f t="shared" si="34"/>
        <v>22</v>
      </c>
      <c r="G305" s="103">
        <f t="shared" si="34"/>
        <v>77</v>
      </c>
      <c r="H305" s="103">
        <f t="shared" si="34"/>
        <v>5</v>
      </c>
      <c r="I305" s="160">
        <f t="shared" si="34"/>
        <v>14.55</v>
      </c>
      <c r="J305" s="34">
        <f t="shared" si="34"/>
        <v>2937.1971599999997</v>
      </c>
      <c r="K305" s="34">
        <f t="shared" si="34"/>
        <v>3007.0623900000001</v>
      </c>
      <c r="L305" s="34">
        <f t="shared" si="34"/>
        <v>1189</v>
      </c>
    </row>
    <row r="306" spans="1:25" x14ac:dyDescent="0.2">
      <c r="A306" s="7"/>
      <c r="B306" s="21"/>
      <c r="C306" s="22"/>
      <c r="D306" s="22"/>
      <c r="E306" s="22"/>
      <c r="F306" s="22"/>
      <c r="G306" s="22"/>
      <c r="H306" s="22"/>
      <c r="I306" s="152"/>
      <c r="J306" s="100"/>
      <c r="K306" s="100"/>
      <c r="L306" s="100"/>
      <c r="M306" s="10"/>
      <c r="N306" s="10"/>
      <c r="O306" s="10"/>
      <c r="P306" s="10"/>
      <c r="Q306" s="10"/>
      <c r="R306" s="10"/>
      <c r="S306" s="10"/>
      <c r="T306" s="10"/>
      <c r="U306" s="10"/>
      <c r="V306" s="10"/>
      <c r="W306" s="10"/>
      <c r="X306" s="10"/>
      <c r="Y306" s="10"/>
    </row>
    <row r="307" spans="1:25" x14ac:dyDescent="0.2">
      <c r="A307" s="8" t="s">
        <v>24</v>
      </c>
      <c r="B307" s="19"/>
      <c r="C307" s="22"/>
      <c r="D307" s="22"/>
      <c r="E307" s="22"/>
      <c r="F307" s="22"/>
      <c r="G307" s="22"/>
      <c r="H307" s="22"/>
      <c r="I307" s="152"/>
      <c r="J307" s="100"/>
      <c r="K307" s="100"/>
      <c r="L307" s="100"/>
      <c r="M307" s="10"/>
      <c r="N307" s="10"/>
      <c r="O307" s="10"/>
      <c r="P307" s="10"/>
      <c r="Q307" s="10"/>
      <c r="R307" s="10"/>
      <c r="S307" s="10"/>
      <c r="T307" s="10"/>
      <c r="U307" s="10"/>
      <c r="V307" s="10"/>
      <c r="W307" s="10"/>
      <c r="X307" s="10"/>
      <c r="Y307" s="10"/>
    </row>
    <row r="308" spans="1:25" x14ac:dyDescent="0.2">
      <c r="A308" s="8"/>
      <c r="B308" s="19"/>
      <c r="C308" s="22"/>
      <c r="D308" s="22"/>
      <c r="E308" s="22"/>
      <c r="F308" s="22"/>
      <c r="G308" s="22"/>
      <c r="H308" s="22"/>
      <c r="I308" s="152"/>
      <c r="J308" s="100"/>
      <c r="K308" s="100"/>
      <c r="L308" s="100"/>
      <c r="M308" s="10"/>
      <c r="N308" s="10"/>
      <c r="O308" s="10"/>
      <c r="P308" s="10"/>
      <c r="Q308" s="10"/>
      <c r="R308" s="10"/>
      <c r="S308" s="10"/>
      <c r="T308" s="10"/>
      <c r="U308" s="10"/>
      <c r="V308" s="10"/>
      <c r="W308" s="10"/>
      <c r="X308" s="10"/>
      <c r="Y308" s="10"/>
    </row>
    <row r="309" spans="1:25" s="2" customFormat="1" x14ac:dyDescent="0.2">
      <c r="A309" s="36" t="s">
        <v>24</v>
      </c>
      <c r="B309" s="31">
        <v>2000</v>
      </c>
      <c r="C309" s="33">
        <f t="shared" ref="C309:L309" si="35">C288+C185+C148</f>
        <v>117</v>
      </c>
      <c r="D309" s="103">
        <f t="shared" si="35"/>
        <v>52</v>
      </c>
      <c r="E309" s="103">
        <f t="shared" si="35"/>
        <v>0</v>
      </c>
      <c r="F309" s="103">
        <f t="shared" si="35"/>
        <v>11</v>
      </c>
      <c r="G309" s="103">
        <f t="shared" si="35"/>
        <v>0</v>
      </c>
      <c r="H309" s="103">
        <f t="shared" si="35"/>
        <v>2</v>
      </c>
      <c r="I309" s="160">
        <f t="shared" si="35"/>
        <v>0</v>
      </c>
      <c r="J309" s="34">
        <f t="shared" si="35"/>
        <v>0</v>
      </c>
      <c r="K309" s="34">
        <f t="shared" si="35"/>
        <v>0</v>
      </c>
      <c r="L309" s="34">
        <f t="shared" si="35"/>
        <v>0</v>
      </c>
      <c r="M309" s="30"/>
      <c r="N309" s="30"/>
      <c r="O309" s="30"/>
      <c r="P309" s="30"/>
      <c r="Q309" s="30"/>
      <c r="R309" s="30"/>
      <c r="S309" s="30"/>
      <c r="T309" s="30"/>
      <c r="U309" s="30"/>
      <c r="V309" s="30"/>
      <c r="W309" s="30"/>
      <c r="X309" s="30"/>
      <c r="Y309" s="30"/>
    </row>
    <row r="310" spans="1:25" s="2" customFormat="1" x14ac:dyDescent="0.2">
      <c r="A310" s="36" t="s">
        <v>24</v>
      </c>
      <c r="B310" s="31">
        <v>2001</v>
      </c>
      <c r="C310" s="103">
        <f t="shared" ref="C310:L310" si="36">C289+C186+C149</f>
        <v>162</v>
      </c>
      <c r="D310" s="103">
        <f t="shared" si="36"/>
        <v>60</v>
      </c>
      <c r="E310" s="103">
        <f t="shared" si="36"/>
        <v>0</v>
      </c>
      <c r="F310" s="103">
        <f t="shared" si="36"/>
        <v>34</v>
      </c>
      <c r="G310" s="103">
        <f t="shared" si="36"/>
        <v>0</v>
      </c>
      <c r="H310" s="103">
        <f t="shared" si="36"/>
        <v>8</v>
      </c>
      <c r="I310" s="160">
        <f t="shared" si="36"/>
        <v>0</v>
      </c>
      <c r="J310" s="34">
        <f t="shared" si="36"/>
        <v>0</v>
      </c>
      <c r="K310" s="34">
        <f t="shared" si="36"/>
        <v>0</v>
      </c>
      <c r="L310" s="34">
        <f t="shared" si="36"/>
        <v>0</v>
      </c>
      <c r="M310" s="30"/>
      <c r="N310" s="30"/>
      <c r="O310" s="30"/>
      <c r="P310" s="30"/>
      <c r="Q310" s="30"/>
      <c r="R310" s="30"/>
      <c r="S310" s="30"/>
      <c r="T310" s="30"/>
      <c r="U310" s="30"/>
      <c r="V310" s="30"/>
      <c r="W310" s="30"/>
      <c r="X310" s="30"/>
      <c r="Y310" s="30"/>
    </row>
    <row r="311" spans="1:25" s="2" customFormat="1" x14ac:dyDescent="0.2">
      <c r="A311" s="36" t="s">
        <v>24</v>
      </c>
      <c r="B311" s="31">
        <v>2002</v>
      </c>
      <c r="C311" s="103">
        <f t="shared" ref="C311:L311" si="37">C290+C187+C150</f>
        <v>170</v>
      </c>
      <c r="D311" s="103">
        <f t="shared" si="37"/>
        <v>76</v>
      </c>
      <c r="E311" s="103">
        <f t="shared" si="37"/>
        <v>0</v>
      </c>
      <c r="F311" s="103">
        <f t="shared" si="37"/>
        <v>27</v>
      </c>
      <c r="G311" s="103">
        <f t="shared" si="37"/>
        <v>0</v>
      </c>
      <c r="H311" s="103">
        <f t="shared" si="37"/>
        <v>4</v>
      </c>
      <c r="I311" s="160">
        <f t="shared" si="37"/>
        <v>0</v>
      </c>
      <c r="J311" s="34">
        <f t="shared" si="37"/>
        <v>0</v>
      </c>
      <c r="K311" s="34">
        <f t="shared" si="37"/>
        <v>0</v>
      </c>
      <c r="L311" s="34">
        <f t="shared" si="37"/>
        <v>0</v>
      </c>
      <c r="M311" s="30"/>
      <c r="N311" s="30"/>
      <c r="O311" s="30"/>
      <c r="P311" s="30"/>
      <c r="Q311" s="30"/>
      <c r="R311" s="30"/>
      <c r="S311" s="30"/>
      <c r="T311" s="30"/>
      <c r="U311" s="30"/>
      <c r="V311" s="30"/>
      <c r="W311" s="30"/>
      <c r="X311" s="30"/>
      <c r="Y311" s="30"/>
    </row>
    <row r="312" spans="1:25" s="2" customFormat="1" x14ac:dyDescent="0.2">
      <c r="A312" s="36" t="s">
        <v>24</v>
      </c>
      <c r="B312" s="31">
        <v>2003</v>
      </c>
      <c r="C312" s="103">
        <f t="shared" ref="C312:L312" si="38">C291+C188+C151</f>
        <v>199</v>
      </c>
      <c r="D312" s="103">
        <f t="shared" si="38"/>
        <v>80</v>
      </c>
      <c r="E312" s="103">
        <f t="shared" si="38"/>
        <v>0</v>
      </c>
      <c r="F312" s="103">
        <f t="shared" si="38"/>
        <v>32</v>
      </c>
      <c r="G312" s="103">
        <f t="shared" si="38"/>
        <v>0</v>
      </c>
      <c r="H312" s="103">
        <f t="shared" si="38"/>
        <v>10</v>
      </c>
      <c r="I312" s="160">
        <f t="shared" si="38"/>
        <v>0</v>
      </c>
      <c r="J312" s="34">
        <f t="shared" si="38"/>
        <v>0</v>
      </c>
      <c r="K312" s="34">
        <f t="shared" si="38"/>
        <v>0</v>
      </c>
      <c r="L312" s="34">
        <f t="shared" si="38"/>
        <v>0</v>
      </c>
      <c r="M312" s="30"/>
      <c r="N312" s="30"/>
      <c r="O312" s="30"/>
      <c r="P312" s="30"/>
      <c r="Q312" s="30"/>
      <c r="R312" s="30"/>
      <c r="S312" s="30"/>
      <c r="T312" s="30"/>
      <c r="U312" s="30"/>
      <c r="V312" s="30"/>
      <c r="W312" s="30"/>
      <c r="X312" s="30"/>
      <c r="Y312" s="30"/>
    </row>
    <row r="313" spans="1:25" s="2" customFormat="1" x14ac:dyDescent="0.2">
      <c r="A313" s="36" t="s">
        <v>24</v>
      </c>
      <c r="B313" s="32">
        <v>2004</v>
      </c>
      <c r="C313" s="103">
        <f t="shared" ref="C313:L313" si="39">C292+C189+C152</f>
        <v>231</v>
      </c>
      <c r="D313" s="103">
        <f t="shared" si="39"/>
        <v>104</v>
      </c>
      <c r="E313" s="103">
        <f t="shared" si="39"/>
        <v>9</v>
      </c>
      <c r="F313" s="103">
        <f t="shared" si="39"/>
        <v>44</v>
      </c>
      <c r="G313" s="103">
        <f t="shared" si="39"/>
        <v>78</v>
      </c>
      <c r="H313" s="103">
        <f t="shared" si="39"/>
        <v>7</v>
      </c>
      <c r="I313" s="160">
        <f t="shared" si="39"/>
        <v>33.300000000000004</v>
      </c>
      <c r="J313" s="34">
        <f t="shared" si="39"/>
        <v>24048</v>
      </c>
      <c r="K313" s="34">
        <f t="shared" si="39"/>
        <v>5138</v>
      </c>
      <c r="L313" s="34">
        <f t="shared" si="39"/>
        <v>0</v>
      </c>
      <c r="M313" s="30"/>
      <c r="N313" s="30"/>
      <c r="O313" s="30"/>
      <c r="P313" s="30"/>
      <c r="Q313" s="30"/>
      <c r="R313" s="30"/>
      <c r="S313" s="30"/>
      <c r="T313" s="30"/>
      <c r="U313" s="30"/>
      <c r="V313" s="30"/>
      <c r="W313" s="30"/>
      <c r="X313" s="30"/>
      <c r="Y313" s="30"/>
    </row>
    <row r="314" spans="1:25" s="2" customFormat="1" x14ac:dyDescent="0.2">
      <c r="A314" s="36" t="s">
        <v>24</v>
      </c>
      <c r="B314" s="32">
        <v>2005</v>
      </c>
      <c r="C314" s="103">
        <f t="shared" ref="C314:L314" si="40">C293+C190+C153</f>
        <v>276</v>
      </c>
      <c r="D314" s="103">
        <f t="shared" si="40"/>
        <v>85</v>
      </c>
      <c r="E314" s="103">
        <f t="shared" si="40"/>
        <v>23</v>
      </c>
      <c r="F314" s="103">
        <f t="shared" si="40"/>
        <v>78</v>
      </c>
      <c r="G314" s="103">
        <f t="shared" si="40"/>
        <v>89</v>
      </c>
      <c r="H314" s="103">
        <f t="shared" si="40"/>
        <v>14</v>
      </c>
      <c r="I314" s="160">
        <f t="shared" si="40"/>
        <v>46.699999999999996</v>
      </c>
      <c r="J314" s="34">
        <f t="shared" si="40"/>
        <v>29645</v>
      </c>
      <c r="K314" s="34">
        <f t="shared" si="40"/>
        <v>11896</v>
      </c>
      <c r="L314" s="34">
        <f t="shared" si="40"/>
        <v>0</v>
      </c>
      <c r="M314" s="30"/>
      <c r="N314" s="30"/>
      <c r="O314" s="30"/>
      <c r="P314" s="30"/>
      <c r="Q314" s="30"/>
      <c r="R314" s="30"/>
      <c r="S314" s="30"/>
      <c r="T314" s="30"/>
      <c r="U314" s="30"/>
      <c r="V314" s="30"/>
      <c r="W314" s="30"/>
      <c r="X314" s="30"/>
      <c r="Y314" s="30"/>
    </row>
    <row r="315" spans="1:25" s="2" customFormat="1" x14ac:dyDescent="0.2">
      <c r="A315" s="105" t="s">
        <v>24</v>
      </c>
      <c r="B315" s="102">
        <v>2006</v>
      </c>
      <c r="C315" s="103">
        <f t="shared" ref="C315:L315" si="41">C294+C191+C154</f>
        <v>360</v>
      </c>
      <c r="D315" s="103">
        <f t="shared" si="41"/>
        <v>110</v>
      </c>
      <c r="E315" s="103">
        <f t="shared" si="41"/>
        <v>8</v>
      </c>
      <c r="F315" s="103">
        <f t="shared" si="41"/>
        <v>113</v>
      </c>
      <c r="G315" s="103">
        <f t="shared" si="41"/>
        <v>95</v>
      </c>
      <c r="H315" s="103">
        <f t="shared" si="41"/>
        <v>16</v>
      </c>
      <c r="I315" s="160">
        <f t="shared" si="41"/>
        <v>53.25</v>
      </c>
      <c r="J315" s="34">
        <f t="shared" si="41"/>
        <v>26747</v>
      </c>
      <c r="K315" s="34">
        <f t="shared" si="41"/>
        <v>22037</v>
      </c>
      <c r="L315" s="34">
        <f t="shared" si="41"/>
        <v>0</v>
      </c>
      <c r="M315" s="30"/>
      <c r="N315" s="30"/>
      <c r="O315" s="30"/>
      <c r="P315" s="30"/>
      <c r="Q315" s="30"/>
      <c r="R315" s="30"/>
      <c r="S315" s="30"/>
      <c r="T315" s="30"/>
      <c r="U315" s="30"/>
      <c r="V315" s="30"/>
      <c r="W315" s="30"/>
      <c r="X315" s="30"/>
      <c r="Y315" s="30"/>
    </row>
    <row r="316" spans="1:25" s="2" customFormat="1" x14ac:dyDescent="0.2">
      <c r="A316" s="105" t="s">
        <v>24</v>
      </c>
      <c r="B316" s="104">
        <v>2007</v>
      </c>
      <c r="C316" s="103">
        <f t="shared" ref="C316:L316" si="42">C295+C192+C155</f>
        <v>353</v>
      </c>
      <c r="D316" s="103">
        <f t="shared" si="42"/>
        <v>127</v>
      </c>
      <c r="E316" s="103">
        <f t="shared" si="42"/>
        <v>9</v>
      </c>
      <c r="F316" s="103">
        <f t="shared" si="42"/>
        <v>88</v>
      </c>
      <c r="G316" s="103">
        <f t="shared" si="42"/>
        <v>92</v>
      </c>
      <c r="H316" s="103">
        <f t="shared" si="42"/>
        <v>9</v>
      </c>
      <c r="I316" s="160">
        <f t="shared" si="42"/>
        <v>54.15</v>
      </c>
      <c r="J316" s="34">
        <f t="shared" si="42"/>
        <v>30584</v>
      </c>
      <c r="K316" s="34">
        <f t="shared" si="42"/>
        <v>28955</v>
      </c>
      <c r="L316" s="34">
        <f t="shared" si="42"/>
        <v>0</v>
      </c>
      <c r="M316" s="30"/>
      <c r="N316" s="30"/>
      <c r="O316" s="30"/>
      <c r="P316" s="30"/>
      <c r="Q316" s="30"/>
      <c r="R316" s="30"/>
      <c r="S316" s="30"/>
      <c r="T316" s="30"/>
      <c r="U316" s="30"/>
      <c r="V316" s="30"/>
      <c r="W316" s="30"/>
      <c r="X316" s="30"/>
      <c r="Y316" s="30"/>
    </row>
    <row r="317" spans="1:25" s="2" customFormat="1" x14ac:dyDescent="0.2">
      <c r="A317" s="105" t="s">
        <v>24</v>
      </c>
      <c r="B317" s="104">
        <v>2008</v>
      </c>
      <c r="C317" s="103">
        <f t="shared" ref="C317:L317" si="43">C296+C193+C156</f>
        <v>292</v>
      </c>
      <c r="D317" s="103">
        <f t="shared" si="43"/>
        <v>125</v>
      </c>
      <c r="E317" s="103">
        <f t="shared" si="43"/>
        <v>9</v>
      </c>
      <c r="F317" s="103">
        <f t="shared" si="43"/>
        <v>88</v>
      </c>
      <c r="G317" s="103">
        <f t="shared" si="43"/>
        <v>97</v>
      </c>
      <c r="H317" s="103">
        <f t="shared" si="43"/>
        <v>12</v>
      </c>
      <c r="I317" s="160">
        <f t="shared" si="43"/>
        <v>51.67</v>
      </c>
      <c r="J317" s="34">
        <f t="shared" si="43"/>
        <v>35480</v>
      </c>
      <c r="K317" s="34">
        <f t="shared" si="43"/>
        <v>33401</v>
      </c>
      <c r="L317" s="34">
        <f t="shared" si="43"/>
        <v>0</v>
      </c>
      <c r="M317" s="30"/>
      <c r="N317" s="30"/>
      <c r="O317" s="30"/>
      <c r="P317" s="30"/>
      <c r="Q317" s="30"/>
      <c r="R317" s="30"/>
      <c r="S317" s="30"/>
      <c r="T317" s="30"/>
      <c r="U317" s="30"/>
      <c r="V317" s="30"/>
      <c r="W317" s="30"/>
      <c r="X317" s="30"/>
      <c r="Y317" s="30"/>
    </row>
    <row r="318" spans="1:25" s="2" customFormat="1" x14ac:dyDescent="0.2">
      <c r="A318" s="105" t="s">
        <v>24</v>
      </c>
      <c r="B318" s="104">
        <v>2009</v>
      </c>
      <c r="C318" s="103">
        <f t="shared" ref="C318:L318" si="44">C297+C194+C157</f>
        <v>287</v>
      </c>
      <c r="D318" s="103">
        <f t="shared" si="44"/>
        <v>127</v>
      </c>
      <c r="E318" s="103">
        <f t="shared" si="44"/>
        <v>16</v>
      </c>
      <c r="F318" s="103">
        <f t="shared" si="44"/>
        <v>73</v>
      </c>
      <c r="G318" s="103">
        <f t="shared" si="44"/>
        <v>103</v>
      </c>
      <c r="H318" s="103">
        <f t="shared" si="44"/>
        <v>8</v>
      </c>
      <c r="I318" s="160">
        <f t="shared" si="44"/>
        <v>64.210000000000008</v>
      </c>
      <c r="J318" s="34">
        <f t="shared" si="44"/>
        <v>43236</v>
      </c>
      <c r="K318" s="34">
        <f t="shared" si="44"/>
        <v>30688</v>
      </c>
      <c r="L318" s="34">
        <f t="shared" si="44"/>
        <v>0</v>
      </c>
      <c r="M318" s="30"/>
      <c r="N318" s="30"/>
      <c r="O318" s="30"/>
      <c r="P318" s="30"/>
      <c r="Q318" s="30"/>
      <c r="R318" s="30"/>
      <c r="S318" s="30"/>
      <c r="T318" s="30"/>
      <c r="U318" s="30"/>
      <c r="V318" s="30"/>
      <c r="W318" s="30"/>
      <c r="X318" s="30"/>
      <c r="Y318" s="30"/>
    </row>
    <row r="319" spans="1:25" s="2" customFormat="1" x14ac:dyDescent="0.2">
      <c r="A319" s="105" t="s">
        <v>24</v>
      </c>
      <c r="B319" s="104">
        <v>2010</v>
      </c>
      <c r="C319" s="103">
        <f t="shared" ref="C319:L319" si="45">C298+C195+C158</f>
        <v>324</v>
      </c>
      <c r="D319" s="103">
        <f t="shared" si="45"/>
        <v>120</v>
      </c>
      <c r="E319" s="103">
        <f t="shared" si="45"/>
        <v>10</v>
      </c>
      <c r="F319" s="103">
        <f t="shared" si="45"/>
        <v>103</v>
      </c>
      <c r="G319" s="103">
        <f t="shared" si="45"/>
        <v>124</v>
      </c>
      <c r="H319" s="103">
        <f t="shared" si="45"/>
        <v>11</v>
      </c>
      <c r="I319" s="160">
        <f t="shared" si="45"/>
        <v>65.75</v>
      </c>
      <c r="J319" s="34">
        <f t="shared" si="45"/>
        <v>38248</v>
      </c>
      <c r="K319" s="34">
        <f t="shared" si="45"/>
        <v>45651</v>
      </c>
      <c r="L319" s="34">
        <f t="shared" si="45"/>
        <v>2730</v>
      </c>
      <c r="M319" s="30"/>
      <c r="N319" s="30"/>
      <c r="O319" s="30"/>
      <c r="P319" s="30"/>
      <c r="Q319" s="30"/>
      <c r="R319" s="30"/>
      <c r="S319" s="30"/>
      <c r="T319" s="30"/>
      <c r="U319" s="30"/>
      <c r="V319" s="30"/>
      <c r="W319" s="30"/>
      <c r="X319" s="30"/>
      <c r="Y319" s="30"/>
    </row>
    <row r="320" spans="1:25" s="30" customFormat="1" x14ac:dyDescent="0.2">
      <c r="A320" s="105" t="s">
        <v>24</v>
      </c>
      <c r="B320" s="104">
        <v>2011</v>
      </c>
      <c r="C320" s="103">
        <f t="shared" ref="C320:L320" si="46">C299+C196+C159</f>
        <v>359</v>
      </c>
      <c r="D320" s="103">
        <f t="shared" si="46"/>
        <v>167</v>
      </c>
      <c r="E320" s="103">
        <f t="shared" si="46"/>
        <v>41</v>
      </c>
      <c r="F320" s="103">
        <f t="shared" si="46"/>
        <v>107</v>
      </c>
      <c r="G320" s="103">
        <f t="shared" si="46"/>
        <v>166</v>
      </c>
      <c r="H320" s="103">
        <f t="shared" si="46"/>
        <v>8</v>
      </c>
      <c r="I320" s="160">
        <f t="shared" si="46"/>
        <v>64.699999999999989</v>
      </c>
      <c r="J320" s="34">
        <f t="shared" si="46"/>
        <v>41993.376820000005</v>
      </c>
      <c r="K320" s="34">
        <f t="shared" si="46"/>
        <v>25574.635470000001</v>
      </c>
      <c r="L320" s="34">
        <f t="shared" si="46"/>
        <v>2950</v>
      </c>
    </row>
    <row r="321" spans="1:25" s="30" customFormat="1" x14ac:dyDescent="0.2">
      <c r="A321" s="105" t="s">
        <v>24</v>
      </c>
      <c r="B321" s="104">
        <v>2012</v>
      </c>
      <c r="C321" s="103">
        <f t="shared" ref="C321:L321" si="47">C300+C197+C160</f>
        <v>430</v>
      </c>
      <c r="D321" s="103">
        <f t="shared" si="47"/>
        <v>171</v>
      </c>
      <c r="E321" s="103">
        <f t="shared" si="47"/>
        <v>33</v>
      </c>
      <c r="F321" s="103">
        <f t="shared" si="47"/>
        <v>108</v>
      </c>
      <c r="G321" s="103">
        <f t="shared" si="47"/>
        <v>207</v>
      </c>
      <c r="H321" s="103">
        <f t="shared" si="47"/>
        <v>19</v>
      </c>
      <c r="I321" s="160">
        <f t="shared" si="47"/>
        <v>82.75</v>
      </c>
      <c r="J321" s="34">
        <f t="shared" si="47"/>
        <v>35765.327869999994</v>
      </c>
      <c r="K321" s="34">
        <f t="shared" si="47"/>
        <v>24197</v>
      </c>
      <c r="L321" s="34">
        <f t="shared" si="47"/>
        <v>3207</v>
      </c>
    </row>
    <row r="322" spans="1:25" s="30" customFormat="1" x14ac:dyDescent="0.2">
      <c r="A322" s="105" t="s">
        <v>24</v>
      </c>
      <c r="B322" s="101">
        <v>2013</v>
      </c>
      <c r="C322" s="103">
        <f t="shared" ref="C322:L322" si="48">C301+C198+C161</f>
        <v>479</v>
      </c>
      <c r="D322" s="103">
        <f t="shared" si="48"/>
        <v>195</v>
      </c>
      <c r="E322" s="103">
        <f t="shared" si="48"/>
        <v>47</v>
      </c>
      <c r="F322" s="103">
        <f t="shared" si="48"/>
        <v>120</v>
      </c>
      <c r="G322" s="103">
        <f t="shared" si="48"/>
        <v>277</v>
      </c>
      <c r="H322" s="103">
        <f t="shared" si="48"/>
        <v>17</v>
      </c>
      <c r="I322" s="160">
        <f t="shared" si="48"/>
        <v>83.65</v>
      </c>
      <c r="J322" s="34">
        <f t="shared" si="48"/>
        <v>54452.513000000006</v>
      </c>
      <c r="K322" s="34">
        <f t="shared" si="48"/>
        <v>24652.76</v>
      </c>
      <c r="L322" s="34">
        <f t="shared" si="48"/>
        <v>3295</v>
      </c>
    </row>
    <row r="323" spans="1:25" s="30" customFormat="1" x14ac:dyDescent="0.2">
      <c r="A323" s="105" t="s">
        <v>24</v>
      </c>
      <c r="B323" s="101">
        <v>2014</v>
      </c>
      <c r="C323" s="103">
        <f t="shared" ref="C323:L323" si="49">C302+C199+C162</f>
        <v>464</v>
      </c>
      <c r="D323" s="103">
        <f t="shared" si="49"/>
        <v>183</v>
      </c>
      <c r="E323" s="103">
        <f t="shared" si="49"/>
        <v>41</v>
      </c>
      <c r="F323" s="103">
        <f t="shared" si="49"/>
        <v>123</v>
      </c>
      <c r="G323" s="103">
        <f t="shared" si="49"/>
        <v>339</v>
      </c>
      <c r="H323" s="103">
        <f t="shared" si="49"/>
        <v>18</v>
      </c>
      <c r="I323" s="160">
        <f t="shared" si="49"/>
        <v>90.75</v>
      </c>
      <c r="J323" s="34">
        <f t="shared" si="49"/>
        <v>51464.540480000011</v>
      </c>
      <c r="K323" s="34">
        <f t="shared" si="49"/>
        <v>27859.766010000003</v>
      </c>
      <c r="L323" s="34">
        <f t="shared" si="49"/>
        <v>3563</v>
      </c>
      <c r="W323" s="29"/>
    </row>
    <row r="324" spans="1:25" s="30" customFormat="1" x14ac:dyDescent="0.2">
      <c r="A324" s="105" t="s">
        <v>24</v>
      </c>
      <c r="B324" s="101">
        <v>2015</v>
      </c>
      <c r="C324" s="103">
        <f t="shared" ref="C324:L324" si="50">C303+C200+C163</f>
        <v>478</v>
      </c>
      <c r="D324" s="103">
        <f t="shared" si="50"/>
        <v>144</v>
      </c>
      <c r="E324" s="103">
        <f t="shared" si="50"/>
        <v>38</v>
      </c>
      <c r="F324" s="103">
        <f t="shared" si="50"/>
        <v>190</v>
      </c>
      <c r="G324" s="103">
        <f t="shared" si="50"/>
        <v>434</v>
      </c>
      <c r="H324" s="103">
        <f t="shared" si="50"/>
        <v>21</v>
      </c>
      <c r="I324" s="160">
        <f t="shared" si="50"/>
        <v>98</v>
      </c>
      <c r="J324" s="34">
        <f t="shared" si="50"/>
        <v>57727</v>
      </c>
      <c r="K324" s="34">
        <f t="shared" si="50"/>
        <v>33116</v>
      </c>
      <c r="L324" s="34">
        <f t="shared" si="50"/>
        <v>3498</v>
      </c>
      <c r="W324" s="29"/>
    </row>
    <row r="325" spans="1:25" s="15" customFormat="1" x14ac:dyDescent="0.2">
      <c r="A325" s="105" t="s">
        <v>24</v>
      </c>
      <c r="B325" s="101">
        <v>2016</v>
      </c>
      <c r="C325" s="103">
        <f t="shared" ref="C325:L325" si="51">C304+C201+C164</f>
        <v>473</v>
      </c>
      <c r="D325" s="103">
        <f t="shared" si="51"/>
        <v>165</v>
      </c>
      <c r="E325" s="103">
        <f t="shared" si="51"/>
        <v>56</v>
      </c>
      <c r="F325" s="103">
        <f t="shared" si="51"/>
        <v>144</v>
      </c>
      <c r="G325" s="103">
        <f t="shared" si="51"/>
        <v>528</v>
      </c>
      <c r="H325" s="103">
        <f t="shared" si="51"/>
        <v>22</v>
      </c>
      <c r="I325" s="160">
        <f t="shared" si="51"/>
        <v>99.95</v>
      </c>
      <c r="J325" s="34">
        <f t="shared" si="51"/>
        <v>53053</v>
      </c>
      <c r="K325" s="34">
        <f t="shared" si="51"/>
        <v>30130</v>
      </c>
      <c r="L325" s="34">
        <f t="shared" si="51"/>
        <v>3476</v>
      </c>
      <c r="M325" s="30"/>
      <c r="N325" s="30"/>
      <c r="O325" s="30"/>
      <c r="P325" s="30"/>
      <c r="Q325" s="30"/>
      <c r="R325" s="30"/>
      <c r="S325" s="30"/>
      <c r="T325" s="30"/>
      <c r="U325" s="30"/>
      <c r="V325" s="30"/>
      <c r="W325" s="29"/>
      <c r="X325" s="30"/>
      <c r="Y325" s="30"/>
    </row>
    <row r="326" spans="1:25" s="30" customFormat="1" x14ac:dyDescent="0.2">
      <c r="A326" s="132" t="s">
        <v>24</v>
      </c>
      <c r="B326" s="129">
        <v>2017</v>
      </c>
      <c r="C326" s="103">
        <f>C305+C202+C165</f>
        <v>421</v>
      </c>
      <c r="D326" s="103">
        <f t="shared" ref="D326:L326" si="52">D305+D202+D165</f>
        <v>147</v>
      </c>
      <c r="E326" s="103">
        <f t="shared" si="52"/>
        <v>47</v>
      </c>
      <c r="F326" s="103">
        <f t="shared" si="52"/>
        <v>140</v>
      </c>
      <c r="G326" s="103">
        <f t="shared" si="52"/>
        <v>560</v>
      </c>
      <c r="H326" s="103">
        <f t="shared" si="52"/>
        <v>18</v>
      </c>
      <c r="I326" s="160">
        <f t="shared" si="52"/>
        <v>101.14999999999999</v>
      </c>
      <c r="J326" s="34">
        <f t="shared" si="52"/>
        <v>39442.218590000004</v>
      </c>
      <c r="K326" s="34">
        <f t="shared" si="52"/>
        <v>47679.63031</v>
      </c>
      <c r="L326" s="34">
        <f t="shared" si="52"/>
        <v>3093</v>
      </c>
      <c r="W326" s="29"/>
    </row>
    <row r="327" spans="1:25" x14ac:dyDescent="0.2">
      <c r="A327" s="89"/>
      <c r="B327" s="19"/>
      <c r="C327" s="22"/>
      <c r="D327" s="22"/>
      <c r="E327" s="22"/>
      <c r="F327" s="22"/>
      <c r="G327" s="22"/>
      <c r="H327" s="22"/>
      <c r="I327" s="22"/>
      <c r="J327" s="27"/>
      <c r="K327" s="27"/>
      <c r="L327" s="22"/>
      <c r="M327" s="10"/>
      <c r="N327" s="10"/>
      <c r="O327" s="10"/>
      <c r="P327" s="10"/>
      <c r="Q327" s="10"/>
      <c r="R327" s="10"/>
      <c r="S327" s="10"/>
      <c r="T327" s="10"/>
      <c r="U327" s="10"/>
      <c r="V327" s="10"/>
      <c r="W327" s="10"/>
      <c r="X327" s="10"/>
      <c r="Y327" s="10"/>
    </row>
    <row r="328" spans="1:25" x14ac:dyDescent="0.2">
      <c r="A328" s="8" t="s">
        <v>58</v>
      </c>
      <c r="B328" s="19"/>
      <c r="C328" s="22"/>
      <c r="D328" s="22"/>
      <c r="E328" s="22"/>
      <c r="F328" s="22"/>
      <c r="G328" s="22"/>
      <c r="H328" s="22"/>
      <c r="I328" s="22"/>
      <c r="J328" s="27"/>
      <c r="K328" s="27"/>
      <c r="L328" s="22"/>
      <c r="M328" s="10"/>
      <c r="N328" s="10"/>
      <c r="O328" s="10"/>
      <c r="P328" s="10"/>
      <c r="Q328" s="10"/>
      <c r="R328" s="10"/>
      <c r="S328" s="10"/>
      <c r="T328" s="10"/>
      <c r="U328" s="10"/>
      <c r="V328" s="10"/>
      <c r="W328" s="10"/>
      <c r="X328" s="10"/>
      <c r="Y328" s="10"/>
    </row>
    <row r="329" spans="1:25" x14ac:dyDescent="0.2">
      <c r="A329" s="8" t="s">
        <v>67</v>
      </c>
      <c r="B329" s="19"/>
      <c r="C329" s="22"/>
      <c r="D329" s="22"/>
      <c r="E329" s="22"/>
      <c r="F329" s="22"/>
      <c r="G329" s="22"/>
      <c r="H329" s="22"/>
      <c r="I329" s="22"/>
      <c r="J329" s="27"/>
      <c r="K329" s="27"/>
      <c r="L329" s="22"/>
      <c r="M329" s="10"/>
      <c r="N329" s="10"/>
      <c r="O329" s="10"/>
      <c r="P329" s="10"/>
      <c r="Q329" s="10"/>
      <c r="R329" s="10"/>
      <c r="S329" s="10"/>
      <c r="T329" s="10"/>
      <c r="U329" s="10"/>
      <c r="V329" s="10"/>
      <c r="W329" s="10"/>
      <c r="X329" s="10"/>
      <c r="Y329" s="10"/>
    </row>
    <row r="330" spans="1:25" x14ac:dyDescent="0.2">
      <c r="A330" s="89" t="s">
        <v>59</v>
      </c>
      <c r="B330" s="19"/>
      <c r="C330" s="22"/>
      <c r="D330" s="22"/>
      <c r="E330" s="22"/>
      <c r="F330" s="22"/>
      <c r="G330" s="22"/>
      <c r="H330" s="22"/>
      <c r="I330" s="22"/>
      <c r="J330" s="27"/>
      <c r="K330" s="27"/>
      <c r="L330" s="22"/>
      <c r="M330" s="10"/>
      <c r="N330" s="10"/>
      <c r="O330" s="10"/>
      <c r="P330" s="10"/>
      <c r="Q330" s="10"/>
      <c r="R330" s="10"/>
      <c r="S330" s="10"/>
      <c r="T330" s="10"/>
      <c r="U330" s="10"/>
      <c r="V330" s="10"/>
      <c r="W330" s="10"/>
      <c r="X330" s="10"/>
      <c r="Y330" s="10"/>
    </row>
    <row r="331" spans="1:25" x14ac:dyDescent="0.2">
      <c r="A331" s="89" t="s">
        <v>60</v>
      </c>
      <c r="B331" s="19"/>
      <c r="C331" s="22"/>
      <c r="D331" s="22"/>
      <c r="E331" s="22"/>
      <c r="F331" s="22"/>
      <c r="G331" s="22"/>
      <c r="H331" s="22"/>
      <c r="I331" s="22"/>
      <c r="J331" s="27"/>
      <c r="K331" s="27"/>
      <c r="L331" s="22"/>
      <c r="M331" s="10"/>
      <c r="N331" s="10"/>
      <c r="O331" s="10"/>
      <c r="P331" s="10"/>
      <c r="Q331" s="10"/>
      <c r="R331" s="10"/>
      <c r="S331" s="10"/>
      <c r="T331" s="10"/>
      <c r="U331" s="10"/>
      <c r="V331" s="10"/>
      <c r="W331" s="10"/>
      <c r="X331" s="10"/>
      <c r="Y331" s="10"/>
    </row>
    <row r="332" spans="1:25" x14ac:dyDescent="0.2">
      <c r="A332" s="89" t="s">
        <v>61</v>
      </c>
      <c r="B332" s="19"/>
      <c r="C332" s="22"/>
      <c r="D332" s="22"/>
      <c r="E332" s="22"/>
      <c r="F332" s="22"/>
      <c r="G332" s="22"/>
      <c r="H332" s="22"/>
      <c r="I332" s="22"/>
      <c r="J332" s="27"/>
      <c r="K332" s="27"/>
      <c r="L332" s="22"/>
      <c r="M332" s="10"/>
      <c r="N332" s="10"/>
      <c r="O332" s="10"/>
      <c r="P332" s="10"/>
      <c r="Q332" s="10"/>
      <c r="R332" s="10"/>
      <c r="S332" s="10"/>
      <c r="T332" s="10"/>
      <c r="U332" s="10"/>
      <c r="V332" s="10"/>
      <c r="W332" s="10"/>
      <c r="X332" s="10"/>
      <c r="Y332" s="10"/>
    </row>
    <row r="333" spans="1:25" x14ac:dyDescent="0.2">
      <c r="A333" s="89" t="s">
        <v>62</v>
      </c>
      <c r="B333" s="19"/>
      <c r="C333" s="22"/>
      <c r="D333" s="22"/>
      <c r="E333" s="22"/>
      <c r="F333" s="22"/>
      <c r="G333" s="22"/>
      <c r="H333" s="22"/>
      <c r="I333" s="22"/>
      <c r="J333" s="27"/>
      <c r="K333" s="27"/>
      <c r="L333" s="22"/>
      <c r="M333" s="10"/>
      <c r="N333" s="10"/>
      <c r="O333" s="10"/>
      <c r="P333" s="10"/>
      <c r="Q333" s="10"/>
      <c r="R333" s="10"/>
      <c r="S333" s="10"/>
      <c r="T333" s="10"/>
      <c r="U333" s="10"/>
      <c r="V333" s="10"/>
      <c r="W333" s="10"/>
      <c r="X333" s="10"/>
      <c r="Y333" s="10"/>
    </row>
    <row r="334" spans="1:25" x14ac:dyDescent="0.2">
      <c r="A334" s="89" t="s">
        <v>63</v>
      </c>
      <c r="B334" s="19"/>
      <c r="C334" s="22"/>
      <c r="D334" s="22"/>
      <c r="E334" s="22"/>
      <c r="F334" s="22"/>
      <c r="G334" s="22"/>
      <c r="H334" s="22"/>
      <c r="I334" s="22"/>
      <c r="J334" s="27"/>
      <c r="K334" s="27"/>
      <c r="L334" s="22"/>
      <c r="M334" s="10"/>
      <c r="N334" s="10"/>
      <c r="O334" s="10"/>
      <c r="P334" s="10"/>
      <c r="Q334" s="10"/>
      <c r="R334" s="10"/>
      <c r="S334" s="10"/>
      <c r="T334" s="10"/>
      <c r="U334" s="10"/>
      <c r="V334" s="10"/>
      <c r="W334" s="10"/>
      <c r="X334" s="10"/>
      <c r="Y334" s="10"/>
    </row>
    <row r="335" spans="1:25" x14ac:dyDescent="0.2">
      <c r="A335" s="89" t="s">
        <v>64</v>
      </c>
      <c r="B335" s="19"/>
      <c r="C335" s="22"/>
      <c r="D335" s="22"/>
      <c r="E335" s="22"/>
      <c r="F335" s="22"/>
      <c r="G335" s="22"/>
      <c r="H335" s="22"/>
      <c r="I335" s="22"/>
      <c r="J335" s="38"/>
      <c r="K335" s="38"/>
      <c r="L335" s="38"/>
      <c r="M335" s="90"/>
      <c r="N335" s="90"/>
      <c r="O335" s="90"/>
      <c r="P335" s="90"/>
      <c r="Q335" s="90"/>
      <c r="R335" s="90"/>
      <c r="S335" s="90"/>
      <c r="T335" s="90"/>
      <c r="U335" s="90"/>
      <c r="V335" s="90"/>
      <c r="W335" s="90"/>
      <c r="X335" s="90"/>
      <c r="Y335" s="10"/>
    </row>
    <row r="336" spans="1:25" x14ac:dyDescent="0.2">
      <c r="A336" s="89" t="s">
        <v>65</v>
      </c>
      <c r="B336" s="19"/>
      <c r="C336" s="22"/>
      <c r="D336" s="22"/>
      <c r="E336" s="22"/>
      <c r="F336" s="22"/>
      <c r="G336" s="22"/>
      <c r="H336" s="22"/>
      <c r="I336" s="22"/>
      <c r="J336" s="38"/>
      <c r="K336" s="38"/>
      <c r="L336" s="38"/>
      <c r="M336" s="90"/>
      <c r="N336" s="90"/>
      <c r="O336" s="90"/>
      <c r="P336" s="90"/>
      <c r="Q336" s="90"/>
      <c r="R336" s="90"/>
      <c r="S336" s="90"/>
      <c r="T336" s="90"/>
      <c r="U336" s="90"/>
      <c r="V336" s="90"/>
      <c r="W336" s="90"/>
      <c r="X336" s="90"/>
      <c r="Y336" s="10"/>
    </row>
    <row r="337" spans="1:25" x14ac:dyDescent="0.2">
      <c r="A337" s="89" t="s">
        <v>66</v>
      </c>
      <c r="B337" s="19"/>
      <c r="C337" s="22"/>
      <c r="D337" s="22"/>
      <c r="E337" s="22"/>
      <c r="F337" s="22"/>
      <c r="G337" s="22"/>
      <c r="H337" s="22"/>
      <c r="I337" s="22"/>
      <c r="J337" s="38"/>
      <c r="K337" s="38"/>
      <c r="L337" s="38"/>
      <c r="M337" s="90"/>
      <c r="N337" s="90"/>
      <c r="O337" s="90"/>
      <c r="P337" s="90"/>
      <c r="Q337" s="90"/>
      <c r="R337" s="90"/>
      <c r="S337" s="90"/>
      <c r="T337" s="90"/>
      <c r="U337" s="90"/>
      <c r="V337" s="90"/>
      <c r="W337" s="90"/>
      <c r="X337" s="90"/>
      <c r="Y337" s="10"/>
    </row>
    <row r="338" spans="1:25" ht="11.25" customHeight="1" x14ac:dyDescent="0.2">
      <c r="A338" s="9"/>
      <c r="B338" s="20"/>
      <c r="J338" s="28"/>
      <c r="K338" s="28"/>
      <c r="L338" s="28"/>
      <c r="M338" s="13"/>
      <c r="N338" s="13"/>
      <c r="O338" s="13"/>
      <c r="P338" s="13"/>
      <c r="Q338" s="13"/>
      <c r="R338" s="13"/>
      <c r="S338" s="13"/>
      <c r="T338" s="13"/>
      <c r="U338" s="13"/>
      <c r="V338" s="13"/>
      <c r="W338" s="13"/>
      <c r="X338" s="13"/>
    </row>
    <row r="339" spans="1:25" x14ac:dyDescent="0.2">
      <c r="A339" s="9"/>
      <c r="B339" s="20"/>
      <c r="J339" s="28"/>
      <c r="K339" s="28"/>
      <c r="L339" s="28"/>
      <c r="M339" s="13"/>
      <c r="N339" s="13"/>
      <c r="O339" s="13"/>
      <c r="P339" s="13"/>
      <c r="Q339" s="13"/>
      <c r="R339" s="13"/>
      <c r="S339" s="13"/>
      <c r="T339" s="13"/>
      <c r="U339" s="13"/>
      <c r="V339" s="13"/>
      <c r="W339" s="13"/>
      <c r="X339" s="13"/>
    </row>
    <row r="340" spans="1:25" x14ac:dyDescent="0.2">
      <c r="A340" s="9"/>
      <c r="B340" s="20"/>
      <c r="J340" s="28"/>
      <c r="K340" s="28"/>
      <c r="L340" s="28"/>
      <c r="M340" s="13"/>
      <c r="N340" s="13"/>
      <c r="O340" s="13"/>
      <c r="P340" s="13"/>
      <c r="Q340" s="13"/>
      <c r="R340" s="13"/>
      <c r="S340" s="13"/>
      <c r="T340" s="13"/>
      <c r="U340" s="13"/>
      <c r="V340" s="13"/>
      <c r="W340" s="13"/>
      <c r="X340" s="13"/>
    </row>
    <row r="341" spans="1:25" x14ac:dyDescent="0.2">
      <c r="A341" s="9"/>
      <c r="B341" s="20"/>
      <c r="J341" s="28"/>
      <c r="K341" s="28"/>
      <c r="L341" s="28"/>
      <c r="M341" s="13"/>
      <c r="N341" s="13"/>
      <c r="O341" s="13"/>
      <c r="P341" s="13"/>
      <c r="Q341" s="13"/>
      <c r="R341" s="13"/>
      <c r="S341" s="13"/>
      <c r="T341" s="13"/>
      <c r="U341" s="13"/>
      <c r="V341" s="13"/>
      <c r="W341" s="13"/>
      <c r="X341" s="13"/>
    </row>
    <row r="342" spans="1:25" x14ac:dyDescent="0.2">
      <c r="A342" s="9"/>
      <c r="B342" s="20"/>
      <c r="J342" s="28"/>
      <c r="K342" s="28"/>
      <c r="L342" s="28"/>
      <c r="M342" s="13"/>
      <c r="N342" s="13"/>
      <c r="O342" s="13"/>
      <c r="P342" s="13"/>
      <c r="Q342" s="13"/>
      <c r="R342" s="13"/>
      <c r="S342" s="13"/>
      <c r="T342" s="13"/>
      <c r="U342" s="13"/>
      <c r="V342" s="13"/>
      <c r="W342" s="13"/>
      <c r="X342" s="13"/>
    </row>
    <row r="343" spans="1:25" x14ac:dyDescent="0.2">
      <c r="A343" s="9"/>
      <c r="B343" s="20"/>
      <c r="J343" s="28"/>
      <c r="K343" s="28"/>
      <c r="L343" s="28"/>
      <c r="M343" s="13"/>
      <c r="N343" s="13"/>
      <c r="O343" s="13"/>
      <c r="P343" s="13"/>
      <c r="Q343" s="13"/>
      <c r="R343" s="13"/>
      <c r="S343" s="13"/>
      <c r="T343" s="13"/>
      <c r="U343" s="13"/>
      <c r="V343" s="13"/>
      <c r="W343" s="13"/>
      <c r="X343" s="13"/>
    </row>
    <row r="344" spans="1:25" ht="11.25" customHeight="1" x14ac:dyDescent="0.2">
      <c r="A344" s="9"/>
      <c r="B344" s="20"/>
      <c r="J344" s="28"/>
      <c r="K344" s="28"/>
      <c r="L344" s="28"/>
      <c r="M344" s="13"/>
      <c r="N344" s="13"/>
      <c r="O344" s="13"/>
      <c r="P344" s="13"/>
      <c r="Q344" s="13"/>
      <c r="R344" s="13"/>
      <c r="S344" s="13"/>
      <c r="T344" s="13"/>
      <c r="U344" s="13"/>
      <c r="V344" s="13"/>
      <c r="W344" s="13"/>
      <c r="X344" s="13"/>
    </row>
    <row r="345" spans="1:25" x14ac:dyDescent="0.2">
      <c r="A345" s="9"/>
      <c r="B345" s="20"/>
      <c r="J345" s="28"/>
      <c r="K345" s="28"/>
      <c r="L345" s="28"/>
      <c r="M345" s="13"/>
      <c r="N345" s="13"/>
      <c r="O345" s="13"/>
      <c r="P345" s="13"/>
      <c r="Q345" s="13"/>
      <c r="R345" s="13"/>
      <c r="S345" s="13"/>
      <c r="T345" s="13"/>
      <c r="U345" s="13"/>
      <c r="V345" s="13"/>
      <c r="W345" s="13"/>
      <c r="X345" s="13"/>
    </row>
    <row r="346" spans="1:25" x14ac:dyDescent="0.2">
      <c r="J346" s="28"/>
      <c r="K346" s="28"/>
      <c r="L346" s="28"/>
      <c r="M346" s="13"/>
      <c r="N346" s="13"/>
      <c r="O346" s="13"/>
      <c r="P346" s="13"/>
      <c r="Q346" s="13"/>
      <c r="R346" s="13"/>
      <c r="S346" s="13"/>
      <c r="T346" s="13"/>
      <c r="U346" s="13"/>
      <c r="V346" s="13"/>
      <c r="W346" s="13"/>
      <c r="X346" s="13"/>
    </row>
    <row r="347" spans="1:25" x14ac:dyDescent="0.2">
      <c r="J347" s="28"/>
      <c r="K347" s="28"/>
      <c r="L347" s="28"/>
      <c r="M347" s="13"/>
      <c r="N347" s="13"/>
      <c r="O347" s="13"/>
      <c r="P347" s="13"/>
      <c r="Q347" s="13"/>
      <c r="R347" s="13"/>
      <c r="S347" s="13"/>
      <c r="T347" s="13"/>
      <c r="U347" s="13"/>
      <c r="V347" s="13"/>
      <c r="W347" s="13"/>
      <c r="X347" s="13"/>
    </row>
    <row r="348" spans="1:25" x14ac:dyDescent="0.2">
      <c r="J348" s="28"/>
      <c r="K348" s="28"/>
      <c r="L348" s="28"/>
      <c r="M348" s="13"/>
      <c r="N348" s="13"/>
      <c r="O348" s="13"/>
      <c r="P348" s="13"/>
      <c r="Q348" s="13"/>
      <c r="R348" s="13"/>
      <c r="S348" s="13"/>
      <c r="T348" s="13"/>
      <c r="U348" s="13"/>
      <c r="V348" s="13"/>
      <c r="W348" s="13"/>
      <c r="X348" s="13"/>
    </row>
    <row r="349" spans="1:25" x14ac:dyDescent="0.2">
      <c r="J349" s="28"/>
      <c r="K349" s="28"/>
      <c r="L349" s="28"/>
      <c r="M349" s="13"/>
      <c r="N349" s="13"/>
      <c r="O349" s="13"/>
      <c r="P349" s="13"/>
      <c r="Q349" s="13"/>
      <c r="R349" s="13"/>
      <c r="S349" s="13"/>
      <c r="T349" s="13"/>
      <c r="U349" s="13"/>
      <c r="V349" s="13"/>
      <c r="W349" s="13"/>
      <c r="X349" s="13"/>
    </row>
    <row r="350" spans="1:25" ht="11.25" customHeight="1" x14ac:dyDescent="0.2">
      <c r="J350" s="28"/>
      <c r="K350" s="28"/>
      <c r="L350" s="28"/>
      <c r="M350" s="13"/>
      <c r="N350" s="13"/>
      <c r="O350" s="13"/>
      <c r="P350" s="13"/>
      <c r="Q350" s="13"/>
      <c r="R350" s="13"/>
      <c r="S350" s="13"/>
      <c r="T350" s="13"/>
      <c r="U350" s="13"/>
      <c r="V350" s="13"/>
      <c r="W350" s="13"/>
      <c r="X350" s="13"/>
    </row>
    <row r="351" spans="1:25" x14ac:dyDescent="0.2">
      <c r="J351" s="28"/>
      <c r="K351" s="28"/>
      <c r="L351" s="28"/>
      <c r="M351" s="13"/>
      <c r="N351" s="13"/>
      <c r="O351" s="13"/>
      <c r="P351" s="13"/>
      <c r="Q351" s="13"/>
      <c r="R351" s="13"/>
      <c r="S351" s="13"/>
      <c r="T351" s="13"/>
      <c r="U351" s="13"/>
      <c r="V351" s="13"/>
      <c r="W351" s="13"/>
      <c r="X351" s="13"/>
    </row>
    <row r="352" spans="1:25" x14ac:dyDescent="0.2">
      <c r="J352" s="28"/>
      <c r="K352" s="28"/>
      <c r="L352" s="28"/>
      <c r="M352" s="13"/>
      <c r="N352" s="13"/>
      <c r="O352" s="13"/>
      <c r="P352" s="13"/>
      <c r="Q352" s="13"/>
      <c r="R352" s="13"/>
      <c r="S352" s="13"/>
      <c r="T352" s="13"/>
      <c r="U352" s="13"/>
      <c r="V352" s="13"/>
      <c r="W352" s="13"/>
      <c r="X352" s="13"/>
    </row>
    <row r="353" spans="10:24" x14ac:dyDescent="0.2">
      <c r="J353" s="28"/>
      <c r="K353" s="28"/>
      <c r="L353" s="28"/>
      <c r="M353" s="13"/>
      <c r="N353" s="13"/>
      <c r="O353" s="13"/>
      <c r="P353" s="13"/>
      <c r="Q353" s="13"/>
      <c r="R353" s="13"/>
      <c r="S353" s="13"/>
      <c r="T353" s="13"/>
      <c r="U353" s="13"/>
      <c r="V353" s="13"/>
      <c r="W353" s="13"/>
      <c r="X353" s="13"/>
    </row>
    <row r="354" spans="10:24" x14ac:dyDescent="0.2">
      <c r="J354" s="28"/>
      <c r="K354" s="28"/>
      <c r="L354" s="28"/>
      <c r="M354" s="13"/>
      <c r="N354" s="13"/>
      <c r="O354" s="13"/>
      <c r="P354" s="13"/>
      <c r="Q354" s="13"/>
      <c r="R354" s="13"/>
      <c r="S354" s="13"/>
      <c r="T354" s="13"/>
      <c r="U354" s="13"/>
      <c r="V354" s="13"/>
      <c r="W354" s="13"/>
      <c r="X354" s="13"/>
    </row>
    <row r="355" spans="10:24" x14ac:dyDescent="0.2">
      <c r="J355" s="28"/>
      <c r="K355" s="28"/>
      <c r="L355" s="28"/>
      <c r="M355" s="13"/>
      <c r="N355" s="13"/>
      <c r="O355" s="13"/>
      <c r="P355" s="13"/>
      <c r="Q355" s="13"/>
      <c r="R355" s="13"/>
      <c r="S355" s="13"/>
      <c r="T355" s="13"/>
      <c r="U355" s="13"/>
      <c r="V355" s="13"/>
      <c r="W355" s="13"/>
      <c r="X355" s="13"/>
    </row>
    <row r="356" spans="10:24" ht="11.25" customHeight="1" x14ac:dyDescent="0.2">
      <c r="J356" s="28"/>
      <c r="K356" s="28"/>
      <c r="L356" s="28"/>
      <c r="M356" s="13"/>
      <c r="N356" s="13"/>
      <c r="O356" s="13"/>
      <c r="P356" s="13"/>
      <c r="Q356" s="13"/>
      <c r="R356" s="13"/>
      <c r="S356" s="13"/>
      <c r="T356" s="13"/>
      <c r="U356" s="13"/>
      <c r="V356" s="13"/>
      <c r="W356" s="13"/>
      <c r="X356" s="13"/>
    </row>
    <row r="357" spans="10:24" x14ac:dyDescent="0.2">
      <c r="J357" s="28"/>
      <c r="K357" s="28"/>
      <c r="L357" s="28"/>
      <c r="M357" s="13"/>
      <c r="N357" s="13"/>
      <c r="O357" s="13"/>
      <c r="P357" s="13"/>
      <c r="Q357" s="13"/>
      <c r="R357" s="13"/>
      <c r="S357" s="13"/>
      <c r="T357" s="13"/>
      <c r="U357" s="13"/>
      <c r="V357" s="13"/>
      <c r="W357" s="13"/>
      <c r="X357" s="13"/>
    </row>
    <row r="358" spans="10:24" x14ac:dyDescent="0.2">
      <c r="J358" s="28"/>
      <c r="K358" s="28"/>
      <c r="L358" s="28"/>
      <c r="M358" s="13"/>
      <c r="N358" s="13"/>
      <c r="O358" s="13"/>
      <c r="P358" s="13"/>
      <c r="Q358" s="13"/>
      <c r="R358" s="13"/>
      <c r="S358" s="13"/>
      <c r="T358" s="13"/>
      <c r="U358" s="13"/>
      <c r="V358" s="13"/>
      <c r="W358" s="13"/>
      <c r="X358" s="13"/>
    </row>
    <row r="359" spans="10:24" x14ac:dyDescent="0.2">
      <c r="J359" s="28"/>
      <c r="K359" s="28"/>
      <c r="L359" s="28"/>
      <c r="M359" s="13"/>
      <c r="N359" s="13"/>
      <c r="O359" s="13"/>
      <c r="P359" s="13"/>
      <c r="Q359" s="13"/>
      <c r="R359" s="13"/>
      <c r="S359" s="13"/>
      <c r="T359" s="13"/>
      <c r="U359" s="13"/>
      <c r="V359" s="13"/>
      <c r="W359" s="13"/>
      <c r="X359" s="13"/>
    </row>
    <row r="360" spans="10:24" x14ac:dyDescent="0.2">
      <c r="J360" s="28"/>
      <c r="K360" s="28"/>
      <c r="L360" s="28"/>
      <c r="M360" s="13"/>
      <c r="N360" s="13"/>
      <c r="O360" s="13"/>
      <c r="P360" s="13"/>
      <c r="Q360" s="13"/>
      <c r="R360" s="13"/>
      <c r="S360" s="13"/>
      <c r="T360" s="13"/>
      <c r="U360" s="13"/>
      <c r="V360" s="13"/>
      <c r="W360" s="13"/>
      <c r="X360" s="13"/>
    </row>
    <row r="361" spans="10:24" x14ac:dyDescent="0.2">
      <c r="J361" s="28"/>
      <c r="K361" s="28"/>
      <c r="L361" s="28"/>
      <c r="M361" s="13"/>
      <c r="N361" s="13"/>
      <c r="O361" s="13"/>
      <c r="P361" s="13"/>
      <c r="Q361" s="13"/>
      <c r="R361" s="13"/>
      <c r="S361" s="13"/>
      <c r="T361" s="13"/>
      <c r="U361" s="13"/>
      <c r="V361" s="13"/>
      <c r="W361" s="13"/>
      <c r="X361" s="13"/>
    </row>
    <row r="362" spans="10:24" ht="11.25" customHeight="1" x14ac:dyDescent="0.2">
      <c r="J362" s="28"/>
      <c r="K362" s="28"/>
      <c r="L362" s="28"/>
      <c r="M362" s="13"/>
      <c r="N362" s="13"/>
      <c r="O362" s="13"/>
      <c r="P362" s="13"/>
      <c r="Q362" s="13"/>
      <c r="R362" s="13"/>
      <c r="S362" s="13"/>
      <c r="T362" s="13"/>
      <c r="U362" s="13"/>
      <c r="V362" s="13"/>
      <c r="W362" s="13"/>
      <c r="X362" s="13"/>
    </row>
    <row r="363" spans="10:24" x14ac:dyDescent="0.2">
      <c r="J363" s="28"/>
      <c r="K363" s="28"/>
      <c r="L363" s="28"/>
      <c r="M363" s="13"/>
      <c r="N363" s="13"/>
      <c r="O363" s="13"/>
      <c r="P363" s="13"/>
      <c r="Q363" s="13"/>
      <c r="R363" s="13"/>
      <c r="S363" s="13"/>
      <c r="T363" s="13"/>
      <c r="U363" s="13"/>
      <c r="V363" s="13"/>
      <c r="W363" s="13"/>
      <c r="X363" s="13"/>
    </row>
    <row r="364" spans="10:24" x14ac:dyDescent="0.2">
      <c r="J364" s="28"/>
      <c r="K364" s="28"/>
      <c r="L364" s="28"/>
      <c r="M364" s="13"/>
      <c r="N364" s="13"/>
      <c r="O364" s="13"/>
      <c r="P364" s="13"/>
      <c r="Q364" s="13"/>
      <c r="R364" s="13"/>
      <c r="S364" s="13"/>
      <c r="T364" s="13"/>
      <c r="U364" s="13"/>
      <c r="V364" s="13"/>
      <c r="W364" s="13"/>
      <c r="X364" s="13"/>
    </row>
    <row r="365" spans="10:24" x14ac:dyDescent="0.2">
      <c r="J365" s="28"/>
      <c r="K365" s="28"/>
      <c r="L365" s="28"/>
      <c r="M365" s="13"/>
      <c r="N365" s="13"/>
      <c r="O365" s="13"/>
      <c r="P365" s="13"/>
      <c r="Q365" s="13"/>
      <c r="R365" s="13"/>
      <c r="S365" s="13"/>
      <c r="T365" s="13"/>
      <c r="U365" s="13"/>
      <c r="V365" s="13"/>
      <c r="W365" s="13"/>
      <c r="X365" s="13"/>
    </row>
    <row r="366" spans="10:24" x14ac:dyDescent="0.2">
      <c r="J366" s="28"/>
      <c r="K366" s="28"/>
      <c r="L366" s="28"/>
      <c r="M366" s="13"/>
      <c r="N366" s="13"/>
      <c r="O366" s="13"/>
      <c r="P366" s="13"/>
      <c r="Q366" s="13"/>
      <c r="R366" s="13"/>
      <c r="S366" s="13"/>
      <c r="T366" s="13"/>
      <c r="U366" s="13"/>
      <c r="V366" s="13"/>
      <c r="W366" s="13"/>
      <c r="X366" s="13"/>
    </row>
    <row r="367" spans="10:24" x14ac:dyDescent="0.2">
      <c r="J367" s="28"/>
      <c r="K367" s="28"/>
      <c r="L367" s="28"/>
      <c r="M367" s="13"/>
      <c r="N367" s="13"/>
      <c r="O367" s="13"/>
      <c r="P367" s="13"/>
      <c r="Q367" s="13"/>
      <c r="R367" s="13"/>
      <c r="S367" s="13"/>
      <c r="T367" s="13"/>
      <c r="U367" s="13"/>
      <c r="V367" s="13"/>
      <c r="W367" s="13"/>
      <c r="X367" s="13"/>
    </row>
    <row r="368" spans="10:24" ht="11.25" customHeight="1" x14ac:dyDescent="0.2">
      <c r="J368" s="28"/>
      <c r="K368" s="28"/>
      <c r="L368" s="28"/>
      <c r="M368" s="13"/>
      <c r="N368" s="13"/>
      <c r="O368" s="13"/>
      <c r="P368" s="13"/>
      <c r="Q368" s="13"/>
      <c r="R368" s="13"/>
      <c r="S368" s="13"/>
      <c r="T368" s="13"/>
      <c r="U368" s="13"/>
      <c r="V368" s="13"/>
      <c r="W368" s="13"/>
      <c r="X368" s="13"/>
    </row>
    <row r="369" spans="10:25" x14ac:dyDescent="0.2">
      <c r="J369" s="28"/>
      <c r="K369" s="28"/>
      <c r="L369" s="28"/>
      <c r="M369" s="13"/>
      <c r="N369" s="13"/>
      <c r="O369" s="13"/>
      <c r="P369" s="13"/>
      <c r="Q369" s="13"/>
      <c r="R369" s="13"/>
      <c r="S369" s="13"/>
      <c r="T369" s="13"/>
      <c r="U369" s="13"/>
      <c r="V369" s="13"/>
      <c r="W369" s="13"/>
      <c r="X369" s="13"/>
    </row>
    <row r="370" spans="10:25" x14ac:dyDescent="0.2">
      <c r="J370" s="28"/>
      <c r="K370" s="28"/>
      <c r="L370" s="28"/>
      <c r="M370" s="13"/>
      <c r="N370" s="13"/>
      <c r="O370" s="13"/>
      <c r="P370" s="13"/>
      <c r="Q370" s="13"/>
      <c r="R370" s="13"/>
      <c r="S370" s="13"/>
      <c r="T370" s="13"/>
      <c r="U370" s="13"/>
      <c r="V370" s="13"/>
      <c r="W370" s="13"/>
      <c r="X370" s="13"/>
    </row>
    <row r="371" spans="10:25" x14ac:dyDescent="0.2">
      <c r="J371" s="28"/>
      <c r="K371" s="28"/>
      <c r="L371" s="28"/>
      <c r="M371" s="13"/>
      <c r="N371" s="13"/>
      <c r="O371" s="13"/>
      <c r="P371" s="13"/>
      <c r="Q371" s="13"/>
      <c r="R371" s="13"/>
      <c r="S371" s="13"/>
      <c r="T371" s="13"/>
      <c r="U371" s="13"/>
      <c r="V371" s="13"/>
      <c r="W371" s="13"/>
      <c r="X371" s="13"/>
    </row>
    <row r="372" spans="10:25" x14ac:dyDescent="0.2">
      <c r="J372" s="28"/>
      <c r="K372" s="28"/>
      <c r="L372" s="28"/>
      <c r="M372" s="13"/>
      <c r="N372" s="13"/>
      <c r="O372" s="13"/>
      <c r="P372" s="13"/>
      <c r="Q372" s="13"/>
      <c r="R372" s="13"/>
      <c r="S372" s="13"/>
      <c r="T372" s="13"/>
      <c r="U372" s="13"/>
      <c r="V372" s="13"/>
      <c r="W372" s="13"/>
      <c r="X372" s="13"/>
    </row>
    <row r="373" spans="10:25" x14ac:dyDescent="0.2">
      <c r="J373" s="28"/>
      <c r="K373" s="28"/>
      <c r="L373" s="28"/>
      <c r="M373" s="13"/>
      <c r="N373" s="13"/>
      <c r="O373" s="13"/>
      <c r="P373" s="13"/>
      <c r="Q373" s="13"/>
      <c r="R373" s="13"/>
      <c r="S373" s="13"/>
      <c r="T373" s="13"/>
      <c r="U373" s="13"/>
      <c r="V373" s="13"/>
      <c r="W373" s="13"/>
      <c r="X373" s="13"/>
    </row>
    <row r="374" spans="10:25" x14ac:dyDescent="0.2">
      <c r="J374" s="28"/>
      <c r="K374" s="28"/>
      <c r="L374" s="28"/>
      <c r="M374" s="13"/>
      <c r="N374" s="13"/>
      <c r="O374" s="13"/>
      <c r="P374" s="13"/>
      <c r="Q374" s="13"/>
      <c r="R374" s="13"/>
      <c r="S374" s="13"/>
      <c r="T374" s="13"/>
      <c r="U374" s="13"/>
      <c r="V374" s="13"/>
      <c r="W374" s="13"/>
      <c r="X374" s="13"/>
    </row>
    <row r="375" spans="10:25" x14ac:dyDescent="0.2">
      <c r="J375" s="28"/>
      <c r="K375" s="28"/>
      <c r="L375" s="28"/>
      <c r="M375" s="13"/>
      <c r="N375" s="13"/>
      <c r="O375" s="13"/>
      <c r="P375" s="13"/>
      <c r="Q375" s="13"/>
      <c r="R375" s="13"/>
      <c r="S375" s="13"/>
      <c r="T375" s="13"/>
      <c r="U375" s="13"/>
      <c r="V375" s="13"/>
      <c r="W375" s="13"/>
      <c r="X375" s="13"/>
    </row>
    <row r="376" spans="10:25" ht="11.25" customHeight="1" x14ac:dyDescent="0.2">
      <c r="J376" s="28"/>
      <c r="K376" s="28"/>
      <c r="L376" s="28"/>
      <c r="M376" s="13"/>
      <c r="N376" s="13"/>
      <c r="O376" s="13"/>
      <c r="P376" s="13"/>
      <c r="Q376" s="13"/>
      <c r="R376" s="13"/>
      <c r="S376" s="13"/>
      <c r="T376" s="13"/>
      <c r="U376" s="13"/>
      <c r="V376" s="13"/>
      <c r="W376" s="13"/>
      <c r="X376" s="13"/>
    </row>
    <row r="377" spans="10:25" x14ac:dyDescent="0.2">
      <c r="J377" s="28"/>
      <c r="K377" s="28"/>
      <c r="L377" s="28"/>
      <c r="M377" s="13"/>
      <c r="N377" s="13"/>
      <c r="O377" s="13"/>
      <c r="P377" s="13"/>
      <c r="Q377" s="13"/>
      <c r="R377" s="13"/>
      <c r="S377" s="13"/>
      <c r="T377" s="13"/>
      <c r="U377" s="13"/>
      <c r="V377" s="13"/>
      <c r="W377" s="13"/>
      <c r="X377" s="13"/>
    </row>
    <row r="378" spans="10:25" x14ac:dyDescent="0.2">
      <c r="J378" s="28"/>
      <c r="K378" s="28"/>
      <c r="L378" s="28"/>
      <c r="M378" s="13"/>
      <c r="N378" s="13"/>
      <c r="O378" s="13"/>
      <c r="P378" s="13"/>
      <c r="Q378" s="13"/>
      <c r="R378" s="13"/>
      <c r="S378" s="13"/>
      <c r="T378" s="13"/>
      <c r="U378" s="13"/>
      <c r="V378" s="13"/>
      <c r="W378" s="13"/>
      <c r="X378" s="13"/>
    </row>
    <row r="379" spans="10:25" x14ac:dyDescent="0.2">
      <c r="J379" s="28"/>
      <c r="K379" s="28"/>
      <c r="L379" s="28"/>
      <c r="M379" s="13"/>
      <c r="N379" s="13"/>
      <c r="O379" s="13"/>
      <c r="P379" s="13"/>
      <c r="Q379" s="13"/>
      <c r="R379" s="13"/>
      <c r="S379" s="13"/>
      <c r="T379" s="13"/>
      <c r="U379" s="13"/>
      <c r="V379" s="13"/>
      <c r="W379" s="13"/>
      <c r="X379" s="13"/>
    </row>
    <row r="380" spans="10:25" x14ac:dyDescent="0.2">
      <c r="J380" s="28"/>
      <c r="K380" s="28"/>
      <c r="L380" s="28"/>
      <c r="M380" s="13"/>
      <c r="N380" s="13"/>
      <c r="O380" s="13"/>
      <c r="P380" s="13"/>
      <c r="Q380" s="13"/>
      <c r="R380" s="13"/>
      <c r="S380" s="13"/>
      <c r="T380" s="13"/>
      <c r="U380" s="13"/>
      <c r="V380" s="13"/>
      <c r="W380" s="13"/>
      <c r="X380" s="13"/>
    </row>
    <row r="381" spans="10:25" x14ac:dyDescent="0.2">
      <c r="J381" s="28"/>
      <c r="K381" s="28"/>
      <c r="L381" s="28"/>
      <c r="M381" s="13"/>
      <c r="N381" s="13"/>
      <c r="O381" s="13"/>
      <c r="P381" s="13"/>
      <c r="Q381" s="13"/>
      <c r="R381" s="13"/>
      <c r="S381" s="13"/>
      <c r="T381" s="13"/>
      <c r="U381" s="13"/>
      <c r="V381" s="13"/>
      <c r="W381" s="13"/>
      <c r="X381" s="13"/>
    </row>
    <row r="382" spans="10:25" ht="15" customHeight="1" x14ac:dyDescent="0.2">
      <c r="J382" s="28"/>
      <c r="K382" s="28"/>
      <c r="L382" s="28"/>
      <c r="M382" s="13"/>
      <c r="N382" s="13"/>
      <c r="O382" s="13"/>
      <c r="P382" s="13"/>
      <c r="Q382" s="13"/>
      <c r="R382" s="13"/>
      <c r="S382" s="13"/>
      <c r="T382" s="13"/>
      <c r="U382" s="13"/>
      <c r="V382" s="13"/>
      <c r="W382" s="13"/>
      <c r="X382" s="13"/>
      <c r="Y382" s="13"/>
    </row>
    <row r="383" spans="10:25" x14ac:dyDescent="0.2">
      <c r="J383" s="28"/>
      <c r="K383" s="28"/>
      <c r="L383" s="28"/>
      <c r="M383" s="13"/>
      <c r="N383" s="13"/>
      <c r="O383" s="13"/>
      <c r="P383" s="13"/>
      <c r="Q383" s="13"/>
      <c r="R383" s="13"/>
      <c r="S383" s="13"/>
      <c r="T383" s="13"/>
      <c r="U383" s="13"/>
      <c r="V383" s="13"/>
      <c r="W383" s="13"/>
      <c r="X383" s="13"/>
      <c r="Y383" s="13"/>
    </row>
    <row r="384" spans="10:25" x14ac:dyDescent="0.2">
      <c r="J384" s="28"/>
      <c r="K384" s="28"/>
      <c r="L384" s="28"/>
      <c r="M384" s="13"/>
      <c r="N384" s="13"/>
      <c r="O384" s="13"/>
      <c r="P384" s="13"/>
      <c r="Q384" s="13"/>
      <c r="R384" s="13"/>
      <c r="S384" s="13"/>
      <c r="T384" s="13"/>
      <c r="U384" s="13"/>
      <c r="V384" s="13"/>
      <c r="W384" s="13"/>
      <c r="X384" s="13"/>
      <c r="Y384" s="13"/>
    </row>
    <row r="385" spans="10:24" x14ac:dyDescent="0.2">
      <c r="J385" s="28"/>
      <c r="K385" s="28"/>
      <c r="L385" s="28"/>
      <c r="M385" s="13"/>
      <c r="N385" s="13"/>
      <c r="O385" s="13"/>
      <c r="P385" s="13"/>
      <c r="Q385" s="13"/>
      <c r="R385" s="13"/>
      <c r="S385" s="13"/>
      <c r="T385" s="13"/>
      <c r="U385" s="13"/>
      <c r="V385" s="13"/>
      <c r="W385" s="13"/>
      <c r="X385" s="13"/>
    </row>
    <row r="386" spans="10:24" x14ac:dyDescent="0.2">
      <c r="J386" s="28"/>
      <c r="K386" s="28"/>
      <c r="L386" s="28"/>
      <c r="M386" s="13"/>
      <c r="N386" s="13"/>
      <c r="O386" s="13"/>
      <c r="P386" s="13"/>
      <c r="Q386" s="13"/>
      <c r="R386" s="13"/>
      <c r="S386" s="13"/>
      <c r="T386" s="13"/>
      <c r="U386" s="13"/>
      <c r="V386" s="13"/>
      <c r="W386" s="13"/>
      <c r="X386" s="13"/>
    </row>
    <row r="387" spans="10:24" x14ac:dyDescent="0.2">
      <c r="J387" s="28"/>
      <c r="K387" s="28"/>
      <c r="L387" s="28"/>
      <c r="M387" s="13"/>
      <c r="N387" s="13"/>
      <c r="O387" s="13"/>
      <c r="P387" s="13"/>
      <c r="Q387" s="13"/>
      <c r="R387" s="13"/>
      <c r="S387" s="13"/>
      <c r="T387" s="13"/>
      <c r="U387" s="13"/>
      <c r="V387" s="13"/>
      <c r="W387" s="13"/>
      <c r="X387" s="13"/>
    </row>
    <row r="388" spans="10:24" ht="11.25" customHeight="1" x14ac:dyDescent="0.2">
      <c r="J388" s="28"/>
      <c r="K388" s="28"/>
      <c r="L388" s="28"/>
      <c r="M388" s="13"/>
      <c r="N388" s="13"/>
      <c r="O388" s="13"/>
      <c r="P388" s="13"/>
      <c r="Q388" s="13"/>
      <c r="R388" s="13"/>
      <c r="S388" s="13"/>
      <c r="T388" s="13"/>
      <c r="U388" s="13"/>
      <c r="V388" s="13"/>
      <c r="W388" s="13"/>
      <c r="X388" s="13"/>
    </row>
    <row r="389" spans="10:24" x14ac:dyDescent="0.2">
      <c r="J389" s="28"/>
      <c r="K389" s="28"/>
      <c r="L389" s="28"/>
      <c r="M389" s="13"/>
      <c r="N389" s="13"/>
      <c r="O389" s="13"/>
      <c r="P389" s="13"/>
      <c r="Q389" s="13"/>
      <c r="R389" s="13"/>
      <c r="S389" s="13"/>
      <c r="T389" s="13"/>
      <c r="U389" s="13"/>
      <c r="V389" s="13"/>
      <c r="W389" s="13"/>
      <c r="X389" s="13"/>
    </row>
    <row r="390" spans="10:24" x14ac:dyDescent="0.2">
      <c r="J390" s="28"/>
      <c r="K390" s="28"/>
      <c r="L390" s="28"/>
      <c r="M390" s="13"/>
      <c r="N390" s="13"/>
      <c r="O390" s="13"/>
      <c r="P390" s="13"/>
      <c r="Q390" s="13"/>
      <c r="R390" s="13"/>
      <c r="S390" s="13"/>
      <c r="T390" s="13"/>
      <c r="U390" s="13"/>
      <c r="V390" s="13"/>
      <c r="W390" s="13"/>
      <c r="X390" s="13"/>
    </row>
    <row r="391" spans="10:24" x14ac:dyDescent="0.2">
      <c r="J391" s="28"/>
      <c r="K391" s="28"/>
      <c r="L391" s="28"/>
      <c r="M391" s="13"/>
      <c r="N391" s="13"/>
      <c r="O391" s="13"/>
      <c r="P391" s="13"/>
      <c r="Q391" s="13"/>
      <c r="R391" s="13"/>
      <c r="S391" s="13"/>
      <c r="T391" s="13"/>
      <c r="U391" s="13"/>
      <c r="V391" s="13"/>
      <c r="W391" s="13"/>
      <c r="X391" s="13"/>
    </row>
    <row r="392" spans="10:24" x14ac:dyDescent="0.2">
      <c r="J392" s="28"/>
      <c r="K392" s="28"/>
      <c r="L392" s="28"/>
      <c r="M392" s="13"/>
      <c r="N392" s="13"/>
      <c r="O392" s="13"/>
      <c r="P392" s="13"/>
      <c r="Q392" s="13"/>
      <c r="R392" s="13"/>
      <c r="S392" s="13"/>
      <c r="T392" s="13"/>
      <c r="U392" s="13"/>
      <c r="V392" s="13"/>
      <c r="W392" s="13"/>
      <c r="X392" s="13"/>
    </row>
    <row r="393" spans="10:24" x14ac:dyDescent="0.2">
      <c r="J393" s="28"/>
      <c r="K393" s="28"/>
      <c r="L393" s="28"/>
      <c r="M393" s="13"/>
      <c r="N393" s="13"/>
      <c r="O393" s="13"/>
      <c r="P393" s="13"/>
      <c r="Q393" s="13"/>
      <c r="R393" s="13"/>
      <c r="S393" s="13"/>
      <c r="T393" s="13"/>
      <c r="U393" s="13"/>
      <c r="V393" s="13"/>
      <c r="W393" s="13"/>
      <c r="X393" s="13"/>
    </row>
    <row r="394" spans="10:24" ht="11.25" customHeight="1" x14ac:dyDescent="0.2">
      <c r="J394" s="28"/>
      <c r="K394" s="28"/>
      <c r="L394" s="28"/>
      <c r="M394" s="13"/>
      <c r="N394" s="13"/>
      <c r="O394" s="13"/>
      <c r="P394" s="13"/>
      <c r="Q394" s="13"/>
      <c r="R394" s="13"/>
      <c r="S394" s="13"/>
      <c r="T394" s="13"/>
      <c r="U394" s="13"/>
      <c r="V394" s="13"/>
      <c r="W394" s="13"/>
      <c r="X394" s="13"/>
    </row>
    <row r="395" spans="10:24" x14ac:dyDescent="0.2">
      <c r="J395" s="28"/>
      <c r="K395" s="28"/>
      <c r="L395" s="28"/>
      <c r="M395" s="13"/>
      <c r="N395" s="13"/>
      <c r="O395" s="13"/>
      <c r="P395" s="13"/>
      <c r="Q395" s="13"/>
      <c r="R395" s="13"/>
      <c r="S395" s="13"/>
      <c r="T395" s="13"/>
      <c r="U395" s="13"/>
      <c r="V395" s="13"/>
      <c r="W395" s="13"/>
      <c r="X395" s="13"/>
    </row>
    <row r="396" spans="10:24" x14ac:dyDescent="0.2">
      <c r="J396" s="28"/>
      <c r="K396" s="28"/>
      <c r="L396" s="28"/>
      <c r="M396" s="13"/>
      <c r="N396" s="13"/>
      <c r="O396" s="13"/>
      <c r="P396" s="13"/>
      <c r="Q396" s="13"/>
      <c r="R396" s="13"/>
      <c r="S396" s="13"/>
      <c r="T396" s="13"/>
      <c r="U396" s="13"/>
      <c r="V396" s="13"/>
      <c r="W396" s="13"/>
      <c r="X396" s="13"/>
    </row>
    <row r="397" spans="10:24" x14ac:dyDescent="0.2">
      <c r="J397" s="28"/>
      <c r="K397" s="28"/>
      <c r="L397" s="28"/>
      <c r="M397" s="13"/>
      <c r="N397" s="13"/>
      <c r="O397" s="13"/>
      <c r="P397" s="13"/>
      <c r="Q397" s="13"/>
      <c r="R397" s="13"/>
      <c r="S397" s="13"/>
      <c r="T397" s="13"/>
      <c r="U397" s="13"/>
      <c r="V397" s="13"/>
      <c r="W397" s="13"/>
      <c r="X397" s="13"/>
    </row>
    <row r="398" spans="10:24" x14ac:dyDescent="0.2">
      <c r="J398" s="28"/>
      <c r="K398" s="28"/>
      <c r="L398" s="28"/>
      <c r="M398" s="13"/>
      <c r="N398" s="13"/>
      <c r="O398" s="13"/>
      <c r="P398" s="13"/>
      <c r="Q398" s="13"/>
      <c r="R398" s="13"/>
      <c r="S398" s="13"/>
      <c r="T398" s="13"/>
      <c r="U398" s="13"/>
      <c r="V398" s="13"/>
      <c r="W398" s="13"/>
      <c r="X398" s="13"/>
    </row>
    <row r="399" spans="10:24" x14ac:dyDescent="0.2">
      <c r="J399" s="28"/>
      <c r="K399" s="28"/>
      <c r="L399" s="28"/>
      <c r="M399" s="13"/>
      <c r="N399" s="13"/>
      <c r="O399" s="13"/>
      <c r="P399" s="13"/>
      <c r="Q399" s="13"/>
      <c r="R399" s="13"/>
      <c r="S399" s="13"/>
      <c r="T399" s="13"/>
      <c r="U399" s="13"/>
      <c r="V399" s="13"/>
      <c r="W399" s="13"/>
      <c r="X399" s="13"/>
    </row>
  </sheetData>
  <autoFilter ref="A1:L203"/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19"/>
  <sheetViews>
    <sheetView topLeftCell="O1" workbookViewId="0">
      <selection activeCell="AB9" sqref="AB9"/>
    </sheetView>
  </sheetViews>
  <sheetFormatPr defaultRowHeight="15" x14ac:dyDescent="0.25"/>
  <sheetData>
    <row r="1" spans="1:60" x14ac:dyDescent="0.25">
      <c r="A1" t="s">
        <v>137</v>
      </c>
    </row>
    <row r="2" spans="1:60" x14ac:dyDescent="0.25">
      <c r="A2" s="87" t="s">
        <v>138</v>
      </c>
    </row>
    <row r="3" spans="1:60" x14ac:dyDescent="0.25">
      <c r="A3">
        <v>1</v>
      </c>
      <c r="B3">
        <v>2</v>
      </c>
      <c r="C3">
        <v>3</v>
      </c>
      <c r="D3">
        <v>4</v>
      </c>
      <c r="E3">
        <v>5</v>
      </c>
      <c r="F3">
        <v>6</v>
      </c>
      <c r="G3">
        <v>7</v>
      </c>
      <c r="H3">
        <v>8</v>
      </c>
      <c r="I3">
        <v>9</v>
      </c>
      <c r="J3">
        <v>10</v>
      </c>
      <c r="K3">
        <v>13</v>
      </c>
      <c r="L3">
        <v>15</v>
      </c>
      <c r="M3">
        <v>16</v>
      </c>
      <c r="N3">
        <v>17</v>
      </c>
      <c r="O3">
        <v>18</v>
      </c>
      <c r="P3">
        <v>19</v>
      </c>
      <c r="Q3">
        <v>23</v>
      </c>
      <c r="R3">
        <v>24</v>
      </c>
      <c r="S3">
        <v>25</v>
      </c>
      <c r="T3">
        <v>26</v>
      </c>
      <c r="U3">
        <v>27</v>
      </c>
      <c r="V3">
        <v>28</v>
      </c>
      <c r="W3">
        <v>30</v>
      </c>
      <c r="X3">
        <v>31</v>
      </c>
      <c r="Y3">
        <v>32</v>
      </c>
      <c r="Z3">
        <v>33</v>
      </c>
      <c r="AA3">
        <v>34</v>
      </c>
      <c r="AB3">
        <v>35</v>
      </c>
      <c r="AC3">
        <v>36</v>
      </c>
      <c r="AD3">
        <v>37</v>
      </c>
      <c r="AE3">
        <v>39</v>
      </c>
      <c r="AF3">
        <v>40</v>
      </c>
      <c r="AG3">
        <v>38</v>
      </c>
      <c r="AH3">
        <v>42</v>
      </c>
      <c r="AI3">
        <v>44</v>
      </c>
      <c r="AJ3">
        <v>45</v>
      </c>
      <c r="AK3">
        <v>46</v>
      </c>
      <c r="AL3">
        <v>47</v>
      </c>
      <c r="AM3">
        <v>48</v>
      </c>
      <c r="AN3">
        <v>49</v>
      </c>
      <c r="AO3">
        <v>50</v>
      </c>
      <c r="AP3">
        <v>51</v>
      </c>
      <c r="AQ3">
        <v>52</v>
      </c>
      <c r="AR3">
        <v>53</v>
      </c>
      <c r="AS3">
        <v>54</v>
      </c>
      <c r="AT3">
        <v>55</v>
      </c>
      <c r="AU3">
        <v>56</v>
      </c>
      <c r="AV3">
        <v>57</v>
      </c>
      <c r="AW3">
        <v>58</v>
      </c>
      <c r="AX3">
        <v>59</v>
      </c>
      <c r="AY3">
        <v>60</v>
      </c>
      <c r="AZ3">
        <v>43</v>
      </c>
      <c r="BA3">
        <v>63</v>
      </c>
      <c r="BB3">
        <v>64</v>
      </c>
      <c r="BC3">
        <v>65</v>
      </c>
      <c r="BD3">
        <v>66</v>
      </c>
      <c r="BE3">
        <v>67</v>
      </c>
      <c r="BF3">
        <v>68</v>
      </c>
      <c r="BG3">
        <v>69</v>
      </c>
      <c r="BH3">
        <v>70</v>
      </c>
    </row>
    <row r="4" spans="1:60" x14ac:dyDescent="0.25">
      <c r="A4">
        <v>2</v>
      </c>
      <c r="R4">
        <v>61</v>
      </c>
    </row>
    <row r="5" spans="1:60" x14ac:dyDescent="0.25">
      <c r="A5">
        <v>3</v>
      </c>
      <c r="AZ5">
        <f>HLOOKUP('[1]Samlede indberetninger 2017'!$I$9,'[1]Samlede indberetninger 2017'!$I$9:$I$83,'MIS (Andreas)'!BH3,0)</f>
        <v>9</v>
      </c>
    </row>
    <row r="6" spans="1:60" x14ac:dyDescent="0.25">
      <c r="A6">
        <v>4</v>
      </c>
      <c r="R6">
        <v>40</v>
      </c>
    </row>
    <row r="7" spans="1:60" x14ac:dyDescent="0.25">
      <c r="A7">
        <v>5</v>
      </c>
      <c r="AY7">
        <v>42</v>
      </c>
    </row>
    <row r="8" spans="1:60" x14ac:dyDescent="0.25">
      <c r="A8">
        <v>6</v>
      </c>
    </row>
    <row r="9" spans="1:60" x14ac:dyDescent="0.25">
      <c r="A9">
        <v>7</v>
      </c>
    </row>
    <row r="10" spans="1:60" x14ac:dyDescent="0.25">
      <c r="A10">
        <v>8</v>
      </c>
    </row>
    <row r="11" spans="1:60" x14ac:dyDescent="0.25">
      <c r="A11">
        <v>9</v>
      </c>
    </row>
    <row r="12" spans="1:60" x14ac:dyDescent="0.25">
      <c r="A12">
        <v>10</v>
      </c>
      <c r="AX12">
        <f>HLOOKUP('[1]Samlede indberetninger 2017'!$F$9,'[1]Samlede indberetninger 2017'!$F$9:$F$78,'MIS (Andreas)'!AY3,0)</f>
        <v>823554</v>
      </c>
    </row>
    <row r="15" spans="1:60" x14ac:dyDescent="0.25">
      <c r="A15" s="87" t="s">
        <v>139</v>
      </c>
    </row>
    <row r="16" spans="1:60" x14ac:dyDescent="0.25">
      <c r="A16">
        <v>1</v>
      </c>
      <c r="B16">
        <v>3</v>
      </c>
      <c r="C16">
        <v>7</v>
      </c>
      <c r="D16" t="s">
        <v>140</v>
      </c>
      <c r="E16">
        <v>50</v>
      </c>
      <c r="F16">
        <v>28</v>
      </c>
      <c r="G16" t="s">
        <v>140</v>
      </c>
      <c r="H16">
        <v>9</v>
      </c>
      <c r="I16" s="91">
        <v>44</v>
      </c>
      <c r="J16" s="91"/>
    </row>
    <row r="17" spans="2:7" x14ac:dyDescent="0.25">
      <c r="D17" t="s">
        <v>141</v>
      </c>
      <c r="G17" t="s">
        <v>142</v>
      </c>
    </row>
    <row r="19" spans="2:7" x14ac:dyDescent="0.25">
      <c r="B19">
        <v>3</v>
      </c>
    </row>
  </sheetData>
  <sheetProtection password="EB3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Rådata 2007-2017</vt:lpstr>
      <vt:lpstr>Institutionsdata</vt:lpstr>
      <vt:lpstr>MIS (Andreas)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Hansen</dc:creator>
  <cp:lastModifiedBy>Fatima Isarti</cp:lastModifiedBy>
  <dcterms:created xsi:type="dcterms:W3CDTF">2014-01-14T14:22:31Z</dcterms:created>
  <dcterms:modified xsi:type="dcterms:W3CDTF">2018-06-13T09:06:56Z</dcterms:modified>
</cp:coreProperties>
</file>