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xml"/>
  <Override PartName="/xl/charts/chart10.xml" ContentType="application/vnd.openxmlformats-officedocument.drawingml.chart+xml"/>
  <Override PartName="/xl/theme/themeOverride4.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ml.chartshapes+xml"/>
  <Override PartName="/xl/charts/chart13.xml" ContentType="application/vnd.openxmlformats-officedocument.drawingml.chart+xml"/>
  <Override PartName="/xl/theme/themeOverride6.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ml.chartshapes+xml"/>
  <Override PartName="/xl/charts/chart18.xml" ContentType="application/vnd.openxmlformats-officedocument.drawingml.chart+xml"/>
  <Override PartName="/xl/theme/themeOverride8.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0.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omments2.xml" ContentType="application/vnd.openxmlformats-officedocument.spreadsheetml.comments+xml"/>
  <Override PartName="/xl/charts/chart21.xml" ContentType="application/vnd.openxmlformats-officedocument.drawingml.chart+xml"/>
  <Override PartName="/xl/theme/themeOverride9.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2.xml" ContentType="application/vnd.openxmlformats-officedocument.drawingml.chart+xml"/>
  <Override PartName="/xl/theme/themeOverride10.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3.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4.xml" ContentType="application/vnd.openxmlformats-officedocument.drawingml.chart+xml"/>
  <Override PartName="/xl/theme/themeOverride11.xml" ContentType="application/vnd.openxmlformats-officedocument.themeOverride+xml"/>
  <Override PartName="/xl/drawings/drawing43.xml" ContentType="application/vnd.openxmlformats-officedocument.drawing+xml"/>
  <Override PartName="/xl/charts/chart25.xml" ContentType="application/vnd.openxmlformats-officedocument.drawingml.chart+xml"/>
  <Override PartName="/xl/theme/themeOverride12.xml" ContentType="application/vnd.openxmlformats-officedocument.themeOverride+xml"/>
  <Override PartName="/xl/drawings/drawing44.xml" ContentType="application/vnd.openxmlformats-officedocument.drawing+xml"/>
  <Override PartName="/xl/charts/chart26.xml" ContentType="application/vnd.openxmlformats-officedocument.drawingml.chart+xml"/>
  <Override PartName="/xl/drawings/drawing45.xml" ContentType="application/vnd.openxmlformats-officedocument.drawingml.chartshapes+xml"/>
  <Override PartName="/xl/charts/chart27.xml" ContentType="application/vnd.openxmlformats-officedocument.drawingml.chart+xml"/>
  <Override PartName="/xl/theme/themeOverride13.xml" ContentType="application/vnd.openxmlformats-officedocument.themeOverride+xml"/>
  <Override PartName="/xl/drawings/drawing4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07287\Desktop\Opdateringer\"/>
    </mc:Choice>
  </mc:AlternateContent>
  <bookViews>
    <workbookView xWindow="225" yWindow="255" windowWidth="11820" windowHeight="5445" tabRatio="604"/>
  </bookViews>
  <sheets>
    <sheet name="Indholdsfortegnelse" sheetId="47" r:id="rId1"/>
    <sheet name="Figur 2.1" sheetId="1" r:id="rId2"/>
    <sheet name="Figur 2.2" sheetId="35" r:id="rId3"/>
    <sheet name="Figur 2.3" sheetId="7" r:id="rId4"/>
    <sheet name="Figur 2.4" sheetId="2" r:id="rId5"/>
    <sheet name="Figur 2.5 og 2.6" sheetId="3" r:id="rId6"/>
    <sheet name="Figur 2.7" sheetId="18" r:id="rId7"/>
    <sheet name="Figur 2.8" sheetId="4" r:id="rId8"/>
    <sheet name="Figur 2.9" sheetId="5" r:id="rId9"/>
    <sheet name="Figur 2.10" sheetId="46" r:id="rId10"/>
    <sheet name="Figur 2.11" sheetId="25" r:id="rId11"/>
    <sheet name="Figur 2.12 og figur 2.13" sheetId="52" r:id="rId12"/>
    <sheet name="Figur 2.14" sheetId="8" r:id="rId13"/>
    <sheet name="Figur 2.15" sheetId="16" r:id="rId14"/>
    <sheet name="Tabel 2.1" sheetId="9" r:id="rId15"/>
    <sheet name="Figur 2.16" sheetId="10" r:id="rId16"/>
    <sheet name="Figur 3.1 og 3.2 " sheetId="48" r:id="rId17"/>
    <sheet name="Figur 3.3" sheetId="41" r:id="rId18"/>
    <sheet name="Figur 3.4" sheetId="42" r:id="rId19"/>
    <sheet name="Figur 3.5" sheetId="43" r:id="rId20"/>
    <sheet name="Figur 3.6" sheetId="44" r:id="rId21"/>
    <sheet name="Figur 3.7" sheetId="32" r:id="rId22"/>
    <sheet name="Figur 3.8" sheetId="49" r:id="rId23"/>
    <sheet name="Figur 3.9" sheetId="50" r:id="rId24"/>
    <sheet name="Figur 3.10" sheetId="51" r:id="rId25"/>
    <sheet name="Andreas MIS" sheetId="45" state="hidden" r:id="rId26"/>
  </sheets>
  <externalReferences>
    <externalReference r:id="rId27"/>
    <externalReference r:id="rId28"/>
    <externalReference r:id="rId29"/>
    <externalReference r:id="rId30"/>
    <externalReference r:id="rId31"/>
  </externalReferences>
  <definedNames>
    <definedName name="_xlnm._FilterDatabase" localSheetId="3" hidden="1">'Figur 2.3'!$D$2:$P$8</definedName>
    <definedName name="_xlnm._FilterDatabase" localSheetId="21" hidden="1">'Figur 3.7'!#REF!</definedName>
    <definedName name="_Toc488847730" localSheetId="3">'Figur 2.3'!#REF!</definedName>
  </definedNames>
  <calcPr calcId="162913"/>
</workbook>
</file>

<file path=xl/calcChain.xml><?xml version="1.0" encoding="utf-8"?>
<calcChain xmlns="http://schemas.openxmlformats.org/spreadsheetml/2006/main">
  <c r="B33" i="52" l="1"/>
  <c r="E3" i="46" l="1"/>
  <c r="F3" i="46"/>
  <c r="G3" i="46"/>
  <c r="H3" i="46"/>
  <c r="I3" i="46"/>
  <c r="J3" i="46"/>
  <c r="K3" i="46"/>
  <c r="L3" i="46"/>
  <c r="M3" i="46"/>
  <c r="N3" i="46"/>
  <c r="O3" i="46"/>
  <c r="P3" i="46"/>
  <c r="B4" i="46"/>
  <c r="B6" i="46"/>
  <c r="B7" i="46"/>
  <c r="E6" i="1" l="1"/>
  <c r="B12" i="5" l="1"/>
  <c r="T4" i="1" l="1"/>
  <c r="B19" i="25" l="1"/>
  <c r="D9" i="25"/>
  <c r="B9" i="25" l="1"/>
  <c r="B14" i="25" s="1"/>
  <c r="M8" i="9" l="1"/>
  <c r="P8" i="9"/>
  <c r="Q7" i="9" s="1"/>
  <c r="D8" i="9"/>
  <c r="E8" i="9"/>
  <c r="F8" i="9"/>
  <c r="G8" i="9"/>
  <c r="H8" i="9"/>
  <c r="I8" i="9"/>
  <c r="J8" i="9"/>
  <c r="K8" i="9"/>
  <c r="L8" i="9"/>
  <c r="N8" i="9"/>
  <c r="O8" i="9"/>
  <c r="C8" i="9"/>
  <c r="Q6" i="9" l="1"/>
  <c r="Q5" i="9"/>
  <c r="Q8" i="9" l="1"/>
  <c r="J9" i="25"/>
  <c r="B18" i="25" s="1"/>
  <c r="C8" i="5"/>
  <c r="C7" i="5"/>
  <c r="C9" i="5"/>
  <c r="C6" i="5"/>
  <c r="D7" i="4"/>
  <c r="E7" i="4"/>
  <c r="F7" i="4"/>
  <c r="G7" i="4"/>
  <c r="H7" i="4"/>
  <c r="I7" i="4"/>
  <c r="J7" i="4"/>
  <c r="K7" i="4"/>
  <c r="L7" i="4"/>
  <c r="M7" i="4"/>
  <c r="N7" i="4"/>
  <c r="O7" i="4"/>
  <c r="P7" i="4"/>
  <c r="Q7" i="4"/>
  <c r="R7" i="4"/>
  <c r="S7" i="4"/>
  <c r="T7" i="4"/>
  <c r="C7" i="4"/>
  <c r="B6" i="18"/>
  <c r="C6" i="18"/>
  <c r="D6" i="18"/>
  <c r="E6" i="18"/>
  <c r="F6" i="18"/>
  <c r="G6" i="18"/>
  <c r="H6" i="18"/>
  <c r="I6" i="18"/>
  <c r="J6" i="18"/>
  <c r="K6" i="18"/>
  <c r="L6" i="18"/>
  <c r="M6" i="18"/>
  <c r="N6" i="18"/>
  <c r="B5" i="18"/>
  <c r="C5" i="18"/>
  <c r="D5" i="18"/>
  <c r="E5" i="18"/>
  <c r="F5" i="18"/>
  <c r="G5" i="18"/>
  <c r="H5" i="18"/>
  <c r="I5" i="18"/>
  <c r="J5" i="18"/>
  <c r="K5" i="18"/>
  <c r="L5" i="18"/>
  <c r="M5" i="18"/>
  <c r="N5" i="18"/>
  <c r="B4" i="18"/>
  <c r="C4" i="18"/>
  <c r="D4" i="18"/>
  <c r="E4" i="18"/>
  <c r="F4" i="18"/>
  <c r="G4" i="18"/>
  <c r="H4" i="18"/>
  <c r="I4" i="18"/>
  <c r="J4" i="18"/>
  <c r="K4" i="18"/>
  <c r="L4" i="18"/>
  <c r="M4" i="18"/>
  <c r="N4" i="18"/>
  <c r="H32" i="3"/>
  <c r="C32" i="3"/>
  <c r="C10" i="5" l="1"/>
  <c r="C11" i="5"/>
  <c r="C5" i="5"/>
  <c r="M7" i="18"/>
  <c r="I7" i="18"/>
  <c r="E7" i="18"/>
  <c r="J7" i="18"/>
  <c r="L7" i="18"/>
  <c r="H7" i="18"/>
  <c r="D7" i="18"/>
  <c r="K7" i="18"/>
  <c r="G7" i="18"/>
  <c r="C7" i="18"/>
  <c r="F7" i="18"/>
  <c r="B7" i="18"/>
  <c r="N7" i="18"/>
  <c r="D6" i="3"/>
  <c r="E6" i="3"/>
  <c r="F6" i="3"/>
  <c r="G6" i="3"/>
  <c r="H6" i="3"/>
  <c r="I6" i="3"/>
  <c r="J6" i="3"/>
  <c r="K6" i="3"/>
  <c r="L6" i="3"/>
  <c r="M6" i="3"/>
  <c r="N6" i="3"/>
  <c r="O6" i="3"/>
  <c r="P6" i="3"/>
  <c r="Q6" i="3"/>
  <c r="R6" i="3"/>
  <c r="S6" i="3"/>
  <c r="C6" i="3"/>
  <c r="D5" i="3"/>
  <c r="E5" i="3"/>
  <c r="F5" i="3"/>
  <c r="G5" i="3"/>
  <c r="H5" i="3"/>
  <c r="I5" i="3"/>
  <c r="J5" i="3"/>
  <c r="K5" i="3"/>
  <c r="L5" i="3"/>
  <c r="M5" i="3"/>
  <c r="N5" i="3"/>
  <c r="O5" i="3"/>
  <c r="P5" i="3"/>
  <c r="Q5" i="3"/>
  <c r="R5" i="3"/>
  <c r="S5" i="3"/>
  <c r="C5" i="3"/>
  <c r="D4" i="3"/>
  <c r="E4" i="3"/>
  <c r="F4" i="3"/>
  <c r="G4" i="3"/>
  <c r="H4" i="3"/>
  <c r="I4" i="3"/>
  <c r="J4" i="3"/>
  <c r="K4" i="3"/>
  <c r="L4" i="3"/>
  <c r="M4" i="3"/>
  <c r="N4" i="3"/>
  <c r="O4" i="3"/>
  <c r="P4" i="3"/>
  <c r="Q4" i="3"/>
  <c r="R4" i="3"/>
  <c r="S4" i="3"/>
  <c r="C4" i="3"/>
  <c r="D5" i="2"/>
  <c r="E5" i="2"/>
  <c r="F5" i="2"/>
  <c r="G5" i="2"/>
  <c r="H5" i="2"/>
  <c r="I5" i="2"/>
  <c r="J5" i="2"/>
  <c r="K5" i="2"/>
  <c r="L5" i="2"/>
  <c r="M5" i="2"/>
  <c r="N5" i="2"/>
  <c r="O5" i="2"/>
  <c r="P5" i="2"/>
  <c r="Q5" i="2"/>
  <c r="R5" i="2"/>
  <c r="S5" i="2"/>
  <c r="C5" i="2"/>
  <c r="D4" i="2"/>
  <c r="E4" i="2"/>
  <c r="F4" i="2"/>
  <c r="G4" i="2"/>
  <c r="H4" i="2"/>
  <c r="I4" i="2"/>
  <c r="J4" i="2"/>
  <c r="K4" i="2"/>
  <c r="L4" i="2"/>
  <c r="M4" i="2"/>
  <c r="N4" i="2"/>
  <c r="O4" i="2"/>
  <c r="P4" i="2"/>
  <c r="Q4" i="2"/>
  <c r="R4" i="2"/>
  <c r="S4" i="2"/>
  <c r="C4" i="2"/>
  <c r="D3" i="2"/>
  <c r="E3" i="2"/>
  <c r="F3" i="2"/>
  <c r="G3" i="2"/>
  <c r="H3" i="2"/>
  <c r="I3" i="2"/>
  <c r="J3" i="2"/>
  <c r="K3" i="2"/>
  <c r="L3" i="2"/>
  <c r="M3" i="2"/>
  <c r="N3" i="2"/>
  <c r="O3" i="2"/>
  <c r="P3" i="2"/>
  <c r="Q3" i="2"/>
  <c r="R3" i="2"/>
  <c r="S3" i="2"/>
  <c r="C3" i="2"/>
  <c r="C5" i="1"/>
  <c r="C12" i="5" l="1"/>
  <c r="P7" i="3"/>
  <c r="D7" i="3"/>
  <c r="L7" i="3"/>
  <c r="H7" i="3"/>
  <c r="R7" i="3"/>
  <c r="N7" i="3"/>
  <c r="J7" i="3"/>
  <c r="F7" i="3"/>
  <c r="Q7" i="3"/>
  <c r="I7" i="3"/>
  <c r="C7" i="3"/>
  <c r="M7" i="3"/>
  <c r="E7" i="3"/>
  <c r="K7" i="3"/>
  <c r="G7" i="3"/>
  <c r="S7" i="3"/>
  <c r="O7" i="3"/>
  <c r="C7" i="35" l="1"/>
  <c r="T5" i="35"/>
  <c r="S5" i="35"/>
  <c r="R5" i="35"/>
  <c r="Q5" i="35"/>
  <c r="P5" i="35"/>
  <c r="O5" i="35"/>
  <c r="N5" i="35"/>
  <c r="M5" i="35"/>
  <c r="L5" i="35"/>
  <c r="K5" i="35"/>
  <c r="J5" i="35"/>
  <c r="I5" i="35"/>
  <c r="H5" i="35"/>
  <c r="G5" i="35"/>
  <c r="F5" i="35"/>
  <c r="E5" i="35"/>
  <c r="D5" i="35"/>
  <c r="C5" i="35"/>
  <c r="B6" i="35"/>
  <c r="B7" i="35"/>
  <c r="B8" i="35"/>
  <c r="B9" i="35"/>
  <c r="G6" i="1"/>
  <c r="G8" i="35" s="1"/>
  <c r="I6" i="1" l="1"/>
  <c r="I8" i="35" s="1"/>
  <c r="J6" i="1"/>
  <c r="J8" i="35" s="1"/>
  <c r="K6" i="1"/>
  <c r="K8" i="35" s="1"/>
  <c r="L6" i="1"/>
  <c r="L8" i="35" s="1"/>
  <c r="M6" i="1"/>
  <c r="M8" i="35" s="1"/>
  <c r="N6" i="1"/>
  <c r="N8" i="35" s="1"/>
  <c r="O6" i="1"/>
  <c r="O8" i="35" s="1"/>
  <c r="P6" i="1"/>
  <c r="P8" i="35" s="1"/>
  <c r="Q6" i="1"/>
  <c r="Q8" i="35" s="1"/>
  <c r="R6" i="1"/>
  <c r="R8" i="35" s="1"/>
  <c r="S6" i="1"/>
  <c r="S8" i="35" s="1"/>
  <c r="H6" i="1"/>
  <c r="H8" i="35" s="1"/>
  <c r="E8" i="35"/>
  <c r="F6" i="1"/>
  <c r="F8" i="35" s="1"/>
  <c r="D6" i="1"/>
  <c r="D8" i="35" s="1"/>
  <c r="C6" i="1"/>
  <c r="C8" i="35" s="1"/>
  <c r="K5" i="1"/>
  <c r="K7" i="35" s="1"/>
  <c r="L5" i="1"/>
  <c r="L7" i="35" s="1"/>
  <c r="M5" i="1"/>
  <c r="M7" i="35" s="1"/>
  <c r="N5" i="1"/>
  <c r="N7" i="35" s="1"/>
  <c r="O5" i="1"/>
  <c r="O7" i="35" s="1"/>
  <c r="P5" i="1"/>
  <c r="P7" i="35" s="1"/>
  <c r="Q5" i="1"/>
  <c r="Q7" i="35" s="1"/>
  <c r="R5" i="1"/>
  <c r="R7" i="35" s="1"/>
  <c r="S5" i="1"/>
  <c r="S7" i="35" s="1"/>
  <c r="I5" i="1"/>
  <c r="I7" i="35" s="1"/>
  <c r="J5" i="1"/>
  <c r="J7" i="35" s="1"/>
  <c r="H5" i="1"/>
  <c r="H7" i="35" s="1"/>
  <c r="G5" i="1"/>
  <c r="G7" i="35" s="1"/>
  <c r="F5" i="1"/>
  <c r="F7" i="35" s="1"/>
  <c r="E5" i="1"/>
  <c r="E7" i="35" s="1"/>
  <c r="D5" i="1"/>
  <c r="D7" i="35" s="1"/>
  <c r="C13" i="35" l="1"/>
  <c r="D13" i="35"/>
  <c r="E13" i="35"/>
  <c r="F13" i="35"/>
  <c r="C14" i="35"/>
  <c r="D14" i="35"/>
  <c r="E14" i="35"/>
  <c r="F14" i="35"/>
  <c r="I9" i="25" l="1"/>
  <c r="B22" i="25" s="1"/>
  <c r="H9" i="25"/>
  <c r="B21" i="25" s="1"/>
  <c r="G9" i="25"/>
  <c r="B20" i="25" s="1"/>
  <c r="F9" i="25"/>
  <c r="B16" i="25" s="1"/>
  <c r="E9" i="25"/>
  <c r="B17" i="25" s="1"/>
  <c r="C9" i="25"/>
  <c r="B15" i="25" s="1"/>
  <c r="G32" i="3" l="1"/>
  <c r="D32" i="3" l="1"/>
  <c r="E32" i="3"/>
  <c r="F32" i="3"/>
  <c r="A7" i="18" l="1"/>
  <c r="A6" i="18"/>
  <c r="A4" i="18"/>
  <c r="K3" i="18"/>
  <c r="J3" i="18"/>
  <c r="I3" i="18"/>
  <c r="H3" i="18"/>
  <c r="G3" i="18"/>
  <c r="F3" i="18"/>
  <c r="E3" i="18"/>
  <c r="D3" i="18"/>
  <c r="C3" i="18"/>
  <c r="B3" i="18"/>
  <c r="P2" i="2" l="1"/>
  <c r="B7" i="4" l="1"/>
  <c r="B6" i="4"/>
  <c r="B4" i="4"/>
  <c r="P3" i="4"/>
  <c r="O3" i="4"/>
  <c r="N3" i="4"/>
  <c r="M3" i="4"/>
  <c r="L3" i="4"/>
  <c r="K3" i="4"/>
  <c r="J3" i="4"/>
  <c r="I3" i="4"/>
  <c r="H3" i="4"/>
  <c r="G3" i="4"/>
  <c r="F3" i="4"/>
  <c r="E3" i="4"/>
  <c r="D3" i="4"/>
  <c r="C3" i="4"/>
  <c r="B7" i="3"/>
  <c r="B6" i="3"/>
  <c r="B4" i="3"/>
  <c r="P3" i="3"/>
  <c r="O3" i="3"/>
  <c r="N3" i="3"/>
  <c r="M3" i="3"/>
  <c r="L3" i="3"/>
  <c r="K3" i="3"/>
  <c r="J3" i="3"/>
  <c r="I3" i="3"/>
  <c r="H3" i="3"/>
  <c r="G3" i="3"/>
  <c r="F3" i="3"/>
  <c r="E3" i="3"/>
  <c r="D3" i="3"/>
  <c r="C3" i="3"/>
  <c r="B7" i="2"/>
  <c r="B5" i="2"/>
  <c r="B3" i="2"/>
  <c r="O2" i="2"/>
  <c r="N2" i="2"/>
  <c r="M2" i="2"/>
  <c r="L2" i="2"/>
  <c r="K2" i="2"/>
  <c r="J2" i="2"/>
  <c r="I2" i="2"/>
  <c r="H2" i="2"/>
  <c r="G2" i="2"/>
  <c r="F2" i="2"/>
  <c r="E2" i="2"/>
  <c r="D2" i="2"/>
  <c r="C2" i="2"/>
  <c r="E4" i="1" l="1"/>
  <c r="E6" i="35" s="1"/>
  <c r="E7" i="2" s="1"/>
  <c r="I4" i="1"/>
  <c r="I6" i="35" s="1"/>
  <c r="I7" i="2" s="1"/>
  <c r="I6" i="2" s="1"/>
  <c r="M4" i="1"/>
  <c r="M6" i="35" s="1"/>
  <c r="M7" i="2" s="1"/>
  <c r="Q4" i="1"/>
  <c r="Q6" i="35" s="1"/>
  <c r="Q7" i="2" s="1"/>
  <c r="F4" i="1"/>
  <c r="F6" i="35" s="1"/>
  <c r="F7" i="2" s="1"/>
  <c r="J4" i="1"/>
  <c r="J6" i="35" s="1"/>
  <c r="J7" i="2" s="1"/>
  <c r="N4" i="1"/>
  <c r="N6" i="35" s="1"/>
  <c r="N7" i="2" s="1"/>
  <c r="R4" i="1"/>
  <c r="R6" i="35" s="1"/>
  <c r="R7" i="2" s="1"/>
  <c r="H4" i="1"/>
  <c r="H6" i="35" s="1"/>
  <c r="H7" i="2" s="1"/>
  <c r="P4" i="1"/>
  <c r="P6" i="35" s="1"/>
  <c r="G4" i="1"/>
  <c r="G6" i="35" s="1"/>
  <c r="G7" i="2" s="1"/>
  <c r="K4" i="1"/>
  <c r="K6" i="35" s="1"/>
  <c r="K7" i="2" s="1"/>
  <c r="O4" i="1"/>
  <c r="O6" i="35" s="1"/>
  <c r="O7" i="2" s="1"/>
  <c r="S4" i="1"/>
  <c r="S6" i="35" s="1"/>
  <c r="S7" i="2" s="1"/>
  <c r="D4" i="1"/>
  <c r="D6" i="35" s="1"/>
  <c r="D7" i="2" s="1"/>
  <c r="L4" i="1"/>
  <c r="L6" i="35" s="1"/>
  <c r="L7" i="2" s="1"/>
  <c r="C4" i="1"/>
  <c r="P7" i="2" l="1"/>
  <c r="P6" i="2" s="1"/>
  <c r="C12" i="35"/>
  <c r="K6" i="2"/>
  <c r="R6" i="2"/>
  <c r="Q6" i="2"/>
  <c r="N6" i="2"/>
  <c r="M6" i="2"/>
  <c r="L6" i="2"/>
  <c r="S6" i="2"/>
  <c r="J6" i="2"/>
  <c r="O6" i="2"/>
  <c r="E12" i="35"/>
  <c r="D12" i="35"/>
  <c r="F12" i="35"/>
  <c r="C6" i="35"/>
  <c r="C7" i="2" l="1"/>
  <c r="S7" i="1" l="1"/>
  <c r="S9" i="35" s="1"/>
  <c r="Q7" i="1"/>
  <c r="Q9" i="35" s="1"/>
  <c r="M7" i="1"/>
  <c r="M9" i="35" s="1"/>
  <c r="I7" i="1"/>
  <c r="I9" i="35" s="1"/>
  <c r="F7" i="1"/>
  <c r="F9" i="35" s="1"/>
  <c r="P7" i="1"/>
  <c r="P9" i="35" s="1"/>
  <c r="L7" i="1"/>
  <c r="L9" i="35" s="1"/>
  <c r="H7" i="1"/>
  <c r="H9" i="35" s="1"/>
  <c r="D7" i="1"/>
  <c r="D9" i="35" s="1"/>
  <c r="O7" i="1"/>
  <c r="O9" i="35" s="1"/>
  <c r="K7" i="1"/>
  <c r="K9" i="35" s="1"/>
  <c r="G7" i="1"/>
  <c r="G9" i="35" s="1"/>
  <c r="C7" i="1"/>
  <c r="R7" i="1"/>
  <c r="R9" i="35" s="1"/>
  <c r="N7" i="1"/>
  <c r="N9" i="35" s="1"/>
  <c r="J7" i="1"/>
  <c r="J9" i="35" s="1"/>
  <c r="E7" i="1"/>
  <c r="E9" i="35" s="1"/>
  <c r="C9" i="35" l="1"/>
  <c r="C15" i="35"/>
  <c r="D15" i="35"/>
  <c r="F15" i="35"/>
  <c r="E15" i="35"/>
  <c r="P4" i="7" l="1"/>
  <c r="N4" i="7" l="1"/>
  <c r="K4" i="7"/>
  <c r="J4" i="7"/>
  <c r="I4" i="7"/>
  <c r="G4" i="7"/>
  <c r="T4" i="2"/>
  <c r="F4" i="7"/>
  <c r="H7" i="7"/>
  <c r="H4" i="7"/>
  <c r="M4" i="7"/>
  <c r="L7" i="7"/>
  <c r="L4" i="7"/>
  <c r="P5" i="7"/>
  <c r="C4" i="7"/>
  <c r="E6" i="7" l="1"/>
  <c r="E4" i="7"/>
  <c r="E7" i="7"/>
  <c r="D4" i="7"/>
  <c r="D7" i="7"/>
  <c r="N6" i="7"/>
  <c r="C6" i="7"/>
  <c r="H6" i="7"/>
  <c r="P6" i="7"/>
  <c r="I6" i="7"/>
  <c r="O5" i="18"/>
  <c r="T5" i="3"/>
  <c r="L5" i="7"/>
  <c r="M7" i="7"/>
  <c r="M5" i="7"/>
  <c r="G5" i="7"/>
  <c r="H5" i="7"/>
  <c r="J5" i="7"/>
  <c r="K6" i="7"/>
  <c r="N7" i="7"/>
  <c r="N5" i="7"/>
  <c r="M6" i="7"/>
  <c r="E5" i="7"/>
  <c r="O7" i="7"/>
  <c r="O5" i="7"/>
  <c r="G7" i="7"/>
  <c r="L6" i="7"/>
  <c r="O4" i="7"/>
  <c r="O6" i="7"/>
  <c r="G6" i="7"/>
  <c r="D6" i="7"/>
  <c r="J6" i="7"/>
  <c r="C7" i="7"/>
  <c r="C5" i="7"/>
  <c r="D5" i="7"/>
  <c r="T5" i="2"/>
  <c r="J7" i="7"/>
  <c r="K7" i="7"/>
  <c r="K5" i="7"/>
  <c r="I5" i="7"/>
  <c r="I7" i="7"/>
  <c r="P7" i="7"/>
  <c r="F7" i="7"/>
  <c r="F5" i="7"/>
  <c r="F6" i="7"/>
  <c r="T3" i="2"/>
  <c r="K8" i="7" l="1"/>
  <c r="M8" i="7"/>
  <c r="I8" i="7"/>
  <c r="G8" i="7"/>
  <c r="C8" i="7"/>
  <c r="J8" i="7"/>
  <c r="N8" i="7"/>
  <c r="H8" i="7"/>
  <c r="L8" i="7"/>
  <c r="P8" i="7"/>
  <c r="F8" i="7"/>
  <c r="O8" i="7"/>
  <c r="D8" i="7"/>
  <c r="E8" i="7"/>
  <c r="T6" i="3"/>
  <c r="O6" i="18"/>
  <c r="T4" i="3"/>
  <c r="O4" i="18"/>
  <c r="O7" i="18" l="1"/>
  <c r="T6" i="35"/>
  <c r="T7" i="3"/>
  <c r="T5" i="1"/>
  <c r="T6" i="1"/>
  <c r="T7" i="1"/>
  <c r="T9" i="35" l="1"/>
  <c r="T7" i="2"/>
  <c r="G12" i="35"/>
  <c r="T8" i="35"/>
  <c r="T7" i="35"/>
  <c r="G14" i="35" l="1"/>
  <c r="G13" i="35"/>
  <c r="G15" i="35"/>
  <c r="T6" i="2"/>
</calcChain>
</file>

<file path=xl/comments1.xml><?xml version="1.0" encoding="utf-8"?>
<comments xmlns="http://schemas.openxmlformats.org/spreadsheetml/2006/main">
  <authors>
    <author>Andreas Bocian Høybye</author>
  </authors>
  <commentList>
    <comment ref="I8" authorId="0" shapeId="0">
      <text>
        <r>
          <rPr>
            <b/>
            <sz val="9"/>
            <color indexed="81"/>
            <rFont val="Tahoma"/>
            <family val="2"/>
          </rPr>
          <t>Andreas Bocian Høybye:</t>
        </r>
        <r>
          <rPr>
            <sz val="9"/>
            <color indexed="81"/>
            <rFont val="Tahoma"/>
            <family val="2"/>
          </rPr>
          <t xml:space="preserve">
Data i 2006 er fra tidligere rapport. Det er altså ikke data vi har fra kommercialiseringsstatistikken
</t>
        </r>
      </text>
    </comment>
  </commentList>
</comments>
</file>

<file path=xl/comments2.xml><?xml version="1.0" encoding="utf-8"?>
<comments xmlns="http://schemas.openxmlformats.org/spreadsheetml/2006/main">
  <authors>
    <author>Andreas Bocian Høybye</author>
  </authors>
  <commentList>
    <comment ref="F3" authorId="0" shapeId="0">
      <text>
        <r>
          <rPr>
            <b/>
            <sz val="9"/>
            <color indexed="81"/>
            <rFont val="Tahoma"/>
            <family val="2"/>
          </rPr>
          <t>Andreas Bocian Høybye:</t>
        </r>
        <r>
          <rPr>
            <sz val="9"/>
            <color indexed="81"/>
            <rFont val="Tahoma"/>
            <family val="2"/>
          </rPr>
          <t xml:space="preserve">
Hvorfor var denne celle markeret med rødt?
</t>
        </r>
      </text>
    </comment>
  </commentList>
</comments>
</file>

<file path=xl/sharedStrings.xml><?xml version="1.0" encoding="utf-8"?>
<sst xmlns="http://schemas.openxmlformats.org/spreadsheetml/2006/main" count="321" uniqueCount="186">
  <si>
    <t>Opfindelser</t>
  </si>
  <si>
    <t>Patentansøgninger</t>
  </si>
  <si>
    <t>Licens-, salgs- og optionsaftaler</t>
  </si>
  <si>
    <t>Indberettede opfindelser</t>
  </si>
  <si>
    <t>Udstedte patenter</t>
  </si>
  <si>
    <t>Salg af patentrettigheder</t>
  </si>
  <si>
    <t>Licens til patentrettigheder</t>
  </si>
  <si>
    <t>Licens til softwarerettigheder</t>
  </si>
  <si>
    <t>Optionsaftaler</t>
  </si>
  <si>
    <t>I alt</t>
  </si>
  <si>
    <t>Danmarks Tekniske Universitet</t>
  </si>
  <si>
    <t>Københavns Universitet</t>
  </si>
  <si>
    <t>Aalborg Universitet</t>
  </si>
  <si>
    <t>Aarhus Universitet</t>
  </si>
  <si>
    <t>Syddansk Universitet</t>
  </si>
  <si>
    <t>Region Hovedstaden</t>
  </si>
  <si>
    <t>Region Midtjylland</t>
  </si>
  <si>
    <t>Region Nordjylland</t>
  </si>
  <si>
    <t>14 (13)</t>
  </si>
  <si>
    <t>16 (15)</t>
  </si>
  <si>
    <t>9 (8)</t>
  </si>
  <si>
    <t>12 (11)</t>
  </si>
  <si>
    <t>8 (7)</t>
  </si>
  <si>
    <t>19 (18)</t>
  </si>
  <si>
    <t>17 (15)</t>
  </si>
  <si>
    <t>Udgifter til rettighedsbeskyttelse</t>
  </si>
  <si>
    <t>Indtægter fra kommercialisering</t>
  </si>
  <si>
    <t>2004</t>
  </si>
  <si>
    <t>2005</t>
  </si>
  <si>
    <t>2006</t>
  </si>
  <si>
    <t>2007</t>
  </si>
  <si>
    <t>2008</t>
  </si>
  <si>
    <t>2009</t>
  </si>
  <si>
    <t>2010</t>
  </si>
  <si>
    <t>2011</t>
  </si>
  <si>
    <t>2012</t>
  </si>
  <si>
    <t>2013</t>
  </si>
  <si>
    <t>Universiteter</t>
  </si>
  <si>
    <t>Sektorforskningsinstitutioner</t>
  </si>
  <si>
    <t>Sygehuse</t>
  </si>
  <si>
    <t>Jura</t>
  </si>
  <si>
    <t>Økonomi</t>
  </si>
  <si>
    <t>Tek-Nat</t>
  </si>
  <si>
    <t>Andet</t>
  </si>
  <si>
    <t>KU</t>
  </si>
  <si>
    <t>AU</t>
  </si>
  <si>
    <t>SDU</t>
  </si>
  <si>
    <t>RUC</t>
  </si>
  <si>
    <t>AAU</t>
  </si>
  <si>
    <t>DTU</t>
  </si>
  <si>
    <t>CBS</t>
  </si>
  <si>
    <t>ITU</t>
  </si>
  <si>
    <t>RegionH</t>
  </si>
  <si>
    <t>Region Midt</t>
  </si>
  <si>
    <t>Region Syd</t>
  </si>
  <si>
    <t>Region Nord</t>
  </si>
  <si>
    <t>GEUS</t>
  </si>
  <si>
    <t>18 (17)</t>
  </si>
  <si>
    <t>Roskilde Universitet</t>
  </si>
  <si>
    <t>Copenhagen Business School</t>
  </si>
  <si>
    <t>Region Syddanmark</t>
  </si>
  <si>
    <t>IT-Universitetet</t>
  </si>
  <si>
    <t>I alt (eksklusiv dobbelt)</t>
  </si>
  <si>
    <t>procent</t>
  </si>
  <si>
    <t>21 (19)</t>
  </si>
  <si>
    <t>Udgifter til rettighedsbeskyttelse mv.</t>
  </si>
  <si>
    <t xml:space="preserve">Indtægter fra kommercialisering </t>
  </si>
  <si>
    <t>Region Sjælland</t>
  </si>
  <si>
    <t>Region H</t>
  </si>
  <si>
    <t>Spinout-virksomheder</t>
  </si>
  <si>
    <t>Danske virksomheder</t>
  </si>
  <si>
    <t>Udenlandske virksomheder</t>
  </si>
  <si>
    <t xml:space="preserve">Antal </t>
  </si>
  <si>
    <t>Salg af softwarerettigheder</t>
  </si>
  <si>
    <t>Salg af ikke rettighedsbeskyttet IP</t>
  </si>
  <si>
    <t>Licens til ikke rettighedsbeskyttet IP</t>
  </si>
  <si>
    <t>i alt</t>
  </si>
  <si>
    <t>Universiteter i alt</t>
  </si>
  <si>
    <t xml:space="preserve">i alt </t>
  </si>
  <si>
    <t>Antal fællesopfindelser</t>
  </si>
  <si>
    <t>Antal unikke opfindelser</t>
  </si>
  <si>
    <t>En eller flere udenlandske virksomheder</t>
  </si>
  <si>
    <t>Udenlandske universiteter eller en eller flere udenlandske forskningsinstitutioner</t>
  </si>
  <si>
    <t xml:space="preserve">Kilde: Styrelsen for Forskning og Uddannelse, Kommercialiseringsstatistikken </t>
  </si>
  <si>
    <t>Universitet</t>
  </si>
  <si>
    <t>Leiden Ranking</t>
  </si>
  <si>
    <t>China Univ Petrol Beijing (1)</t>
  </si>
  <si>
    <t>IT-Universitetet i Købvenhavn</t>
  </si>
  <si>
    <t xml:space="preserve"> </t>
  </si>
  <si>
    <t>Summeret</t>
  </si>
  <si>
    <t>IT-Universitet</t>
  </si>
  <si>
    <t xml:space="preserve">Kilde: Styrelsen for Forskning og Uddannelse, InnovationDanmark Databsen </t>
  </si>
  <si>
    <t>Anden dansk institution omfattet af forskerpatentloven</t>
  </si>
  <si>
    <t>Note: der er ikke indgåede aftaler om licens til brugsrettigheder. En salgsaftale indgår ikke i opgørelsen, da det fra institutionen ikke er inddelt på typen af salgsaftale.</t>
  </si>
  <si>
    <t>IT-universitetet</t>
  </si>
  <si>
    <t>Grunddata</t>
  </si>
  <si>
    <t>Indeks: Basisår 2013</t>
  </si>
  <si>
    <t>Andel af i alt 2017</t>
  </si>
  <si>
    <t>Data til figur</t>
  </si>
  <si>
    <t>Aarhus universitet</t>
  </si>
  <si>
    <t>2013-2017</t>
  </si>
  <si>
    <t>Antal ErhvervsPhD-aftaler i alt</t>
  </si>
  <si>
    <t>Antal ErhvervsPhD-aftaler med unikke virksomheder</t>
  </si>
  <si>
    <t>IT Universitetet</t>
  </si>
  <si>
    <t xml:space="preserve">Region Sjælland </t>
  </si>
  <si>
    <t xml:space="preserve">Geus </t>
  </si>
  <si>
    <t xml:space="preserve">GEUS </t>
  </si>
  <si>
    <t>Indgåede forskningsaftaler i alt</t>
  </si>
  <si>
    <t>Kilde: Styrelsen for forskning og uddannelse, Kommercialiseringsstatistikken</t>
  </si>
  <si>
    <t>Forskningsaftaler indgået med private virksomheder og evt. tredjepart (fx offentligt forskningsråd eller fond)</t>
  </si>
  <si>
    <t>Antal bevillinger</t>
  </si>
  <si>
    <t>Antal deltagelser</t>
  </si>
  <si>
    <t>København Universitet</t>
  </si>
  <si>
    <t>Øvrige</t>
  </si>
  <si>
    <t>Kilde: Innovationsfonden</t>
  </si>
  <si>
    <t>Historiske data</t>
  </si>
  <si>
    <t>RSD</t>
  </si>
  <si>
    <t>RM</t>
  </si>
  <si>
    <t>RH</t>
  </si>
  <si>
    <t>22 (21)</t>
  </si>
  <si>
    <t>18 (16)</t>
  </si>
  <si>
    <t>Figur 2.2: Udvikling i teknologioverførsel af forskningsinstitutioner, indeks 100=2013</t>
  </si>
  <si>
    <t xml:space="preserve">Figur 2.3: Teknologioverførsel fordelt på institutioner, 2017, antal </t>
  </si>
  <si>
    <t xml:space="preserve">Figur 2.1: Udvikling i teknologioverførsel af forskningsresultater, 2000-2017, antal </t>
  </si>
  <si>
    <t>Figur 2.4: Anmeldte opfindelser fordelt på institutionstype, 2000-2017, antal</t>
  </si>
  <si>
    <t>Figur 2.7: Udstedte patenter fordelt på institutionstype, 2000-2017, antal</t>
  </si>
  <si>
    <t xml:space="preserve">Figur 2.5 og figur 2.6: Patentansøgninger fordelt på institutionstype og fælles patentansøgninger, 2000-2017, antal </t>
  </si>
  <si>
    <t>Figur 2.8: Indgåede Licens-, salgs-, og optionsaftaler fordelt på institutionstype, 2000-2017, antal</t>
  </si>
  <si>
    <t>Figur 2.9: Licens-, salgs-, og optionsaftaler fordelt på aftaletype, 2017, procent</t>
  </si>
  <si>
    <t>Figur 2.10: Spinout-virksomheder fordelt på institutionstype, antal, 2000-2017</t>
  </si>
  <si>
    <t>Figur 2.11: Spinout-virksomheder fordelt på institutioner, antal, 2013-2017</t>
  </si>
  <si>
    <t>Figur 2.14: Indtægter fra kommercialisering og udgifter til rettighedsbeskyttelse, mio. kr., 2004-2017</t>
  </si>
  <si>
    <t>Figur 2.15: Indtægter fra kommercialisering og udgifter til rettighedsbeskyttelse fordelt på institutioner, mio. kr., 2017</t>
  </si>
  <si>
    <t>Tabel 2.1: Årsværk beskæftiget med teknologioverførsel fordelt på institutionstype, antal, 2004-2017</t>
  </si>
  <si>
    <t>Figur 2.16: Årsværk beskæftiget med teknologioverførsel fordelt på uddannelsesbaggrund, antal, 2004-2017</t>
  </si>
  <si>
    <t>Kapitel 2</t>
  </si>
  <si>
    <t>Kapitel 3</t>
  </si>
  <si>
    <t>Figur 3.3: ErhvervsPhD-aftaler med private virksomheder og non-profit organisationer, antal, 2002-2016</t>
  </si>
  <si>
    <t>Figur 3.4: ErhvervsPhD-aftaler fordelt på institutioner, antal, 2017</t>
  </si>
  <si>
    <t>Figur 3.5: ErhvervsPostdoc, antal, 2013-2017</t>
  </si>
  <si>
    <t>Figur 3.6: ErhvervsPostdoc-aftaler fordelt på universiteter, antal, 2017</t>
  </si>
  <si>
    <t>Figur 3.7: Andel innovative virksomheder, der har samarbejdet med offentlige forskningsinstitutioner, fordelt på institutioner, procent., 2016</t>
  </si>
  <si>
    <t>Figur 3.1 og figur 3.2: Antal af forskningsaftaler og fordelt på institutioner, antal, 2010-2017</t>
  </si>
  <si>
    <t>Forskningsaftaler indgået med deltagelse af private virksomheder</t>
  </si>
  <si>
    <t>Forskningsaftaler indgået kun med offentlige parter</t>
  </si>
  <si>
    <t>Anm: Der er kun tilgængelige data for unikke værdier fra 2006 og frem i Kommercialiseringsstatistikken.</t>
  </si>
  <si>
    <t xml:space="preserve">Anm.: Pga. af definitionsændringer er antallet af spinout-virksomheder før og efter 2012 ikke fuldt sammenlignelige.  Da nogle spinout-virksomheder er startet i samarbejde mellem flere institutioner er der enkelte tilfælde af dobbelttælling. Den stiplede linje angiver antallet af unikke virksomheder.  En virksomhed er blevet etableret på tværs af dataårene 2016 og 2017, pba. af aftale fra to forskningsinstitutioner, men tæller kun som unik virksomhed i 2016. Til og med 2011 blev spinout-virksomheder talt med i kommercialiseringsstatistikken, hvis de blev oprettet i samme år, som aftalen blev indgået. Fra og med 2012 bliver spinout-virksomheder talt med, hvis de bliver oprettet inden for 12 måneder fra aftalen indgås. GEUS indgår ikke i data, da institutionen ikke har oprettet spinout-virksomheder i tidsperioden. </t>
  </si>
  <si>
    <t>Kilde: Styrelsen for Forskning og Uddannelse, Kommercialiseringsstatistikken</t>
  </si>
  <si>
    <t>Anm.: I tidligere publikationer af Viden til Vækst fremgår det, at indtægter overstiger udgifter i samtlige dataår efter 2006. Afvigelsen i årets rapport skyldes, at Statens Serum Institut (SSI) i tidligere publikationer har sikret et samlet overskud på kommercialisering. Eksempelvis havde SSI i 2016 et teknologioverførselsoverskud på 141,1 mio. kroner. Som tidligere omtalt i indledningen indgår SSI ikke i årets rapport. </t>
  </si>
  <si>
    <t xml:space="preserve">Anm.: Databrud mellem 2011 og 2012. Fra og med 2012 medtages personale beskaeftiget med samarbejdsaftaler. For en beskrivelse af databruddet se evt. Kommercialisering af forskningsresultater – Statistik 2012. </t>
  </si>
  <si>
    <t>Note: Databrud mellem 2011 og 2012. Fra 2012 medtages også personale beskæftiget med samarbejdsaftaler. Det har særligt betydet en stigning i juridiske årsværk.</t>
  </si>
  <si>
    <t xml:space="preserve">Anm: Den stiplede linje viser antallet af aftaler, hvor der har været virksomhedsinvolvering svarende til spørgsmål 21a og 21b i bilag 1. Idet Danmarks Tekniske Universitet omlagde deres registreringspraksis i 2014, er fordelingen mellem de forskellige typer aftaler behæftet med en vis usikkerhed i både 2014 og 2015. Der er desuden et mindre databrud mellem 2014 og 2015 og igen mellem 2015 og 2016, da CBS har ændret opgørelsesmetode. Idet Copenhagen Business School’s aftaler i 2016 udgør under 2 % af det samlede antal aftaler, og databruddet ikke ændrer markant på Copenhagen Business School’s indberetninger, må betydningen af databruddet på den samlede opgørelse anses for at være begrænset. </t>
  </si>
  <si>
    <t xml:space="preserve">Anm: Antal dækker over både almindelige ErhvervsPhD’er og Offentlige ErhvervsPhD’er, hvor der den ph.d.-studerende ud over universitet er ansat ved en offentlig dansk institution. Data for Aarhus Universitet inkluderer Ingeniørhøjskolens ErhvervsPhD-aftaler. </t>
  </si>
  <si>
    <t>Kilde: Styrelsen for Forskning og Uddannelse, InnovationDanmark Databasen og Innovationsfonden</t>
  </si>
  <si>
    <t xml:space="preserve">Anm: dækker over både almindelige ErhvervsPostdocs og Offentlige ErhvervsPostdocs </t>
  </si>
  <si>
    <t xml:space="preserve">Anm: dækker over både almindelige ErhvervsPostdocs og Offentlige ErhvervsPostdocs. Øvrige dækker over: Det kongelige danske kunstakademis skoler for Arkitektur, Design og Konservering, Bispebjerg Hospital, Lund Universitet og Umeå Universitet </t>
  </si>
  <si>
    <t>Anm.: Tallene er foreløbige</t>
  </si>
  <si>
    <t xml:space="preserve">Kilde: Danmarks Statistik. Erhvervslivets Innovation, tabel 12.4. </t>
  </si>
  <si>
    <t>Figur 3.1: Antal indgåede forskningsaftaler, 2010-2017</t>
  </si>
  <si>
    <t>Figur 3.2: Indgåede forskningsaftaler fordelt på institutioner, antal, 2017</t>
  </si>
  <si>
    <t>Figur 3.3: ErhvervsPhD-aftaler med private virksomheder og non-profit organisationer, antal, 2002-2017</t>
  </si>
  <si>
    <t>Figur 3.5: Antal ErhvervsPostdoc, 2013 til 2017</t>
  </si>
  <si>
    <t>Figur 3.7: Andel innovative virksomheder, der har samarbejdet med offentlige forskningsinstitutioner, fordelt på Institutioner, procent, 2016</t>
  </si>
  <si>
    <t>Pct.</t>
  </si>
  <si>
    <t>Danmarks Tekniske universitet (16)</t>
  </si>
  <si>
    <t>Yokohama City University (50)</t>
  </si>
  <si>
    <t>Københavns Universitet (83)</t>
  </si>
  <si>
    <t>Aalborg Universitet (82)</t>
  </si>
  <si>
    <t>Syddansk Universitet (237)</t>
  </si>
  <si>
    <t>Rush University (200)</t>
  </si>
  <si>
    <t>Aarhus Universitet (364)</t>
  </si>
  <si>
    <t>Katholieke University Leuven (100)</t>
  </si>
  <si>
    <t xml:space="preserve">Semmelweis University (5) </t>
  </si>
  <si>
    <t>Universitetshospitaler i alt</t>
  </si>
  <si>
    <t>Licensportefølje (eksl. software)</t>
  </si>
  <si>
    <t>Patentportefølje</t>
  </si>
  <si>
    <t>Figur 2.12 og 2.13: Licenser samt patenter i perioden 2007-2017 samt fordelt på institutionerne i 2017</t>
  </si>
  <si>
    <t>Figur 2.12 og figur 2.13: Licenser samt patenter i perioden 2007-2017 samt fordelt på institutionerne i 2017</t>
  </si>
  <si>
    <t>Figur 2.2: Udvikling i teknologioverførsel af forskningsinstitutioner i de seneste fem år, indeks 100=2013</t>
  </si>
  <si>
    <t>Figur 2.4: Antal anmeldte opfindelser samt antallet af unikke opfindelser fordelt på institutionstype, 2000-2017, antal</t>
  </si>
  <si>
    <t>Figur 2.16: Antal årsværk beskæftiget med teknologioverførsel fordelt på uddannelsesbaggrund, antal, 2004-2017</t>
  </si>
  <si>
    <t>Links til figurer fra Viden til Vækst 2018</t>
  </si>
  <si>
    <t>Figur 3.8: Andel af videnskabelige publikationer samplubliceret med det private erhvervsliv, udvalgte danske universiteter samt top 1, 5, 50, 100 og 200, Leiden Ranking 2018</t>
  </si>
  <si>
    <t>Figur 3.9: Andel af forskning på de danske universiteter og universitetshospitaler, som er finansieret af virksomheder, pct., 2008-2015</t>
  </si>
  <si>
    <t>Figur 3.10: Andel forskning på de danske universiteter og hospitaler finansieret af virksomheder. Pct. 2011-2015</t>
  </si>
  <si>
    <t xml:space="preserve">Figur 3.9: Andelen af forskningen på de danske universiteter og hospitaler, der finansieres af virksomheder fordelt på institution, 
pct.,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</si>
</sst>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0%"/>
    <numFmt numFmtId="165" formatCode="0.0"/>
    <numFmt numFmtId="166" formatCode="_ * #,##0_ ;_ * \-#,##0_ ;_ * &quot;-&quot;??_ ;_ @_ "/>
    <numFmt numFmtId="167" formatCode="#,##0.0"/>
    <numFmt numFmtId="168" formatCode="_(&quot;€&quot;* #,##0.00_);_(&quot;€&quot;* \(#,##0.00\);_(&quot;€&quot;* &quot;-&quot;??_);_(@_)"/>
    <numFmt numFmtId="169" formatCode="##0.0"/>
    <numFmt numFmtId="170" formatCode="##0.0\ \|"/>
    <numFmt numFmtId="171" formatCode="_-* #,##0\ &quot;FB&quot;_-;\-* #,##0\ &quot;FB&quot;_-;_-* &quot;-&quot;\ &quot;FB&quot;_-;_-@_-"/>
    <numFmt numFmtId="172" formatCode="_-* #,##0\ _F_B_-;\-* #,##0\ _F_B_-;_-* &quot;-&quot;\ _F_B_-;_-@_-"/>
    <numFmt numFmtId="173" formatCode="_-* #,##0.00\ &quot;FB&quot;_-;\-* #,##0.00\ &quot;FB&quot;_-;_-* &quot;-&quot;??\ &quot;FB&quot;_-;_-@_-"/>
    <numFmt numFmtId="174" formatCode="_-* #,##0.00\ _F_B_-;\-* #,##0.00\ _F_B_-;_-* &quot;-&quot;??\ _F_B_-;_-@_-"/>
    <numFmt numFmtId="175" formatCode="&quot;$&quot;#,##0\ ;\(&quot;$&quot;#,##0\)"/>
  </numFmts>
  <fonts count="10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Arial"/>
      <family val="2"/>
    </font>
    <font>
      <sz val="11"/>
      <color theme="1"/>
      <name val="Calibri"/>
      <family val="2"/>
    </font>
    <font>
      <sz val="10"/>
      <color rgb="FF000000"/>
      <name val="Calibri"/>
      <family val="2"/>
    </font>
    <font>
      <sz val="9"/>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8"/>
      <color theme="1"/>
      <name val="Arial"/>
      <family val="2"/>
    </font>
    <font>
      <sz val="11"/>
      <color rgb="FF9C0006"/>
      <name val="Calibri"/>
      <family val="2"/>
      <scheme val="minor"/>
    </font>
    <font>
      <sz val="7"/>
      <color rgb="FF6E6E6E"/>
      <name val="Georgia"/>
      <family val="1"/>
    </font>
    <font>
      <sz val="7"/>
      <name val="Georgia"/>
      <family val="1"/>
    </font>
    <font>
      <b/>
      <sz val="7.5"/>
      <color theme="1"/>
      <name val="Calibri"/>
      <family val="2"/>
      <scheme val="minor"/>
    </font>
    <font>
      <sz val="7.5"/>
      <color theme="1"/>
      <name val="Calibri"/>
      <family val="2"/>
      <scheme val="minor"/>
    </font>
    <font>
      <sz val="8"/>
      <color rgb="FF000000"/>
      <name val="Calibri"/>
      <family val="2"/>
      <scheme val="minor"/>
    </font>
    <font>
      <sz val="10"/>
      <name val="Arial"/>
      <family val="2"/>
    </font>
    <font>
      <sz val="8"/>
      <color rgb="FF6E6E6E"/>
      <name val="Georgia"/>
      <family val="1"/>
    </font>
    <font>
      <sz val="11"/>
      <name val="Arial"/>
      <family val="2"/>
    </font>
    <font>
      <sz val="7"/>
      <color theme="1"/>
      <name val="Georgia"/>
      <family val="1"/>
    </font>
    <font>
      <sz val="11"/>
      <color rgb="FFFF0000"/>
      <name val="Calibri"/>
      <family val="2"/>
      <scheme val="minor"/>
    </font>
    <font>
      <b/>
      <sz val="8"/>
      <name val="Arial"/>
      <family val="2"/>
    </font>
    <font>
      <sz val="7.5"/>
      <color rgb="FF000000"/>
      <name val="Arial"/>
      <family val="2"/>
    </font>
    <font>
      <b/>
      <sz val="7.5"/>
      <color rgb="FF000000"/>
      <name val="Arial"/>
      <family val="2"/>
    </font>
    <font>
      <sz val="9"/>
      <color rgb="FFFF0000"/>
      <name val="Calibri"/>
      <family val="2"/>
      <scheme val="minor"/>
    </font>
    <font>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sz val="10"/>
      <color indexed="20"/>
      <name val="Arial"/>
      <family val="2"/>
    </font>
    <font>
      <b/>
      <sz val="11"/>
      <color indexed="52"/>
      <name val="Calibri"/>
      <family val="2"/>
    </font>
    <font>
      <b/>
      <sz val="10"/>
      <color indexed="52"/>
      <name val="Arial"/>
      <family val="2"/>
    </font>
    <font>
      <sz val="11"/>
      <color indexed="52"/>
      <name val="Calibri"/>
      <family val="2"/>
    </font>
    <font>
      <b/>
      <sz val="11"/>
      <color indexed="9"/>
      <name val="Calibri"/>
      <family val="2"/>
    </font>
    <font>
      <b/>
      <sz val="10"/>
      <color indexed="9"/>
      <name val="Arial"/>
      <family val="2"/>
    </font>
    <font>
      <i/>
      <sz val="10"/>
      <color indexed="23"/>
      <name val="Arial"/>
      <family val="2"/>
    </font>
    <font>
      <sz val="10"/>
      <color indexed="17"/>
      <name val="Arial"/>
      <family val="2"/>
    </font>
    <font>
      <b/>
      <sz val="18"/>
      <name val="Arial"/>
      <family val="2"/>
    </font>
    <font>
      <b/>
      <sz val="1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1"/>
      <color indexed="60"/>
      <name val="Calibri"/>
      <family val="2"/>
    </font>
    <font>
      <sz val="10"/>
      <name val="MS Sans Serif"/>
      <family val="2"/>
    </font>
    <font>
      <b/>
      <sz val="10"/>
      <color indexed="63"/>
      <name val="Arial"/>
      <family val="2"/>
    </font>
    <font>
      <i/>
      <sz val="10"/>
      <name val="Arial"/>
      <family val="2"/>
    </font>
    <font>
      <i/>
      <sz val="8"/>
      <name val="Arial"/>
      <family val="2"/>
    </font>
    <font>
      <sz val="11"/>
      <color indexed="10"/>
      <name val="Calibri"/>
      <family val="2"/>
    </font>
    <font>
      <i/>
      <sz val="11"/>
      <color indexed="23"/>
      <name val="Calibri"/>
      <family val="2"/>
    </font>
    <font>
      <b/>
      <sz val="18"/>
      <color indexed="56"/>
      <name val="Cambria"/>
      <family val="2"/>
    </font>
    <font>
      <sz val="9"/>
      <name val="Arial"/>
      <family val="2"/>
    </font>
    <font>
      <b/>
      <sz val="9"/>
      <name val="Arial"/>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0"/>
      <color indexed="10"/>
      <name val="Arial"/>
      <family val="2"/>
    </font>
    <font>
      <u/>
      <sz val="11"/>
      <color rgb="FF0066AA"/>
      <name val="Calibri"/>
      <family val="2"/>
      <scheme val="minor"/>
    </font>
    <font>
      <u/>
      <sz val="11"/>
      <color rgb="FF004488"/>
      <name val="Calibri"/>
      <family val="2"/>
      <scheme val="minor"/>
    </font>
    <font>
      <sz val="9"/>
      <name val="Calibri"/>
      <family val="2"/>
      <scheme val="minor"/>
    </font>
    <font>
      <b/>
      <sz val="11"/>
      <color rgb="FFFF0000"/>
      <name val="Calibri"/>
      <family val="2"/>
      <scheme val="minor"/>
    </font>
    <font>
      <sz val="9"/>
      <color indexed="81"/>
      <name val="Tahoma"/>
      <family val="2"/>
    </font>
    <font>
      <b/>
      <sz val="9"/>
      <color indexed="81"/>
      <name val="Tahoma"/>
      <family val="2"/>
    </font>
    <font>
      <i/>
      <sz val="11"/>
      <color theme="1"/>
      <name val="Calibri"/>
      <family val="2"/>
      <scheme val="minor"/>
    </font>
    <font>
      <sz val="9"/>
      <name val="Times New Roman"/>
      <family val="1"/>
    </font>
    <font>
      <u/>
      <sz val="11"/>
      <color theme="1"/>
      <name val="Calibri"/>
      <family val="2"/>
      <scheme val="minor"/>
    </font>
    <font>
      <i/>
      <sz val="7"/>
      <color theme="1"/>
      <name val="Campton Book"/>
    </font>
    <font>
      <b/>
      <sz val="10"/>
      <color rgb="FF000000"/>
      <name val="Calibri"/>
      <family val="2"/>
      <scheme val="minor"/>
    </font>
    <font>
      <b/>
      <sz val="9.5"/>
      <color theme="1"/>
      <name val="Campton Book"/>
    </font>
    <font>
      <b/>
      <sz val="9"/>
      <color rgb="FF000000"/>
      <name val="Calibri"/>
      <family val="2"/>
      <scheme val="minor"/>
    </font>
    <font>
      <b/>
      <sz val="11"/>
      <name val="Calibri"/>
      <family val="2"/>
      <scheme val="minor"/>
    </font>
    <font>
      <sz val="11"/>
      <color theme="1"/>
      <name val="Calibri "/>
    </font>
    <font>
      <b/>
      <sz val="11"/>
      <color theme="1"/>
      <name val="Calibri "/>
    </font>
    <font>
      <b/>
      <sz val="11"/>
      <name val="Calibri "/>
    </font>
    <font>
      <sz val="8"/>
      <color theme="1"/>
      <name val="Calibri "/>
    </font>
    <font>
      <b/>
      <sz val="8"/>
      <color theme="1"/>
      <name val="Calibri "/>
    </font>
    <font>
      <b/>
      <sz val="8"/>
      <color theme="1"/>
      <name val="Calibri"/>
      <family val="2"/>
      <scheme val="minor"/>
    </font>
    <font>
      <sz val="9"/>
      <color theme="1"/>
      <name val="Campton Book"/>
    </font>
    <font>
      <sz val="9.5"/>
      <color theme="1"/>
      <name val="Campton Book"/>
    </font>
  </fonts>
  <fills count="58">
    <fill>
      <patternFill patternType="none"/>
    </fill>
    <fill>
      <patternFill patternType="gray125"/>
    </fill>
    <fill>
      <patternFill patternType="solid">
        <fgColor rgb="FFFFC7CE"/>
      </patternFill>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theme="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rgb="FFDADADA"/>
      </top>
      <bottom style="medium">
        <color rgb="FFDADADA"/>
      </bottom>
      <diagonal/>
    </border>
    <border>
      <left/>
      <right/>
      <top style="medium">
        <color rgb="FFDADADA"/>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bottom style="thick">
        <color indexed="48"/>
      </bottom>
      <diagonal/>
    </border>
    <border>
      <left/>
      <right/>
      <top style="thick">
        <color indexed="48"/>
      </top>
      <bottom/>
      <diagonal/>
    </border>
    <border>
      <left/>
      <right/>
      <top/>
      <bottom style="thick">
        <color indexed="62"/>
      </bottom>
      <diagonal/>
    </border>
    <border>
      <left/>
      <right/>
      <top/>
      <bottom style="thick">
        <color indexed="22"/>
      </bottom>
      <diagonal/>
    </border>
    <border>
      <left/>
      <right/>
      <top style="double">
        <color indexed="64"/>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86">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3" fillId="2" borderId="0" applyNumberFormat="0" applyBorder="0" applyAlignment="0" applyProtection="0"/>
    <xf numFmtId="0" fontId="19" fillId="0" borderId="0"/>
    <xf numFmtId="0" fontId="19" fillId="0" borderId="0">
      <alignment horizontal="left" wrapText="1"/>
    </xf>
    <xf numFmtId="0" fontId="19" fillId="0" borderId="0"/>
    <xf numFmtId="0" fontId="19" fillId="0" borderId="0">
      <alignment horizontal="left" wrapText="1"/>
    </xf>
    <xf numFmtId="0" fontId="19" fillId="0" borderId="0"/>
    <xf numFmtId="0" fontId="19" fillId="0" borderId="0"/>
    <xf numFmtId="0" fontId="21" fillId="0" borderId="0"/>
    <xf numFmtId="0" fontId="29" fillId="0" borderId="0" applyNumberFormat="0" applyFill="0" applyBorder="0" applyAlignment="0" applyProtection="0"/>
    <xf numFmtId="0" fontId="30" fillId="0" borderId="12" applyNumberFormat="0" applyFill="0" applyAlignment="0" applyProtection="0"/>
    <xf numFmtId="0" fontId="31" fillId="0" borderId="13" applyNumberFormat="0" applyFill="0" applyAlignment="0" applyProtection="0"/>
    <xf numFmtId="0" fontId="32" fillId="0" borderId="14" applyNumberFormat="0" applyFill="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15" applyNumberFormat="0" applyAlignment="0" applyProtection="0"/>
    <xf numFmtId="0" fontId="36" fillId="7" borderId="16" applyNumberFormat="0" applyAlignment="0" applyProtection="0"/>
    <xf numFmtId="0" fontId="37" fillId="7" borderId="15" applyNumberFormat="0" applyAlignment="0" applyProtection="0"/>
    <xf numFmtId="0" fontId="38" fillId="0" borderId="17" applyNumberFormat="0" applyFill="0" applyAlignment="0" applyProtection="0"/>
    <xf numFmtId="0" fontId="39" fillId="8" borderId="18" applyNumberFormat="0" applyAlignment="0" applyProtection="0"/>
    <xf numFmtId="0" fontId="23" fillId="0" borderId="0" applyNumberFormat="0" applyFill="0" applyBorder="0" applyAlignment="0" applyProtection="0"/>
    <xf numFmtId="0" fontId="1" fillId="9" borderId="19" applyNumberFormat="0" applyFont="0" applyAlignment="0" applyProtection="0"/>
    <xf numFmtId="0" fontId="40" fillId="0" borderId="0" applyNumberFormat="0" applyFill="0" applyBorder="0" applyAlignment="0" applyProtection="0"/>
    <xf numFmtId="0" fontId="2" fillId="0" borderId="20" applyNumberFormat="0" applyFill="0" applyAlignment="0" applyProtection="0"/>
    <xf numFmtId="0" fontId="4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1" fillId="33" borderId="0" applyNumberFormat="0" applyBorder="0" applyAlignment="0" applyProtection="0"/>
    <xf numFmtId="0" fontId="42" fillId="0" borderId="0"/>
    <xf numFmtId="0" fontId="19" fillId="0" borderId="0">
      <alignment vertical="top"/>
    </xf>
    <xf numFmtId="0" fontId="43" fillId="0" borderId="0">
      <alignment vertical="top"/>
    </xf>
    <xf numFmtId="0" fontId="43" fillId="0" borderId="0">
      <alignment vertical="top"/>
    </xf>
    <xf numFmtId="0" fontId="43"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37" borderId="0" applyNumberFormat="0" applyBorder="0" applyAlignment="0" applyProtection="0"/>
    <xf numFmtId="0" fontId="43" fillId="40" borderId="0" applyNumberFormat="0" applyBorder="0" applyAlignment="0" applyProtection="0"/>
    <xf numFmtId="0" fontId="43" fillId="43"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37" borderId="0" applyNumberFormat="0" applyBorder="0" applyAlignment="0" applyProtection="0"/>
    <xf numFmtId="0" fontId="44" fillId="40" borderId="0" applyNumberFormat="0" applyBorder="0" applyAlignment="0" applyProtection="0"/>
    <xf numFmtId="0" fontId="44" fillId="43" borderId="0" applyNumberFormat="0" applyBorder="0" applyAlignment="0" applyProtection="0"/>
    <xf numFmtId="0" fontId="45" fillId="44"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6" fillId="44"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51" borderId="0" applyNumberFormat="0" applyBorder="0" applyAlignment="0" applyProtection="0"/>
    <xf numFmtId="0" fontId="19" fillId="0" borderId="0" applyNumberFormat="0" applyFill="0" applyBorder="0" applyAlignment="0" applyProtection="0"/>
    <xf numFmtId="0" fontId="47" fillId="35" borderId="0" applyNumberFormat="0" applyBorder="0" applyAlignment="0" applyProtection="0"/>
    <xf numFmtId="0" fontId="48" fillId="52" borderId="21" applyNumberFormat="0" applyAlignment="0" applyProtection="0"/>
    <xf numFmtId="0" fontId="49" fillId="52" borderId="21" applyNumberFormat="0" applyAlignment="0" applyProtection="0"/>
    <xf numFmtId="0" fontId="50" fillId="0" borderId="22" applyNumberFormat="0" applyFill="0" applyAlignment="0" applyProtection="0"/>
    <xf numFmtId="0" fontId="51" fillId="53" borderId="23" applyNumberFormat="0" applyAlignment="0" applyProtection="0"/>
    <xf numFmtId="0" fontId="52" fillId="53" borderId="23" applyNumberFormat="0" applyAlignment="0" applyProtection="0"/>
    <xf numFmtId="0" fontId="46" fillId="48"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51" borderId="0" applyNumberFormat="0" applyBorder="0" applyAlignment="0" applyProtection="0"/>
    <xf numFmtId="3" fontId="19" fillId="0" borderId="0" applyFont="0" applyFill="0" applyBorder="0" applyAlignment="0" applyProtection="0"/>
    <xf numFmtId="175" fontId="19" fillId="0" borderId="0" applyFont="0" applyFill="0" applyBorder="0" applyAlignment="0" applyProtection="0"/>
    <xf numFmtId="0" fontId="19" fillId="0" borderId="0" applyFont="0" applyFill="0" applyBorder="0" applyAlignment="0" applyProtection="0"/>
    <xf numFmtId="172" fontId="19" fillId="0" borderId="0" applyFont="0" applyFill="0" applyBorder="0" applyAlignment="0" applyProtection="0"/>
    <xf numFmtId="174" fontId="19" fillId="0" borderId="0" applyFont="0" applyFill="0" applyBorder="0" applyAlignment="0" applyProtection="0"/>
    <xf numFmtId="168" fontId="19" fillId="0" borderId="0" applyFont="0" applyFill="0" applyBorder="0" applyAlignment="0" applyProtection="0"/>
    <xf numFmtId="0" fontId="53" fillId="0" borderId="0" applyNumberFormat="0" applyFill="0" applyBorder="0" applyAlignment="0" applyProtection="0"/>
    <xf numFmtId="2" fontId="19" fillId="0" borderId="0" applyFont="0" applyFill="0" applyBorder="0" applyAlignment="0" applyProtection="0"/>
    <xf numFmtId="0" fontId="54" fillId="36" borderId="0" applyNumberFormat="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24" applyNumberFormat="0" applyFill="0" applyAlignment="0" applyProtection="0"/>
    <xf numFmtId="0" fontId="57" fillId="0" borderId="0" applyNumberFormat="0" applyFill="0" applyBorder="0" applyAlignment="0" applyProtection="0"/>
    <xf numFmtId="0" fontId="58" fillId="39" borderId="21" applyNumberFormat="0" applyAlignment="0" applyProtection="0"/>
    <xf numFmtId="0" fontId="4" fillId="54" borderId="8">
      <alignment wrapText="1"/>
    </xf>
    <xf numFmtId="0" fontId="59" fillId="0" borderId="22" applyNumberFormat="0" applyFill="0" applyAlignment="0" applyProtection="0"/>
    <xf numFmtId="0" fontId="60" fillId="55" borderId="0" applyNumberFormat="0" applyBorder="0" applyAlignment="0" applyProtection="0"/>
    <xf numFmtId="0" fontId="61" fillId="55" borderId="0" applyNumberFormat="0" applyBorder="0" applyAlignment="0" applyProtection="0"/>
    <xf numFmtId="0" fontId="44" fillId="0" borderId="0"/>
    <xf numFmtId="0" fontId="62" fillId="0" borderId="0"/>
    <xf numFmtId="0" fontId="62" fillId="0" borderId="0"/>
    <xf numFmtId="0" fontId="19" fillId="0" borderId="0"/>
    <xf numFmtId="0" fontId="19" fillId="0" borderId="0"/>
    <xf numFmtId="0" fontId="43" fillId="0" borderId="0"/>
    <xf numFmtId="0" fontId="44" fillId="56" borderId="25" applyNumberFormat="0" applyFont="0" applyAlignment="0" applyProtection="0"/>
    <xf numFmtId="0" fontId="19" fillId="56" borderId="25" applyNumberFormat="0" applyFont="0" applyAlignment="0" applyProtection="0"/>
    <xf numFmtId="0" fontId="63" fillId="52" borderId="26" applyNumberFormat="0" applyAlignment="0" applyProtection="0"/>
    <xf numFmtId="9" fontId="43" fillId="0" borderId="0" applyFont="0" applyFill="0" applyBorder="0" applyAlignment="0" applyProtection="0"/>
    <xf numFmtId="0" fontId="19" fillId="3" borderId="0" applyNumberFormat="0" applyFont="0" applyBorder="0" applyProtection="0">
      <alignment horizontal="left" vertical="center"/>
    </xf>
    <xf numFmtId="0" fontId="19" fillId="0" borderId="27" applyNumberFormat="0" applyFill="0" applyProtection="0">
      <alignment horizontal="left" vertical="center" wrapText="1" indent="1"/>
    </xf>
    <xf numFmtId="169" fontId="19" fillId="0" borderId="27" applyFill="0" applyProtection="0">
      <alignment horizontal="right" vertical="center" wrapText="1"/>
    </xf>
    <xf numFmtId="0" fontId="19" fillId="0" borderId="0" applyNumberFormat="0" applyFill="0" applyBorder="0" applyProtection="0">
      <alignment horizontal="left" vertical="center" wrapText="1"/>
    </xf>
    <xf numFmtId="0" fontId="19" fillId="0" borderId="0" applyNumberFormat="0" applyFill="0" applyBorder="0" applyProtection="0">
      <alignment horizontal="left" vertical="center" wrapText="1" indent="1"/>
    </xf>
    <xf numFmtId="169" fontId="19" fillId="0" borderId="0" applyFill="0" applyBorder="0" applyProtection="0">
      <alignment horizontal="right" vertical="center" wrapText="1"/>
    </xf>
    <xf numFmtId="170" fontId="19" fillId="0" borderId="0" applyFill="0" applyBorder="0" applyProtection="0">
      <alignment horizontal="right" vertical="center" wrapText="1"/>
    </xf>
    <xf numFmtId="0" fontId="19" fillId="0" borderId="28" applyNumberFormat="0" applyFill="0" applyProtection="0">
      <alignment horizontal="left" vertical="center" wrapText="1"/>
    </xf>
    <xf numFmtId="0" fontId="19" fillId="0" borderId="28" applyNumberFormat="0" applyFill="0" applyProtection="0">
      <alignment horizontal="left" vertical="center" wrapText="1" indent="1"/>
    </xf>
    <xf numFmtId="169" fontId="19" fillId="0" borderId="28" applyFill="0" applyProtection="0">
      <alignment horizontal="right" vertical="center" wrapText="1"/>
    </xf>
    <xf numFmtId="0" fontId="19" fillId="0" borderId="0" applyNumberFormat="0" applyFill="0" applyBorder="0" applyProtection="0">
      <alignment vertical="center" wrapText="1"/>
    </xf>
    <xf numFmtId="0" fontId="19" fillId="0" borderId="0" applyNumberFormat="0" applyFill="0" applyBorder="0" applyAlignment="0" applyProtection="0"/>
    <xf numFmtId="0" fontId="19" fillId="0" borderId="0" applyNumberFormat="0" applyFill="0" applyBorder="0" applyProtection="0">
      <alignment vertical="center" wrapText="1"/>
    </xf>
    <xf numFmtId="0" fontId="19" fillId="0" borderId="0" applyNumberFormat="0" applyFill="0" applyBorder="0" applyProtection="0">
      <alignment vertical="center" wrapText="1"/>
    </xf>
    <xf numFmtId="0" fontId="19" fillId="0" borderId="0" applyNumberFormat="0" applyFont="0" applyFill="0" applyBorder="0" applyProtection="0">
      <alignment horizontal="right" vertical="center"/>
    </xf>
    <xf numFmtId="0" fontId="56" fillId="0" borderId="0" applyNumberFormat="0" applyFill="0" applyBorder="0" applyProtection="0">
      <alignment horizontal="left" vertical="center" wrapText="1"/>
    </xf>
    <xf numFmtId="0" fontId="56" fillId="0" borderId="0" applyNumberFormat="0" applyFill="0" applyBorder="0" applyProtection="0">
      <alignment horizontal="left" vertical="center" wrapText="1"/>
    </xf>
    <xf numFmtId="0" fontId="64" fillId="0" borderId="0" applyNumberFormat="0" applyFill="0" applyBorder="0" applyProtection="0">
      <alignment vertical="center" wrapText="1"/>
    </xf>
    <xf numFmtId="0" fontId="19" fillId="0" borderId="29" applyNumberFormat="0" applyFont="0" applyFill="0" applyProtection="0">
      <alignment horizontal="center" vertical="center" wrapText="1"/>
    </xf>
    <xf numFmtId="0" fontId="56" fillId="0" borderId="29" applyNumberFormat="0" applyFill="0" applyProtection="0">
      <alignment horizontal="center" vertical="center" wrapText="1"/>
    </xf>
    <xf numFmtId="0" fontId="56" fillId="0" borderId="29" applyNumberFormat="0" applyFill="0" applyProtection="0">
      <alignment horizontal="center" vertical="center" wrapText="1"/>
    </xf>
    <xf numFmtId="0" fontId="19" fillId="0" borderId="27" applyNumberFormat="0" applyFill="0" applyProtection="0">
      <alignment horizontal="left" vertical="center" wrapText="1"/>
    </xf>
    <xf numFmtId="0" fontId="65" fillId="0" borderId="0">
      <alignment horizontal="left" vertical="top"/>
    </xf>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lignment vertical="top"/>
    </xf>
    <xf numFmtId="0" fontId="70" fillId="0" borderId="0">
      <alignment vertical="top"/>
    </xf>
    <xf numFmtId="0" fontId="68" fillId="0" borderId="0" applyNumberFormat="0" applyFill="0" applyBorder="0" applyAlignment="0" applyProtection="0"/>
    <xf numFmtId="0" fontId="71" fillId="0" borderId="30" applyNumberFormat="0" applyFill="0" applyAlignment="0" applyProtection="0"/>
    <xf numFmtId="0" fontId="72" fillId="0" borderId="31" applyNumberFormat="0" applyFill="0" applyAlignment="0" applyProtection="0"/>
    <xf numFmtId="0" fontId="73" fillId="0" borderId="24" applyNumberFormat="0" applyFill="0" applyAlignment="0" applyProtection="0"/>
    <xf numFmtId="0" fontId="73" fillId="0" borderId="0" applyNumberFormat="0" applyFill="0" applyBorder="0" applyAlignment="0" applyProtection="0"/>
    <xf numFmtId="0" fontId="19" fillId="0" borderId="32" applyNumberFormat="0" applyFont="0" applyFill="0" applyAlignment="0" applyProtection="0"/>
    <xf numFmtId="0" fontId="74" fillId="0" borderId="33" applyNumberFormat="0" applyFill="0" applyAlignment="0" applyProtection="0"/>
    <xf numFmtId="0" fontId="75" fillId="35" borderId="0" applyNumberFormat="0" applyBorder="0" applyAlignment="0" applyProtection="0"/>
    <xf numFmtId="0" fontId="76" fillId="36" borderId="0" applyNumberFormat="0" applyBorder="0" applyAlignment="0" applyProtection="0"/>
    <xf numFmtId="171" fontId="19" fillId="0" borderId="0" applyFont="0" applyFill="0" applyBorder="0" applyAlignment="0" applyProtection="0"/>
    <xf numFmtId="173" fontId="19" fillId="0" borderId="0" applyFont="0" applyFill="0" applyBorder="0" applyAlignment="0" applyProtection="0"/>
    <xf numFmtId="0" fontId="77" fillId="0" borderId="0" applyNumberFormat="0" applyFill="0" applyBorder="0" applyAlignment="0" applyProtection="0"/>
    <xf numFmtId="0" fontId="19" fillId="0" borderId="0"/>
    <xf numFmtId="0" fontId="42" fillId="0" borderId="0"/>
    <xf numFmtId="0" fontId="42" fillId="0" borderId="0"/>
    <xf numFmtId="0" fontId="42" fillId="0" borderId="0"/>
    <xf numFmtId="0" fontId="78" fillId="0" borderId="0" applyNumberFormat="0" applyFill="0" applyBorder="0" applyAlignment="0" applyProtection="0"/>
    <xf numFmtId="0" fontId="79" fillId="0" borderId="0" applyNumberFormat="0" applyFill="0" applyBorder="0" applyAlignment="0" applyProtection="0"/>
    <xf numFmtId="0" fontId="19" fillId="0" borderId="0"/>
  </cellStyleXfs>
  <cellXfs count="246">
    <xf numFmtId="0" fontId="0" fillId="0" borderId="0" xfId="0"/>
    <xf numFmtId="0" fontId="2" fillId="57" borderId="0" xfId="0" applyNumberFormat="1" applyFont="1" applyFill="1"/>
    <xf numFmtId="0" fontId="0" fillId="57" borderId="2" xfId="0" applyFill="1" applyBorder="1"/>
    <xf numFmtId="0" fontId="0" fillId="57" borderId="0" xfId="0" applyFill="1"/>
    <xf numFmtId="0" fontId="7" fillId="57" borderId="0" xfId="0" applyFont="1" applyFill="1"/>
    <xf numFmtId="0" fontId="2" fillId="57" borderId="45" xfId="0" applyFont="1" applyFill="1" applyBorder="1"/>
    <xf numFmtId="0" fontId="2" fillId="57" borderId="40" xfId="0" applyFont="1" applyFill="1" applyBorder="1"/>
    <xf numFmtId="0" fontId="2" fillId="57" borderId="44" xfId="0" applyFont="1" applyFill="1" applyBorder="1"/>
    <xf numFmtId="0" fontId="8" fillId="57" borderId="0" xfId="0" applyFont="1" applyFill="1"/>
    <xf numFmtId="0" fontId="2" fillId="57" borderId="0" xfId="0" applyFont="1" applyFill="1"/>
    <xf numFmtId="0" fontId="0" fillId="57" borderId="46" xfId="0" applyFill="1" applyBorder="1"/>
    <xf numFmtId="0" fontId="0" fillId="57" borderId="0" xfId="0" applyFill="1" applyBorder="1"/>
    <xf numFmtId="0" fontId="0" fillId="57" borderId="38" xfId="0" applyFill="1" applyBorder="1"/>
    <xf numFmtId="0" fontId="7" fillId="57" borderId="0" xfId="1" applyNumberFormat="1" applyFont="1" applyFill="1"/>
    <xf numFmtId="9" fontId="7" fillId="57" borderId="0" xfId="1" applyFont="1" applyFill="1"/>
    <xf numFmtId="0" fontId="0" fillId="57" borderId="0" xfId="0" applyFont="1" applyFill="1" applyBorder="1" applyAlignment="1">
      <alignment vertical="top"/>
    </xf>
    <xf numFmtId="3" fontId="12" fillId="57" borderId="0" xfId="2" applyNumberFormat="1" applyFont="1" applyFill="1"/>
    <xf numFmtId="0" fontId="0" fillId="57" borderId="49" xfId="0" applyFill="1" applyBorder="1"/>
    <xf numFmtId="0" fontId="0" fillId="57" borderId="3" xfId="0" applyFill="1" applyBorder="1"/>
    <xf numFmtId="0" fontId="0" fillId="57" borderId="50" xfId="0" applyFill="1" applyBorder="1"/>
    <xf numFmtId="0" fontId="2" fillId="57" borderId="0" xfId="0" applyFont="1" applyFill="1" applyBorder="1"/>
    <xf numFmtId="0" fontId="2" fillId="57" borderId="38" xfId="0" applyFont="1" applyFill="1" applyBorder="1"/>
    <xf numFmtId="0" fontId="0" fillId="57" borderId="47" xfId="0" applyFill="1" applyBorder="1"/>
    <xf numFmtId="0" fontId="0" fillId="57" borderId="42" xfId="0" applyFill="1" applyBorder="1"/>
    <xf numFmtId="0" fontId="7" fillId="57" borderId="42" xfId="0" applyFont="1" applyFill="1" applyBorder="1"/>
    <xf numFmtId="0" fontId="7" fillId="57" borderId="41" xfId="0" applyFont="1" applyFill="1" applyBorder="1"/>
    <xf numFmtId="0" fontId="15" fillId="57" borderId="0" xfId="0" applyFont="1" applyFill="1" applyAlignment="1">
      <alignment vertical="center"/>
    </xf>
    <xf numFmtId="0" fontId="6" fillId="57" borderId="0" xfId="0" applyFont="1" applyFill="1" applyBorder="1" applyAlignment="1">
      <alignment vertical="top"/>
    </xf>
    <xf numFmtId="0" fontId="0" fillId="57" borderId="48" xfId="0" applyFill="1" applyBorder="1"/>
    <xf numFmtId="0" fontId="9" fillId="57" borderId="52" xfId="0" applyFont="1" applyFill="1" applyBorder="1" applyAlignment="1">
      <alignment horizontal="center" vertical="top" wrapText="1"/>
    </xf>
    <xf numFmtId="0" fontId="9" fillId="57" borderId="51" xfId="0" applyFont="1" applyFill="1" applyBorder="1" applyAlignment="1">
      <alignment horizontal="center" vertical="top" wrapText="1"/>
    </xf>
    <xf numFmtId="0" fontId="9" fillId="57" borderId="51" xfId="0" applyFont="1" applyFill="1" applyBorder="1" applyAlignment="1">
      <alignment horizontal="center" vertical="top"/>
    </xf>
    <xf numFmtId="0" fontId="12" fillId="57" borderId="42" xfId="2" applyFont="1" applyFill="1" applyBorder="1" applyAlignment="1">
      <alignment wrapText="1"/>
    </xf>
    <xf numFmtId="0" fontId="10" fillId="57" borderId="0" xfId="0" applyFont="1" applyFill="1" applyBorder="1" applyAlignment="1">
      <alignment horizontal="left" vertical="top"/>
    </xf>
    <xf numFmtId="0" fontId="0" fillId="57" borderId="46" xfId="0" applyFill="1" applyBorder="1" applyAlignment="1">
      <alignment wrapText="1"/>
    </xf>
    <xf numFmtId="3" fontId="6" fillId="57" borderId="0" xfId="0" applyNumberFormat="1" applyFont="1" applyFill="1" applyBorder="1" applyAlignment="1">
      <alignment vertical="top"/>
    </xf>
    <xf numFmtId="3" fontId="2" fillId="57" borderId="0" xfId="0" applyNumberFormat="1" applyFont="1" applyFill="1" applyBorder="1"/>
    <xf numFmtId="0" fontId="10" fillId="57" borderId="0" xfId="0" applyFont="1" applyFill="1" applyBorder="1" applyAlignment="1">
      <alignment vertical="top"/>
    </xf>
    <xf numFmtId="0" fontId="0" fillId="57" borderId="45" xfId="0" applyFill="1" applyBorder="1" applyAlignment="1">
      <alignment wrapText="1"/>
    </xf>
    <xf numFmtId="0" fontId="0" fillId="57" borderId="40" xfId="0" applyFill="1" applyBorder="1"/>
    <xf numFmtId="0" fontId="0" fillId="57" borderId="45" xfId="0" applyFill="1" applyBorder="1"/>
    <xf numFmtId="3" fontId="0" fillId="57" borderId="0" xfId="0" applyNumberFormat="1" applyFill="1"/>
    <xf numFmtId="0" fontId="3" fillId="57" borderId="0" xfId="0" applyFont="1" applyFill="1"/>
    <xf numFmtId="166" fontId="0" fillId="57" borderId="0" xfId="3" applyNumberFormat="1" applyFont="1" applyFill="1" applyBorder="1"/>
    <xf numFmtId="166" fontId="0" fillId="57" borderId="38" xfId="3" applyNumberFormat="1" applyFont="1" applyFill="1" applyBorder="1"/>
    <xf numFmtId="166" fontId="0" fillId="57" borderId="42" xfId="3" applyNumberFormat="1" applyFont="1" applyFill="1" applyBorder="1"/>
    <xf numFmtId="166" fontId="0" fillId="57" borderId="41" xfId="3" applyNumberFormat="1" applyFont="1" applyFill="1" applyBorder="1"/>
    <xf numFmtId="0" fontId="0" fillId="57" borderId="44" xfId="0" applyFill="1" applyBorder="1"/>
    <xf numFmtId="9" fontId="0" fillId="57" borderId="0" xfId="1" applyFont="1" applyFill="1"/>
    <xf numFmtId="0" fontId="23" fillId="57" borderId="0" xfId="0" applyFont="1" applyFill="1"/>
    <xf numFmtId="0" fontId="0" fillId="57" borderId="41" xfId="0" applyFill="1" applyBorder="1"/>
    <xf numFmtId="164" fontId="0" fillId="57" borderId="0" xfId="1" applyNumberFormat="1" applyFont="1" applyFill="1"/>
    <xf numFmtId="0" fontId="81" fillId="57" borderId="0" xfId="0" applyFont="1" applyFill="1"/>
    <xf numFmtId="0" fontId="14" fillId="57" borderId="0" xfId="0" applyFont="1" applyFill="1" applyAlignment="1">
      <alignment vertical="center"/>
    </xf>
    <xf numFmtId="0" fontId="23" fillId="57" borderId="0" xfId="0" applyFont="1" applyFill="1" applyAlignment="1">
      <alignment wrapText="1"/>
    </xf>
    <xf numFmtId="0" fontId="2" fillId="57" borderId="46" xfId="0" applyFont="1" applyFill="1" applyBorder="1"/>
    <xf numFmtId="165" fontId="0" fillId="57" borderId="0" xfId="0" applyNumberFormat="1" applyFill="1"/>
    <xf numFmtId="0" fontId="24" fillId="57" borderId="0" xfId="0" applyFont="1" applyFill="1" applyBorder="1" applyAlignment="1">
      <alignment horizontal="center" vertical="center"/>
    </xf>
    <xf numFmtId="1" fontId="0" fillId="57" borderId="0" xfId="1" applyNumberFormat="1" applyFont="1" applyFill="1"/>
    <xf numFmtId="166" fontId="0" fillId="57" borderId="0" xfId="3" applyNumberFormat="1" applyFont="1" applyFill="1" applyBorder="1" applyAlignment="1">
      <alignment vertical="top"/>
    </xf>
    <xf numFmtId="0" fontId="12" fillId="57" borderId="46" xfId="2" applyFont="1" applyFill="1" applyBorder="1" applyAlignment="1">
      <alignment vertical="top" wrapText="1"/>
    </xf>
    <xf numFmtId="0" fontId="0" fillId="57" borderId="0" xfId="0" applyFill="1" applyBorder="1" applyAlignment="1"/>
    <xf numFmtId="0" fontId="0" fillId="57" borderId="38" xfId="0" applyFill="1" applyBorder="1" applyAlignment="1"/>
    <xf numFmtId="0" fontId="0" fillId="57" borderId="40" xfId="0" applyFill="1" applyBorder="1" applyAlignment="1">
      <alignment horizontal="right"/>
    </xf>
    <xf numFmtId="0" fontId="0" fillId="57" borderId="44" xfId="0" applyFill="1" applyBorder="1" applyAlignment="1">
      <alignment horizontal="right"/>
    </xf>
    <xf numFmtId="0" fontId="0" fillId="57" borderId="0" xfId="0" applyFill="1" applyAlignment="1">
      <alignment horizontal="right"/>
    </xf>
    <xf numFmtId="9" fontId="0" fillId="57" borderId="0" xfId="1" applyFont="1" applyFill="1" applyAlignment="1">
      <alignment horizontal="right"/>
    </xf>
    <xf numFmtId="0" fontId="0" fillId="57" borderId="0" xfId="0" applyFont="1" applyFill="1"/>
    <xf numFmtId="0" fontId="0" fillId="57" borderId="0" xfId="0" applyFill="1" applyBorder="1" applyAlignment="1">
      <alignment horizontal="right"/>
    </xf>
    <xf numFmtId="0" fontId="0" fillId="57" borderId="38" xfId="0" applyFill="1" applyBorder="1" applyAlignment="1">
      <alignment horizontal="center"/>
    </xf>
    <xf numFmtId="0" fontId="0" fillId="57" borderId="38" xfId="0" applyFill="1" applyBorder="1" applyAlignment="1">
      <alignment horizontal="right"/>
    </xf>
    <xf numFmtId="0" fontId="2" fillId="57" borderId="40" xfId="0" applyFont="1" applyFill="1" applyBorder="1" applyAlignment="1">
      <alignment horizontal="right"/>
    </xf>
    <xf numFmtId="0" fontId="2" fillId="57" borderId="44" xfId="0" applyFont="1" applyFill="1" applyBorder="1" applyAlignment="1">
      <alignment horizontal="right"/>
    </xf>
    <xf numFmtId="0" fontId="24" fillId="57" borderId="0" xfId="0" applyFont="1" applyFill="1" applyBorder="1" applyAlignment="1">
      <alignment horizontal="right" vertical="center"/>
    </xf>
    <xf numFmtId="0" fontId="24" fillId="57" borderId="38" xfId="0" applyFont="1" applyFill="1" applyBorder="1" applyAlignment="1">
      <alignment horizontal="right" vertical="center"/>
    </xf>
    <xf numFmtId="9" fontId="0" fillId="57" borderId="38" xfId="0" applyNumberFormat="1" applyFill="1" applyBorder="1"/>
    <xf numFmtId="9" fontId="0" fillId="57" borderId="44" xfId="0" applyNumberFormat="1" applyFill="1" applyBorder="1"/>
    <xf numFmtId="9" fontId="0" fillId="57" borderId="0" xfId="0" applyNumberFormat="1" applyFill="1" applyBorder="1"/>
    <xf numFmtId="9" fontId="0" fillId="57" borderId="0" xfId="1" applyFont="1" applyFill="1" applyBorder="1"/>
    <xf numFmtId="9" fontId="0" fillId="57" borderId="0" xfId="0" applyNumberFormat="1" applyFill="1"/>
    <xf numFmtId="0" fontId="7" fillId="57" borderId="48" xfId="0" applyFont="1" applyFill="1" applyBorder="1"/>
    <xf numFmtId="0" fontId="7" fillId="57" borderId="46" xfId="0" applyFont="1" applyFill="1" applyBorder="1"/>
    <xf numFmtId="0" fontId="0" fillId="57" borderId="44" xfId="0" applyFont="1" applyFill="1" applyBorder="1"/>
    <xf numFmtId="0" fontId="0" fillId="57" borderId="0" xfId="0" applyFill="1" applyAlignment="1">
      <alignment wrapText="1"/>
    </xf>
    <xf numFmtId="0" fontId="84" fillId="57" borderId="0" xfId="0" applyFont="1" applyFill="1"/>
    <xf numFmtId="3" fontId="12" fillId="57" borderId="0" xfId="2" applyNumberFormat="1" applyFont="1" applyFill="1" applyBorder="1"/>
    <xf numFmtId="0" fontId="4" fillId="57" borderId="0" xfId="0" applyFont="1" applyFill="1" applyBorder="1" applyAlignment="1">
      <alignment horizontal="center" vertical="center"/>
    </xf>
    <xf numFmtId="3" fontId="12" fillId="57" borderId="42" xfId="2" applyNumberFormat="1" applyFont="1" applyFill="1" applyBorder="1"/>
    <xf numFmtId="0" fontId="4" fillId="57" borderId="42" xfId="0" applyFont="1" applyFill="1" applyBorder="1" applyAlignment="1">
      <alignment horizontal="center" vertical="center"/>
    </xf>
    <xf numFmtId="0" fontId="0" fillId="57" borderId="45" xfId="0" applyFill="1" applyBorder="1" applyAlignment="1">
      <alignment horizontal="right"/>
    </xf>
    <xf numFmtId="3" fontId="0" fillId="57" borderId="40" xfId="0" applyNumberFormat="1" applyFill="1" applyBorder="1"/>
    <xf numFmtId="3" fontId="0" fillId="57" borderId="44" xfId="0" applyNumberFormat="1" applyFill="1" applyBorder="1"/>
    <xf numFmtId="0" fontId="0" fillId="57" borderId="44" xfId="0" applyNumberFormat="1" applyFill="1" applyBorder="1"/>
    <xf numFmtId="0" fontId="0" fillId="57" borderId="46" xfId="0" applyFill="1" applyBorder="1" applyAlignment="1">
      <alignment horizontal="left"/>
    </xf>
    <xf numFmtId="3" fontId="0" fillId="57" borderId="38" xfId="0" applyNumberFormat="1" applyFill="1" applyBorder="1"/>
    <xf numFmtId="0" fontId="0" fillId="57" borderId="47" xfId="0" applyFill="1" applyBorder="1" applyAlignment="1">
      <alignment horizontal="left"/>
    </xf>
    <xf numFmtId="3" fontId="0" fillId="57" borderId="41" xfId="0" applyNumberFormat="1" applyFill="1" applyBorder="1"/>
    <xf numFmtId="0" fontId="0" fillId="57" borderId="0" xfId="0" applyFill="1" applyBorder="1" applyAlignment="1">
      <alignment horizontal="left"/>
    </xf>
    <xf numFmtId="3" fontId="12" fillId="57" borderId="38" xfId="2" applyNumberFormat="1" applyFont="1" applyFill="1" applyBorder="1"/>
    <xf numFmtId="0" fontId="28" fillId="57" borderId="38" xfId="0" applyFont="1" applyFill="1" applyBorder="1" applyAlignment="1"/>
    <xf numFmtId="3" fontId="12" fillId="57" borderId="41" xfId="2" applyNumberFormat="1" applyFont="1" applyFill="1" applyBorder="1"/>
    <xf numFmtId="0" fontId="5" fillId="57" borderId="0" xfId="0" applyFont="1" applyFill="1" applyBorder="1"/>
    <xf numFmtId="3" fontId="5" fillId="57" borderId="0" xfId="0" applyNumberFormat="1" applyFont="1" applyFill="1" applyBorder="1"/>
    <xf numFmtId="1" fontId="0" fillId="57" borderId="0" xfId="0" applyNumberFormat="1" applyFill="1" applyBorder="1"/>
    <xf numFmtId="1" fontId="0" fillId="57" borderId="38" xfId="0" applyNumberFormat="1" applyFill="1" applyBorder="1"/>
    <xf numFmtId="1" fontId="0" fillId="57" borderId="42" xfId="0" applyNumberFormat="1" applyFill="1" applyBorder="1"/>
    <xf numFmtId="1" fontId="0" fillId="57" borderId="41" xfId="0" applyNumberFormat="1" applyFill="1" applyBorder="1"/>
    <xf numFmtId="0" fontId="23" fillId="57" borderId="0" xfId="0" applyFont="1" applyFill="1" applyBorder="1"/>
    <xf numFmtId="1" fontId="0" fillId="57" borderId="0" xfId="0" applyNumberFormat="1" applyFill="1"/>
    <xf numFmtId="3" fontId="0" fillId="57" borderId="0" xfId="0" applyNumberFormat="1" applyFill="1" applyBorder="1"/>
    <xf numFmtId="166" fontId="0" fillId="57" borderId="0" xfId="3" applyNumberFormat="1" applyFont="1" applyFill="1"/>
    <xf numFmtId="166" fontId="0" fillId="57" borderId="0" xfId="0" applyNumberFormat="1" applyFill="1"/>
    <xf numFmtId="0" fontId="0" fillId="57" borderId="0" xfId="0" applyFill="1" applyBorder="1" applyAlignment="1">
      <alignment wrapText="1"/>
    </xf>
    <xf numFmtId="0" fontId="0" fillId="57" borderId="39" xfId="0" applyFill="1" applyBorder="1" applyAlignment="1">
      <alignment wrapText="1"/>
    </xf>
    <xf numFmtId="0" fontId="0" fillId="57" borderId="41" xfId="0" applyFill="1" applyBorder="1" applyAlignment="1">
      <alignment wrapText="1"/>
    </xf>
    <xf numFmtId="2" fontId="0" fillId="57" borderId="0" xfId="0" applyNumberFormat="1" applyFill="1" applyBorder="1"/>
    <xf numFmtId="2" fontId="0" fillId="57" borderId="38" xfId="0" applyNumberFormat="1" applyFill="1" applyBorder="1"/>
    <xf numFmtId="2" fontId="0" fillId="57" borderId="42" xfId="0" applyNumberFormat="1" applyFill="1" applyBorder="1"/>
    <xf numFmtId="2" fontId="0" fillId="57" borderId="41" xfId="0" applyNumberFormat="1" applyFill="1" applyBorder="1"/>
    <xf numFmtId="0" fontId="16" fillId="57" borderId="0" xfId="0" applyFont="1" applyFill="1" applyBorder="1"/>
    <xf numFmtId="0" fontId="17" fillId="57" borderId="0" xfId="0" applyFont="1" applyFill="1" applyBorder="1"/>
    <xf numFmtId="0" fontId="17" fillId="57" borderId="0" xfId="0" applyFont="1" applyFill="1"/>
    <xf numFmtId="0" fontId="18" fillId="57" borderId="0" xfId="0" applyFont="1" applyFill="1" applyBorder="1"/>
    <xf numFmtId="3" fontId="26" fillId="57" borderId="11" xfId="0" applyNumberFormat="1" applyFont="1" applyFill="1" applyBorder="1" applyAlignment="1">
      <alignment horizontal="left" vertical="top"/>
    </xf>
    <xf numFmtId="3" fontId="26" fillId="57" borderId="11" xfId="0" applyNumberFormat="1" applyFont="1" applyFill="1" applyBorder="1" applyAlignment="1">
      <alignment horizontal="right" vertical="top"/>
    </xf>
    <xf numFmtId="0" fontId="26" fillId="57" borderId="11" xfId="0" applyNumberFormat="1" applyFont="1" applyFill="1" applyBorder="1" applyAlignment="1">
      <alignment horizontal="right" vertical="top"/>
    </xf>
    <xf numFmtId="3" fontId="25" fillId="57" borderId="11" xfId="0" applyNumberFormat="1" applyFont="1" applyFill="1" applyBorder="1" applyAlignment="1">
      <alignment horizontal="left" vertical="top"/>
    </xf>
    <xf numFmtId="3" fontId="25" fillId="57" borderId="11" xfId="0" applyNumberFormat="1" applyFont="1" applyFill="1" applyBorder="1" applyAlignment="1">
      <alignment horizontal="right" vertical="top"/>
    </xf>
    <xf numFmtId="3" fontId="25" fillId="57" borderId="10" xfId="0" applyNumberFormat="1" applyFont="1" applyFill="1" applyBorder="1" applyAlignment="1">
      <alignment horizontal="left" vertical="top"/>
    </xf>
    <xf numFmtId="3" fontId="25" fillId="57" borderId="10" xfId="0" applyNumberFormat="1" applyFont="1" applyFill="1" applyBorder="1" applyAlignment="1">
      <alignment horizontal="right" vertical="top"/>
    </xf>
    <xf numFmtId="0" fontId="3" fillId="57" borderId="45" xfId="0" applyFont="1" applyFill="1" applyBorder="1"/>
    <xf numFmtId="0" fontId="85" fillId="57" borderId="40" xfId="0" applyFont="1" applyFill="1" applyBorder="1" applyAlignment="1">
      <alignment horizontal="center" vertical="center"/>
    </xf>
    <xf numFmtId="0" fontId="85" fillId="57" borderId="40" xfId="0" applyFont="1" applyFill="1" applyBorder="1" applyAlignment="1">
      <alignment horizontal="center" vertical="center" wrapText="1"/>
    </xf>
    <xf numFmtId="0" fontId="85" fillId="57" borderId="44" xfId="0" applyFont="1" applyFill="1" applyBorder="1" applyAlignment="1">
      <alignment horizontal="center" vertical="center" wrapText="1"/>
    </xf>
    <xf numFmtId="0" fontId="3" fillId="57" borderId="46" xfId="0" applyFont="1" applyFill="1" applyBorder="1"/>
    <xf numFmtId="0" fontId="3" fillId="57" borderId="0" xfId="0" applyFont="1" applyFill="1" applyBorder="1"/>
    <xf numFmtId="3" fontId="4" fillId="57" borderId="0" xfId="3" applyNumberFormat="1" applyFont="1" applyFill="1" applyBorder="1"/>
    <xf numFmtId="3" fontId="4" fillId="57" borderId="38" xfId="2" applyNumberFormat="1" applyFont="1" applyFill="1" applyBorder="1"/>
    <xf numFmtId="0" fontId="3" fillId="57" borderId="47" xfId="0" applyFont="1" applyFill="1" applyBorder="1"/>
    <xf numFmtId="0" fontId="3" fillId="57" borderId="42" xfId="0" applyFont="1" applyFill="1" applyBorder="1"/>
    <xf numFmtId="3" fontId="4" fillId="57" borderId="42" xfId="3" applyNumberFormat="1" applyFont="1" applyFill="1" applyBorder="1"/>
    <xf numFmtId="3" fontId="4" fillId="57" borderId="41" xfId="2" applyNumberFormat="1" applyFont="1" applyFill="1" applyBorder="1"/>
    <xf numFmtId="167" fontId="0" fillId="57" borderId="0" xfId="0" applyNumberFormat="1" applyFill="1"/>
    <xf numFmtId="0" fontId="10" fillId="57" borderId="0" xfId="0" applyFont="1" applyFill="1" applyBorder="1" applyAlignment="1">
      <alignment horizontal="left" vertical="top" wrapText="1"/>
    </xf>
    <xf numFmtId="0" fontId="11" fillId="57" borderId="0" xfId="0" applyFont="1" applyFill="1" applyBorder="1" applyAlignment="1">
      <alignment horizontal="left" vertical="top" wrapText="1"/>
    </xf>
    <xf numFmtId="0" fontId="78" fillId="57" borderId="0" xfId="183" applyFill="1"/>
    <xf numFmtId="0" fontId="86" fillId="57" borderId="0" xfId="0" applyFont="1" applyFill="1"/>
    <xf numFmtId="0" fontId="9" fillId="57" borderId="53" xfId="0" applyFont="1" applyFill="1" applyBorder="1" applyAlignment="1">
      <alignment horizontal="center" vertical="top"/>
    </xf>
    <xf numFmtId="0" fontId="12" fillId="57" borderId="41" xfId="0" applyFont="1" applyFill="1" applyBorder="1" applyAlignment="1">
      <alignment wrapText="1"/>
    </xf>
    <xf numFmtId="3" fontId="6" fillId="57" borderId="38" xfId="0" applyNumberFormat="1" applyFont="1" applyFill="1" applyBorder="1" applyAlignment="1">
      <alignment vertical="top"/>
    </xf>
    <xf numFmtId="0" fontId="12" fillId="57" borderId="40" xfId="2" applyFont="1" applyFill="1" applyBorder="1" applyAlignment="1">
      <alignment vertical="top" wrapText="1"/>
    </xf>
    <xf numFmtId="0" fontId="12" fillId="57" borderId="44" xfId="2" applyFont="1" applyFill="1" applyBorder="1" applyAlignment="1">
      <alignment vertical="top" wrapText="1"/>
    </xf>
    <xf numFmtId="0" fontId="12" fillId="57" borderId="46" xfId="2" applyFont="1" applyFill="1" applyBorder="1" applyAlignment="1">
      <alignment wrapText="1"/>
    </xf>
    <xf numFmtId="3" fontId="12" fillId="57" borderId="34" xfId="2" applyNumberFormat="1" applyFont="1" applyFill="1" applyBorder="1"/>
    <xf numFmtId="0" fontId="0" fillId="57" borderId="36" xfId="0" applyFill="1" applyBorder="1"/>
    <xf numFmtId="3" fontId="12" fillId="57" borderId="37" xfId="2" applyNumberFormat="1" applyFont="1" applyFill="1" applyBorder="1"/>
    <xf numFmtId="0" fontId="12" fillId="57" borderId="47" xfId="2" applyFont="1" applyFill="1" applyBorder="1" applyAlignment="1">
      <alignment wrapText="1"/>
    </xf>
    <xf numFmtId="3" fontId="12" fillId="57" borderId="39" xfId="2" applyNumberFormat="1" applyFont="1" applyFill="1" applyBorder="1"/>
    <xf numFmtId="3" fontId="0" fillId="57" borderId="0" xfId="1" applyNumberFormat="1" applyFont="1" applyFill="1"/>
    <xf numFmtId="0" fontId="0" fillId="57" borderId="0" xfId="0" applyFill="1" applyAlignment="1"/>
    <xf numFmtId="0" fontId="7" fillId="57" borderId="40" xfId="0" applyFont="1" applyFill="1" applyBorder="1"/>
    <xf numFmtId="0" fontId="7" fillId="57" borderId="44" xfId="0" applyFont="1" applyFill="1" applyBorder="1"/>
    <xf numFmtId="0" fontId="7" fillId="57" borderId="45" xfId="0" applyFont="1" applyFill="1" applyBorder="1"/>
    <xf numFmtId="0" fontId="7" fillId="57" borderId="0" xfId="0" applyFont="1" applyFill="1" applyAlignment="1">
      <alignment textRotation="90"/>
    </xf>
    <xf numFmtId="0" fontId="7" fillId="57" borderId="46" xfId="0" applyNumberFormat="1" applyFont="1" applyFill="1" applyBorder="1"/>
    <xf numFmtId="0" fontId="7" fillId="57" borderId="0" xfId="0" applyFont="1" applyFill="1" applyBorder="1"/>
    <xf numFmtId="0" fontId="7" fillId="57" borderId="38" xfId="0" applyFont="1" applyFill="1" applyBorder="1"/>
    <xf numFmtId="0" fontId="27" fillId="57" borderId="0" xfId="0" applyFont="1" applyFill="1"/>
    <xf numFmtId="0" fontId="7" fillId="57" borderId="47" xfId="0" applyFont="1" applyFill="1" applyBorder="1"/>
    <xf numFmtId="0" fontId="80" fillId="57" borderId="0" xfId="0" applyFont="1" applyFill="1"/>
    <xf numFmtId="1" fontId="0" fillId="57" borderId="2" xfId="0" applyNumberFormat="1" applyFill="1" applyBorder="1"/>
    <xf numFmtId="0" fontId="0" fillId="57" borderId="0" xfId="0" applyFill="1" applyBorder="1" applyAlignment="1">
      <alignment vertical="center" wrapText="1"/>
    </xf>
    <xf numFmtId="0" fontId="0" fillId="57" borderId="38" xfId="0" applyNumberFormat="1" applyFill="1" applyBorder="1"/>
    <xf numFmtId="9" fontId="0" fillId="57" borderId="0" xfId="1" applyNumberFormat="1" applyFont="1" applyFill="1"/>
    <xf numFmtId="0" fontId="87" fillId="57" borderId="0" xfId="0" applyFont="1" applyFill="1"/>
    <xf numFmtId="0" fontId="0" fillId="57" borderId="46" xfId="0" applyFill="1" applyBorder="1" applyAlignment="1">
      <alignment horizontal="right" vertical="top" wrapText="1"/>
    </xf>
    <xf numFmtId="0" fontId="0" fillId="57" borderId="47" xfId="0" applyFill="1" applyBorder="1" applyAlignment="1">
      <alignment horizontal="right" vertical="top" wrapText="1"/>
    </xf>
    <xf numFmtId="165" fontId="0" fillId="57" borderId="0" xfId="1" applyNumberFormat="1" applyFont="1" applyFill="1" applyBorder="1"/>
    <xf numFmtId="0" fontId="22" fillId="57" borderId="0" xfId="0" applyFont="1" applyFill="1"/>
    <xf numFmtId="0" fontId="20" fillId="57" borderId="0" xfId="0" applyFont="1" applyFill="1" applyAlignment="1">
      <alignment vertical="center"/>
    </xf>
    <xf numFmtId="165" fontId="0" fillId="57" borderId="38" xfId="0" applyNumberFormat="1" applyFill="1" applyBorder="1"/>
    <xf numFmtId="165" fontId="0" fillId="57" borderId="41" xfId="0" applyNumberFormat="1" applyFill="1" applyBorder="1"/>
    <xf numFmtId="0" fontId="0" fillId="57" borderId="0" xfId="0" applyFill="1" applyBorder="1" applyAlignment="1">
      <alignment horizontal="left" vertical="top" wrapText="1"/>
    </xf>
    <xf numFmtId="0" fontId="88" fillId="57" borderId="0" xfId="0" applyFont="1" applyFill="1" applyAlignment="1">
      <alignment horizontal="left" vertical="center" readingOrder="1"/>
    </xf>
    <xf numFmtId="0" fontId="0" fillId="57" borderId="38" xfId="1" applyNumberFormat="1" applyFont="1" applyFill="1" applyBorder="1"/>
    <xf numFmtId="165" fontId="0" fillId="57" borderId="0" xfId="0" applyNumberFormat="1" applyFill="1" applyBorder="1"/>
    <xf numFmtId="165" fontId="0" fillId="57" borderId="42" xfId="0" applyNumberFormat="1" applyFill="1" applyBorder="1"/>
    <xf numFmtId="0" fontId="89" fillId="0" borderId="0" xfId="0" applyFont="1"/>
    <xf numFmtId="43" fontId="0" fillId="57" borderId="0" xfId="3" applyFont="1" applyFill="1" applyBorder="1"/>
    <xf numFmtId="43" fontId="0" fillId="57" borderId="3" xfId="3" applyFont="1" applyFill="1" applyBorder="1"/>
    <xf numFmtId="43" fontId="0" fillId="57" borderId="4" xfId="0" applyNumberFormat="1" applyFill="1" applyBorder="1"/>
    <xf numFmtId="43" fontId="0" fillId="57" borderId="5" xfId="0" applyNumberFormat="1" applyFill="1" applyBorder="1"/>
    <xf numFmtId="43" fontId="0" fillId="57" borderId="1" xfId="3" applyFont="1" applyFill="1" applyBorder="1"/>
    <xf numFmtId="43" fontId="0" fillId="57" borderId="9" xfId="0" applyNumberFormat="1" applyFill="1" applyBorder="1"/>
    <xf numFmtId="0" fontId="15" fillId="57" borderId="0" xfId="0" applyFont="1" applyFill="1"/>
    <xf numFmtId="0" fontId="90" fillId="57" borderId="3" xfId="0" applyFont="1" applyFill="1" applyBorder="1" applyAlignment="1">
      <alignment horizontal="left" vertical="center" wrapText="1"/>
    </xf>
    <xf numFmtId="0" fontId="8" fillId="57" borderId="4" xfId="0" applyFont="1" applyFill="1" applyBorder="1" applyAlignment="1">
      <alignment horizontal="left"/>
    </xf>
    <xf numFmtId="0" fontId="0" fillId="57" borderId="54" xfId="0" applyFill="1" applyBorder="1"/>
    <xf numFmtId="0" fontId="0" fillId="57" borderId="6" xfId="0" applyFill="1" applyBorder="1"/>
    <xf numFmtId="0" fontId="0" fillId="57" borderId="7" xfId="0" applyFill="1" applyBorder="1"/>
    <xf numFmtId="0" fontId="0" fillId="57" borderId="39" xfId="0" applyFill="1" applyBorder="1"/>
    <xf numFmtId="0" fontId="2" fillId="57" borderId="35" xfId="0" applyFont="1" applyFill="1" applyBorder="1"/>
    <xf numFmtId="0" fontId="0" fillId="57" borderId="35" xfId="0" applyFont="1" applyFill="1" applyBorder="1"/>
    <xf numFmtId="0" fontId="2" fillId="57" borderId="36" xfId="0" applyFont="1" applyFill="1" applyBorder="1"/>
    <xf numFmtId="0" fontId="0" fillId="57" borderId="0" xfId="0" applyFont="1" applyFill="1" applyBorder="1"/>
    <xf numFmtId="0" fontId="0" fillId="57" borderId="38" xfId="0" applyFont="1" applyFill="1" applyBorder="1"/>
    <xf numFmtId="0" fontId="91" fillId="57" borderId="35" xfId="0" applyFont="1" applyFill="1" applyBorder="1" applyAlignment="1">
      <alignment horizontal="right" vertical="center"/>
    </xf>
    <xf numFmtId="0" fontId="91" fillId="57" borderId="36" xfId="0" applyFont="1" applyFill="1" applyBorder="1" applyAlignment="1">
      <alignment horizontal="right" vertical="center"/>
    </xf>
    <xf numFmtId="0" fontId="92" fillId="57" borderId="0" xfId="0" applyFont="1" applyFill="1" applyBorder="1"/>
    <xf numFmtId="0" fontId="93" fillId="57" borderId="0" xfId="0" applyFont="1" applyFill="1" applyBorder="1"/>
    <xf numFmtId="0" fontId="92" fillId="57" borderId="38" xfId="0" applyFont="1" applyFill="1" applyBorder="1"/>
    <xf numFmtId="0" fontId="93" fillId="57" borderId="44" xfId="0" applyFont="1" applyFill="1" applyBorder="1"/>
    <xf numFmtId="0" fontId="92" fillId="57" borderId="48" xfId="0" applyFont="1" applyFill="1" applyBorder="1"/>
    <xf numFmtId="0" fontId="93" fillId="57" borderId="35" xfId="0" applyFont="1" applyFill="1" applyBorder="1"/>
    <xf numFmtId="0" fontId="92" fillId="57" borderId="35" xfId="0" applyFont="1" applyFill="1" applyBorder="1"/>
    <xf numFmtId="0" fontId="93" fillId="57" borderId="36" xfId="0" applyFont="1" applyFill="1" applyBorder="1"/>
    <xf numFmtId="0" fontId="94" fillId="57" borderId="35" xfId="0" applyFont="1" applyFill="1" applyBorder="1" applyAlignment="1">
      <alignment horizontal="right" vertical="center"/>
    </xf>
    <xf numFmtId="0" fontId="94" fillId="57" borderId="36" xfId="0" applyFont="1" applyFill="1" applyBorder="1" applyAlignment="1">
      <alignment horizontal="right" vertical="center"/>
    </xf>
    <xf numFmtId="0" fontId="93" fillId="57" borderId="40" xfId="0" applyFont="1" applyFill="1" applyBorder="1" applyAlignment="1">
      <alignment horizontal="right"/>
    </xf>
    <xf numFmtId="0" fontId="93" fillId="57" borderId="40" xfId="0" applyFont="1" applyFill="1" applyBorder="1"/>
    <xf numFmtId="0" fontId="95" fillId="57" borderId="48" xfId="0" applyFont="1" applyFill="1" applyBorder="1"/>
    <xf numFmtId="0" fontId="95" fillId="57" borderId="46" xfId="0" applyFont="1" applyFill="1" applyBorder="1"/>
    <xf numFmtId="0" fontId="96" fillId="57" borderId="45" xfId="0" applyFont="1" applyFill="1" applyBorder="1"/>
    <xf numFmtId="0" fontId="28" fillId="57" borderId="48" xfId="0" applyFont="1" applyFill="1" applyBorder="1"/>
    <xf numFmtId="0" fontId="28" fillId="57" borderId="46" xfId="0" applyFont="1" applyFill="1" applyBorder="1"/>
    <xf numFmtId="0" fontId="97" fillId="57" borderId="45" xfId="0" applyFont="1" applyFill="1" applyBorder="1"/>
    <xf numFmtId="0" fontId="0" fillId="57" borderId="34" xfId="0" applyFill="1" applyBorder="1"/>
    <xf numFmtId="0" fontId="0" fillId="57" borderId="37" xfId="0" applyFill="1" applyBorder="1"/>
    <xf numFmtId="0" fontId="98" fillId="0" borderId="0" xfId="0" applyFont="1" applyAlignment="1">
      <alignment vertical="center"/>
    </xf>
    <xf numFmtId="0" fontId="99" fillId="0" borderId="0" xfId="0" applyFont="1"/>
    <xf numFmtId="0" fontId="0" fillId="57" borderId="43" xfId="0" applyFill="1" applyBorder="1"/>
    <xf numFmtId="0" fontId="78" fillId="57" borderId="0" xfId="183" quotePrefix="1" applyFill="1"/>
    <xf numFmtId="0" fontId="2" fillId="57" borderId="37" xfId="0" applyFont="1" applyFill="1" applyBorder="1"/>
    <xf numFmtId="0" fontId="78" fillId="57" borderId="0" xfId="183" applyFill="1" applyAlignment="1"/>
    <xf numFmtId="0" fontId="0" fillId="57" borderId="43" xfId="0" applyFill="1" applyBorder="1" applyAlignment="1">
      <alignment horizontal="center"/>
    </xf>
    <xf numFmtId="0" fontId="0" fillId="57" borderId="44" xfId="0" applyFill="1" applyBorder="1" applyAlignment="1">
      <alignment horizontal="center"/>
    </xf>
    <xf numFmtId="0" fontId="0" fillId="57" borderId="48" xfId="0" applyFill="1" applyBorder="1" applyAlignment="1">
      <alignment horizontal="center"/>
    </xf>
    <xf numFmtId="0" fontId="0" fillId="57" borderId="47" xfId="0" applyFill="1" applyBorder="1" applyAlignment="1">
      <alignment horizontal="center"/>
    </xf>
    <xf numFmtId="0" fontId="0" fillId="57" borderId="0" xfId="0" applyFill="1" applyAlignment="1">
      <alignment horizontal="left" wrapText="1"/>
    </xf>
    <xf numFmtId="0" fontId="0" fillId="57" borderId="0" xfId="0" applyFont="1" applyFill="1" applyAlignment="1">
      <alignment horizontal="left" wrapText="1"/>
    </xf>
    <xf numFmtId="0" fontId="0" fillId="57" borderId="34" xfId="0" applyFill="1" applyBorder="1" applyAlignment="1">
      <alignment horizontal="center" wrapText="1"/>
    </xf>
    <xf numFmtId="0" fontId="0" fillId="57" borderId="36" xfId="0" applyFill="1" applyBorder="1" applyAlignment="1">
      <alignment horizontal="center" wrapText="1"/>
    </xf>
    <xf numFmtId="0" fontId="0" fillId="57" borderId="46" xfId="0" applyFill="1" applyBorder="1" applyAlignment="1">
      <alignment horizontal="center"/>
    </xf>
    <xf numFmtId="0" fontId="0" fillId="57" borderId="0" xfId="0" applyFill="1" applyBorder="1" applyAlignment="1">
      <alignment horizontal="left" wrapText="1"/>
    </xf>
    <xf numFmtId="0" fontId="2" fillId="57" borderId="0" xfId="0" applyFont="1" applyFill="1" applyBorder="1" applyAlignment="1">
      <alignment horizontal="left" vertical="top" wrapText="1"/>
    </xf>
    <xf numFmtId="0" fontId="2" fillId="57" borderId="42" xfId="0" applyFont="1" applyFill="1" applyBorder="1" applyAlignment="1">
      <alignment horizontal="left" vertical="top" wrapText="1"/>
    </xf>
  </cellXfs>
  <cellStyles count="186">
    <cellStyle name="_KF08 DL 080909 raw data Part III Ch1" xfId="54"/>
    <cellStyle name="_KF08 DL 080909 raw data Part III Ch1_KF2010 Figure 1 1 1 World GERD 100310 (2)" xfId="55"/>
    <cellStyle name="20 % - Farve1" xfId="29" builtinId="30" customBuiltin="1"/>
    <cellStyle name="20 % - Farve2" xfId="33" builtinId="34" customBuiltin="1"/>
    <cellStyle name="20 % - Farve3" xfId="37" builtinId="38" customBuiltin="1"/>
    <cellStyle name="20 % - Farve4" xfId="41" builtinId="42" customBuiltin="1"/>
    <cellStyle name="20 % - Farve5" xfId="45" builtinId="46" customBuiltin="1"/>
    <cellStyle name="20 % - Farve6" xfId="49" builtinId="50" customBuiltin="1"/>
    <cellStyle name="20 % - Markeringsfarve1 2" xfId="56"/>
    <cellStyle name="20 % - Markeringsfarve2 2" xfId="57"/>
    <cellStyle name="20 % - Markeringsfarve3 2" xfId="58"/>
    <cellStyle name="20 % - Markeringsfarve4 2" xfId="59"/>
    <cellStyle name="20 % - Markeringsfarve5 2" xfId="60"/>
    <cellStyle name="20 % - Markeringsfarve6 2" xfId="61"/>
    <cellStyle name="20% - Colore 1" xfId="62"/>
    <cellStyle name="20% - Colore 2" xfId="63"/>
    <cellStyle name="20% - Colore 3" xfId="64"/>
    <cellStyle name="20% - Colore 4" xfId="65"/>
    <cellStyle name="20% - Colore 5" xfId="66"/>
    <cellStyle name="20% - Colore 6" xfId="67"/>
    <cellStyle name="40 % - Farve1" xfId="30" builtinId="31" customBuiltin="1"/>
    <cellStyle name="40 % - Farve2" xfId="34" builtinId="35" customBuiltin="1"/>
    <cellStyle name="40 % - Farve3" xfId="38" builtinId="39" customBuiltin="1"/>
    <cellStyle name="40 % - Farve4" xfId="42" builtinId="43" customBuiltin="1"/>
    <cellStyle name="40 % - Farve5" xfId="46" builtinId="47" customBuiltin="1"/>
    <cellStyle name="40 % - Farve6" xfId="50" builtinId="51" customBuiltin="1"/>
    <cellStyle name="40 % - Markeringsfarve1 2" xfId="68"/>
    <cellStyle name="40 % - Markeringsfarve2 2" xfId="69"/>
    <cellStyle name="40 % - Markeringsfarve3 2" xfId="70"/>
    <cellStyle name="40 % - Markeringsfarve4 2" xfId="71"/>
    <cellStyle name="40 % - Markeringsfarve5 2" xfId="72"/>
    <cellStyle name="40 % - Markeringsfarve6 2" xfId="73"/>
    <cellStyle name="40% - Colore 1" xfId="74"/>
    <cellStyle name="40% - Colore 2" xfId="75"/>
    <cellStyle name="40% - Colore 3" xfId="76"/>
    <cellStyle name="40% - Colore 4" xfId="77"/>
    <cellStyle name="40% - Colore 5" xfId="78"/>
    <cellStyle name="40% - Colore 6" xfId="79"/>
    <cellStyle name="60 % - Farve1" xfId="31" builtinId="32" customBuiltin="1"/>
    <cellStyle name="60 % - Farve2" xfId="35" builtinId="36" customBuiltin="1"/>
    <cellStyle name="60 % - Farve3" xfId="39" builtinId="40" customBuiltin="1"/>
    <cellStyle name="60 % - Farve4" xfId="43" builtinId="44" customBuiltin="1"/>
    <cellStyle name="60 % - Farve5" xfId="47" builtinId="48" customBuiltin="1"/>
    <cellStyle name="60 % - Farve6" xfId="51" builtinId="52" customBuiltin="1"/>
    <cellStyle name="60 % - Markeringsfarve1 2" xfId="80"/>
    <cellStyle name="60 % - Markeringsfarve2 2" xfId="81"/>
    <cellStyle name="60 % - Markeringsfarve3 2" xfId="82"/>
    <cellStyle name="60 % - Markeringsfarve4 2" xfId="83"/>
    <cellStyle name="60 % - Markeringsfarve5 2" xfId="84"/>
    <cellStyle name="60 % - Markeringsfarve6 2" xfId="85"/>
    <cellStyle name="60% - Colore 1" xfId="86"/>
    <cellStyle name="60% - Colore 2" xfId="87"/>
    <cellStyle name="60% - Colore 3" xfId="88"/>
    <cellStyle name="60% - Colore 4" xfId="89"/>
    <cellStyle name="60% - Colore 5" xfId="90"/>
    <cellStyle name="60% - Colore 6" xfId="91"/>
    <cellStyle name="Advarselstekst" xfId="24" builtinId="11" customBuiltin="1"/>
    <cellStyle name="Advarselstekst 2" xfId="178"/>
    <cellStyle name="ANCLAS,REZONES Y SUS PARTES,DE FUNDICION,DE HIERRO O DE ACERO" xfId="98"/>
    <cellStyle name="Bemærk!" xfId="25" builtinId="10" customBuiltin="1"/>
    <cellStyle name="Bemærk! 2" xfId="136"/>
    <cellStyle name="Beregning" xfId="21" builtinId="22" customBuiltin="1"/>
    <cellStyle name="Beregning 2" xfId="101"/>
    <cellStyle name="Besøgt link" xfId="184" builtinId="9" customBuiltin="1"/>
    <cellStyle name="Calcolo" xfId="100"/>
    <cellStyle name="Cella collegata" xfId="102"/>
    <cellStyle name="Cella da controllare" xfId="103"/>
    <cellStyle name="Colore 1" xfId="105"/>
    <cellStyle name="Colore 2" xfId="106"/>
    <cellStyle name="Colore 3" xfId="107"/>
    <cellStyle name="Colore 4" xfId="108"/>
    <cellStyle name="Colore 5" xfId="109"/>
    <cellStyle name="Colore 6" xfId="110"/>
    <cellStyle name="Comma0" xfId="111"/>
    <cellStyle name="Currency0" xfId="112"/>
    <cellStyle name="Date" xfId="113"/>
    <cellStyle name="Dezimal [0]_Germany" xfId="114"/>
    <cellStyle name="Dezimal_Germany" xfId="115"/>
    <cellStyle name="Euro" xfId="116"/>
    <cellStyle name="Farve1" xfId="28" builtinId="29" customBuiltin="1"/>
    <cellStyle name="Farve2" xfId="32" builtinId="33" customBuiltin="1"/>
    <cellStyle name="Farve3" xfId="36" builtinId="37" customBuiltin="1"/>
    <cellStyle name="Farve4" xfId="40" builtinId="41" customBuiltin="1"/>
    <cellStyle name="Farve5" xfId="44" builtinId="45" customBuiltin="1"/>
    <cellStyle name="Farve6" xfId="48" builtinId="49" customBuiltin="1"/>
    <cellStyle name="Fixed" xfId="118"/>
    <cellStyle name="Forklarende tekst" xfId="26" builtinId="53" customBuiltin="1"/>
    <cellStyle name="Forklarende tekst 2" xfId="117"/>
    <cellStyle name="God" xfId="17" builtinId="26" customBuiltin="1"/>
    <cellStyle name="God 2" xfId="119"/>
    <cellStyle name="Input" xfId="19" builtinId="20" customBuiltin="1"/>
    <cellStyle name="Input 2" xfId="124"/>
    <cellStyle name="Komma" xfId="3" builtinId="3"/>
    <cellStyle name="Kontrollér celle" xfId="23" builtinId="23" customBuiltin="1"/>
    <cellStyle name="Kontroller celle 2" xfId="104"/>
    <cellStyle name="level1a" xfId="125"/>
    <cellStyle name="Link" xfId="183" builtinId="8" customBuiltin="1"/>
    <cellStyle name="Markeringsfarve1 2" xfId="92"/>
    <cellStyle name="Markeringsfarve2 2" xfId="93"/>
    <cellStyle name="Markeringsfarve3 2" xfId="94"/>
    <cellStyle name="Markeringsfarve4 2" xfId="95"/>
    <cellStyle name="Markeringsfarve5 2" xfId="96"/>
    <cellStyle name="Markeringsfarve6 2" xfId="97"/>
    <cellStyle name="Neutral" xfId="18" builtinId="28" customBuiltin="1"/>
    <cellStyle name="Neutral 2" xfId="127"/>
    <cellStyle name="Neutrale" xfId="128"/>
    <cellStyle name="Normal" xfId="0" builtinId="0"/>
    <cellStyle name="Normal 10" xfId="7"/>
    <cellStyle name="Normal 11" xfId="9"/>
    <cellStyle name="Normal 12" xfId="11"/>
    <cellStyle name="Normal 13" xfId="181"/>
    <cellStyle name="Normal 19" xfId="129"/>
    <cellStyle name="Normal 2" xfId="2"/>
    <cellStyle name="Normal 2 2" xfId="131"/>
    <cellStyle name="Normal 2 3" xfId="130"/>
    <cellStyle name="Normal 2_962010071P1G001" xfId="132"/>
    <cellStyle name="Normal 3" xfId="133"/>
    <cellStyle name="Normal 4" xfId="179"/>
    <cellStyle name="Normal 5" xfId="52"/>
    <cellStyle name="Normal 5 2" xfId="185"/>
    <cellStyle name="Normal 6" xfId="10"/>
    <cellStyle name="Normal 7" xfId="5"/>
    <cellStyle name="Normal 8" xfId="180"/>
    <cellStyle name="Normal 9" xfId="182"/>
    <cellStyle name="Normale_Foglio1" xfId="134"/>
    <cellStyle name="Nota" xfId="135"/>
    <cellStyle name="Output" xfId="20" builtinId="21" customBuiltin="1"/>
    <cellStyle name="Output 2" xfId="137"/>
    <cellStyle name="Overskrift 1" xfId="13" builtinId="16" customBuiltin="1"/>
    <cellStyle name="Overskrift 1 2" xfId="120"/>
    <cellStyle name="Overskrift 2" xfId="14" builtinId="17" customBuiltin="1"/>
    <cellStyle name="Overskrift 2 2" xfId="121"/>
    <cellStyle name="Overskrift 3" xfId="15" builtinId="18" customBuiltin="1"/>
    <cellStyle name="Overskrift 3 2" xfId="122"/>
    <cellStyle name="Overskrift 4" xfId="16" builtinId="19" customBuiltin="1"/>
    <cellStyle name="Overskrift 4 2" xfId="123"/>
    <cellStyle name="Percent 2" xfId="138"/>
    <cellStyle name="Procent" xfId="1" builtinId="5"/>
    <cellStyle name="Sammenkædet celle" xfId="22" builtinId="24" customBuiltin="1"/>
    <cellStyle name="Sammenkædet celle 2" xfId="126"/>
    <cellStyle name="ss1" xfId="139"/>
    <cellStyle name="ss10" xfId="140"/>
    <cellStyle name="ss11" xfId="141"/>
    <cellStyle name="ss12" xfId="142"/>
    <cellStyle name="ss13" xfId="143"/>
    <cellStyle name="ss14" xfId="144"/>
    <cellStyle name="ss15" xfId="145"/>
    <cellStyle name="ss16" xfId="146"/>
    <cellStyle name="ss17" xfId="147"/>
    <cellStyle name="ss18" xfId="148"/>
    <cellStyle name="ss19" xfId="149"/>
    <cellStyle name="ss2" xfId="150"/>
    <cellStyle name="ss20" xfId="151"/>
    <cellStyle name="ss21" xfId="152"/>
    <cellStyle name="ss22" xfId="153"/>
    <cellStyle name="ss3" xfId="154"/>
    <cellStyle name="ss4" xfId="155"/>
    <cellStyle name="ss5" xfId="156"/>
    <cellStyle name="ss6" xfId="157"/>
    <cellStyle name="ss7" xfId="158"/>
    <cellStyle name="ss8" xfId="159"/>
    <cellStyle name="ss9" xfId="160"/>
    <cellStyle name="Style 1" xfId="6"/>
    <cellStyle name="Style 1 2" xfId="8"/>
    <cellStyle name="Style 2" xfId="53"/>
    <cellStyle name="Tagline" xfId="161"/>
    <cellStyle name="Testo avviso" xfId="162"/>
    <cellStyle name="Testo descrittivo" xfId="163"/>
    <cellStyle name="Titel" xfId="12" builtinId="15" customBuiltin="1"/>
    <cellStyle name="Titel 2" xfId="164"/>
    <cellStyle name="Title 1" xfId="165"/>
    <cellStyle name="Title 2" xfId="166"/>
    <cellStyle name="Titolo" xfId="167"/>
    <cellStyle name="Titolo 1" xfId="168"/>
    <cellStyle name="Titolo 2" xfId="169"/>
    <cellStyle name="Titolo 3" xfId="170"/>
    <cellStyle name="Titolo 4" xfId="171"/>
    <cellStyle name="Total" xfId="27" builtinId="25" customBuiltin="1"/>
    <cellStyle name="Total 2" xfId="172"/>
    <cellStyle name="Totale" xfId="173"/>
    <cellStyle name="Ugyldig" xfId="4" builtinId="27" customBuiltin="1"/>
    <cellStyle name="Ugyldig 2" xfId="99"/>
    <cellStyle name="Valore non valido" xfId="174"/>
    <cellStyle name="Valore valido" xfId="175"/>
    <cellStyle name="Währung [0]_Germany" xfId="176"/>
    <cellStyle name="Währung_Germany" xfId="177"/>
  </cellStyles>
  <dxfs count="0"/>
  <tableStyles count="0" defaultTableStyle="TableStyleMedium2" defaultPivotStyle="PivotStyleLight16"/>
  <colors>
    <mruColors>
      <color rgb="FFA5027D"/>
      <color rgb="FF8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9.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1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9.8567493839856288E-2"/>
          <c:w val="1"/>
          <c:h val="0.52778804978239835"/>
        </c:manualLayout>
      </c:layout>
      <c:lineChart>
        <c:grouping val="standard"/>
        <c:varyColors val="0"/>
        <c:ser>
          <c:idx val="1"/>
          <c:order val="1"/>
          <c:tx>
            <c:strRef>
              <c:f>'Figur 2.1'!$B$5</c:f>
              <c:strCache>
                <c:ptCount val="1"/>
                <c:pt idx="0">
                  <c:v>Patentansøgninger</c:v>
                </c:pt>
              </c:strCache>
            </c:strRef>
          </c:tx>
          <c:spPr>
            <a:ln w="28575" cap="rnd">
              <a:solidFill>
                <a:srgbClr val="46328C"/>
              </a:solidFill>
              <a:round/>
            </a:ln>
          </c:spPr>
          <c:marker>
            <c:symbol val="none"/>
          </c:marker>
          <c:cat>
            <c:numRef>
              <c:f>'Figur 2.1'!$C$3:$T$3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2.1'!$C$5:$T$5</c:f>
              <c:numCache>
                <c:formatCode>General</c:formatCode>
                <c:ptCount val="18"/>
                <c:pt idx="0">
                  <c:v>52</c:v>
                </c:pt>
                <c:pt idx="1">
                  <c:v>60</c:v>
                </c:pt>
                <c:pt idx="2">
                  <c:v>76</c:v>
                </c:pt>
                <c:pt idx="3">
                  <c:v>80</c:v>
                </c:pt>
                <c:pt idx="4">
                  <c:v>104</c:v>
                </c:pt>
                <c:pt idx="5">
                  <c:v>85</c:v>
                </c:pt>
                <c:pt idx="6">
                  <c:v>110</c:v>
                </c:pt>
                <c:pt idx="7">
                  <c:v>127</c:v>
                </c:pt>
                <c:pt idx="8">
                  <c:v>125</c:v>
                </c:pt>
                <c:pt idx="9">
                  <c:v>127</c:v>
                </c:pt>
                <c:pt idx="10">
                  <c:v>120</c:v>
                </c:pt>
                <c:pt idx="11">
                  <c:v>167</c:v>
                </c:pt>
                <c:pt idx="12">
                  <c:v>171</c:v>
                </c:pt>
                <c:pt idx="13">
                  <c:v>195</c:v>
                </c:pt>
                <c:pt idx="14">
                  <c:v>183</c:v>
                </c:pt>
                <c:pt idx="15">
                  <c:v>144</c:v>
                </c:pt>
                <c:pt idx="16">
                  <c:v>165</c:v>
                </c:pt>
                <c:pt idx="17">
                  <c:v>147</c:v>
                </c:pt>
              </c:numCache>
            </c:numRef>
          </c:val>
          <c:smooth val="0"/>
          <c:extLst>
            <c:ext xmlns:c16="http://schemas.microsoft.com/office/drawing/2014/chart" uri="{C3380CC4-5D6E-409C-BE32-E72D297353CC}">
              <c16:uniqueId val="{00000001-4CFE-43E5-8A4F-39C99AEE026F}"/>
            </c:ext>
          </c:extLst>
        </c:ser>
        <c:ser>
          <c:idx val="2"/>
          <c:order val="2"/>
          <c:tx>
            <c:strRef>
              <c:f>'Figur 2.1'!$B$6</c:f>
              <c:strCache>
                <c:ptCount val="1"/>
                <c:pt idx="0">
                  <c:v>Licens-, salgs- og optionsaftaler</c:v>
                </c:pt>
              </c:strCache>
            </c:strRef>
          </c:tx>
          <c:spPr>
            <a:ln w="28575" cap="rnd">
              <a:solidFill>
                <a:srgbClr val="E6821E"/>
              </a:solidFill>
              <a:round/>
            </a:ln>
          </c:spPr>
          <c:marker>
            <c:symbol val="none"/>
          </c:marker>
          <c:cat>
            <c:numRef>
              <c:f>'Figur 2.1'!$C$3:$T$3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2.1'!$C$6:$T$6</c:f>
              <c:numCache>
                <c:formatCode>General</c:formatCode>
                <c:ptCount val="18"/>
                <c:pt idx="0">
                  <c:v>11</c:v>
                </c:pt>
                <c:pt idx="1">
                  <c:v>34</c:v>
                </c:pt>
                <c:pt idx="2">
                  <c:v>27</c:v>
                </c:pt>
                <c:pt idx="3">
                  <c:v>32</c:v>
                </c:pt>
                <c:pt idx="4">
                  <c:v>44</c:v>
                </c:pt>
                <c:pt idx="5">
                  <c:v>78</c:v>
                </c:pt>
                <c:pt idx="6">
                  <c:v>113</c:v>
                </c:pt>
                <c:pt idx="7">
                  <c:v>88</c:v>
                </c:pt>
                <c:pt idx="8">
                  <c:v>88</c:v>
                </c:pt>
                <c:pt idx="9">
                  <c:v>73</c:v>
                </c:pt>
                <c:pt idx="10">
                  <c:v>103</c:v>
                </c:pt>
                <c:pt idx="11">
                  <c:v>107</c:v>
                </c:pt>
                <c:pt idx="12">
                  <c:v>108</c:v>
                </c:pt>
                <c:pt idx="13">
                  <c:v>120</c:v>
                </c:pt>
                <c:pt idx="14">
                  <c:v>123</c:v>
                </c:pt>
                <c:pt idx="15">
                  <c:v>190</c:v>
                </c:pt>
                <c:pt idx="16">
                  <c:v>144</c:v>
                </c:pt>
                <c:pt idx="17">
                  <c:v>140</c:v>
                </c:pt>
              </c:numCache>
            </c:numRef>
          </c:val>
          <c:smooth val="0"/>
          <c:extLst>
            <c:ext xmlns:c16="http://schemas.microsoft.com/office/drawing/2014/chart" uri="{C3380CC4-5D6E-409C-BE32-E72D297353CC}">
              <c16:uniqueId val="{00000002-4CFE-43E5-8A4F-39C99AEE026F}"/>
            </c:ext>
          </c:extLst>
        </c:ser>
        <c:ser>
          <c:idx val="3"/>
          <c:order val="3"/>
          <c:tx>
            <c:strRef>
              <c:f>'Figur 2.1'!$B$7</c:f>
              <c:strCache>
                <c:ptCount val="1"/>
                <c:pt idx="0">
                  <c:v>Spinout-virksomheder</c:v>
                </c:pt>
              </c:strCache>
            </c:strRef>
          </c:tx>
          <c:spPr>
            <a:ln w="28575" cap="rnd">
              <a:solidFill>
                <a:srgbClr val="BF1C80"/>
              </a:solidFill>
              <a:round/>
            </a:ln>
          </c:spPr>
          <c:marker>
            <c:symbol val="none"/>
          </c:marker>
          <c:cat>
            <c:numRef>
              <c:f>'Figur 2.1'!$C$3:$T$3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2.1'!$C$7:$T$7</c:f>
              <c:numCache>
                <c:formatCode>General</c:formatCode>
                <c:ptCount val="18"/>
                <c:pt idx="0">
                  <c:v>2</c:v>
                </c:pt>
                <c:pt idx="1">
                  <c:v>8</c:v>
                </c:pt>
                <c:pt idx="2">
                  <c:v>4</c:v>
                </c:pt>
                <c:pt idx="3">
                  <c:v>10</c:v>
                </c:pt>
                <c:pt idx="4">
                  <c:v>7</c:v>
                </c:pt>
                <c:pt idx="5">
                  <c:v>14</c:v>
                </c:pt>
                <c:pt idx="6">
                  <c:v>16</c:v>
                </c:pt>
                <c:pt idx="7">
                  <c:v>9</c:v>
                </c:pt>
                <c:pt idx="8">
                  <c:v>12</c:v>
                </c:pt>
                <c:pt idx="9">
                  <c:v>8</c:v>
                </c:pt>
                <c:pt idx="10">
                  <c:v>11</c:v>
                </c:pt>
                <c:pt idx="11">
                  <c:v>8</c:v>
                </c:pt>
                <c:pt idx="12">
                  <c:v>19</c:v>
                </c:pt>
                <c:pt idx="13">
                  <c:v>17</c:v>
                </c:pt>
                <c:pt idx="14">
                  <c:v>18</c:v>
                </c:pt>
                <c:pt idx="15">
                  <c:v>21</c:v>
                </c:pt>
                <c:pt idx="16">
                  <c:v>22</c:v>
                </c:pt>
                <c:pt idx="17">
                  <c:v>18</c:v>
                </c:pt>
              </c:numCache>
            </c:numRef>
          </c:val>
          <c:smooth val="0"/>
          <c:extLst>
            <c:ext xmlns:c16="http://schemas.microsoft.com/office/drawing/2014/chart" uri="{C3380CC4-5D6E-409C-BE32-E72D297353CC}">
              <c16:uniqueId val="{00000003-4CFE-43E5-8A4F-39C99AEE026F}"/>
            </c:ext>
          </c:extLst>
        </c:ser>
        <c:dLbls>
          <c:showLegendKey val="0"/>
          <c:showVal val="0"/>
          <c:showCatName val="0"/>
          <c:showSerName val="0"/>
          <c:showPercent val="0"/>
          <c:showBubbleSize val="0"/>
        </c:dLbls>
        <c:marker val="1"/>
        <c:smooth val="0"/>
        <c:axId val="237194624"/>
        <c:axId val="237200512"/>
      </c:lineChart>
      <c:lineChart>
        <c:grouping val="standard"/>
        <c:varyColors val="0"/>
        <c:ser>
          <c:idx val="0"/>
          <c:order val="0"/>
          <c:tx>
            <c:strRef>
              <c:f>'Figur 2.1'!$B$4</c:f>
              <c:strCache>
                <c:ptCount val="1"/>
                <c:pt idx="0">
                  <c:v>Opfindelser</c:v>
                </c:pt>
              </c:strCache>
            </c:strRef>
          </c:tx>
          <c:spPr>
            <a:ln w="28575" cap="rnd">
              <a:solidFill>
                <a:srgbClr val="888888"/>
              </a:solidFill>
              <a:round/>
            </a:ln>
          </c:spPr>
          <c:marker>
            <c:symbol val="none"/>
          </c:marker>
          <c:cat>
            <c:numRef>
              <c:f>'Figur 2.1'!$C$3:$T$3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2.1'!$C$4:$T$4</c:f>
              <c:numCache>
                <c:formatCode>General</c:formatCode>
                <c:ptCount val="18"/>
                <c:pt idx="0">
                  <c:v>117</c:v>
                </c:pt>
                <c:pt idx="1">
                  <c:v>162</c:v>
                </c:pt>
                <c:pt idx="2">
                  <c:v>170</c:v>
                </c:pt>
                <c:pt idx="3">
                  <c:v>199</c:v>
                </c:pt>
                <c:pt idx="4">
                  <c:v>231</c:v>
                </c:pt>
                <c:pt idx="5">
                  <c:v>276</c:v>
                </c:pt>
                <c:pt idx="6">
                  <c:v>360</c:v>
                </c:pt>
                <c:pt idx="7">
                  <c:v>353</c:v>
                </c:pt>
                <c:pt idx="8">
                  <c:v>292</c:v>
                </c:pt>
                <c:pt idx="9">
                  <c:v>287</c:v>
                </c:pt>
                <c:pt idx="10">
                  <c:v>324</c:v>
                </c:pt>
                <c:pt idx="11">
                  <c:v>359</c:v>
                </c:pt>
                <c:pt idx="12">
                  <c:v>430</c:v>
                </c:pt>
                <c:pt idx="13">
                  <c:v>479</c:v>
                </c:pt>
                <c:pt idx="14">
                  <c:v>464</c:v>
                </c:pt>
                <c:pt idx="15">
                  <c:v>478</c:v>
                </c:pt>
                <c:pt idx="16">
                  <c:v>473</c:v>
                </c:pt>
                <c:pt idx="17">
                  <c:v>421</c:v>
                </c:pt>
              </c:numCache>
            </c:numRef>
          </c:val>
          <c:smooth val="0"/>
          <c:extLst>
            <c:ext xmlns:c16="http://schemas.microsoft.com/office/drawing/2014/chart" uri="{C3380CC4-5D6E-409C-BE32-E72D297353CC}">
              <c16:uniqueId val="{00000000-4CFE-43E5-8A4F-39C99AEE026F}"/>
            </c:ext>
          </c:extLst>
        </c:ser>
        <c:dLbls>
          <c:showLegendKey val="0"/>
          <c:showVal val="0"/>
          <c:showCatName val="0"/>
          <c:showSerName val="0"/>
          <c:showPercent val="0"/>
          <c:showBubbleSize val="0"/>
        </c:dLbls>
        <c:marker val="1"/>
        <c:smooth val="0"/>
        <c:axId val="237203840"/>
        <c:axId val="237202048"/>
      </c:lineChart>
      <c:catAx>
        <c:axId val="23719462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237200512"/>
        <c:crosses val="autoZero"/>
        <c:auto val="1"/>
        <c:lblAlgn val="ctr"/>
        <c:lblOffset val="100"/>
        <c:noMultiLvlLbl val="0"/>
      </c:catAx>
      <c:valAx>
        <c:axId val="237200512"/>
        <c:scaling>
          <c:orientation val="minMax"/>
          <c:max val="600"/>
          <c:min val="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237194624"/>
        <c:crosses val="autoZero"/>
        <c:crossBetween val="between"/>
      </c:valAx>
      <c:valAx>
        <c:axId val="237202048"/>
        <c:scaling>
          <c:orientation val="minMax"/>
        </c:scaling>
        <c:delete val="0"/>
        <c:axPos val="r"/>
        <c:numFmt formatCode="General" sourceLinked="1"/>
        <c:majorTickMark val="out"/>
        <c:minorTickMark val="none"/>
        <c:tickLblPos val="nextTo"/>
        <c:crossAx val="237203840"/>
        <c:crosses val="max"/>
        <c:crossBetween val="between"/>
      </c:valAx>
      <c:catAx>
        <c:axId val="237203840"/>
        <c:scaling>
          <c:orientation val="minMax"/>
        </c:scaling>
        <c:delete val="1"/>
        <c:axPos val="b"/>
        <c:numFmt formatCode="General" sourceLinked="1"/>
        <c:majorTickMark val="out"/>
        <c:minorTickMark val="none"/>
        <c:tickLblPos val="nextTo"/>
        <c:crossAx val="237202048"/>
        <c:crosses val="autoZero"/>
        <c:auto val="1"/>
        <c:lblAlgn val="ctr"/>
        <c:lblOffset val="100"/>
        <c:noMultiLvlLbl val="0"/>
      </c:catAx>
      <c:spPr>
        <a:noFill/>
        <a:ln>
          <a:noFill/>
        </a:ln>
        <a:effectLst/>
      </c:spPr>
    </c:plotArea>
    <c:legend>
      <c:legendPos val="b"/>
      <c:layout>
        <c:manualLayout>
          <c:xMode val="edge"/>
          <c:yMode val="edge"/>
          <c:x val="2.2577777777777776E-2"/>
          <c:y val="0.67066082906705971"/>
          <c:w val="0.69345377777777772"/>
          <c:h val="0.32933917093294029"/>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2.8139531792030933E-2"/>
          <c:y val="9.1002497985427089E-2"/>
          <c:w val="0.94372093641593813"/>
          <c:h val="0.78079894162639585"/>
        </c:manualLayout>
      </c:layout>
      <c:barChart>
        <c:barDir val="col"/>
        <c:grouping val="stacked"/>
        <c:varyColors val="0"/>
        <c:ser>
          <c:idx val="0"/>
          <c:order val="0"/>
          <c:tx>
            <c:strRef>
              <c:f>'Figur 2.10'!$B$12</c:f>
              <c:strCache>
                <c:ptCount val="1"/>
                <c:pt idx="0">
                  <c:v>Universiteter</c:v>
                </c:pt>
              </c:strCache>
            </c:strRef>
          </c:tx>
          <c:spPr>
            <a:solidFill>
              <a:srgbClr val="888888"/>
            </a:solidFill>
          </c:spPr>
          <c:invertIfNegative val="0"/>
          <c:cat>
            <c:numRef>
              <c:f>'Figur 2.10'!$C$11:$T$11</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2.10'!$C$12:$T$12</c:f>
              <c:numCache>
                <c:formatCode>General</c:formatCode>
                <c:ptCount val="18"/>
                <c:pt idx="0">
                  <c:v>1</c:v>
                </c:pt>
                <c:pt idx="1">
                  <c:v>7</c:v>
                </c:pt>
                <c:pt idx="2">
                  <c:v>3</c:v>
                </c:pt>
                <c:pt idx="3">
                  <c:v>5</c:v>
                </c:pt>
                <c:pt idx="4">
                  <c:v>7</c:v>
                </c:pt>
                <c:pt idx="5">
                  <c:v>10</c:v>
                </c:pt>
                <c:pt idx="6">
                  <c:v>14</c:v>
                </c:pt>
                <c:pt idx="7">
                  <c:v>8</c:v>
                </c:pt>
                <c:pt idx="8">
                  <c:v>8</c:v>
                </c:pt>
                <c:pt idx="9">
                  <c:v>6</c:v>
                </c:pt>
                <c:pt idx="10">
                  <c:v>10</c:v>
                </c:pt>
                <c:pt idx="11">
                  <c:v>7</c:v>
                </c:pt>
                <c:pt idx="12">
                  <c:v>18</c:v>
                </c:pt>
                <c:pt idx="13">
                  <c:v>15</c:v>
                </c:pt>
                <c:pt idx="14">
                  <c:v>17</c:v>
                </c:pt>
                <c:pt idx="15">
                  <c:v>18</c:v>
                </c:pt>
                <c:pt idx="16">
                  <c:v>16</c:v>
                </c:pt>
                <c:pt idx="17">
                  <c:v>13</c:v>
                </c:pt>
              </c:numCache>
            </c:numRef>
          </c:val>
          <c:extLst>
            <c:ext xmlns:c16="http://schemas.microsoft.com/office/drawing/2014/chart" uri="{C3380CC4-5D6E-409C-BE32-E72D297353CC}">
              <c16:uniqueId val="{00000000-42CE-4425-AFDA-A74BA4ABB276}"/>
            </c:ext>
          </c:extLst>
        </c:ser>
        <c:ser>
          <c:idx val="1"/>
          <c:order val="1"/>
          <c:tx>
            <c:strRef>
              <c:f>'Figur 2.10'!$B$13</c:f>
              <c:strCache>
                <c:ptCount val="1"/>
                <c:pt idx="0">
                  <c:v>Sygehuse</c:v>
                </c:pt>
              </c:strCache>
            </c:strRef>
          </c:tx>
          <c:spPr>
            <a:solidFill>
              <a:srgbClr val="46328C"/>
            </a:solidFill>
          </c:spPr>
          <c:invertIfNegative val="0"/>
          <c:cat>
            <c:numRef>
              <c:f>'Figur 2.10'!$C$11:$T$11</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2.10'!$C$13:$T$13</c:f>
              <c:numCache>
                <c:formatCode>General</c:formatCode>
                <c:ptCount val="18"/>
                <c:pt idx="0">
                  <c:v>1</c:v>
                </c:pt>
                <c:pt idx="1">
                  <c:v>1</c:v>
                </c:pt>
                <c:pt idx="2">
                  <c:v>1</c:v>
                </c:pt>
                <c:pt idx="3">
                  <c:v>5</c:v>
                </c:pt>
                <c:pt idx="4">
                  <c:v>0</c:v>
                </c:pt>
                <c:pt idx="5">
                  <c:v>4</c:v>
                </c:pt>
                <c:pt idx="6">
                  <c:v>2</c:v>
                </c:pt>
                <c:pt idx="7">
                  <c:v>1</c:v>
                </c:pt>
                <c:pt idx="8">
                  <c:v>4</c:v>
                </c:pt>
                <c:pt idx="9">
                  <c:v>2</c:v>
                </c:pt>
                <c:pt idx="10">
                  <c:v>1</c:v>
                </c:pt>
                <c:pt idx="11">
                  <c:v>1</c:v>
                </c:pt>
                <c:pt idx="12">
                  <c:v>1</c:v>
                </c:pt>
                <c:pt idx="13">
                  <c:v>2</c:v>
                </c:pt>
                <c:pt idx="14">
                  <c:v>1</c:v>
                </c:pt>
                <c:pt idx="15">
                  <c:v>3</c:v>
                </c:pt>
                <c:pt idx="16">
                  <c:v>6</c:v>
                </c:pt>
                <c:pt idx="17">
                  <c:v>5</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239327488"/>
        <c:axId val="239403008"/>
      </c:barChart>
      <c:lineChart>
        <c:grouping val="standard"/>
        <c:varyColors val="0"/>
        <c:ser>
          <c:idx val="2"/>
          <c:order val="2"/>
          <c:tx>
            <c:strRef>
              <c:f>'Figur 2.10'!$B$14</c:f>
              <c:strCache>
                <c:ptCount val="1"/>
                <c:pt idx="0">
                  <c:v>I alt (eksklusiv dobbelt)</c:v>
                </c:pt>
              </c:strCache>
            </c:strRef>
          </c:tx>
          <c:spPr>
            <a:ln>
              <a:prstDash val="dash"/>
            </a:ln>
          </c:spPr>
          <c:marker>
            <c:symbol val="none"/>
          </c:marker>
          <c:cat>
            <c:numRef>
              <c:f>'Figur 2.10'!$C$11:$T$11</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2.10'!$C$14:$T$14</c:f>
              <c:numCache>
                <c:formatCode>General</c:formatCode>
                <c:ptCount val="18"/>
                <c:pt idx="0">
                  <c:v>2</c:v>
                </c:pt>
                <c:pt idx="1">
                  <c:v>8</c:v>
                </c:pt>
                <c:pt idx="2">
                  <c:v>4</c:v>
                </c:pt>
                <c:pt idx="3">
                  <c:v>10</c:v>
                </c:pt>
                <c:pt idx="4">
                  <c:v>7</c:v>
                </c:pt>
                <c:pt idx="5">
                  <c:v>13</c:v>
                </c:pt>
                <c:pt idx="6">
                  <c:v>15</c:v>
                </c:pt>
                <c:pt idx="7">
                  <c:v>8</c:v>
                </c:pt>
                <c:pt idx="8">
                  <c:v>11</c:v>
                </c:pt>
                <c:pt idx="9">
                  <c:v>7</c:v>
                </c:pt>
                <c:pt idx="10">
                  <c:v>11</c:v>
                </c:pt>
                <c:pt idx="11">
                  <c:v>7</c:v>
                </c:pt>
                <c:pt idx="12">
                  <c:v>18</c:v>
                </c:pt>
                <c:pt idx="13">
                  <c:v>15</c:v>
                </c:pt>
                <c:pt idx="14">
                  <c:v>17</c:v>
                </c:pt>
                <c:pt idx="15">
                  <c:v>19</c:v>
                </c:pt>
                <c:pt idx="16">
                  <c:v>21</c:v>
                </c:pt>
                <c:pt idx="17">
                  <c:v>16</c:v>
                </c:pt>
              </c:numCache>
            </c:numRef>
          </c:val>
          <c:smooth val="1"/>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marker val="1"/>
        <c:smooth val="0"/>
        <c:axId val="239327488"/>
        <c:axId val="239403008"/>
      </c:lineChart>
      <c:catAx>
        <c:axId val="23932748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9403008"/>
        <c:crosses val="autoZero"/>
        <c:auto val="1"/>
        <c:lblAlgn val="ctr"/>
        <c:lblOffset val="100"/>
        <c:noMultiLvlLbl val="0"/>
      </c:catAx>
      <c:valAx>
        <c:axId val="23940300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9327488"/>
        <c:crosses val="autoZero"/>
        <c:crossBetween val="between"/>
      </c:valAx>
      <c:spPr>
        <a:noFill/>
        <a:ln>
          <a:noFill/>
        </a:ln>
        <a:effectLst/>
      </c:spPr>
    </c:plotArea>
    <c:legend>
      <c:legendPos val="b"/>
      <c:layout>
        <c:manualLayout>
          <c:xMode val="edge"/>
          <c:yMode val="edge"/>
          <c:x val="1.0232557015283975E-2"/>
          <c:y val="0.89905793959363256"/>
          <c:w val="0.4996517304905625"/>
          <c:h val="0.10094206040636747"/>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83357611548556432"/>
        </c:manualLayout>
      </c:layout>
      <c:barChart>
        <c:barDir val="col"/>
        <c:grouping val="clustered"/>
        <c:varyColors val="0"/>
        <c:ser>
          <c:idx val="0"/>
          <c:order val="0"/>
          <c:spPr>
            <a:solidFill>
              <a:srgbClr val="888888"/>
            </a:solidFill>
            <a:ln>
              <a:noFill/>
            </a:ln>
            <a:effectLst/>
            <a:extLst>
              <a:ext uri="{91240B29-F687-4F45-9708-019B960494DF}">
                <a14:hiddenLine xmlns:a14="http://schemas.microsoft.com/office/drawing/2010/main">
                  <a:noFill/>
                </a14:hiddenLine>
              </a:ext>
            </a:extLst>
          </c:spPr>
          <c:invertIfNegative val="0"/>
          <c:cat>
            <c:strRef>
              <c:f>'Figur 2.11'!$A$14:$A$22</c:f>
              <c:strCache>
                <c:ptCount val="9"/>
                <c:pt idx="0">
                  <c:v>Danmarks Tekniske Universitet</c:v>
                </c:pt>
                <c:pt idx="1">
                  <c:v>Københavns Universitet</c:v>
                </c:pt>
                <c:pt idx="2">
                  <c:v>Region Hovedstaden</c:v>
                </c:pt>
                <c:pt idx="3">
                  <c:v>Aalborg Universitet</c:v>
                </c:pt>
                <c:pt idx="4">
                  <c:v>Aarhus Universitet</c:v>
                </c:pt>
                <c:pt idx="5">
                  <c:v>Syddansk Universitet</c:v>
                </c:pt>
                <c:pt idx="6">
                  <c:v>Region Midtjylland</c:v>
                </c:pt>
                <c:pt idx="7">
                  <c:v>IT-universitetet</c:v>
                </c:pt>
                <c:pt idx="8">
                  <c:v>Region Syddanmark</c:v>
                </c:pt>
              </c:strCache>
            </c:strRef>
          </c:cat>
          <c:val>
            <c:numRef>
              <c:f>'Figur 2.11'!$B$14:$B$22</c:f>
              <c:numCache>
                <c:formatCode>#,##0</c:formatCode>
                <c:ptCount val="9"/>
                <c:pt idx="0">
                  <c:v>33</c:v>
                </c:pt>
                <c:pt idx="1">
                  <c:v>17</c:v>
                </c:pt>
                <c:pt idx="2">
                  <c:v>12</c:v>
                </c:pt>
                <c:pt idx="3">
                  <c:v>10</c:v>
                </c:pt>
                <c:pt idx="4">
                  <c:v>9</c:v>
                </c:pt>
                <c:pt idx="5">
                  <c:v>8</c:v>
                </c:pt>
                <c:pt idx="6">
                  <c:v>4</c:v>
                </c:pt>
                <c:pt idx="7">
                  <c:v>2</c:v>
                </c:pt>
                <c:pt idx="8">
                  <c:v>1</c:v>
                </c:pt>
              </c:numCache>
            </c:numRef>
          </c:val>
          <c:extLst>
            <c:ext xmlns:c16="http://schemas.microsoft.com/office/drawing/2014/chart" uri="{C3380CC4-5D6E-409C-BE32-E72D297353CC}">
              <c16:uniqueId val="{00000000-D0A2-4EF0-AF7F-68CA6B2B8D19}"/>
            </c:ext>
          </c:extLst>
        </c:ser>
        <c:dLbls>
          <c:showLegendKey val="0"/>
          <c:showVal val="0"/>
          <c:showCatName val="0"/>
          <c:showSerName val="0"/>
          <c:showPercent val="0"/>
          <c:showBubbleSize val="0"/>
        </c:dLbls>
        <c:gapWidth val="100"/>
        <c:overlap val="-10"/>
        <c:axId val="239448448"/>
        <c:axId val="239449984"/>
      </c:barChart>
      <c:catAx>
        <c:axId val="23944844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449984"/>
        <c:crosses val="autoZero"/>
        <c:auto val="1"/>
        <c:lblAlgn val="ctr"/>
        <c:lblOffset val="100"/>
        <c:noMultiLvlLbl val="0"/>
      </c:catAx>
      <c:valAx>
        <c:axId val="2394499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448448"/>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2.4122807017543858E-2"/>
          <c:y val="7.651862200191413E-2"/>
          <c:w val="0.95175438596491224"/>
          <c:h val="0.82454051692466568"/>
        </c:manualLayout>
      </c:layout>
      <c:barChart>
        <c:barDir val="col"/>
        <c:grouping val="clustered"/>
        <c:varyColors val="0"/>
        <c:ser>
          <c:idx val="0"/>
          <c:order val="0"/>
          <c:tx>
            <c:strRef>
              <c:f>'Figur 2.12 og figur 2.13'!$B$3</c:f>
              <c:strCache>
                <c:ptCount val="1"/>
                <c:pt idx="0">
                  <c:v>Licensportefølje (eksl. software)</c:v>
                </c:pt>
              </c:strCache>
            </c:strRef>
          </c:tx>
          <c:spPr>
            <a:solidFill>
              <a:srgbClr val="888888"/>
            </a:solidFill>
          </c:spPr>
          <c:invertIfNegative val="0"/>
          <c:cat>
            <c:numRef>
              <c:f>'Figur 2.12 og figur 2.13'!$A$4:$A$14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'Figur 2.12 og figur 2.13'!$B$4:$B$14</c:f>
              <c:numCache>
                <c:formatCode>General</c:formatCode>
                <c:ptCount val="11"/>
                <c:pt idx="0">
                  <c:v>92</c:v>
                </c:pt>
                <c:pt idx="1">
                  <c:v>97</c:v>
                </c:pt>
                <c:pt idx="2">
                  <c:v>103</c:v>
                </c:pt>
                <c:pt idx="3">
                  <c:v>124</c:v>
                </c:pt>
                <c:pt idx="4">
                  <c:v>166</c:v>
                </c:pt>
                <c:pt idx="5">
                  <c:v>207</c:v>
                </c:pt>
                <c:pt idx="6">
                  <c:v>277</c:v>
                </c:pt>
                <c:pt idx="7">
                  <c:v>339</c:v>
                </c:pt>
                <c:pt idx="8">
                  <c:v>434</c:v>
                </c:pt>
                <c:pt idx="9">
                  <c:v>528</c:v>
                </c:pt>
                <c:pt idx="10">
                  <c:v>560</c:v>
                </c:pt>
              </c:numCache>
            </c:numRef>
          </c:val>
          <c:extLst>
            <c:ext xmlns:c16="http://schemas.microsoft.com/office/drawing/2014/chart" uri="{C3380CC4-5D6E-409C-BE32-E72D297353CC}">
              <c16:uniqueId val="{00000000-42CE-4425-AFDA-A74BA4ABB276}"/>
            </c:ext>
          </c:extLst>
        </c:ser>
        <c:ser>
          <c:idx val="1"/>
          <c:order val="1"/>
          <c:tx>
            <c:strRef>
              <c:f>'Figur 2.12 og figur 2.13'!$C$3</c:f>
              <c:strCache>
                <c:ptCount val="1"/>
                <c:pt idx="0">
                  <c:v>Patentportefølje</c:v>
                </c:pt>
              </c:strCache>
            </c:strRef>
          </c:tx>
          <c:spPr>
            <a:solidFill>
              <a:srgbClr val="46328C"/>
            </a:solidFill>
          </c:spPr>
          <c:invertIfNegative val="0"/>
          <c:cat>
            <c:numRef>
              <c:f>'Figur 2.12 og figur 2.13'!$A$4:$A$14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'Figur 2.12 og figur 2.13'!$C$4:$C$14</c:f>
              <c:numCache>
                <c:formatCode>General</c:formatCode>
                <c:ptCount val="11"/>
                <c:pt idx="0">
                  <c:v>50</c:v>
                </c:pt>
                <c:pt idx="1">
                  <c:v>58</c:v>
                </c:pt>
                <c:pt idx="2">
                  <c:v>98</c:v>
                </c:pt>
                <c:pt idx="3">
                  <c:v>106</c:v>
                </c:pt>
                <c:pt idx="4">
                  <c:v>100</c:v>
                </c:pt>
                <c:pt idx="5">
                  <c:v>97</c:v>
                </c:pt>
                <c:pt idx="6">
                  <c:v>104</c:v>
                </c:pt>
                <c:pt idx="7">
                  <c:v>126</c:v>
                </c:pt>
                <c:pt idx="8">
                  <c:v>164</c:v>
                </c:pt>
                <c:pt idx="9">
                  <c:v>170</c:v>
                </c:pt>
                <c:pt idx="10">
                  <c:v>214</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
        <c:axId val="187856000"/>
        <c:axId val="187868288"/>
      </c:barChart>
      <c:catAx>
        <c:axId val="18785600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187868288"/>
        <c:crosses val="autoZero"/>
        <c:auto val="1"/>
        <c:lblAlgn val="ctr"/>
        <c:lblOffset val="100"/>
        <c:noMultiLvlLbl val="0"/>
      </c:catAx>
      <c:valAx>
        <c:axId val="1878682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187856000"/>
        <c:crosses val="autoZero"/>
        <c:crossBetween val="between"/>
      </c:valAx>
      <c:spPr>
        <a:noFill/>
        <a:ln>
          <a:noFill/>
        </a:ln>
        <a:effectLst/>
      </c:spPr>
    </c:plotArea>
    <c:legend>
      <c:legendPos val="b"/>
      <c:layout>
        <c:manualLayout>
          <c:xMode val="edge"/>
          <c:yMode val="edge"/>
          <c:x val="8.771929824561403E-3"/>
          <c:y val="0.9170163471054138"/>
          <c:w val="0.30538748445917946"/>
          <c:h val="8.298365289458616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8015259550889472"/>
        </c:manualLayout>
      </c:layout>
      <c:barChart>
        <c:barDir val="col"/>
        <c:grouping val="clustered"/>
        <c:varyColors val="0"/>
        <c:ser>
          <c:idx val="0"/>
          <c:order val="0"/>
          <c:tx>
            <c:strRef>
              <c:f>'Figur 2.12 og figur 2.13'!$B$19</c:f>
              <c:strCache>
                <c:ptCount val="1"/>
                <c:pt idx="0">
                  <c:v>Licensportefølje (eksl. software)</c:v>
                </c:pt>
              </c:strCache>
            </c:strRef>
          </c:tx>
          <c:spPr>
            <a:solidFill>
              <a:srgbClr val="888888"/>
            </a:solidFill>
          </c:spPr>
          <c:invertIfNegative val="0"/>
          <c:cat>
            <c:strRef>
              <c:f>'Figur 2.12 og figur 2.13'!$A$20:$A$33</c:f>
              <c:strCache>
                <c:ptCount val="14"/>
                <c:pt idx="0">
                  <c:v>Københavns Universitet</c:v>
                </c:pt>
                <c:pt idx="1">
                  <c:v>Danmarks Tekniske Universitet</c:v>
                </c:pt>
                <c:pt idx="2">
                  <c:v>Aarhus Universitet</c:v>
                </c:pt>
                <c:pt idx="3">
                  <c:v>Aalborg Universitet</c:v>
                </c:pt>
                <c:pt idx="4">
                  <c:v>Region Hovedstaden</c:v>
                </c:pt>
                <c:pt idx="5">
                  <c:v>Syddansk Universitet</c:v>
                </c:pt>
                <c:pt idx="6">
                  <c:v>Region Midtjylland</c:v>
                </c:pt>
                <c:pt idx="7">
                  <c:v>IT Universitetet</c:v>
                </c:pt>
                <c:pt idx="8">
                  <c:v>Region Nordjylland</c:v>
                </c:pt>
                <c:pt idx="9">
                  <c:v>Region Syddanmark</c:v>
                </c:pt>
                <c:pt idx="10">
                  <c:v>GEUS</c:v>
                </c:pt>
                <c:pt idx="11">
                  <c:v>Region Sjælland </c:v>
                </c:pt>
                <c:pt idx="12">
                  <c:v>Roskilde Universitet</c:v>
                </c:pt>
                <c:pt idx="13">
                  <c:v>CBS</c:v>
                </c:pt>
              </c:strCache>
            </c:strRef>
          </c:cat>
          <c:val>
            <c:numRef>
              <c:f>'Figur 2.12 og figur 2.13'!$B$20:$B$33</c:f>
              <c:numCache>
                <c:formatCode>#,##0</c:formatCode>
                <c:ptCount val="14"/>
                <c:pt idx="0" formatCode="General">
                  <c:v>157</c:v>
                </c:pt>
                <c:pt idx="1">
                  <c:v>140</c:v>
                </c:pt>
                <c:pt idx="2" formatCode="General">
                  <c:v>75</c:v>
                </c:pt>
                <c:pt idx="3" formatCode="General">
                  <c:v>62</c:v>
                </c:pt>
                <c:pt idx="4" formatCode="General">
                  <c:v>52</c:v>
                </c:pt>
                <c:pt idx="5" formatCode="General">
                  <c:v>35</c:v>
                </c:pt>
                <c:pt idx="6" formatCode="General">
                  <c:v>16</c:v>
                </c:pt>
                <c:pt idx="7" formatCode="General">
                  <c:v>12</c:v>
                </c:pt>
                <c:pt idx="8" formatCode="General">
                  <c:v>4</c:v>
                </c:pt>
                <c:pt idx="9" formatCode="General">
                  <c:v>4</c:v>
                </c:pt>
                <c:pt idx="10" formatCode="General">
                  <c:v>1</c:v>
                </c:pt>
                <c:pt idx="11" formatCode="General">
                  <c:v>1</c:v>
                </c:pt>
                <c:pt idx="12" formatCode="General">
                  <c:v>1</c:v>
                </c:pt>
                <c:pt idx="13">
                  <c:v>0</c:v>
                </c:pt>
              </c:numCache>
            </c:numRef>
          </c:val>
          <c:extLst>
            <c:ext xmlns:c16="http://schemas.microsoft.com/office/drawing/2014/chart" uri="{C3380CC4-5D6E-409C-BE32-E72D297353CC}">
              <c16:uniqueId val="{00000000-42CE-4425-AFDA-A74BA4ABB276}"/>
            </c:ext>
          </c:extLst>
        </c:ser>
        <c:ser>
          <c:idx val="1"/>
          <c:order val="1"/>
          <c:tx>
            <c:strRef>
              <c:f>'Figur 2.12 og figur 2.13'!$C$19</c:f>
              <c:strCache>
                <c:ptCount val="1"/>
                <c:pt idx="0">
                  <c:v>Patentportefølje</c:v>
                </c:pt>
              </c:strCache>
            </c:strRef>
          </c:tx>
          <c:spPr>
            <a:solidFill>
              <a:srgbClr val="46328C"/>
            </a:solidFill>
          </c:spPr>
          <c:invertIfNegative val="0"/>
          <c:cat>
            <c:strRef>
              <c:f>'Figur 2.12 og figur 2.13'!$A$20:$A$33</c:f>
              <c:strCache>
                <c:ptCount val="14"/>
                <c:pt idx="0">
                  <c:v>Københavns Universitet</c:v>
                </c:pt>
                <c:pt idx="1">
                  <c:v>Danmarks Tekniske Universitet</c:v>
                </c:pt>
                <c:pt idx="2">
                  <c:v>Aarhus Universitet</c:v>
                </c:pt>
                <c:pt idx="3">
                  <c:v>Aalborg Universitet</c:v>
                </c:pt>
                <c:pt idx="4">
                  <c:v>Region Hovedstaden</c:v>
                </c:pt>
                <c:pt idx="5">
                  <c:v>Syddansk Universitet</c:v>
                </c:pt>
                <c:pt idx="6">
                  <c:v>Region Midtjylland</c:v>
                </c:pt>
                <c:pt idx="7">
                  <c:v>IT Universitetet</c:v>
                </c:pt>
                <c:pt idx="8">
                  <c:v>Region Nordjylland</c:v>
                </c:pt>
                <c:pt idx="9">
                  <c:v>Region Syddanmark</c:v>
                </c:pt>
                <c:pt idx="10">
                  <c:v>GEUS</c:v>
                </c:pt>
                <c:pt idx="11">
                  <c:v>Region Sjælland </c:v>
                </c:pt>
                <c:pt idx="12">
                  <c:v>Roskilde Universitet</c:v>
                </c:pt>
                <c:pt idx="13">
                  <c:v>CBS</c:v>
                </c:pt>
              </c:strCache>
            </c:strRef>
          </c:cat>
          <c:val>
            <c:numRef>
              <c:f>'Figur 2.12 og figur 2.13'!$C$20:$C$33</c:f>
              <c:numCache>
                <c:formatCode>General</c:formatCode>
                <c:ptCount val="14"/>
                <c:pt idx="0">
                  <c:v>39</c:v>
                </c:pt>
                <c:pt idx="1">
                  <c:v>85</c:v>
                </c:pt>
                <c:pt idx="2">
                  <c:v>32</c:v>
                </c:pt>
                <c:pt idx="3">
                  <c:v>14</c:v>
                </c:pt>
                <c:pt idx="4">
                  <c:v>9</c:v>
                </c:pt>
                <c:pt idx="5">
                  <c:v>8</c:v>
                </c:pt>
                <c:pt idx="6">
                  <c:v>4</c:v>
                </c:pt>
                <c:pt idx="7">
                  <c:v>0</c:v>
                </c:pt>
                <c:pt idx="8">
                  <c:v>16</c:v>
                </c:pt>
                <c:pt idx="9">
                  <c:v>0</c:v>
                </c:pt>
                <c:pt idx="10">
                  <c:v>1</c:v>
                </c:pt>
                <c:pt idx="11">
                  <c:v>5</c:v>
                </c:pt>
                <c:pt idx="12">
                  <c:v>1</c:v>
                </c:pt>
                <c:pt idx="13">
                  <c:v>0</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
        <c:axId val="252333056"/>
        <c:axId val="253314944"/>
      </c:barChart>
      <c:catAx>
        <c:axId val="25233305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53314944"/>
        <c:crosses val="autoZero"/>
        <c:auto val="1"/>
        <c:lblAlgn val="ctr"/>
        <c:lblOffset val="100"/>
        <c:noMultiLvlLbl val="0"/>
      </c:catAx>
      <c:valAx>
        <c:axId val="253314944"/>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52333056"/>
        <c:crosses val="autoZero"/>
        <c:crossBetween val="between"/>
      </c:valAx>
      <c:spPr>
        <a:noFill/>
        <a:ln>
          <a:noFill/>
        </a:ln>
        <a:effectLst/>
      </c:spPr>
    </c:plotArea>
    <c:legend>
      <c:legendPos val="b"/>
      <c:layout>
        <c:manualLayout>
          <c:xMode val="edge"/>
          <c:yMode val="edge"/>
          <c:x val="0"/>
          <c:y val="0.90860272674249054"/>
          <c:w val="0.54112510936132985"/>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6413167104111979"/>
        </c:manualLayout>
      </c:layout>
      <c:lineChart>
        <c:grouping val="standard"/>
        <c:varyColors val="0"/>
        <c:ser>
          <c:idx val="0"/>
          <c:order val="0"/>
          <c:tx>
            <c:strRef>
              <c:f>'Figur 2.14'!$B$6</c:f>
              <c:strCache>
                <c:ptCount val="1"/>
                <c:pt idx="0">
                  <c:v>Udgifter til rettighedsbeskyttelse</c:v>
                </c:pt>
              </c:strCache>
            </c:strRef>
          </c:tx>
          <c:spPr>
            <a:ln w="12700" cap="rnd" cmpd="sng" algn="ctr">
              <a:solidFill>
                <a:srgbClr val="888888"/>
              </a:solidFill>
              <a:prstDash val="solid"/>
              <a:round/>
              <a:headEnd type="none" w="med" len="med"/>
              <a:tailEnd type="none" w="med" len="med"/>
            </a:ln>
            <a:effectLst/>
          </c:spPr>
          <c:marker>
            <c:symbol val="none"/>
          </c:marker>
          <c:cat>
            <c:numRef>
              <c:f>'Figur 2.14'!$C$5:$P$5</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 2.14'!$C$6:$P$6</c:f>
              <c:numCache>
                <c:formatCode>0</c:formatCode>
                <c:ptCount val="14"/>
                <c:pt idx="0">
                  <c:v>24.047999999999998</c:v>
                </c:pt>
                <c:pt idx="1">
                  <c:v>29.645</c:v>
                </c:pt>
                <c:pt idx="2">
                  <c:v>26.747</c:v>
                </c:pt>
                <c:pt idx="3">
                  <c:v>30.584</c:v>
                </c:pt>
                <c:pt idx="4">
                  <c:v>35.479999999999997</c:v>
                </c:pt>
                <c:pt idx="5">
                  <c:v>43.235999999999997</c:v>
                </c:pt>
                <c:pt idx="6">
                  <c:v>38.247999999999998</c:v>
                </c:pt>
                <c:pt idx="7">
                  <c:v>41.993376820000002</c:v>
                </c:pt>
                <c:pt idx="8">
                  <c:v>35.765327869999993</c:v>
                </c:pt>
                <c:pt idx="9">
                  <c:v>54.452513000000003</c:v>
                </c:pt>
                <c:pt idx="10">
                  <c:v>51.464540480000011</c:v>
                </c:pt>
                <c:pt idx="11">
                  <c:v>57.726999999999997</c:v>
                </c:pt>
                <c:pt idx="12">
                  <c:v>53.052999999999997</c:v>
                </c:pt>
                <c:pt idx="13">
                  <c:v>39.442218590000003</c:v>
                </c:pt>
              </c:numCache>
            </c:numRef>
          </c:val>
          <c:smooth val="0"/>
          <c:extLst>
            <c:ext xmlns:c16="http://schemas.microsoft.com/office/drawing/2014/chart" uri="{C3380CC4-5D6E-409C-BE32-E72D297353CC}">
              <c16:uniqueId val="{00000000-445A-48CC-BAEE-D0B6CB09B866}"/>
            </c:ext>
          </c:extLst>
        </c:ser>
        <c:ser>
          <c:idx val="1"/>
          <c:order val="1"/>
          <c:tx>
            <c:strRef>
              <c:f>'Figur 2.14'!$B$7</c:f>
              <c:strCache>
                <c:ptCount val="1"/>
                <c:pt idx="0">
                  <c:v>Indtægter fra kommercialisering</c:v>
                </c:pt>
              </c:strCache>
            </c:strRef>
          </c:tx>
          <c:spPr>
            <a:ln w="12700" cap="rnd" cmpd="sng" algn="ctr">
              <a:solidFill>
                <a:srgbClr val="A5027D"/>
              </a:solidFill>
              <a:prstDash val="solid"/>
              <a:round/>
              <a:headEnd type="none" w="med" len="med"/>
              <a:tailEnd type="none" w="med" len="med"/>
            </a:ln>
            <a:effectLst/>
          </c:spPr>
          <c:marker>
            <c:symbol val="none"/>
          </c:marker>
          <c:cat>
            <c:numRef>
              <c:f>'Figur 2.14'!$C$5:$P$5</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 2.14'!$C$7:$P$7</c:f>
              <c:numCache>
                <c:formatCode>0</c:formatCode>
                <c:ptCount val="14"/>
                <c:pt idx="0">
                  <c:v>5.1379999999999999</c:v>
                </c:pt>
                <c:pt idx="1">
                  <c:v>11.896000000000001</c:v>
                </c:pt>
                <c:pt idx="2">
                  <c:v>22.036999999999999</c:v>
                </c:pt>
                <c:pt idx="3">
                  <c:v>28.954999999999998</c:v>
                </c:pt>
                <c:pt idx="4">
                  <c:v>33.401000000000003</c:v>
                </c:pt>
                <c:pt idx="5">
                  <c:v>30.687999999999999</c:v>
                </c:pt>
                <c:pt idx="6">
                  <c:v>45.651000000000003</c:v>
                </c:pt>
                <c:pt idx="7">
                  <c:v>25.57463547</c:v>
                </c:pt>
                <c:pt idx="8">
                  <c:v>24.196999999999999</c:v>
                </c:pt>
                <c:pt idx="9">
                  <c:v>24.652759999999997</c:v>
                </c:pt>
                <c:pt idx="10">
                  <c:v>27.859766010000001</c:v>
                </c:pt>
                <c:pt idx="11">
                  <c:v>33.116</c:v>
                </c:pt>
                <c:pt idx="12">
                  <c:v>30.13</c:v>
                </c:pt>
                <c:pt idx="13">
                  <c:v>47.67963031</c:v>
                </c:pt>
              </c:numCache>
            </c:numRef>
          </c:val>
          <c:smooth val="0"/>
          <c:extLst>
            <c:ext xmlns:c16="http://schemas.microsoft.com/office/drawing/2014/chart" uri="{C3380CC4-5D6E-409C-BE32-E72D297353CC}">
              <c16:uniqueId val="{00000001-445A-48CC-BAEE-D0B6CB09B866}"/>
            </c:ext>
          </c:extLst>
        </c:ser>
        <c:dLbls>
          <c:showLegendKey val="0"/>
          <c:showVal val="0"/>
          <c:showCatName val="0"/>
          <c:showSerName val="0"/>
          <c:showPercent val="0"/>
          <c:showBubbleSize val="0"/>
        </c:dLbls>
        <c:smooth val="0"/>
        <c:axId val="239692800"/>
        <c:axId val="239694592"/>
      </c:lineChart>
      <c:catAx>
        <c:axId val="23969280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694592"/>
        <c:crosses val="autoZero"/>
        <c:auto val="1"/>
        <c:lblAlgn val="ctr"/>
        <c:lblOffset val="100"/>
        <c:noMultiLvlLbl val="0"/>
      </c:catAx>
      <c:valAx>
        <c:axId val="23969459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692800"/>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ayout>
        <c:manualLayout>
          <c:xMode val="edge"/>
          <c:yMode val="edge"/>
          <c:x val="1.1111111111111112E-2"/>
          <c:y val="0.93981481481481477"/>
          <c:w val="0.97659867879720086"/>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6413167104111979"/>
        </c:manualLayout>
      </c:layout>
      <c:barChart>
        <c:barDir val="col"/>
        <c:grouping val="clustered"/>
        <c:varyColors val="0"/>
        <c:ser>
          <c:idx val="0"/>
          <c:order val="0"/>
          <c:tx>
            <c:strRef>
              <c:f>'Figur 2.15'!$B$3</c:f>
              <c:strCache>
                <c:ptCount val="1"/>
                <c:pt idx="0">
                  <c:v>Udgifter til rettighedsbeskyttelse mv.</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strRef>
              <c:f>'Figur 2.15'!$A$4:$A$17</c:f>
              <c:strCache>
                <c:ptCount val="14"/>
                <c:pt idx="0">
                  <c:v>Københavns Universitet</c:v>
                </c:pt>
                <c:pt idx="1">
                  <c:v>Aarhus Universitet</c:v>
                </c:pt>
                <c:pt idx="2">
                  <c:v>Syddansk Universitet</c:v>
                </c:pt>
                <c:pt idx="3">
                  <c:v>Roskilde Universitet</c:v>
                </c:pt>
                <c:pt idx="4">
                  <c:v>Aalborg Universitet</c:v>
                </c:pt>
                <c:pt idx="5">
                  <c:v>Danmarks Tekniske Universitet</c:v>
                </c:pt>
                <c:pt idx="6">
                  <c:v>Copenhagen Business School</c:v>
                </c:pt>
                <c:pt idx="7">
                  <c:v>IT-Universitetet</c:v>
                </c:pt>
                <c:pt idx="8">
                  <c:v>Region Hovedstaden</c:v>
                </c:pt>
                <c:pt idx="9">
                  <c:v>Region Sjælland</c:v>
                </c:pt>
                <c:pt idx="10">
                  <c:v>Region Midtjylland</c:v>
                </c:pt>
                <c:pt idx="11">
                  <c:v>Region Syddanmark</c:v>
                </c:pt>
                <c:pt idx="12">
                  <c:v>Region Nordjylland</c:v>
                </c:pt>
                <c:pt idx="13">
                  <c:v>GEUS</c:v>
                </c:pt>
              </c:strCache>
            </c:strRef>
          </c:cat>
          <c:val>
            <c:numRef>
              <c:f>'Figur 2.15'!$B$4:$B$17</c:f>
              <c:numCache>
                <c:formatCode>0.00</c:formatCode>
                <c:ptCount val="14"/>
                <c:pt idx="0">
                  <c:v>6.6</c:v>
                </c:pt>
                <c:pt idx="1">
                  <c:v>5.5090000000000003</c:v>
                </c:pt>
                <c:pt idx="2">
                  <c:v>1.69</c:v>
                </c:pt>
                <c:pt idx="3">
                  <c:v>0.44400000000000001</c:v>
                </c:pt>
                <c:pt idx="4">
                  <c:v>1.744</c:v>
                </c:pt>
                <c:pt idx="5">
                  <c:v>19.95</c:v>
                </c:pt>
                <c:pt idx="6">
                  <c:v>0</c:v>
                </c:pt>
                <c:pt idx="7">
                  <c:v>0.47099999999999997</c:v>
                </c:pt>
                <c:pt idx="8">
                  <c:v>1.544</c:v>
                </c:pt>
                <c:pt idx="9">
                  <c:v>0.05</c:v>
                </c:pt>
                <c:pt idx="10">
                  <c:v>0.152</c:v>
                </c:pt>
                <c:pt idx="11">
                  <c:v>0.45600000000000002</c:v>
                </c:pt>
                <c:pt idx="12">
                  <c:v>0.73299999999999998</c:v>
                </c:pt>
                <c:pt idx="13">
                  <c:v>9.5000000000000001E-2</c:v>
                </c:pt>
              </c:numCache>
            </c:numRef>
          </c:val>
          <c:extLst>
            <c:ext xmlns:c16="http://schemas.microsoft.com/office/drawing/2014/chart" uri="{C3380CC4-5D6E-409C-BE32-E72D297353CC}">
              <c16:uniqueId val="{00000000-6C57-4532-8FEC-F316369CC562}"/>
            </c:ext>
          </c:extLst>
        </c:ser>
        <c:ser>
          <c:idx val="1"/>
          <c:order val="1"/>
          <c:tx>
            <c:strRef>
              <c:f>'Figur 2.15'!$C$3</c:f>
              <c:strCache>
                <c:ptCount val="1"/>
                <c:pt idx="0">
                  <c:v>Indtægter fra kommercialisering </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strRef>
              <c:f>'Figur 2.15'!$A$4:$A$17</c:f>
              <c:strCache>
                <c:ptCount val="14"/>
                <c:pt idx="0">
                  <c:v>Københavns Universitet</c:v>
                </c:pt>
                <c:pt idx="1">
                  <c:v>Aarhus Universitet</c:v>
                </c:pt>
                <c:pt idx="2">
                  <c:v>Syddansk Universitet</c:v>
                </c:pt>
                <c:pt idx="3">
                  <c:v>Roskilde Universitet</c:v>
                </c:pt>
                <c:pt idx="4">
                  <c:v>Aalborg Universitet</c:v>
                </c:pt>
                <c:pt idx="5">
                  <c:v>Danmarks Tekniske Universitet</c:v>
                </c:pt>
                <c:pt idx="6">
                  <c:v>Copenhagen Business School</c:v>
                </c:pt>
                <c:pt idx="7">
                  <c:v>IT-Universitetet</c:v>
                </c:pt>
                <c:pt idx="8">
                  <c:v>Region Hovedstaden</c:v>
                </c:pt>
                <c:pt idx="9">
                  <c:v>Region Sjælland</c:v>
                </c:pt>
                <c:pt idx="10">
                  <c:v>Region Midtjylland</c:v>
                </c:pt>
                <c:pt idx="11">
                  <c:v>Region Syddanmark</c:v>
                </c:pt>
                <c:pt idx="12">
                  <c:v>Region Nordjylland</c:v>
                </c:pt>
                <c:pt idx="13">
                  <c:v>GEUS</c:v>
                </c:pt>
              </c:strCache>
            </c:strRef>
          </c:cat>
          <c:val>
            <c:numRef>
              <c:f>'Figur 2.15'!$C$4:$C$17</c:f>
              <c:numCache>
                <c:formatCode>0.00</c:formatCode>
                <c:ptCount val="14"/>
                <c:pt idx="0">
                  <c:v>20.216999999999999</c:v>
                </c:pt>
                <c:pt idx="1">
                  <c:v>3.38</c:v>
                </c:pt>
                <c:pt idx="2">
                  <c:v>1.3380000000000001</c:v>
                </c:pt>
                <c:pt idx="3">
                  <c:v>2E-3</c:v>
                </c:pt>
                <c:pt idx="4">
                  <c:v>4.51</c:v>
                </c:pt>
                <c:pt idx="5">
                  <c:v>15.205</c:v>
                </c:pt>
                <c:pt idx="6">
                  <c:v>0</c:v>
                </c:pt>
                <c:pt idx="7">
                  <c:v>0</c:v>
                </c:pt>
                <c:pt idx="8">
                  <c:v>2.7389999999999999</c:v>
                </c:pt>
                <c:pt idx="9">
                  <c:v>0</c:v>
                </c:pt>
                <c:pt idx="10">
                  <c:v>0.192</c:v>
                </c:pt>
                <c:pt idx="11">
                  <c:v>7.4999999999999997E-2</c:v>
                </c:pt>
                <c:pt idx="12">
                  <c:v>0</c:v>
                </c:pt>
                <c:pt idx="13">
                  <c:v>0</c:v>
                </c:pt>
              </c:numCache>
            </c:numRef>
          </c:val>
          <c:extLst>
            <c:ext xmlns:c16="http://schemas.microsoft.com/office/drawing/2014/chart" uri="{C3380CC4-5D6E-409C-BE32-E72D297353CC}">
              <c16:uniqueId val="{00000001-6C57-4532-8FEC-F316369CC562}"/>
            </c:ext>
          </c:extLst>
        </c:ser>
        <c:dLbls>
          <c:showLegendKey val="0"/>
          <c:showVal val="0"/>
          <c:showCatName val="0"/>
          <c:showSerName val="0"/>
          <c:showPercent val="0"/>
          <c:showBubbleSize val="0"/>
        </c:dLbls>
        <c:gapWidth val="100"/>
        <c:overlap val="-10"/>
        <c:axId val="239652864"/>
        <c:axId val="239654400"/>
      </c:barChart>
      <c:barChart>
        <c:barDir val="col"/>
        <c:grouping val="clustered"/>
        <c:varyColors val="0"/>
        <c:ser>
          <c:idx val="2"/>
          <c:order val="2"/>
          <c:tx>
            <c:v>SeriesForSecondaryAxis</c:v>
          </c:tx>
          <c:spPr>
            <a:noFill/>
            <a:ln w="25400">
              <a:noFill/>
            </a:ln>
            <a:effectLst/>
          </c:spPr>
          <c:invertIfNegative val="0"/>
          <c:extLst>
            <c:ext xmlns:c16="http://schemas.microsoft.com/office/drawing/2014/chart" uri="{C3380CC4-5D6E-409C-BE32-E72D297353CC}">
              <c16:uniqueId val="{00000002-6C57-4532-8FEC-F316369CC562}"/>
            </c:ext>
          </c:extLst>
        </c:ser>
        <c:dLbls>
          <c:showLegendKey val="0"/>
          <c:showVal val="0"/>
          <c:showCatName val="0"/>
          <c:showSerName val="0"/>
          <c:showPercent val="0"/>
          <c:showBubbleSize val="0"/>
        </c:dLbls>
        <c:gapWidth val="100"/>
        <c:overlap val="-10"/>
        <c:axId val="239657728"/>
        <c:axId val="239655936"/>
      </c:barChart>
      <c:catAx>
        <c:axId val="2396528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da-DK"/>
          </a:p>
        </c:txPr>
        <c:crossAx val="239654400"/>
        <c:crosses val="autoZero"/>
        <c:auto val="1"/>
        <c:lblAlgn val="ctr"/>
        <c:lblOffset val="100"/>
        <c:noMultiLvlLbl val="0"/>
      </c:catAx>
      <c:valAx>
        <c:axId val="239654400"/>
        <c:scaling>
          <c:orientation val="minMax"/>
          <c:max val="25"/>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652864"/>
        <c:crosses val="autoZero"/>
        <c:crossBetween val="between"/>
      </c:valAx>
      <c:valAx>
        <c:axId val="239655936"/>
        <c:scaling>
          <c:orientation val="minMax"/>
          <c:max val="25"/>
          <c:min val="0"/>
        </c:scaling>
        <c:delete val="0"/>
        <c:axPos val="r"/>
        <c:numFmt formatCode="General" sourceLinked="0"/>
        <c:majorTickMark val="out"/>
        <c:minorTickMark val="none"/>
        <c:tickLblPos val="nextTo"/>
        <c:spPr>
          <a:noFill/>
          <a:ln w="12700" cmpd="sng">
            <a:solidFill>
              <a:srgbClr val="000000"/>
            </a:solidFill>
            <a:prstDash val="soli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657728"/>
        <c:crosses val="max"/>
        <c:crossBetween val="between"/>
        <c:majorUnit val="5"/>
        <c:minorUnit val="1"/>
      </c:valAx>
      <c:catAx>
        <c:axId val="239657728"/>
        <c:scaling>
          <c:orientation val="minMax"/>
        </c:scaling>
        <c:delete val="1"/>
        <c:axPos val="b"/>
        <c:majorTickMark val="out"/>
        <c:minorTickMark val="none"/>
        <c:tickLblPos val="nextTo"/>
        <c:crossAx val="239655936"/>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egendEntry>
        <c:idx val="2"/>
        <c:delete val="1"/>
      </c:legendEntry>
      <c:layout>
        <c:manualLayout>
          <c:xMode val="edge"/>
          <c:yMode val="edge"/>
          <c:x val="1.1111111111111112E-2"/>
          <c:y val="0.93981481481481477"/>
          <c:w val="0.98888888888888893"/>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35739282589678E-2"/>
          <c:y val="0.20793999708369787"/>
          <c:w val="0.90766185476815398"/>
          <c:h val="0.68297827354913965"/>
        </c:manualLayout>
      </c:layout>
      <c:lineChart>
        <c:grouping val="standard"/>
        <c:varyColors val="0"/>
        <c:ser>
          <c:idx val="0"/>
          <c:order val="0"/>
          <c:tx>
            <c:strRef>
              <c:f>'Figur 2.16'!$B$5</c:f>
              <c:strCache>
                <c:ptCount val="1"/>
                <c:pt idx="0">
                  <c:v>Jura</c:v>
                </c:pt>
              </c:strCache>
            </c:strRef>
          </c:tx>
          <c:spPr>
            <a:ln w="12700" cap="rnd" cmpd="sng" algn="ctr">
              <a:solidFill>
                <a:srgbClr val="888888"/>
              </a:solidFill>
              <a:prstDash val="solid"/>
              <a:round/>
              <a:headEnd type="none" w="med" len="med"/>
              <a:tailEnd type="none" w="med" len="med"/>
            </a:ln>
            <a:effectLst/>
          </c:spPr>
          <c:marker>
            <c:symbol val="none"/>
          </c:marker>
          <c:cat>
            <c:numRef>
              <c:f>'Figur 2.16'!$C$4:$N$4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 2.16'!$C$5:$N$5</c:f>
              <c:numCache>
                <c:formatCode>#,##0</c:formatCode>
                <c:ptCount val="12"/>
                <c:pt idx="0" formatCode="General">
                  <c:v>28</c:v>
                </c:pt>
                <c:pt idx="1">
                  <c:v>24.6</c:v>
                </c:pt>
                <c:pt idx="2">
                  <c:v>15.96</c:v>
                </c:pt>
                <c:pt idx="3">
                  <c:v>18.350000000000001</c:v>
                </c:pt>
                <c:pt idx="4">
                  <c:v>19.350000000000001</c:v>
                </c:pt>
                <c:pt idx="5">
                  <c:v>20.45</c:v>
                </c:pt>
                <c:pt idx="6">
                  <c:v>34.450000000000003</c:v>
                </c:pt>
                <c:pt idx="7">
                  <c:v>35.549999999999997</c:v>
                </c:pt>
                <c:pt idx="8">
                  <c:v>39.550000000000004</c:v>
                </c:pt>
                <c:pt idx="9">
                  <c:v>46.2</c:v>
                </c:pt>
                <c:pt idx="10">
                  <c:v>46.2</c:v>
                </c:pt>
                <c:pt idx="11">
                  <c:v>51.7</c:v>
                </c:pt>
              </c:numCache>
            </c:numRef>
          </c:val>
          <c:smooth val="0"/>
          <c:extLst>
            <c:ext xmlns:c16="http://schemas.microsoft.com/office/drawing/2014/chart" uri="{C3380CC4-5D6E-409C-BE32-E72D297353CC}">
              <c16:uniqueId val="{00000000-3AF5-4DBE-B1D2-64E1B9A9A8BE}"/>
            </c:ext>
          </c:extLst>
        </c:ser>
        <c:ser>
          <c:idx val="1"/>
          <c:order val="1"/>
          <c:tx>
            <c:strRef>
              <c:f>'Figur 2.16'!$B$6</c:f>
              <c:strCache>
                <c:ptCount val="1"/>
                <c:pt idx="0">
                  <c:v>Økonomi</c:v>
                </c:pt>
              </c:strCache>
            </c:strRef>
          </c:tx>
          <c:spPr>
            <a:ln w="12700" cap="rnd" cmpd="sng" algn="ctr">
              <a:solidFill>
                <a:srgbClr val="A5027D"/>
              </a:solidFill>
              <a:prstDash val="solid"/>
              <a:round/>
              <a:headEnd type="none" w="med" len="med"/>
              <a:tailEnd type="none" w="med" len="med"/>
            </a:ln>
            <a:effectLst/>
          </c:spPr>
          <c:marker>
            <c:symbol val="none"/>
          </c:marker>
          <c:cat>
            <c:numRef>
              <c:f>'Figur 2.16'!$C$4:$N$4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 2.16'!$C$6:$N$6</c:f>
              <c:numCache>
                <c:formatCode>#,##0</c:formatCode>
                <c:ptCount val="12"/>
                <c:pt idx="0" formatCode="General">
                  <c:v>9.3000000000000007</c:v>
                </c:pt>
                <c:pt idx="1">
                  <c:v>12.3</c:v>
                </c:pt>
                <c:pt idx="2">
                  <c:v>13.2</c:v>
                </c:pt>
                <c:pt idx="3">
                  <c:v>17.7</c:v>
                </c:pt>
                <c:pt idx="4">
                  <c:v>19.7</c:v>
                </c:pt>
                <c:pt idx="5">
                  <c:v>15.7</c:v>
                </c:pt>
                <c:pt idx="6">
                  <c:v>11.6</c:v>
                </c:pt>
                <c:pt idx="7">
                  <c:v>10.6</c:v>
                </c:pt>
                <c:pt idx="8">
                  <c:v>14.4</c:v>
                </c:pt>
                <c:pt idx="9">
                  <c:v>17</c:v>
                </c:pt>
                <c:pt idx="10">
                  <c:v>17</c:v>
                </c:pt>
                <c:pt idx="11">
                  <c:v>7.6</c:v>
                </c:pt>
              </c:numCache>
            </c:numRef>
          </c:val>
          <c:smooth val="0"/>
          <c:extLst>
            <c:ext xmlns:c16="http://schemas.microsoft.com/office/drawing/2014/chart" uri="{C3380CC4-5D6E-409C-BE32-E72D297353CC}">
              <c16:uniqueId val="{00000001-3AF5-4DBE-B1D2-64E1B9A9A8BE}"/>
            </c:ext>
          </c:extLst>
        </c:ser>
        <c:ser>
          <c:idx val="2"/>
          <c:order val="2"/>
          <c:tx>
            <c:strRef>
              <c:f>'Figur 2.16'!$B$7</c:f>
              <c:strCache>
                <c:ptCount val="1"/>
                <c:pt idx="0">
                  <c:v>Tek-Nat</c:v>
                </c:pt>
              </c:strCache>
            </c:strRef>
          </c:tx>
          <c:spPr>
            <a:ln w="12700" cap="rnd" cmpd="sng" algn="ctr">
              <a:solidFill>
                <a:srgbClr val="17124D"/>
              </a:solidFill>
              <a:prstDash val="solid"/>
              <a:round/>
              <a:headEnd type="none" w="med" len="med"/>
              <a:tailEnd type="none" w="med" len="med"/>
            </a:ln>
            <a:effectLst/>
          </c:spPr>
          <c:marker>
            <c:symbol val="none"/>
          </c:marker>
          <c:cat>
            <c:numRef>
              <c:f>'Figur 2.16'!$C$4:$N$4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 2.16'!$C$7:$N$7</c:f>
              <c:numCache>
                <c:formatCode>#,##0</c:formatCode>
                <c:ptCount val="12"/>
                <c:pt idx="0" formatCode="General">
                  <c:v>10.9</c:v>
                </c:pt>
                <c:pt idx="1">
                  <c:v>9.3000000000000007</c:v>
                </c:pt>
                <c:pt idx="2">
                  <c:v>14.9</c:v>
                </c:pt>
                <c:pt idx="3">
                  <c:v>18.66</c:v>
                </c:pt>
                <c:pt idx="4">
                  <c:v>17.399999999999999</c:v>
                </c:pt>
                <c:pt idx="5">
                  <c:v>19.25</c:v>
                </c:pt>
                <c:pt idx="6">
                  <c:v>26.5</c:v>
                </c:pt>
                <c:pt idx="7">
                  <c:v>27.7</c:v>
                </c:pt>
                <c:pt idx="8">
                  <c:v>26.6</c:v>
                </c:pt>
                <c:pt idx="9">
                  <c:v>22</c:v>
                </c:pt>
                <c:pt idx="10">
                  <c:v>22</c:v>
                </c:pt>
                <c:pt idx="11">
                  <c:v>30.3</c:v>
                </c:pt>
              </c:numCache>
            </c:numRef>
          </c:val>
          <c:smooth val="0"/>
          <c:extLst>
            <c:ext xmlns:c16="http://schemas.microsoft.com/office/drawing/2014/chart" uri="{C3380CC4-5D6E-409C-BE32-E72D297353CC}">
              <c16:uniqueId val="{00000002-3AF5-4DBE-B1D2-64E1B9A9A8BE}"/>
            </c:ext>
          </c:extLst>
        </c:ser>
        <c:ser>
          <c:idx val="3"/>
          <c:order val="3"/>
          <c:tx>
            <c:strRef>
              <c:f>'Figur 2.16'!$B$8</c:f>
              <c:strCache>
                <c:ptCount val="1"/>
                <c:pt idx="0">
                  <c:v>Andet</c:v>
                </c:pt>
              </c:strCache>
            </c:strRef>
          </c:tx>
          <c:spPr>
            <a:ln w="12700" cap="rnd" cmpd="sng" algn="ctr">
              <a:solidFill>
                <a:srgbClr val="E6821E"/>
              </a:solidFill>
              <a:prstDash val="solid"/>
              <a:round/>
              <a:headEnd type="none" w="med" len="med"/>
              <a:tailEnd type="none" w="med" len="med"/>
            </a:ln>
            <a:effectLst/>
          </c:spPr>
          <c:marker>
            <c:symbol val="none"/>
          </c:marker>
          <c:cat>
            <c:numRef>
              <c:f>'Figur 2.16'!$C$4:$N$4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 2.16'!$C$8:$N$8</c:f>
              <c:numCache>
                <c:formatCode>#,##0</c:formatCode>
                <c:ptCount val="12"/>
                <c:pt idx="0" formatCode="General">
                  <c:v>9</c:v>
                </c:pt>
                <c:pt idx="1">
                  <c:v>7.95</c:v>
                </c:pt>
                <c:pt idx="2">
                  <c:v>8.36</c:v>
                </c:pt>
                <c:pt idx="3">
                  <c:v>9.5</c:v>
                </c:pt>
                <c:pt idx="4">
                  <c:v>10.3</c:v>
                </c:pt>
                <c:pt idx="5">
                  <c:v>9.3000000000000007</c:v>
                </c:pt>
                <c:pt idx="6">
                  <c:v>10.199999999999999</c:v>
                </c:pt>
                <c:pt idx="7">
                  <c:v>9.7999999999999989</c:v>
                </c:pt>
                <c:pt idx="8">
                  <c:v>10.199999999999999</c:v>
                </c:pt>
                <c:pt idx="9">
                  <c:v>13.2</c:v>
                </c:pt>
                <c:pt idx="10">
                  <c:v>13.2</c:v>
                </c:pt>
                <c:pt idx="11">
                  <c:v>11.55</c:v>
                </c:pt>
              </c:numCache>
            </c:numRef>
          </c:val>
          <c:smooth val="0"/>
          <c:extLst>
            <c:ext xmlns:c16="http://schemas.microsoft.com/office/drawing/2014/chart" uri="{C3380CC4-5D6E-409C-BE32-E72D297353CC}">
              <c16:uniqueId val="{00000003-3AF5-4DBE-B1D2-64E1B9A9A8BE}"/>
            </c:ext>
          </c:extLst>
        </c:ser>
        <c:dLbls>
          <c:showLegendKey val="0"/>
          <c:showVal val="0"/>
          <c:showCatName val="0"/>
          <c:showSerName val="0"/>
          <c:showPercent val="0"/>
          <c:showBubbleSize val="0"/>
        </c:dLbls>
        <c:smooth val="0"/>
        <c:axId val="240022656"/>
        <c:axId val="240024192"/>
      </c:lineChart>
      <c:catAx>
        <c:axId val="24002265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40024192"/>
        <c:crosses val="autoZero"/>
        <c:auto val="1"/>
        <c:lblAlgn val="ctr"/>
        <c:lblOffset val="100"/>
        <c:noMultiLvlLbl val="0"/>
      </c:catAx>
      <c:valAx>
        <c:axId val="24002419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40022656"/>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ayout>
        <c:manualLayout>
          <c:xMode val="edge"/>
          <c:yMode val="edge"/>
          <c:x val="1.1111111111111112E-2"/>
          <c:y val="0.93981481481481477"/>
          <c:w val="0.9858293963254593"/>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65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8015259550889472"/>
        </c:manualLayout>
      </c:layout>
      <c:barChart>
        <c:barDir val="col"/>
        <c:grouping val="clustered"/>
        <c:varyColors val="0"/>
        <c:ser>
          <c:idx val="0"/>
          <c:order val="0"/>
          <c:tx>
            <c:strRef>
              <c:f>'Figur 3.1 og 3.2 '!$B$2</c:f>
              <c:strCache>
                <c:ptCount val="1"/>
                <c:pt idx="0">
                  <c:v>Indgåede forskningsaftaler i alt</c:v>
                </c:pt>
              </c:strCache>
            </c:strRef>
          </c:tx>
          <c:spPr>
            <a:solidFill>
              <a:srgbClr val="888888"/>
            </a:solidFill>
          </c:spPr>
          <c:invertIfNegative val="0"/>
          <c:cat>
            <c:numRef>
              <c:f>'Figur 3.1 og 3.2 '!$A$3:$A$10</c:f>
              <c:numCache>
                <c:formatCode>General</c:formatCode>
                <c:ptCount val="8"/>
                <c:pt idx="0">
                  <c:v>2010</c:v>
                </c:pt>
                <c:pt idx="1">
                  <c:v>2011</c:v>
                </c:pt>
                <c:pt idx="2">
                  <c:v>2012</c:v>
                </c:pt>
                <c:pt idx="3">
                  <c:v>2013</c:v>
                </c:pt>
                <c:pt idx="4">
                  <c:v>2014</c:v>
                </c:pt>
                <c:pt idx="5">
                  <c:v>2015</c:v>
                </c:pt>
                <c:pt idx="6">
                  <c:v>2016</c:v>
                </c:pt>
                <c:pt idx="7">
                  <c:v>2017</c:v>
                </c:pt>
              </c:numCache>
            </c:numRef>
          </c:cat>
          <c:val>
            <c:numRef>
              <c:f>'Figur 3.1 og 3.2 '!$B$3:$B$10</c:f>
              <c:numCache>
                <c:formatCode>#,##0</c:formatCode>
                <c:ptCount val="8"/>
                <c:pt idx="0">
                  <c:v>3778</c:v>
                </c:pt>
                <c:pt idx="1">
                  <c:v>3948</c:v>
                </c:pt>
                <c:pt idx="2">
                  <c:v>4399</c:v>
                </c:pt>
                <c:pt idx="3">
                  <c:v>4297</c:v>
                </c:pt>
                <c:pt idx="4">
                  <c:v>4345</c:v>
                </c:pt>
                <c:pt idx="5">
                  <c:v>4451</c:v>
                </c:pt>
                <c:pt idx="6">
                  <c:v>4283</c:v>
                </c:pt>
                <c:pt idx="7">
                  <c:v>3984</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240092672"/>
        <c:axId val="240094208"/>
      </c:barChart>
      <c:lineChart>
        <c:grouping val="standard"/>
        <c:varyColors val="0"/>
        <c:ser>
          <c:idx val="1"/>
          <c:order val="1"/>
          <c:tx>
            <c:strRef>
              <c:f>'Figur 3.1 og 3.2 '!$C$2</c:f>
              <c:strCache>
                <c:ptCount val="1"/>
                <c:pt idx="0">
                  <c:v>Forskningsaftaler indgået med private virksomheder og evt. tredjepart (fx offentligt forskningsråd eller fond)</c:v>
                </c:pt>
              </c:strCache>
            </c:strRef>
          </c:tx>
          <c:spPr>
            <a:ln>
              <a:solidFill>
                <a:srgbClr val="00B050"/>
              </a:solidFill>
              <a:prstDash val="dash"/>
            </a:ln>
          </c:spPr>
          <c:marker>
            <c:symbol val="none"/>
          </c:marker>
          <c:val>
            <c:numRef>
              <c:f>'Figur 3.1 og 3.2 '!$C$3:$C$10</c:f>
              <c:numCache>
                <c:formatCode>#,##0</c:formatCode>
                <c:ptCount val="8"/>
                <c:pt idx="0" formatCode="General">
                  <c:v>2730</c:v>
                </c:pt>
                <c:pt idx="1">
                  <c:v>2950</c:v>
                </c:pt>
                <c:pt idx="2" formatCode="General">
                  <c:v>3207</c:v>
                </c:pt>
                <c:pt idx="3" formatCode="General">
                  <c:v>3295</c:v>
                </c:pt>
                <c:pt idx="4" formatCode="General">
                  <c:v>3563</c:v>
                </c:pt>
                <c:pt idx="5" formatCode="General">
                  <c:v>3498</c:v>
                </c:pt>
                <c:pt idx="6" formatCode="General">
                  <c:v>3476</c:v>
                </c:pt>
                <c:pt idx="7" formatCode="General">
                  <c:v>3093</c:v>
                </c:pt>
              </c:numCache>
            </c:numRef>
          </c:val>
          <c:smooth val="0"/>
          <c:extLst>
            <c:ext xmlns:c16="http://schemas.microsoft.com/office/drawing/2014/chart" uri="{C3380CC4-5D6E-409C-BE32-E72D297353CC}">
              <c16:uniqueId val="{00000000-B0E8-4505-BCDE-964E0BC54F84}"/>
            </c:ext>
          </c:extLst>
        </c:ser>
        <c:dLbls>
          <c:showLegendKey val="0"/>
          <c:showVal val="0"/>
          <c:showCatName val="0"/>
          <c:showSerName val="0"/>
          <c:showPercent val="0"/>
          <c:showBubbleSize val="0"/>
        </c:dLbls>
        <c:marker val="1"/>
        <c:smooth val="0"/>
        <c:axId val="240092672"/>
        <c:axId val="240094208"/>
      </c:lineChart>
      <c:catAx>
        <c:axId val="24009267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40094208"/>
        <c:crosses val="autoZero"/>
        <c:auto val="1"/>
        <c:lblAlgn val="ctr"/>
        <c:lblOffset val="100"/>
        <c:noMultiLvlLbl val="0"/>
      </c:catAx>
      <c:valAx>
        <c:axId val="240094208"/>
        <c:scaling>
          <c:orientation val="minMax"/>
          <c:max val="5000"/>
          <c:min val="0"/>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40092672"/>
        <c:crosses val="autoZero"/>
        <c:crossBetween val="between"/>
      </c:valAx>
      <c:spPr>
        <a:noFill/>
        <a:ln>
          <a:noFill/>
        </a:ln>
        <a:effectLst/>
      </c:spPr>
    </c:plotArea>
    <c:legend>
      <c:legendPos val="b"/>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139304461942259"/>
          <c:y val="0.10049941673957422"/>
          <c:w val="0.76805139982502191"/>
          <c:h val="0.35751567512394283"/>
        </c:manualLayout>
      </c:layout>
      <c:barChart>
        <c:barDir val="col"/>
        <c:grouping val="stacked"/>
        <c:varyColors val="0"/>
        <c:ser>
          <c:idx val="0"/>
          <c:order val="0"/>
          <c:tx>
            <c:strRef>
              <c:f>'Figur 3.1 og 3.2 '!$B$39</c:f>
              <c:strCache>
                <c:ptCount val="1"/>
                <c:pt idx="0">
                  <c:v>Forskningsaftaler indgået med deltagelse af private virksomheder</c:v>
                </c:pt>
              </c:strCache>
            </c:strRef>
          </c:tx>
          <c:spPr>
            <a:solidFill>
              <a:srgbClr val="888888"/>
            </a:solidFill>
          </c:spPr>
          <c:invertIfNegative val="0"/>
          <c:cat>
            <c:strRef>
              <c:f>'Figur 3.1 og 3.2 '!$A$40:$A$52</c:f>
              <c:strCache>
                <c:ptCount val="13"/>
                <c:pt idx="0">
                  <c:v>Danmarks Tekniske Universitet</c:v>
                </c:pt>
                <c:pt idx="1">
                  <c:v>Region Hovedstaden</c:v>
                </c:pt>
                <c:pt idx="2">
                  <c:v>Aarhus Universitet</c:v>
                </c:pt>
                <c:pt idx="3">
                  <c:v>Aalborg Universitet</c:v>
                </c:pt>
                <c:pt idx="4">
                  <c:v>Københavns Universitet</c:v>
                </c:pt>
                <c:pt idx="5">
                  <c:v>Region Midtjylland</c:v>
                </c:pt>
                <c:pt idx="6">
                  <c:v>Syddansk Universitet</c:v>
                </c:pt>
                <c:pt idx="7">
                  <c:v>Region Syddanmark</c:v>
                </c:pt>
                <c:pt idx="8">
                  <c:v>Region Nordjylland</c:v>
                </c:pt>
                <c:pt idx="9">
                  <c:v>GEUS</c:v>
                </c:pt>
                <c:pt idx="10">
                  <c:v>Roskilde Universitet</c:v>
                </c:pt>
                <c:pt idx="11">
                  <c:v>CBS</c:v>
                </c:pt>
                <c:pt idx="12">
                  <c:v>IT-Universitetet</c:v>
                </c:pt>
              </c:strCache>
            </c:strRef>
          </c:cat>
          <c:val>
            <c:numRef>
              <c:f>'Figur 3.1 og 3.2 '!$B$40:$B$52</c:f>
              <c:numCache>
                <c:formatCode>General</c:formatCode>
                <c:ptCount val="13"/>
                <c:pt idx="0">
                  <c:v>513</c:v>
                </c:pt>
                <c:pt idx="1">
                  <c:v>590</c:v>
                </c:pt>
                <c:pt idx="2">
                  <c:v>490</c:v>
                </c:pt>
                <c:pt idx="3">
                  <c:v>263</c:v>
                </c:pt>
                <c:pt idx="4">
                  <c:v>304</c:v>
                </c:pt>
                <c:pt idx="5">
                  <c:v>280</c:v>
                </c:pt>
                <c:pt idx="6">
                  <c:v>128</c:v>
                </c:pt>
                <c:pt idx="7">
                  <c:v>224</c:v>
                </c:pt>
                <c:pt idx="8">
                  <c:v>95</c:v>
                </c:pt>
                <c:pt idx="9">
                  <c:v>59</c:v>
                </c:pt>
                <c:pt idx="10">
                  <c:v>58</c:v>
                </c:pt>
                <c:pt idx="11">
                  <c:v>58</c:v>
                </c:pt>
                <c:pt idx="12">
                  <c:v>31</c:v>
                </c:pt>
              </c:numCache>
            </c:numRef>
          </c:val>
          <c:extLst>
            <c:ext xmlns:c16="http://schemas.microsoft.com/office/drawing/2014/chart" uri="{C3380CC4-5D6E-409C-BE32-E72D297353CC}">
              <c16:uniqueId val="{00000000-42CE-4425-AFDA-A74BA4ABB276}"/>
            </c:ext>
          </c:extLst>
        </c:ser>
        <c:ser>
          <c:idx val="1"/>
          <c:order val="1"/>
          <c:tx>
            <c:strRef>
              <c:f>'Figur 3.1 og 3.2 '!$C$39</c:f>
              <c:strCache>
                <c:ptCount val="1"/>
                <c:pt idx="0">
                  <c:v>Forskningsaftaler indgået kun med offentlige parter</c:v>
                </c:pt>
              </c:strCache>
            </c:strRef>
          </c:tx>
          <c:spPr>
            <a:solidFill>
              <a:srgbClr val="46328C"/>
            </a:solidFill>
          </c:spPr>
          <c:invertIfNegative val="0"/>
          <c:cat>
            <c:strRef>
              <c:f>'Figur 3.1 og 3.2 '!$A$40:$A$52</c:f>
              <c:strCache>
                <c:ptCount val="13"/>
                <c:pt idx="0">
                  <c:v>Danmarks Tekniske Universitet</c:v>
                </c:pt>
                <c:pt idx="1">
                  <c:v>Region Hovedstaden</c:v>
                </c:pt>
                <c:pt idx="2">
                  <c:v>Aarhus Universitet</c:v>
                </c:pt>
                <c:pt idx="3">
                  <c:v>Aalborg Universitet</c:v>
                </c:pt>
                <c:pt idx="4">
                  <c:v>Københavns Universitet</c:v>
                </c:pt>
                <c:pt idx="5">
                  <c:v>Region Midtjylland</c:v>
                </c:pt>
                <c:pt idx="6">
                  <c:v>Syddansk Universitet</c:v>
                </c:pt>
                <c:pt idx="7">
                  <c:v>Region Syddanmark</c:v>
                </c:pt>
                <c:pt idx="8">
                  <c:v>Region Nordjylland</c:v>
                </c:pt>
                <c:pt idx="9">
                  <c:v>GEUS</c:v>
                </c:pt>
                <c:pt idx="10">
                  <c:v>Roskilde Universitet</c:v>
                </c:pt>
                <c:pt idx="11">
                  <c:v>CBS</c:v>
                </c:pt>
                <c:pt idx="12">
                  <c:v>IT-Universitetet</c:v>
                </c:pt>
              </c:strCache>
            </c:strRef>
          </c:cat>
          <c:val>
            <c:numRef>
              <c:f>'Figur 3.1 og 3.2 '!$C$40:$C$52</c:f>
              <c:numCache>
                <c:formatCode>General</c:formatCode>
                <c:ptCount val="13"/>
                <c:pt idx="0">
                  <c:v>136</c:v>
                </c:pt>
                <c:pt idx="1">
                  <c:v>17</c:v>
                </c:pt>
                <c:pt idx="2">
                  <c:v>57</c:v>
                </c:pt>
                <c:pt idx="3">
                  <c:v>268</c:v>
                </c:pt>
                <c:pt idx="4">
                  <c:v>77</c:v>
                </c:pt>
                <c:pt idx="5">
                  <c:v>12</c:v>
                </c:pt>
                <c:pt idx="6">
                  <c:v>160</c:v>
                </c:pt>
                <c:pt idx="7">
                  <c:v>56</c:v>
                </c:pt>
                <c:pt idx="8">
                  <c:v>43</c:v>
                </c:pt>
                <c:pt idx="9">
                  <c:v>36</c:v>
                </c:pt>
                <c:pt idx="10">
                  <c:v>19</c:v>
                </c:pt>
                <c:pt idx="11">
                  <c:v>9</c:v>
                </c:pt>
                <c:pt idx="12">
                  <c:v>1</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240465024"/>
        <c:axId val="240466560"/>
      </c:barChart>
      <c:catAx>
        <c:axId val="24046502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40466560"/>
        <c:crosses val="autoZero"/>
        <c:auto val="1"/>
        <c:lblAlgn val="ctr"/>
        <c:lblOffset val="100"/>
        <c:noMultiLvlLbl val="0"/>
      </c:catAx>
      <c:valAx>
        <c:axId val="240466560"/>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40465024"/>
        <c:crosses val="autoZero"/>
        <c:crossBetween val="between"/>
      </c:valAx>
      <c:spPr>
        <a:noFill/>
        <a:ln>
          <a:noFill/>
        </a:ln>
        <a:effectLst/>
      </c:spPr>
    </c:plotArea>
    <c:legend>
      <c:legendPos val="b"/>
      <c:layout>
        <c:manualLayout>
          <c:xMode val="edge"/>
          <c:yMode val="edge"/>
          <c:x val="1.1111111111111112E-2"/>
          <c:y val="0.85192767570720329"/>
          <c:w val="0.58279155730533683"/>
          <c:h val="0.14807232429279674"/>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l" defTabSz="914400" rtl="0" eaLnBrk="1" fontAlgn="auto" latinLnBrk="0" hangingPunct="1">
              <a:lnSpc>
                <a:spcPct val="100000"/>
              </a:lnSpc>
              <a:spcBef>
                <a:spcPts val="0"/>
              </a:spcBef>
              <a:spcAft>
                <a:spcPts val="0"/>
              </a:spcAft>
              <a:buClrTx/>
              <a:buSzTx/>
              <a:buFontTx/>
              <a:buNone/>
              <a:tabLst/>
              <a:defRPr sz="650" b="0" i="0" u="none" strike="noStrike" kern="1200" spc="0" baseline="0">
                <a:solidFill>
                  <a:srgbClr val="000000"/>
                </a:solidFill>
                <a:latin typeface="Calibri"/>
                <a:ea typeface="Calibri"/>
                <a:cs typeface="Calibri"/>
              </a:defRPr>
            </a:pPr>
            <a:r>
              <a:rPr lang="da-DK" sz="800" b="0" i="0" baseline="0">
                <a:effectLst/>
              </a:rPr>
              <a:t>ErhvervsPhD-aftaler med private virksomheder og non-profit organisationer, antal, 2002-2017</a:t>
            </a:r>
            <a:endParaRPr lang="da-DK" sz="800">
              <a:effectLst/>
            </a:endParaRPr>
          </a:p>
          <a:p>
            <a:pPr marL="0" marR="0" indent="0" algn="l" defTabSz="914400" rtl="0" eaLnBrk="1" fontAlgn="auto" latinLnBrk="0" hangingPunct="1">
              <a:lnSpc>
                <a:spcPct val="100000"/>
              </a:lnSpc>
              <a:spcBef>
                <a:spcPts val="0"/>
              </a:spcBef>
              <a:spcAft>
                <a:spcPts val="0"/>
              </a:spcAft>
              <a:buClrTx/>
              <a:buSzTx/>
              <a:buFontTx/>
              <a:buNone/>
              <a:tabLst/>
              <a:defRPr sz="650" b="0" i="0" u="none" strike="noStrike" kern="1200" spc="0" baseline="0">
                <a:solidFill>
                  <a:srgbClr val="000000"/>
                </a:solidFill>
                <a:latin typeface="Calibri"/>
                <a:ea typeface="Calibri"/>
                <a:cs typeface="Calibri"/>
              </a:defRPr>
            </a:pPr>
            <a:endParaRPr lang="da-DK"/>
          </a:p>
        </c:rich>
      </c:tx>
      <c:layout>
        <c:manualLayout>
          <c:xMode val="edge"/>
          <c:yMode val="edge"/>
          <c:x val="2.7777227164391544E-3"/>
          <c:y val="2.8551492740490048E-3"/>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itle>
    <c:autoTitleDeleted val="0"/>
    <c:plotArea>
      <c:layout>
        <c:manualLayout>
          <c:xMode val="edge"/>
          <c:yMode val="edge"/>
          <c:x val="1.1111111111111112E-2"/>
          <c:y val="0.16179425488480603"/>
          <c:w val="0.98611111111111116"/>
          <c:h val="0.76413167104111979"/>
        </c:manualLayout>
      </c:layout>
      <c:barChart>
        <c:barDir val="col"/>
        <c:grouping val="clustered"/>
        <c:varyColors val="0"/>
        <c:ser>
          <c:idx val="0"/>
          <c:order val="0"/>
          <c:tx>
            <c:strRef>
              <c:f>'[5]Figur 3.3'!$C$23</c:f>
              <c:strCache>
                <c:ptCount val="1"/>
                <c:pt idx="0">
                  <c:v>Antal ErhvervsPhD-aftaler med unikke virksomheder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numRef>
              <c:f>'[5]Figur 3.3'!$B$24:$B$39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'[5]Figur 3.3'!$C$24:$C$39</c:f>
              <c:numCache>
                <c:formatCode>General</c:formatCode>
                <c:ptCount val="16"/>
                <c:pt idx="0">
                  <c:v>35</c:v>
                </c:pt>
                <c:pt idx="1">
                  <c:v>48</c:v>
                </c:pt>
                <c:pt idx="2">
                  <c:v>57</c:v>
                </c:pt>
                <c:pt idx="3">
                  <c:v>56</c:v>
                </c:pt>
                <c:pt idx="4">
                  <c:v>67</c:v>
                </c:pt>
                <c:pt idx="5">
                  <c:v>78</c:v>
                </c:pt>
                <c:pt idx="6">
                  <c:v>87</c:v>
                </c:pt>
                <c:pt idx="7">
                  <c:v>86</c:v>
                </c:pt>
                <c:pt idx="8">
                  <c:v>100</c:v>
                </c:pt>
                <c:pt idx="9">
                  <c:v>97</c:v>
                </c:pt>
                <c:pt idx="10">
                  <c:v>84</c:v>
                </c:pt>
                <c:pt idx="11">
                  <c:v>90</c:v>
                </c:pt>
                <c:pt idx="12">
                  <c:v>101</c:v>
                </c:pt>
                <c:pt idx="13">
                  <c:v>98</c:v>
                </c:pt>
                <c:pt idx="14">
                  <c:v>106</c:v>
                </c:pt>
                <c:pt idx="15">
                  <c:v>101</c:v>
                </c:pt>
              </c:numCache>
            </c:numRef>
          </c:val>
          <c:extLst>
            <c:ext xmlns:c16="http://schemas.microsoft.com/office/drawing/2014/chart" uri="{C3380CC4-5D6E-409C-BE32-E72D297353CC}">
              <c16:uniqueId val="{00000000-734B-4405-8BC8-18BB4C5782FB}"/>
            </c:ext>
          </c:extLst>
        </c:ser>
        <c:ser>
          <c:idx val="1"/>
          <c:order val="1"/>
          <c:tx>
            <c:strRef>
              <c:f>'[5]Figur 3.3'!$D$23</c:f>
              <c:strCache>
                <c:ptCount val="1"/>
                <c:pt idx="0">
                  <c:v>Antal ErhvervsPhD-aftaler i alt</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'[5]Figur 3.3'!$B$24:$B$39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'[5]Figur 3.3'!$D$24:$D$39</c:f>
              <c:numCache>
                <c:formatCode>General</c:formatCode>
                <c:ptCount val="16"/>
                <c:pt idx="0">
                  <c:v>50</c:v>
                </c:pt>
                <c:pt idx="1">
                  <c:v>64</c:v>
                </c:pt>
                <c:pt idx="2">
                  <c:v>70</c:v>
                </c:pt>
                <c:pt idx="3">
                  <c:v>83</c:v>
                </c:pt>
                <c:pt idx="4">
                  <c:v>85</c:v>
                </c:pt>
                <c:pt idx="5">
                  <c:v>109</c:v>
                </c:pt>
                <c:pt idx="6">
                  <c:v>119</c:v>
                </c:pt>
                <c:pt idx="7">
                  <c:v>97</c:v>
                </c:pt>
                <c:pt idx="8">
                  <c:v>145</c:v>
                </c:pt>
                <c:pt idx="9">
                  <c:v>129</c:v>
                </c:pt>
                <c:pt idx="10">
                  <c:v>121</c:v>
                </c:pt>
                <c:pt idx="11">
                  <c:v>120</c:v>
                </c:pt>
                <c:pt idx="12">
                  <c:v>134</c:v>
                </c:pt>
                <c:pt idx="13">
                  <c:v>111</c:v>
                </c:pt>
                <c:pt idx="14">
                  <c:v>130</c:v>
                </c:pt>
                <c:pt idx="15">
                  <c:v>120</c:v>
                </c:pt>
              </c:numCache>
            </c:numRef>
          </c:val>
          <c:extLst>
            <c:ext xmlns:c16="http://schemas.microsoft.com/office/drawing/2014/chart" uri="{C3380CC4-5D6E-409C-BE32-E72D297353CC}">
              <c16:uniqueId val="{00000001-734B-4405-8BC8-18BB4C5782FB}"/>
            </c:ext>
          </c:extLst>
        </c:ser>
        <c:dLbls>
          <c:showLegendKey val="0"/>
          <c:showVal val="0"/>
          <c:showCatName val="0"/>
          <c:showSerName val="0"/>
          <c:showPercent val="0"/>
          <c:showBubbleSize val="0"/>
        </c:dLbls>
        <c:gapWidth val="100"/>
        <c:overlap val="-10"/>
        <c:axId val="239759744"/>
        <c:axId val="239761280"/>
      </c:barChart>
      <c:catAx>
        <c:axId val="2397597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761280"/>
        <c:crosses val="autoZero"/>
        <c:auto val="1"/>
        <c:lblAlgn val="ctr"/>
        <c:lblOffset val="100"/>
        <c:noMultiLvlLbl val="0"/>
      </c:catAx>
      <c:valAx>
        <c:axId val="23976128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759744"/>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ayout>
        <c:manualLayout>
          <c:xMode val="edge"/>
          <c:yMode val="edge"/>
          <c:x val="1.1111111111111112E-2"/>
          <c:y val="0.93981481481481477"/>
          <c:w val="0.97004068241469832"/>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9.6401334762573246E-2"/>
          <c:w val="0.96931644444444442"/>
          <c:h val="0.52278355555555556"/>
        </c:manualLayout>
      </c:layout>
      <c:lineChart>
        <c:grouping val="standard"/>
        <c:varyColors val="0"/>
        <c:ser>
          <c:idx val="0"/>
          <c:order val="0"/>
          <c:tx>
            <c:strRef>
              <c:f>'Figur 2.2'!$B$12</c:f>
              <c:strCache>
                <c:ptCount val="1"/>
                <c:pt idx="0">
                  <c:v>Opfindelser</c:v>
                </c:pt>
              </c:strCache>
            </c:strRef>
          </c:tx>
          <c:spPr>
            <a:ln w="28575" cap="rnd">
              <a:solidFill>
                <a:srgbClr val="888888"/>
              </a:solidFill>
              <a:round/>
            </a:ln>
          </c:spPr>
          <c:marker>
            <c:symbol val="none"/>
          </c:marker>
          <c:cat>
            <c:numRef>
              <c:f>'Figur 2.2'!$C$11:$G$11</c:f>
              <c:numCache>
                <c:formatCode>General</c:formatCode>
                <c:ptCount val="5"/>
                <c:pt idx="0">
                  <c:v>2013</c:v>
                </c:pt>
                <c:pt idx="1">
                  <c:v>2014</c:v>
                </c:pt>
                <c:pt idx="2">
                  <c:v>2015</c:v>
                </c:pt>
                <c:pt idx="3">
                  <c:v>2016</c:v>
                </c:pt>
                <c:pt idx="4">
                  <c:v>2017</c:v>
                </c:pt>
              </c:numCache>
            </c:numRef>
          </c:cat>
          <c:val>
            <c:numRef>
              <c:f>'Figur 2.2'!$C$12:$G$12</c:f>
              <c:numCache>
                <c:formatCode>_ * #,##0_ ;_ * \-#,##0_ ;_ * "-"??_ ;_ @_ </c:formatCode>
                <c:ptCount val="5"/>
                <c:pt idx="0">
                  <c:v>100</c:v>
                </c:pt>
                <c:pt idx="1">
                  <c:v>96.868475991649277</c:v>
                </c:pt>
                <c:pt idx="2">
                  <c:v>99.791231732776623</c:v>
                </c:pt>
                <c:pt idx="3">
                  <c:v>98.747390396659711</c:v>
                </c:pt>
                <c:pt idx="4">
                  <c:v>87.891440501043832</c:v>
                </c:pt>
              </c:numCache>
            </c:numRef>
          </c:val>
          <c:smooth val="0"/>
          <c:extLst>
            <c:ext xmlns:c16="http://schemas.microsoft.com/office/drawing/2014/chart" uri="{C3380CC4-5D6E-409C-BE32-E72D297353CC}">
              <c16:uniqueId val="{00000000-4CFE-43E5-8A4F-39C99AEE026F}"/>
            </c:ext>
          </c:extLst>
        </c:ser>
        <c:ser>
          <c:idx val="1"/>
          <c:order val="1"/>
          <c:tx>
            <c:strRef>
              <c:f>'Figur 2.2'!$B$13</c:f>
              <c:strCache>
                <c:ptCount val="1"/>
                <c:pt idx="0">
                  <c:v>Patentansøgninger</c:v>
                </c:pt>
              </c:strCache>
            </c:strRef>
          </c:tx>
          <c:spPr>
            <a:ln w="28575" cap="rnd">
              <a:solidFill>
                <a:srgbClr val="46328C"/>
              </a:solidFill>
              <a:round/>
            </a:ln>
          </c:spPr>
          <c:marker>
            <c:symbol val="none"/>
          </c:marker>
          <c:cat>
            <c:numRef>
              <c:f>'Figur 2.2'!$C$11:$G$11</c:f>
              <c:numCache>
                <c:formatCode>General</c:formatCode>
                <c:ptCount val="5"/>
                <c:pt idx="0">
                  <c:v>2013</c:v>
                </c:pt>
                <c:pt idx="1">
                  <c:v>2014</c:v>
                </c:pt>
                <c:pt idx="2">
                  <c:v>2015</c:v>
                </c:pt>
                <c:pt idx="3">
                  <c:v>2016</c:v>
                </c:pt>
                <c:pt idx="4">
                  <c:v>2017</c:v>
                </c:pt>
              </c:numCache>
            </c:numRef>
          </c:cat>
          <c:val>
            <c:numRef>
              <c:f>'Figur 2.2'!$C$13:$G$13</c:f>
              <c:numCache>
                <c:formatCode>_ * #,##0_ ;_ * \-#,##0_ ;_ * "-"??_ ;_ @_ </c:formatCode>
                <c:ptCount val="5"/>
                <c:pt idx="0">
                  <c:v>100</c:v>
                </c:pt>
                <c:pt idx="1">
                  <c:v>93.84615384615384</c:v>
                </c:pt>
                <c:pt idx="2">
                  <c:v>73.846153846153854</c:v>
                </c:pt>
                <c:pt idx="3">
                  <c:v>84.615384615384613</c:v>
                </c:pt>
                <c:pt idx="4">
                  <c:v>75.384615384615387</c:v>
                </c:pt>
              </c:numCache>
            </c:numRef>
          </c:val>
          <c:smooth val="0"/>
          <c:extLst>
            <c:ext xmlns:c16="http://schemas.microsoft.com/office/drawing/2014/chart" uri="{C3380CC4-5D6E-409C-BE32-E72D297353CC}">
              <c16:uniqueId val="{00000001-4CFE-43E5-8A4F-39C99AEE026F}"/>
            </c:ext>
          </c:extLst>
        </c:ser>
        <c:ser>
          <c:idx val="2"/>
          <c:order val="2"/>
          <c:tx>
            <c:strRef>
              <c:f>'Figur 2.2'!$B$14</c:f>
              <c:strCache>
                <c:ptCount val="1"/>
                <c:pt idx="0">
                  <c:v>Licens-, salgs- og optionsaftaler</c:v>
                </c:pt>
              </c:strCache>
            </c:strRef>
          </c:tx>
          <c:spPr>
            <a:ln w="28575" cap="rnd">
              <a:solidFill>
                <a:srgbClr val="E6821E"/>
              </a:solidFill>
              <a:round/>
            </a:ln>
          </c:spPr>
          <c:marker>
            <c:symbol val="none"/>
          </c:marker>
          <c:cat>
            <c:numRef>
              <c:f>'Figur 2.2'!$C$11:$G$11</c:f>
              <c:numCache>
                <c:formatCode>General</c:formatCode>
                <c:ptCount val="5"/>
                <c:pt idx="0">
                  <c:v>2013</c:v>
                </c:pt>
                <c:pt idx="1">
                  <c:v>2014</c:v>
                </c:pt>
                <c:pt idx="2">
                  <c:v>2015</c:v>
                </c:pt>
                <c:pt idx="3">
                  <c:v>2016</c:v>
                </c:pt>
                <c:pt idx="4">
                  <c:v>2017</c:v>
                </c:pt>
              </c:numCache>
            </c:numRef>
          </c:cat>
          <c:val>
            <c:numRef>
              <c:f>'Figur 2.2'!$C$14:$G$14</c:f>
              <c:numCache>
                <c:formatCode>_ * #,##0_ ;_ * \-#,##0_ ;_ * "-"??_ ;_ @_ </c:formatCode>
                <c:ptCount val="5"/>
                <c:pt idx="0">
                  <c:v>100</c:v>
                </c:pt>
                <c:pt idx="1">
                  <c:v>102.49999999999999</c:v>
                </c:pt>
                <c:pt idx="2">
                  <c:v>158.33333333333331</c:v>
                </c:pt>
                <c:pt idx="3">
                  <c:v>120</c:v>
                </c:pt>
                <c:pt idx="4">
                  <c:v>116.66666666666667</c:v>
                </c:pt>
              </c:numCache>
            </c:numRef>
          </c:val>
          <c:smooth val="0"/>
          <c:extLst>
            <c:ext xmlns:c16="http://schemas.microsoft.com/office/drawing/2014/chart" uri="{C3380CC4-5D6E-409C-BE32-E72D297353CC}">
              <c16:uniqueId val="{00000002-4CFE-43E5-8A4F-39C99AEE026F}"/>
            </c:ext>
          </c:extLst>
        </c:ser>
        <c:ser>
          <c:idx val="3"/>
          <c:order val="3"/>
          <c:tx>
            <c:strRef>
              <c:f>'Figur 2.2'!$B$15</c:f>
              <c:strCache>
                <c:ptCount val="1"/>
                <c:pt idx="0">
                  <c:v>Spinout-virksomheder</c:v>
                </c:pt>
              </c:strCache>
            </c:strRef>
          </c:tx>
          <c:spPr>
            <a:ln w="28575" cap="rnd">
              <a:solidFill>
                <a:srgbClr val="BF1C80"/>
              </a:solidFill>
              <a:round/>
            </a:ln>
          </c:spPr>
          <c:marker>
            <c:symbol val="none"/>
          </c:marker>
          <c:cat>
            <c:numRef>
              <c:f>'Figur 2.2'!$C$11:$G$11</c:f>
              <c:numCache>
                <c:formatCode>General</c:formatCode>
                <c:ptCount val="5"/>
                <c:pt idx="0">
                  <c:v>2013</c:v>
                </c:pt>
                <c:pt idx="1">
                  <c:v>2014</c:v>
                </c:pt>
                <c:pt idx="2">
                  <c:v>2015</c:v>
                </c:pt>
                <c:pt idx="3">
                  <c:v>2016</c:v>
                </c:pt>
                <c:pt idx="4">
                  <c:v>2017</c:v>
                </c:pt>
              </c:numCache>
            </c:numRef>
          </c:cat>
          <c:val>
            <c:numRef>
              <c:f>'Figur 2.2'!$C$15:$G$15</c:f>
              <c:numCache>
                <c:formatCode>_ * #,##0_ ;_ * \-#,##0_ ;_ * "-"??_ ;_ @_ </c:formatCode>
                <c:ptCount val="5"/>
                <c:pt idx="0">
                  <c:v>100</c:v>
                </c:pt>
                <c:pt idx="1">
                  <c:v>105.88235294117648</c:v>
                </c:pt>
                <c:pt idx="2">
                  <c:v>123.52941176470588</c:v>
                </c:pt>
                <c:pt idx="3">
                  <c:v>129.41176470588235</c:v>
                </c:pt>
                <c:pt idx="4">
                  <c:v>105.88235294117648</c:v>
                </c:pt>
              </c:numCache>
            </c:numRef>
          </c:val>
          <c:smooth val="0"/>
          <c:extLst>
            <c:ext xmlns:c16="http://schemas.microsoft.com/office/drawing/2014/chart" uri="{C3380CC4-5D6E-409C-BE32-E72D297353CC}">
              <c16:uniqueId val="{00000003-4CFE-43E5-8A4F-39C99AEE026F}"/>
            </c:ext>
          </c:extLst>
        </c:ser>
        <c:dLbls>
          <c:showLegendKey val="0"/>
          <c:showVal val="0"/>
          <c:showCatName val="0"/>
          <c:showSerName val="0"/>
          <c:showPercent val="0"/>
          <c:showBubbleSize val="0"/>
        </c:dLbls>
        <c:smooth val="0"/>
        <c:axId val="237307776"/>
        <c:axId val="237309312"/>
      </c:lineChart>
      <c:catAx>
        <c:axId val="237307776"/>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latin typeface="+mn-lt"/>
              </a:defRPr>
            </a:pPr>
            <a:endParaRPr lang="da-DK"/>
          </a:p>
        </c:txPr>
        <c:crossAx val="237309312"/>
        <c:crosses val="autoZero"/>
        <c:auto val="1"/>
        <c:lblAlgn val="ctr"/>
        <c:lblOffset val="100"/>
        <c:tickLblSkip val="2"/>
        <c:noMultiLvlLbl val="0"/>
      </c:catAx>
      <c:valAx>
        <c:axId val="237309312"/>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latin typeface="+mn-lt"/>
              </a:defRPr>
            </a:pPr>
            <a:endParaRPr lang="da-DK"/>
          </a:p>
        </c:txPr>
        <c:crossAx val="237307776"/>
        <c:crosses val="autoZero"/>
        <c:crossBetween val="between"/>
        <c:majorUnit val="20"/>
      </c:valAx>
      <c:spPr>
        <a:noFill/>
        <a:ln>
          <a:noFill/>
        </a:ln>
        <a:effectLst/>
      </c:spPr>
    </c:plotArea>
    <c:legend>
      <c:legendPos val="b"/>
      <c:layout>
        <c:manualLayout>
          <c:xMode val="edge"/>
          <c:yMode val="edge"/>
          <c:x val="2.2577777777777776E-2"/>
          <c:y val="0.6643404444444444"/>
          <c:w val="0.69345377777777772"/>
          <c:h val="0.33565955555555554"/>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3888888888888888"/>
          <c:h val="0.8015259550889472"/>
        </c:manualLayout>
      </c:layout>
      <c:barChart>
        <c:barDir val="col"/>
        <c:grouping val="clustered"/>
        <c:varyColors val="0"/>
        <c:ser>
          <c:idx val="0"/>
          <c:order val="0"/>
          <c:tx>
            <c:strRef>
              <c:f>'Figur 3.4'!$B$6</c:f>
              <c:strCache>
                <c:ptCount val="1"/>
                <c:pt idx="0">
                  <c:v>2017</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3.4'!$A$7:$A$14</c:f>
              <c:strCache>
                <c:ptCount val="8"/>
                <c:pt idx="0">
                  <c:v>Danmarks Tekniske Universitet</c:v>
                </c:pt>
                <c:pt idx="1">
                  <c:v>Københavns Universitet</c:v>
                </c:pt>
                <c:pt idx="2">
                  <c:v>Aalborg Universitet</c:v>
                </c:pt>
                <c:pt idx="3">
                  <c:v>Aarhus Universitet</c:v>
                </c:pt>
                <c:pt idx="4">
                  <c:v>Copenhagen Business School</c:v>
                </c:pt>
                <c:pt idx="5">
                  <c:v>Syddansk Universitet</c:v>
                </c:pt>
                <c:pt idx="6">
                  <c:v>IT-Universitetet</c:v>
                </c:pt>
                <c:pt idx="7">
                  <c:v>Roskilde Universitet</c:v>
                </c:pt>
              </c:strCache>
            </c:strRef>
          </c:cat>
          <c:val>
            <c:numRef>
              <c:f>'Figur 3.4'!$B$7:$B$14</c:f>
              <c:numCache>
                <c:formatCode>General</c:formatCode>
                <c:ptCount val="8"/>
                <c:pt idx="0">
                  <c:v>31</c:v>
                </c:pt>
                <c:pt idx="1">
                  <c:v>29</c:v>
                </c:pt>
                <c:pt idx="2">
                  <c:v>23</c:v>
                </c:pt>
                <c:pt idx="3">
                  <c:v>13</c:v>
                </c:pt>
                <c:pt idx="4">
                  <c:v>6</c:v>
                </c:pt>
                <c:pt idx="5">
                  <c:v>4</c:v>
                </c:pt>
                <c:pt idx="6">
                  <c:v>3</c:v>
                </c:pt>
                <c:pt idx="7">
                  <c:v>2</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239828992"/>
        <c:axId val="239830528"/>
      </c:barChart>
      <c:catAx>
        <c:axId val="23982899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9830528"/>
        <c:crosses val="autoZero"/>
        <c:auto val="1"/>
        <c:lblAlgn val="ctr"/>
        <c:lblOffset val="100"/>
        <c:noMultiLvlLbl val="0"/>
      </c:catAx>
      <c:valAx>
        <c:axId val="23983052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98289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80675087489063868"/>
        </c:manualLayout>
      </c:layout>
      <c:barChart>
        <c:barDir val="col"/>
        <c:grouping val="clustered"/>
        <c:varyColors val="0"/>
        <c:ser>
          <c:idx val="0"/>
          <c:order val="0"/>
          <c:tx>
            <c:strRef>
              <c:f>'[5]Figur 3.5'!$A$3</c:f>
              <c:strCache>
                <c:ptCount val="1"/>
                <c:pt idx="0">
                  <c:v>Antal bevillinger</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'[5]Figur 3.5'!$B$2:$F$2</c:f>
              <c:numCache>
                <c:formatCode>General</c:formatCode>
                <c:ptCount val="5"/>
                <c:pt idx="0">
                  <c:v>2013</c:v>
                </c:pt>
                <c:pt idx="1">
                  <c:v>2014</c:v>
                </c:pt>
                <c:pt idx="2">
                  <c:v>2015</c:v>
                </c:pt>
                <c:pt idx="3">
                  <c:v>2016</c:v>
                </c:pt>
                <c:pt idx="4">
                  <c:v>2017</c:v>
                </c:pt>
              </c:numCache>
            </c:numRef>
          </c:cat>
          <c:val>
            <c:numRef>
              <c:f>'[5]Figur 3.5'!$B$3:$F$3</c:f>
              <c:numCache>
                <c:formatCode>General</c:formatCode>
                <c:ptCount val="5"/>
                <c:pt idx="0">
                  <c:v>34</c:v>
                </c:pt>
                <c:pt idx="1">
                  <c:v>23</c:v>
                </c:pt>
                <c:pt idx="2">
                  <c:v>16</c:v>
                </c:pt>
                <c:pt idx="3">
                  <c:v>26</c:v>
                </c:pt>
                <c:pt idx="4">
                  <c:v>29</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238878720"/>
        <c:axId val="238880256"/>
      </c:barChart>
      <c:catAx>
        <c:axId val="23887872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8880256"/>
        <c:crosses val="autoZero"/>
        <c:auto val="1"/>
        <c:lblAlgn val="ctr"/>
        <c:lblOffset val="100"/>
        <c:noMultiLvlLbl val="0"/>
      </c:catAx>
      <c:valAx>
        <c:axId val="238880256"/>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8878720"/>
        <c:crosses val="autoZero"/>
        <c:crossBetween val="between"/>
      </c:valAx>
      <c:spPr>
        <a:noFill/>
        <a:ln>
          <a:noFill/>
        </a:ln>
        <a:effectLst/>
      </c:spPr>
    </c:plotArea>
    <c:legend>
      <c:legendPos val="b"/>
      <c:layout>
        <c:manualLayout>
          <c:xMode val="edge"/>
          <c:yMode val="edge"/>
          <c:x val="1.1111111111111112E-2"/>
          <c:y val="0.90860272674249054"/>
          <c:w val="0.18822856517935257"/>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8015259550889472"/>
        </c:manualLayout>
      </c:layout>
      <c:barChart>
        <c:barDir val="col"/>
        <c:grouping val="clustered"/>
        <c:varyColors val="0"/>
        <c:ser>
          <c:idx val="0"/>
          <c:order val="0"/>
          <c:tx>
            <c:strRef>
              <c:f>'Figur 3.6'!$B$3</c:f>
              <c:strCache>
                <c:ptCount val="1"/>
                <c:pt idx="0">
                  <c:v>Antal deltagelser</c:v>
                </c:pt>
              </c:strCache>
            </c:strRef>
          </c:tx>
          <c:spPr>
            <a:solidFill>
              <a:srgbClr val="888888"/>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3.6'!$A$4:$A$10</c:f>
              <c:strCache>
                <c:ptCount val="7"/>
                <c:pt idx="0">
                  <c:v>København Universitet</c:v>
                </c:pt>
                <c:pt idx="1">
                  <c:v>Danmarks Tekniske Universitet</c:v>
                </c:pt>
                <c:pt idx="2">
                  <c:v>Øvrige</c:v>
                </c:pt>
                <c:pt idx="3">
                  <c:v>Aarhus Universitet</c:v>
                </c:pt>
                <c:pt idx="4">
                  <c:v>Copenhagen Business School</c:v>
                </c:pt>
                <c:pt idx="5">
                  <c:v>Aalborg Universitet</c:v>
                </c:pt>
                <c:pt idx="6">
                  <c:v>Syddansk Universitet</c:v>
                </c:pt>
              </c:strCache>
            </c:strRef>
          </c:cat>
          <c:val>
            <c:numRef>
              <c:f>'Figur 3.6'!$B$4:$B$10</c:f>
              <c:numCache>
                <c:formatCode>General</c:formatCode>
                <c:ptCount val="7"/>
                <c:pt idx="0">
                  <c:v>9</c:v>
                </c:pt>
                <c:pt idx="1">
                  <c:v>7</c:v>
                </c:pt>
                <c:pt idx="2">
                  <c:v>4</c:v>
                </c:pt>
                <c:pt idx="3">
                  <c:v>3</c:v>
                </c:pt>
                <c:pt idx="4">
                  <c:v>2</c:v>
                </c:pt>
                <c:pt idx="5">
                  <c:v>2</c:v>
                </c:pt>
                <c:pt idx="6">
                  <c:v>2</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239017344"/>
        <c:axId val="239023232"/>
      </c:barChart>
      <c:catAx>
        <c:axId val="23901734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9023232"/>
        <c:crosses val="autoZero"/>
        <c:auto val="1"/>
        <c:lblAlgn val="ctr"/>
        <c:lblOffset val="100"/>
        <c:noMultiLvlLbl val="0"/>
      </c:catAx>
      <c:valAx>
        <c:axId val="239023232"/>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9017344"/>
        <c:crosses val="autoZero"/>
        <c:crossBetween val="between"/>
      </c:valAx>
      <c:spPr>
        <a:noFill/>
        <a:ln>
          <a:noFill/>
        </a:ln>
        <a:effectLst/>
      </c:spPr>
    </c:plotArea>
    <c:legend>
      <c:legendPos val="b"/>
      <c:layout>
        <c:manualLayout>
          <c:xMode val="edge"/>
          <c:yMode val="edge"/>
          <c:x val="1.1111111111111112E-2"/>
          <c:y val="0.90860272674249054"/>
          <c:w val="0.19732852143482066"/>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24655883037548E-2"/>
          <c:y val="0.14863398152833454"/>
          <c:w val="0.98719180146203067"/>
          <c:h val="0.84711296087488408"/>
        </c:manualLayout>
      </c:layout>
      <c:barChart>
        <c:barDir val="col"/>
        <c:grouping val="stacked"/>
        <c:varyColors val="0"/>
        <c:ser>
          <c:idx val="0"/>
          <c:order val="0"/>
          <c:spPr>
            <a:solidFill>
              <a:srgbClr val="888888"/>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3.7'!$A$4:$A$11</c:f>
              <c:strCache>
                <c:ptCount val="8"/>
                <c:pt idx="0">
                  <c:v>Danmarks Tekniske Universitet</c:v>
                </c:pt>
                <c:pt idx="1">
                  <c:v>Aalborg Universitet</c:v>
                </c:pt>
                <c:pt idx="2">
                  <c:v>Aarhus universitet</c:v>
                </c:pt>
                <c:pt idx="3">
                  <c:v>Københavns Universitet</c:v>
                </c:pt>
                <c:pt idx="4">
                  <c:v>Syddansk Universitet</c:v>
                </c:pt>
                <c:pt idx="5">
                  <c:v>Copenhagen Business School</c:v>
                </c:pt>
                <c:pt idx="6">
                  <c:v>Roskilde Universitet</c:v>
                </c:pt>
                <c:pt idx="7">
                  <c:v>IT-Universitetet i Købvenhavn</c:v>
                </c:pt>
              </c:strCache>
            </c:strRef>
          </c:cat>
          <c:val>
            <c:numRef>
              <c:f>'Figur 3.7'!$B$4:$B$11</c:f>
              <c:numCache>
                <c:formatCode>0.0</c:formatCode>
                <c:ptCount val="8"/>
                <c:pt idx="0">
                  <c:v>4.7344462698704044</c:v>
                </c:pt>
                <c:pt idx="1">
                  <c:v>3.5699893686360813</c:v>
                </c:pt>
                <c:pt idx="2">
                  <c:v>3.5166057202324108</c:v>
                </c:pt>
                <c:pt idx="3">
                  <c:v>2.8553905526565933</c:v>
                </c:pt>
                <c:pt idx="4">
                  <c:v>2.7731429804215604</c:v>
                </c:pt>
                <c:pt idx="5">
                  <c:v>0.89167197843615709</c:v>
                </c:pt>
                <c:pt idx="6">
                  <c:v>0.38106018912996192</c:v>
                </c:pt>
                <c:pt idx="7">
                  <c:v>0.33938413014532359</c:v>
                </c:pt>
              </c:numCache>
            </c:numRef>
          </c:val>
          <c:extLst>
            <c:ext xmlns:c16="http://schemas.microsoft.com/office/drawing/2014/chart" uri="{C3380CC4-5D6E-409C-BE32-E72D297353CC}">
              <c16:uniqueId val="{00000000-2893-476D-AC99-8C55B6AFF9E1}"/>
            </c:ext>
          </c:extLst>
        </c:ser>
        <c:dLbls>
          <c:showLegendKey val="0"/>
          <c:showVal val="0"/>
          <c:showCatName val="0"/>
          <c:showSerName val="0"/>
          <c:showPercent val="0"/>
          <c:showBubbleSize val="0"/>
        </c:dLbls>
        <c:gapWidth val="150"/>
        <c:overlap val="100"/>
        <c:axId val="239067136"/>
        <c:axId val="239068672"/>
      </c:barChart>
      <c:barChart>
        <c:barDir val="col"/>
        <c:grouping val="stacked"/>
        <c:varyColors val="0"/>
        <c:ser>
          <c:idx val="1"/>
          <c:order val="1"/>
          <c:tx>
            <c:v>SeriesForSecondaryAxis</c:v>
          </c:tx>
          <c:spPr>
            <a:noFill/>
            <a:ln w="25400">
              <a:noFill/>
            </a:ln>
            <a:effectLst/>
          </c:spPr>
          <c:invertIfNegative val="0"/>
          <c:extLst>
            <c:ext xmlns:c16="http://schemas.microsoft.com/office/drawing/2014/chart" uri="{C3380CC4-5D6E-409C-BE32-E72D297353CC}">
              <c16:uniqueId val="{00000001-2893-476D-AC99-8C55B6AFF9E1}"/>
            </c:ext>
          </c:extLst>
        </c:ser>
        <c:dLbls>
          <c:showLegendKey val="0"/>
          <c:showVal val="0"/>
          <c:showCatName val="0"/>
          <c:showSerName val="0"/>
          <c:showPercent val="0"/>
          <c:showBubbleSize val="0"/>
        </c:dLbls>
        <c:gapWidth val="150"/>
        <c:overlap val="100"/>
        <c:axId val="239072000"/>
        <c:axId val="239070208"/>
      </c:barChart>
      <c:catAx>
        <c:axId val="2390671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068672"/>
        <c:crosses val="autoZero"/>
        <c:auto val="1"/>
        <c:lblAlgn val="ctr"/>
        <c:lblOffset val="100"/>
        <c:noMultiLvlLbl val="0"/>
      </c:catAx>
      <c:valAx>
        <c:axId val="23906867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067136"/>
        <c:crosses val="autoZero"/>
        <c:crossBetween val="between"/>
        <c:minorUnit val="1"/>
      </c:valAx>
      <c:valAx>
        <c:axId val="239070208"/>
        <c:scaling>
          <c:orientation val="minMax"/>
          <c:max val="4"/>
          <c:min val="0"/>
        </c:scaling>
        <c:delete val="0"/>
        <c:axPos val="r"/>
        <c:numFmt formatCode="General" sourceLinked="0"/>
        <c:majorTickMark val="out"/>
        <c:minorTickMark val="none"/>
        <c:tickLblPos val="nextTo"/>
        <c:spPr>
          <a:noFill/>
          <a:ln w="12700" cmpd="sng">
            <a:solidFill>
              <a:srgbClr val="000000"/>
            </a:solidFill>
            <a:prstDash val="soli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9072000"/>
        <c:crosses val="max"/>
        <c:crossBetween val="between"/>
        <c:majorUnit val="1"/>
        <c:minorUnit val="0.1"/>
      </c:valAx>
      <c:catAx>
        <c:axId val="239072000"/>
        <c:scaling>
          <c:orientation val="minMax"/>
        </c:scaling>
        <c:delete val="1"/>
        <c:axPos val="b"/>
        <c:majorTickMark val="out"/>
        <c:minorTickMark val="none"/>
        <c:tickLblPos val="nextTo"/>
        <c:crossAx val="239070208"/>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81240781501736"/>
          <c:y val="8.3459723243937065E-2"/>
          <c:w val="0.78514148267489625"/>
          <c:h val="0.51213585326055688"/>
        </c:manualLayout>
      </c:layout>
      <c:barChart>
        <c:barDir val="col"/>
        <c:grouping val="clustered"/>
        <c:varyColors val="0"/>
        <c:ser>
          <c:idx val="0"/>
          <c:order val="0"/>
          <c:tx>
            <c:strRef>
              <c:f>'Figur 3.8'!$B$3</c:f>
              <c:strCache>
                <c:ptCount val="1"/>
                <c:pt idx="0">
                  <c:v>Leiden Ranking</c:v>
                </c:pt>
              </c:strCache>
            </c:strRef>
          </c:tx>
          <c:spPr>
            <a:solidFill>
              <a:srgbClr val="888888"/>
            </a:solidFill>
          </c:spPr>
          <c:invertIfNegative val="0"/>
          <c:cat>
            <c:strRef>
              <c:f>'Figur 3.8'!$A$4:$A$13</c:f>
              <c:strCache>
                <c:ptCount val="10"/>
                <c:pt idx="0">
                  <c:v>China Univ Petrol Beijing (1)</c:v>
                </c:pt>
                <c:pt idx="1">
                  <c:v>Semmelweis University (5) </c:v>
                </c:pt>
                <c:pt idx="2">
                  <c:v>Danmarks Tekniske universitet (16)</c:v>
                </c:pt>
                <c:pt idx="3">
                  <c:v>Yokohama City University (50)</c:v>
                </c:pt>
                <c:pt idx="4">
                  <c:v>Aalborg Universitet (82)</c:v>
                </c:pt>
                <c:pt idx="5">
                  <c:v>Københavns Universitet (83)</c:v>
                </c:pt>
                <c:pt idx="6">
                  <c:v>Katholieke University Leuven (100)</c:v>
                </c:pt>
                <c:pt idx="7">
                  <c:v>Rush University (200)</c:v>
                </c:pt>
                <c:pt idx="8">
                  <c:v>Syddansk Universitet (237)</c:v>
                </c:pt>
                <c:pt idx="9">
                  <c:v>Aarhus Universitet (364)</c:v>
                </c:pt>
              </c:strCache>
            </c:strRef>
          </c:cat>
          <c:val>
            <c:numRef>
              <c:f>'Figur 3.8'!$B$4:$B$13</c:f>
              <c:numCache>
                <c:formatCode>General</c:formatCode>
                <c:ptCount val="10"/>
                <c:pt idx="0">
                  <c:v>25.3</c:v>
                </c:pt>
                <c:pt idx="1">
                  <c:v>12.8</c:v>
                </c:pt>
                <c:pt idx="2">
                  <c:v>11.2</c:v>
                </c:pt>
                <c:pt idx="3">
                  <c:v>8.9</c:v>
                </c:pt>
                <c:pt idx="4">
                  <c:v>8.1999999999999993</c:v>
                </c:pt>
                <c:pt idx="5">
                  <c:v>8.1999999999999993</c:v>
                </c:pt>
                <c:pt idx="6">
                  <c:v>8</c:v>
                </c:pt>
                <c:pt idx="7">
                  <c:v>6.8</c:v>
                </c:pt>
                <c:pt idx="8">
                  <c:v>6.5</c:v>
                </c:pt>
                <c:pt idx="9">
                  <c:v>5.5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100"/>
        <c:overlap val="-10"/>
        <c:axId val="237078016"/>
        <c:axId val="237079552"/>
      </c:barChart>
      <c:catAx>
        <c:axId val="23707801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7079552"/>
        <c:crosses val="autoZero"/>
        <c:auto val="1"/>
        <c:lblAlgn val="ctr"/>
        <c:lblOffset val="100"/>
        <c:noMultiLvlLbl val="0"/>
      </c:catAx>
      <c:valAx>
        <c:axId val="237079552"/>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7078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37984496124031E-2"/>
          <c:y val="0.12333939328263059"/>
          <c:w val="0.96124031007751942"/>
          <c:h val="0.7029078745614179"/>
        </c:manualLayout>
      </c:layout>
      <c:barChart>
        <c:barDir val="col"/>
        <c:grouping val="stacked"/>
        <c:varyColors val="0"/>
        <c:ser>
          <c:idx val="0"/>
          <c:order val="0"/>
          <c:tx>
            <c:strRef>
              <c:f>'Figur 3.9'!$A$4</c:f>
              <c:strCache>
                <c:ptCount val="1"/>
                <c:pt idx="0">
                  <c:v>Danske virksomheder</c:v>
                </c:pt>
              </c:strCache>
            </c:strRef>
          </c:tx>
          <c:spPr>
            <a:solidFill>
              <a:srgbClr val="888888"/>
            </a:solidFill>
          </c:spPr>
          <c:invertIfNegative val="0"/>
          <c:cat>
            <c:numRef>
              <c:f>'Figur 3.9'!$B$3:$I$3</c:f>
              <c:numCache>
                <c:formatCode>General</c:formatCode>
                <c:ptCount val="8"/>
                <c:pt idx="0">
                  <c:v>2008</c:v>
                </c:pt>
                <c:pt idx="1">
                  <c:v>2009</c:v>
                </c:pt>
                <c:pt idx="2">
                  <c:v>2010</c:v>
                </c:pt>
                <c:pt idx="3">
                  <c:v>2011</c:v>
                </c:pt>
                <c:pt idx="4">
                  <c:v>2012</c:v>
                </c:pt>
                <c:pt idx="5">
                  <c:v>2013</c:v>
                </c:pt>
                <c:pt idx="6">
                  <c:v>2014</c:v>
                </c:pt>
                <c:pt idx="7">
                  <c:v>2015</c:v>
                </c:pt>
              </c:numCache>
            </c:numRef>
          </c:cat>
          <c:val>
            <c:numRef>
              <c:f>'Figur 3.9'!$B$4:$I$4</c:f>
              <c:numCache>
                <c:formatCode>0.0</c:formatCode>
                <c:ptCount val="8"/>
                <c:pt idx="0">
                  <c:v>4.2469041437691732</c:v>
                </c:pt>
                <c:pt idx="1">
                  <c:v>3.5835283134151705</c:v>
                </c:pt>
                <c:pt idx="2">
                  <c:v>3.0950765016633635</c:v>
                </c:pt>
                <c:pt idx="3">
                  <c:v>3.4666366328543052</c:v>
                </c:pt>
                <c:pt idx="4">
                  <c:v>2.7233528519472605</c:v>
                </c:pt>
                <c:pt idx="5">
                  <c:v>2.5575747446194623</c:v>
                </c:pt>
                <c:pt idx="6">
                  <c:v>1.9407403004146757</c:v>
                </c:pt>
                <c:pt idx="7">
                  <c:v>2.6281302740954011</c:v>
                </c:pt>
              </c:numCache>
            </c:numRef>
          </c:val>
          <c:extLst>
            <c:ext xmlns:c16="http://schemas.microsoft.com/office/drawing/2014/chart" uri="{C3380CC4-5D6E-409C-BE32-E72D297353CC}">
              <c16:uniqueId val="{00000000-42CE-4425-AFDA-A74BA4ABB276}"/>
            </c:ext>
          </c:extLst>
        </c:ser>
        <c:ser>
          <c:idx val="1"/>
          <c:order val="1"/>
          <c:tx>
            <c:strRef>
              <c:f>'Figur 3.9'!$A$5</c:f>
              <c:strCache>
                <c:ptCount val="1"/>
                <c:pt idx="0">
                  <c:v>Udenlandske virksomheder</c:v>
                </c:pt>
              </c:strCache>
            </c:strRef>
          </c:tx>
          <c:spPr>
            <a:solidFill>
              <a:srgbClr val="46328C"/>
            </a:solidFill>
          </c:spPr>
          <c:invertIfNegative val="0"/>
          <c:cat>
            <c:numRef>
              <c:f>'Figur 3.9'!$B$3:$I$3</c:f>
              <c:numCache>
                <c:formatCode>General</c:formatCode>
                <c:ptCount val="8"/>
                <c:pt idx="0">
                  <c:v>2008</c:v>
                </c:pt>
                <c:pt idx="1">
                  <c:v>2009</c:v>
                </c:pt>
                <c:pt idx="2">
                  <c:v>2010</c:v>
                </c:pt>
                <c:pt idx="3">
                  <c:v>2011</c:v>
                </c:pt>
                <c:pt idx="4">
                  <c:v>2012</c:v>
                </c:pt>
                <c:pt idx="5">
                  <c:v>2013</c:v>
                </c:pt>
                <c:pt idx="6">
                  <c:v>2014</c:v>
                </c:pt>
                <c:pt idx="7">
                  <c:v>2015</c:v>
                </c:pt>
              </c:numCache>
            </c:numRef>
          </c:cat>
          <c:val>
            <c:numRef>
              <c:f>'Figur 3.9'!$B$5:$I$5</c:f>
              <c:numCache>
                <c:formatCode>0.0</c:formatCode>
                <c:ptCount val="8"/>
                <c:pt idx="0">
                  <c:v>0.72097900130481618</c:v>
                </c:pt>
                <c:pt idx="1">
                  <c:v>1.3390497355846098</c:v>
                </c:pt>
                <c:pt idx="2">
                  <c:v>1.4766576884983129</c:v>
                </c:pt>
                <c:pt idx="3">
                  <c:v>1.1374060987504826</c:v>
                </c:pt>
                <c:pt idx="4">
                  <c:v>0.75484857426433116</c:v>
                </c:pt>
                <c:pt idx="5">
                  <c:v>1.0590086179027736</c:v>
                </c:pt>
                <c:pt idx="6">
                  <c:v>0.96347956205581364</c:v>
                </c:pt>
                <c:pt idx="7">
                  <c:v>1.733695826941253</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244941952"/>
        <c:axId val="244943488"/>
      </c:barChart>
      <c:catAx>
        <c:axId val="2449419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44943488"/>
        <c:crosses val="autoZero"/>
        <c:auto val="1"/>
        <c:lblAlgn val="ctr"/>
        <c:lblOffset val="100"/>
        <c:noMultiLvlLbl val="0"/>
      </c:catAx>
      <c:valAx>
        <c:axId val="2449434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44941952"/>
        <c:crosses val="autoZero"/>
        <c:crossBetween val="between"/>
      </c:valAx>
      <c:spPr>
        <a:noFill/>
        <a:ln>
          <a:noFill/>
        </a:ln>
        <a:effectLst/>
      </c:spPr>
    </c:plotArea>
    <c:legend>
      <c:legendPos val="b"/>
      <c:layout>
        <c:manualLayout>
          <c:xMode val="edge"/>
          <c:yMode val="edge"/>
          <c:x val="7.0472163495419312E-3"/>
          <c:y val="0.86318911279541199"/>
          <c:w val="0.3522666233845505"/>
          <c:h val="0.13681088720458801"/>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72584529600762E-2"/>
          <c:y val="8.5929274320586085E-2"/>
          <c:w val="0.94174149361254378"/>
          <c:h val="0.61200523309199351"/>
        </c:manualLayout>
      </c:layout>
      <c:barChart>
        <c:barDir val="col"/>
        <c:grouping val="stacked"/>
        <c:varyColors val="0"/>
        <c:ser>
          <c:idx val="0"/>
          <c:order val="0"/>
          <c:tx>
            <c:strRef>
              <c:f>'Figur 3.10'!$B$4</c:f>
              <c:strCache>
                <c:ptCount val="1"/>
                <c:pt idx="0">
                  <c:v>Danske virksomheder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strRef>
              <c:f>'Figur 3.10'!$A$5:$A$14</c:f>
              <c:strCache>
                <c:ptCount val="10"/>
                <c:pt idx="0">
                  <c:v>Danmarks Tekniske Universitet</c:v>
                </c:pt>
                <c:pt idx="1">
                  <c:v>Københavns Universitet</c:v>
                </c:pt>
                <c:pt idx="2">
                  <c:v>Aarhus Universitet</c:v>
                </c:pt>
                <c:pt idx="3">
                  <c:v>Aalborg Universitet</c:v>
                </c:pt>
                <c:pt idx="4">
                  <c:v>Copenhagen Business School</c:v>
                </c:pt>
                <c:pt idx="5">
                  <c:v>Roskilde Universitet</c:v>
                </c:pt>
                <c:pt idx="6">
                  <c:v>IT-Universitet</c:v>
                </c:pt>
                <c:pt idx="7">
                  <c:v>Syddansk Universitet</c:v>
                </c:pt>
                <c:pt idx="8">
                  <c:v>Universitetshospitaler i alt</c:v>
                </c:pt>
                <c:pt idx="9">
                  <c:v>Universiteter i alt</c:v>
                </c:pt>
              </c:strCache>
            </c:strRef>
          </c:cat>
          <c:val>
            <c:numRef>
              <c:f>'Figur 3.10'!$B$5:$B$14</c:f>
              <c:numCache>
                <c:formatCode>_(* #,##0.00_);_(* \(#,##0.00\);_(* "-"??_);_(@_)</c:formatCode>
                <c:ptCount val="10"/>
                <c:pt idx="0">
                  <c:v>7.9628982218674897</c:v>
                </c:pt>
                <c:pt idx="1">
                  <c:v>1.1604747867278851</c:v>
                </c:pt>
                <c:pt idx="2">
                  <c:v>1.4351252114921365</c:v>
                </c:pt>
                <c:pt idx="3">
                  <c:v>0.75764421018440598</c:v>
                </c:pt>
                <c:pt idx="4">
                  <c:v>1.2957245522722769</c:v>
                </c:pt>
                <c:pt idx="5">
                  <c:v>0.67950169875424693</c:v>
                </c:pt>
                <c:pt idx="6">
                  <c:v>0.60650809556457985</c:v>
                </c:pt>
                <c:pt idx="7">
                  <c:v>0.10670650681075571</c:v>
                </c:pt>
                <c:pt idx="8">
                  <c:v>4.0196259267028145</c:v>
                </c:pt>
                <c:pt idx="9">
                  <c:v>2.2535067692401025</c:v>
                </c:pt>
              </c:numCache>
            </c:numRef>
          </c:val>
          <c:extLst>
            <c:ext xmlns:c16="http://schemas.microsoft.com/office/drawing/2014/chart" uri="{C3380CC4-5D6E-409C-BE32-E72D297353CC}">
              <c16:uniqueId val="{00000000-CBF5-45B6-AE78-25892F557EA5}"/>
            </c:ext>
          </c:extLst>
        </c:ser>
        <c:ser>
          <c:idx val="1"/>
          <c:order val="1"/>
          <c:tx>
            <c:strRef>
              <c:f>'Figur 3.10'!$C$4</c:f>
              <c:strCache>
                <c:ptCount val="1"/>
                <c:pt idx="0">
                  <c:v>Udenlandske virksomheder</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strRef>
              <c:f>'Figur 3.10'!$A$5:$A$14</c:f>
              <c:strCache>
                <c:ptCount val="10"/>
                <c:pt idx="0">
                  <c:v>Danmarks Tekniske Universitet</c:v>
                </c:pt>
                <c:pt idx="1">
                  <c:v>Københavns Universitet</c:v>
                </c:pt>
                <c:pt idx="2">
                  <c:v>Aarhus Universitet</c:v>
                </c:pt>
                <c:pt idx="3">
                  <c:v>Aalborg Universitet</c:v>
                </c:pt>
                <c:pt idx="4">
                  <c:v>Copenhagen Business School</c:v>
                </c:pt>
                <c:pt idx="5">
                  <c:v>Roskilde Universitet</c:v>
                </c:pt>
                <c:pt idx="6">
                  <c:v>IT-Universitet</c:v>
                </c:pt>
                <c:pt idx="7">
                  <c:v>Syddansk Universitet</c:v>
                </c:pt>
                <c:pt idx="8">
                  <c:v>Universitetshospitaler i alt</c:v>
                </c:pt>
                <c:pt idx="9">
                  <c:v>Universiteter i alt</c:v>
                </c:pt>
              </c:strCache>
            </c:strRef>
          </c:cat>
          <c:val>
            <c:numRef>
              <c:f>'Figur 3.10'!$C$5:$C$14</c:f>
              <c:numCache>
                <c:formatCode>_(* #,##0.00_);_(* \(#,##0.00\);_(* "-"??_);_(@_)</c:formatCode>
                <c:ptCount val="10"/>
                <c:pt idx="0">
                  <c:v>2.391621573882905</c:v>
                </c:pt>
                <c:pt idx="1">
                  <c:v>1.2188772515181361</c:v>
                </c:pt>
                <c:pt idx="2">
                  <c:v>0.81935380495740295</c:v>
                </c:pt>
                <c:pt idx="3">
                  <c:v>1.0967503801804197</c:v>
                </c:pt>
                <c:pt idx="4">
                  <c:v>7.3795542019129468E-2</c:v>
                </c:pt>
                <c:pt idx="5">
                  <c:v>0.30598493382776992</c:v>
                </c:pt>
                <c:pt idx="6">
                  <c:v>9.3876905226517593E-2</c:v>
                </c:pt>
                <c:pt idx="7">
                  <c:v>0.38693253942625394</c:v>
                </c:pt>
                <c:pt idx="8">
                  <c:v>3.7652617301242843</c:v>
                </c:pt>
                <c:pt idx="9">
                  <c:v>1.1867502884705905</c:v>
                </c:pt>
              </c:numCache>
            </c:numRef>
          </c:val>
          <c:extLst>
            <c:ext xmlns:c16="http://schemas.microsoft.com/office/drawing/2014/chart" uri="{C3380CC4-5D6E-409C-BE32-E72D297353CC}">
              <c16:uniqueId val="{00000001-CBF5-45B6-AE78-25892F557EA5}"/>
            </c:ext>
          </c:extLst>
        </c:ser>
        <c:dLbls>
          <c:showLegendKey val="0"/>
          <c:showVal val="0"/>
          <c:showCatName val="0"/>
          <c:showSerName val="0"/>
          <c:showPercent val="0"/>
          <c:showBubbleSize val="0"/>
        </c:dLbls>
        <c:gapWidth val="150"/>
        <c:overlap val="100"/>
        <c:axId val="244672000"/>
        <c:axId val="244673536"/>
      </c:barChart>
      <c:barChart>
        <c:barDir val="col"/>
        <c:grouping val="stacked"/>
        <c:varyColors val="0"/>
        <c:ser>
          <c:idx val="2"/>
          <c:order val="2"/>
          <c:tx>
            <c:v>SeriesForSecondaryAxis</c:v>
          </c:tx>
          <c:spPr>
            <a:noFill/>
            <a:ln w="25400">
              <a:noFill/>
            </a:ln>
            <a:effectLst/>
          </c:spPr>
          <c:invertIfNegative val="0"/>
          <c:extLst>
            <c:ext xmlns:c16="http://schemas.microsoft.com/office/drawing/2014/chart" uri="{C3380CC4-5D6E-409C-BE32-E72D297353CC}">
              <c16:uniqueId val="{00000002-CBF5-45B6-AE78-25892F557EA5}"/>
            </c:ext>
          </c:extLst>
        </c:ser>
        <c:dLbls>
          <c:showLegendKey val="0"/>
          <c:showVal val="0"/>
          <c:showCatName val="0"/>
          <c:showSerName val="0"/>
          <c:showPercent val="0"/>
          <c:showBubbleSize val="0"/>
        </c:dLbls>
        <c:gapWidth val="150"/>
        <c:overlap val="100"/>
        <c:axId val="244680960"/>
        <c:axId val="244679424"/>
      </c:barChart>
      <c:catAx>
        <c:axId val="24467200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44673536"/>
        <c:crosses val="autoZero"/>
        <c:auto val="1"/>
        <c:lblAlgn val="ctr"/>
        <c:lblOffset val="100"/>
        <c:noMultiLvlLbl val="0"/>
      </c:catAx>
      <c:valAx>
        <c:axId val="24467353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44672000"/>
        <c:crosses val="autoZero"/>
        <c:crossBetween val="between"/>
      </c:valAx>
      <c:valAx>
        <c:axId val="244679424"/>
        <c:scaling>
          <c:orientation val="minMax"/>
          <c:max val="12"/>
          <c:min val="0"/>
        </c:scaling>
        <c:delete val="0"/>
        <c:axPos val="r"/>
        <c:numFmt formatCode="General" sourceLinked="0"/>
        <c:majorTickMark val="out"/>
        <c:minorTickMark val="none"/>
        <c:tickLblPos val="nextTo"/>
        <c:spPr>
          <a:noFill/>
          <a:ln w="12700" cmpd="sng">
            <a:solidFill>
              <a:srgbClr val="000000"/>
            </a:solidFill>
            <a:prstDash val="soli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44680960"/>
        <c:crosses val="max"/>
        <c:crossBetween val="between"/>
        <c:majorUnit val="2"/>
        <c:minorUnit val="0.4"/>
      </c:valAx>
      <c:catAx>
        <c:axId val="244680960"/>
        <c:scaling>
          <c:orientation val="minMax"/>
        </c:scaling>
        <c:delete val="1"/>
        <c:axPos val="b"/>
        <c:majorTickMark val="out"/>
        <c:minorTickMark val="none"/>
        <c:tickLblPos val="nextTo"/>
        <c:crossAx val="244679424"/>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egendEntry>
        <c:idx val="2"/>
        <c:delete val="1"/>
      </c:legendEntry>
      <c:layout>
        <c:manualLayout>
          <c:xMode val="edge"/>
          <c:yMode val="edge"/>
          <c:x val="7.1974798619330671E-3"/>
          <c:y val="0.9636617749825297"/>
          <c:w val="0.97843136310350798"/>
          <c:h val="3.3542976939203356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55555555555555E-2"/>
          <c:y val="8.2397566901312932E-2"/>
          <c:w val="0.93888888888888888"/>
          <c:h val="0.8015259550889472"/>
        </c:manualLayout>
      </c:layout>
      <c:barChart>
        <c:barDir val="col"/>
        <c:grouping val="stacked"/>
        <c:varyColors val="0"/>
        <c:ser>
          <c:idx val="0"/>
          <c:order val="0"/>
          <c:tx>
            <c:strRef>
              <c:f>'Figur 3.10'!$B$4</c:f>
              <c:strCache>
                <c:ptCount val="1"/>
                <c:pt idx="0">
                  <c:v>Danske virksomheder</c:v>
                </c:pt>
              </c:strCache>
            </c:strRef>
          </c:tx>
          <c:spPr>
            <a:solidFill>
              <a:srgbClr val="888888"/>
            </a:solidFill>
          </c:spPr>
          <c:invertIfNegative val="0"/>
          <c:cat>
            <c:strRef>
              <c:f>'Figur 3.10'!$A$5:$A$14</c:f>
              <c:strCache>
                <c:ptCount val="10"/>
                <c:pt idx="0">
                  <c:v>Danmarks Tekniske Universitet</c:v>
                </c:pt>
                <c:pt idx="1">
                  <c:v>Københavns Universitet</c:v>
                </c:pt>
                <c:pt idx="2">
                  <c:v>Aarhus Universitet</c:v>
                </c:pt>
                <c:pt idx="3">
                  <c:v>Aalborg Universitet</c:v>
                </c:pt>
                <c:pt idx="4">
                  <c:v>Copenhagen Business School</c:v>
                </c:pt>
                <c:pt idx="5">
                  <c:v>Roskilde Universitet</c:v>
                </c:pt>
                <c:pt idx="6">
                  <c:v>IT-Universitet</c:v>
                </c:pt>
                <c:pt idx="7">
                  <c:v>Syddansk Universitet</c:v>
                </c:pt>
                <c:pt idx="8">
                  <c:v>Universitetshospitaler i alt</c:v>
                </c:pt>
                <c:pt idx="9">
                  <c:v>Universiteter i alt</c:v>
                </c:pt>
              </c:strCache>
            </c:strRef>
          </c:cat>
          <c:val>
            <c:numRef>
              <c:f>'Figur 3.10'!$B$5:$B$14</c:f>
              <c:numCache>
                <c:formatCode>_(* #,##0.00_);_(* \(#,##0.00\);_(* "-"??_);_(@_)</c:formatCode>
                <c:ptCount val="10"/>
                <c:pt idx="0">
                  <c:v>7.9628982218674897</c:v>
                </c:pt>
                <c:pt idx="1">
                  <c:v>1.1604747867278851</c:v>
                </c:pt>
                <c:pt idx="2">
                  <c:v>1.4351252114921365</c:v>
                </c:pt>
                <c:pt idx="3">
                  <c:v>0.75764421018440598</c:v>
                </c:pt>
                <c:pt idx="4">
                  <c:v>1.2957245522722769</c:v>
                </c:pt>
                <c:pt idx="5">
                  <c:v>0.67950169875424693</c:v>
                </c:pt>
                <c:pt idx="6">
                  <c:v>0.60650809556457985</c:v>
                </c:pt>
                <c:pt idx="7">
                  <c:v>0.10670650681075571</c:v>
                </c:pt>
                <c:pt idx="8">
                  <c:v>4.0196259267028145</c:v>
                </c:pt>
                <c:pt idx="9">
                  <c:v>2.2535067692401025</c:v>
                </c:pt>
              </c:numCache>
            </c:numRef>
          </c:val>
          <c:extLst>
            <c:ext xmlns:c16="http://schemas.microsoft.com/office/drawing/2014/chart" uri="{C3380CC4-5D6E-409C-BE32-E72D297353CC}">
              <c16:uniqueId val="{00000000-42CE-4425-AFDA-A74BA4ABB276}"/>
            </c:ext>
          </c:extLst>
        </c:ser>
        <c:ser>
          <c:idx val="1"/>
          <c:order val="1"/>
          <c:tx>
            <c:strRef>
              <c:f>'Figur 3.10'!$C$4</c:f>
              <c:strCache>
                <c:ptCount val="1"/>
                <c:pt idx="0">
                  <c:v>Udenlandske virksomheder</c:v>
                </c:pt>
              </c:strCache>
            </c:strRef>
          </c:tx>
          <c:spPr>
            <a:solidFill>
              <a:srgbClr val="46328C"/>
            </a:solidFill>
          </c:spPr>
          <c:invertIfNegative val="0"/>
          <c:cat>
            <c:strRef>
              <c:f>'Figur 3.10'!$A$5:$A$14</c:f>
              <c:strCache>
                <c:ptCount val="10"/>
                <c:pt idx="0">
                  <c:v>Danmarks Tekniske Universitet</c:v>
                </c:pt>
                <c:pt idx="1">
                  <c:v>Københavns Universitet</c:v>
                </c:pt>
                <c:pt idx="2">
                  <c:v>Aarhus Universitet</c:v>
                </c:pt>
                <c:pt idx="3">
                  <c:v>Aalborg Universitet</c:v>
                </c:pt>
                <c:pt idx="4">
                  <c:v>Copenhagen Business School</c:v>
                </c:pt>
                <c:pt idx="5">
                  <c:v>Roskilde Universitet</c:v>
                </c:pt>
                <c:pt idx="6">
                  <c:v>IT-Universitet</c:v>
                </c:pt>
                <c:pt idx="7">
                  <c:v>Syddansk Universitet</c:v>
                </c:pt>
                <c:pt idx="8">
                  <c:v>Universitetshospitaler i alt</c:v>
                </c:pt>
                <c:pt idx="9">
                  <c:v>Universiteter i alt</c:v>
                </c:pt>
              </c:strCache>
            </c:strRef>
          </c:cat>
          <c:val>
            <c:numRef>
              <c:f>'Figur 3.10'!$C$5:$C$14</c:f>
              <c:numCache>
                <c:formatCode>_(* #,##0.00_);_(* \(#,##0.00\);_(* "-"??_);_(@_)</c:formatCode>
                <c:ptCount val="10"/>
                <c:pt idx="0">
                  <c:v>2.391621573882905</c:v>
                </c:pt>
                <c:pt idx="1">
                  <c:v>1.2188772515181361</c:v>
                </c:pt>
                <c:pt idx="2">
                  <c:v>0.81935380495740295</c:v>
                </c:pt>
                <c:pt idx="3">
                  <c:v>1.0967503801804197</c:v>
                </c:pt>
                <c:pt idx="4">
                  <c:v>7.3795542019129468E-2</c:v>
                </c:pt>
                <c:pt idx="5">
                  <c:v>0.30598493382776992</c:v>
                </c:pt>
                <c:pt idx="6">
                  <c:v>9.3876905226517593E-2</c:v>
                </c:pt>
                <c:pt idx="7">
                  <c:v>0.38693253942625394</c:v>
                </c:pt>
                <c:pt idx="8">
                  <c:v>3.7652617301242843</c:v>
                </c:pt>
                <c:pt idx="9">
                  <c:v>1.1867502884705905</c:v>
                </c:pt>
              </c:numCache>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gapWidth val="100"/>
        <c:overlap val="100"/>
        <c:axId val="244778496"/>
        <c:axId val="244780032"/>
      </c:barChart>
      <c:catAx>
        <c:axId val="24477849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44780032"/>
        <c:crosses val="autoZero"/>
        <c:auto val="1"/>
        <c:lblAlgn val="ctr"/>
        <c:lblOffset val="100"/>
        <c:noMultiLvlLbl val="0"/>
      </c:catAx>
      <c:valAx>
        <c:axId val="244780032"/>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44778496"/>
        <c:crosses val="autoZero"/>
        <c:crossBetween val="between"/>
      </c:valAx>
      <c:spPr>
        <a:noFill/>
        <a:ln>
          <a:noFill/>
        </a:ln>
        <a:effectLst/>
      </c:spPr>
    </c:plotArea>
    <c:legend>
      <c:legendPos val="b"/>
      <c:layout>
        <c:manualLayout>
          <c:xMode val="edge"/>
          <c:yMode val="edge"/>
          <c:x val="1.1111111111111112E-2"/>
          <c:y val="0.90860272674249054"/>
          <c:w val="0.55540704286964127"/>
          <c:h val="9.1397273257509473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0394648585593456"/>
        </c:manualLayout>
      </c:layout>
      <c:barChart>
        <c:barDir val="col"/>
        <c:grouping val="clustered"/>
        <c:varyColors val="0"/>
        <c:ser>
          <c:idx val="0"/>
          <c:order val="0"/>
          <c:tx>
            <c:strRef>
              <c:f>'Figur 2.3'!$B$4</c:f>
              <c:strCache>
                <c:ptCount val="1"/>
                <c:pt idx="0">
                  <c:v>Opfindelser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strRef>
              <c:f>'Figur 2.3'!$C$3:$P$3</c:f>
              <c:strCache>
                <c:ptCount val="14"/>
                <c:pt idx="0">
                  <c:v>Danmarks Tekniske Universitet</c:v>
                </c:pt>
                <c:pt idx="1">
                  <c:v>Københavns Universitet</c:v>
                </c:pt>
                <c:pt idx="2">
                  <c:v>Aalborg Universitet</c:v>
                </c:pt>
                <c:pt idx="3">
                  <c:v>Aarhus Universitet</c:v>
                </c:pt>
                <c:pt idx="4">
                  <c:v>Region H</c:v>
                </c:pt>
                <c:pt idx="5">
                  <c:v>Syddansk Universitet</c:v>
                </c:pt>
                <c:pt idx="6">
                  <c:v>Region Midt</c:v>
                </c:pt>
                <c:pt idx="7">
                  <c:v>Region Nord</c:v>
                </c:pt>
                <c:pt idx="8">
                  <c:v>Region Syd</c:v>
                </c:pt>
                <c:pt idx="9">
                  <c:v>IT-Universitetet</c:v>
                </c:pt>
                <c:pt idx="10">
                  <c:v>Roskilde Universitet</c:v>
                </c:pt>
                <c:pt idx="11">
                  <c:v>Region Sjælland</c:v>
                </c:pt>
                <c:pt idx="12">
                  <c:v>GEUS</c:v>
                </c:pt>
                <c:pt idx="13">
                  <c:v>Copenhagen Business School</c:v>
                </c:pt>
              </c:strCache>
            </c:strRef>
          </c:cat>
          <c:val>
            <c:numRef>
              <c:f>'Figur 2.3'!$C$4:$P$4</c:f>
              <c:numCache>
                <c:formatCode>General</c:formatCode>
                <c:ptCount val="14"/>
                <c:pt idx="0">
                  <c:v>124</c:v>
                </c:pt>
                <c:pt idx="1">
                  <c:v>77</c:v>
                </c:pt>
                <c:pt idx="2">
                  <c:v>71</c:v>
                </c:pt>
                <c:pt idx="3">
                  <c:v>54</c:v>
                </c:pt>
                <c:pt idx="4">
                  <c:v>20</c:v>
                </c:pt>
                <c:pt idx="5">
                  <c:v>33</c:v>
                </c:pt>
                <c:pt idx="6">
                  <c:v>11</c:v>
                </c:pt>
                <c:pt idx="7">
                  <c:v>10</c:v>
                </c:pt>
                <c:pt idx="8">
                  <c:v>14</c:v>
                </c:pt>
                <c:pt idx="9">
                  <c:v>4</c:v>
                </c:pt>
                <c:pt idx="10">
                  <c:v>0</c:v>
                </c:pt>
                <c:pt idx="11">
                  <c:v>2</c:v>
                </c:pt>
                <c:pt idx="12">
                  <c:v>1</c:v>
                </c:pt>
                <c:pt idx="13" formatCode="#,##0">
                  <c:v>0</c:v>
                </c:pt>
              </c:numCache>
            </c:numRef>
          </c:val>
          <c:extLst>
            <c:ext xmlns:c16="http://schemas.microsoft.com/office/drawing/2014/chart" uri="{C3380CC4-5D6E-409C-BE32-E72D297353CC}">
              <c16:uniqueId val="{00000000-CF95-4B2E-A96C-34CF4B346671}"/>
            </c:ext>
          </c:extLst>
        </c:ser>
        <c:ser>
          <c:idx val="1"/>
          <c:order val="1"/>
          <c:tx>
            <c:strRef>
              <c:f>'Figur 2.3'!$B$5</c:f>
              <c:strCache>
                <c:ptCount val="1"/>
                <c:pt idx="0">
                  <c:v>Patentansøgninger</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strRef>
              <c:f>'Figur 2.3'!$C$3:$P$3</c:f>
              <c:strCache>
                <c:ptCount val="14"/>
                <c:pt idx="0">
                  <c:v>Danmarks Tekniske Universitet</c:v>
                </c:pt>
                <c:pt idx="1">
                  <c:v>Københavns Universitet</c:v>
                </c:pt>
                <c:pt idx="2">
                  <c:v>Aalborg Universitet</c:v>
                </c:pt>
                <c:pt idx="3">
                  <c:v>Aarhus Universitet</c:v>
                </c:pt>
                <c:pt idx="4">
                  <c:v>Region H</c:v>
                </c:pt>
                <c:pt idx="5">
                  <c:v>Syddansk Universitet</c:v>
                </c:pt>
                <c:pt idx="6">
                  <c:v>Region Midt</c:v>
                </c:pt>
                <c:pt idx="7">
                  <c:v>Region Nord</c:v>
                </c:pt>
                <c:pt idx="8">
                  <c:v>Region Syd</c:v>
                </c:pt>
                <c:pt idx="9">
                  <c:v>IT-Universitetet</c:v>
                </c:pt>
                <c:pt idx="10">
                  <c:v>Roskilde Universitet</c:v>
                </c:pt>
                <c:pt idx="11">
                  <c:v>Region Sjælland</c:v>
                </c:pt>
                <c:pt idx="12">
                  <c:v>GEUS</c:v>
                </c:pt>
                <c:pt idx="13">
                  <c:v>Copenhagen Business School</c:v>
                </c:pt>
              </c:strCache>
            </c:strRef>
          </c:cat>
          <c:val>
            <c:numRef>
              <c:f>'Figur 2.3'!$C$5:$P$5</c:f>
              <c:numCache>
                <c:formatCode>General</c:formatCode>
                <c:ptCount val="14"/>
                <c:pt idx="0">
                  <c:v>47</c:v>
                </c:pt>
                <c:pt idx="1">
                  <c:v>28</c:v>
                </c:pt>
                <c:pt idx="2">
                  <c:v>16</c:v>
                </c:pt>
                <c:pt idx="3">
                  <c:v>19</c:v>
                </c:pt>
                <c:pt idx="4">
                  <c:v>12</c:v>
                </c:pt>
                <c:pt idx="5">
                  <c:v>13</c:v>
                </c:pt>
                <c:pt idx="6" formatCode="#,##0">
                  <c:v>4</c:v>
                </c:pt>
                <c:pt idx="7">
                  <c:v>3</c:v>
                </c:pt>
                <c:pt idx="8">
                  <c:v>3</c:v>
                </c:pt>
                <c:pt idx="9">
                  <c:v>0</c:v>
                </c:pt>
                <c:pt idx="10">
                  <c:v>0</c:v>
                </c:pt>
                <c:pt idx="11">
                  <c:v>2</c:v>
                </c:pt>
                <c:pt idx="12">
                  <c:v>0</c:v>
                </c:pt>
                <c:pt idx="13" formatCode="#,##0">
                  <c:v>0</c:v>
                </c:pt>
              </c:numCache>
            </c:numRef>
          </c:val>
          <c:extLst>
            <c:ext xmlns:c16="http://schemas.microsoft.com/office/drawing/2014/chart" uri="{C3380CC4-5D6E-409C-BE32-E72D297353CC}">
              <c16:uniqueId val="{00000001-CF95-4B2E-A96C-34CF4B346671}"/>
            </c:ext>
          </c:extLst>
        </c:ser>
        <c:ser>
          <c:idx val="2"/>
          <c:order val="2"/>
          <c:tx>
            <c:strRef>
              <c:f>'Figur 2.3'!$B$6</c:f>
              <c:strCache>
                <c:ptCount val="1"/>
                <c:pt idx="0">
                  <c:v>Licens-, salgs- og optionsaftaler</c:v>
                </c:pt>
              </c:strCache>
            </c:strRef>
          </c:tx>
          <c:spPr>
            <a:solidFill>
              <a:srgbClr val="17124D"/>
            </a:solidFill>
            <a:ln>
              <a:noFill/>
            </a:ln>
            <a:effectLst/>
            <a:extLst>
              <a:ext uri="{91240B29-F687-4F45-9708-019B960494DF}">
                <a14:hiddenLine xmlns:a14="http://schemas.microsoft.com/office/drawing/2010/main">
                  <a:noFill/>
                </a14:hiddenLine>
              </a:ext>
            </a:extLst>
          </c:spPr>
          <c:invertIfNegative val="0"/>
          <c:cat>
            <c:strRef>
              <c:f>'Figur 2.3'!$C$3:$P$3</c:f>
              <c:strCache>
                <c:ptCount val="14"/>
                <c:pt idx="0">
                  <c:v>Danmarks Tekniske Universitet</c:v>
                </c:pt>
                <c:pt idx="1">
                  <c:v>Københavns Universitet</c:v>
                </c:pt>
                <c:pt idx="2">
                  <c:v>Aalborg Universitet</c:v>
                </c:pt>
                <c:pt idx="3">
                  <c:v>Aarhus Universitet</c:v>
                </c:pt>
                <c:pt idx="4">
                  <c:v>Region H</c:v>
                </c:pt>
                <c:pt idx="5">
                  <c:v>Syddansk Universitet</c:v>
                </c:pt>
                <c:pt idx="6">
                  <c:v>Region Midt</c:v>
                </c:pt>
                <c:pt idx="7">
                  <c:v>Region Nord</c:v>
                </c:pt>
                <c:pt idx="8">
                  <c:v>Region Syd</c:v>
                </c:pt>
                <c:pt idx="9">
                  <c:v>IT-Universitetet</c:v>
                </c:pt>
                <c:pt idx="10">
                  <c:v>Roskilde Universitet</c:v>
                </c:pt>
                <c:pt idx="11">
                  <c:v>Region Sjælland</c:v>
                </c:pt>
                <c:pt idx="12">
                  <c:v>GEUS</c:v>
                </c:pt>
                <c:pt idx="13">
                  <c:v>Copenhagen Business School</c:v>
                </c:pt>
              </c:strCache>
            </c:strRef>
          </c:cat>
          <c:val>
            <c:numRef>
              <c:f>'Figur 2.3'!$C$6:$P$6</c:f>
              <c:numCache>
                <c:formatCode>General</c:formatCode>
                <c:ptCount val="14"/>
                <c:pt idx="0" formatCode="#,##0">
                  <c:v>34</c:v>
                </c:pt>
                <c:pt idx="1">
                  <c:v>33</c:v>
                </c:pt>
                <c:pt idx="2">
                  <c:v>40</c:v>
                </c:pt>
                <c:pt idx="3" formatCode="#,##0">
                  <c:v>8</c:v>
                </c:pt>
                <c:pt idx="4" formatCode="#,##0">
                  <c:v>15</c:v>
                </c:pt>
                <c:pt idx="5" formatCode="#,##0">
                  <c:v>3</c:v>
                </c:pt>
                <c:pt idx="6" formatCode="#,##0">
                  <c:v>3</c:v>
                </c:pt>
                <c:pt idx="7" formatCode="#,##0">
                  <c:v>2</c:v>
                </c:pt>
                <c:pt idx="8" formatCode="#,##0">
                  <c:v>0</c:v>
                </c:pt>
                <c:pt idx="9" formatCode="#,##0">
                  <c:v>0</c:v>
                </c:pt>
                <c:pt idx="10" formatCode="#,##0">
                  <c:v>0</c:v>
                </c:pt>
                <c:pt idx="11" formatCode="#,##0">
                  <c:v>2</c:v>
                </c:pt>
                <c:pt idx="12" formatCode="#,##0">
                  <c:v>0</c:v>
                </c:pt>
                <c:pt idx="13" formatCode="#,##0">
                  <c:v>0</c:v>
                </c:pt>
              </c:numCache>
            </c:numRef>
          </c:val>
          <c:extLst>
            <c:ext xmlns:c16="http://schemas.microsoft.com/office/drawing/2014/chart" uri="{C3380CC4-5D6E-409C-BE32-E72D297353CC}">
              <c16:uniqueId val="{00000002-CF95-4B2E-A96C-34CF4B346671}"/>
            </c:ext>
          </c:extLst>
        </c:ser>
        <c:ser>
          <c:idx val="3"/>
          <c:order val="3"/>
          <c:tx>
            <c:strRef>
              <c:f>'Figur 2.3'!$B$7</c:f>
              <c:strCache>
                <c:ptCount val="1"/>
                <c:pt idx="0">
                  <c:v>Spinout-virksomheder</c:v>
                </c:pt>
              </c:strCache>
            </c:strRef>
          </c:tx>
          <c:spPr>
            <a:solidFill>
              <a:srgbClr val="E6821E"/>
            </a:solidFill>
            <a:ln>
              <a:noFill/>
            </a:ln>
            <a:effectLst/>
            <a:extLst>
              <a:ext uri="{91240B29-F687-4F45-9708-019B960494DF}">
                <a14:hiddenLine xmlns:a14="http://schemas.microsoft.com/office/drawing/2010/main">
                  <a:noFill/>
                </a14:hiddenLine>
              </a:ext>
            </a:extLst>
          </c:spPr>
          <c:invertIfNegative val="0"/>
          <c:cat>
            <c:strRef>
              <c:f>'Figur 2.3'!$C$3:$P$3</c:f>
              <c:strCache>
                <c:ptCount val="14"/>
                <c:pt idx="0">
                  <c:v>Danmarks Tekniske Universitet</c:v>
                </c:pt>
                <c:pt idx="1">
                  <c:v>Københavns Universitet</c:v>
                </c:pt>
                <c:pt idx="2">
                  <c:v>Aalborg Universitet</c:v>
                </c:pt>
                <c:pt idx="3">
                  <c:v>Aarhus Universitet</c:v>
                </c:pt>
                <c:pt idx="4">
                  <c:v>Region H</c:v>
                </c:pt>
                <c:pt idx="5">
                  <c:v>Syddansk Universitet</c:v>
                </c:pt>
                <c:pt idx="6">
                  <c:v>Region Midt</c:v>
                </c:pt>
                <c:pt idx="7">
                  <c:v>Region Nord</c:v>
                </c:pt>
                <c:pt idx="8">
                  <c:v>Region Syd</c:v>
                </c:pt>
                <c:pt idx="9">
                  <c:v>IT-Universitetet</c:v>
                </c:pt>
                <c:pt idx="10">
                  <c:v>Roskilde Universitet</c:v>
                </c:pt>
                <c:pt idx="11">
                  <c:v>Region Sjælland</c:v>
                </c:pt>
                <c:pt idx="12">
                  <c:v>GEUS</c:v>
                </c:pt>
                <c:pt idx="13">
                  <c:v>Copenhagen Business School</c:v>
                </c:pt>
              </c:strCache>
            </c:strRef>
          </c:cat>
          <c:val>
            <c:numRef>
              <c:f>'Figur 2.3'!$C$7:$P$7</c:f>
              <c:numCache>
                <c:formatCode>General</c:formatCode>
                <c:ptCount val="14"/>
                <c:pt idx="0">
                  <c:v>4</c:v>
                </c:pt>
                <c:pt idx="1">
                  <c:v>4</c:v>
                </c:pt>
                <c:pt idx="2">
                  <c:v>1</c:v>
                </c:pt>
                <c:pt idx="3">
                  <c:v>2</c:v>
                </c:pt>
                <c:pt idx="4">
                  <c:v>4</c:v>
                </c:pt>
                <c:pt idx="5">
                  <c:v>2</c:v>
                </c:pt>
                <c:pt idx="6" formatCode="#,##0">
                  <c:v>1</c:v>
                </c:pt>
                <c:pt idx="7">
                  <c:v>0</c:v>
                </c:pt>
                <c:pt idx="8">
                  <c:v>0</c:v>
                </c:pt>
                <c:pt idx="9">
                  <c:v>0</c:v>
                </c:pt>
                <c:pt idx="10">
                  <c:v>0</c:v>
                </c:pt>
                <c:pt idx="11">
                  <c:v>0</c:v>
                </c:pt>
                <c:pt idx="12">
                  <c:v>0</c:v>
                </c:pt>
                <c:pt idx="13" formatCode="#,##0">
                  <c:v>0</c:v>
                </c:pt>
              </c:numCache>
            </c:numRef>
          </c:val>
          <c:extLst>
            <c:ext xmlns:c16="http://schemas.microsoft.com/office/drawing/2014/chart" uri="{C3380CC4-5D6E-409C-BE32-E72D297353CC}">
              <c16:uniqueId val="{00000003-CF95-4B2E-A96C-34CF4B346671}"/>
            </c:ext>
          </c:extLst>
        </c:ser>
        <c:dLbls>
          <c:showLegendKey val="0"/>
          <c:showVal val="0"/>
          <c:showCatName val="0"/>
          <c:showSerName val="0"/>
          <c:showPercent val="0"/>
          <c:showBubbleSize val="0"/>
        </c:dLbls>
        <c:gapWidth val="100"/>
        <c:overlap val="-10"/>
        <c:axId val="237362176"/>
        <c:axId val="233706240"/>
      </c:barChart>
      <c:barChart>
        <c:barDir val="col"/>
        <c:grouping val="clustered"/>
        <c:varyColors val="0"/>
        <c:ser>
          <c:idx val="4"/>
          <c:order val="4"/>
          <c:tx>
            <c:v>SeriesForSecondaryAxis</c:v>
          </c:tx>
          <c:spPr>
            <a:noFill/>
            <a:ln w="25400">
              <a:noFill/>
            </a:ln>
            <a:effectLst/>
          </c:spPr>
          <c:invertIfNegative val="0"/>
          <c:extLst>
            <c:ext xmlns:c16="http://schemas.microsoft.com/office/drawing/2014/chart" uri="{C3380CC4-5D6E-409C-BE32-E72D297353CC}">
              <c16:uniqueId val="{00000004-CF95-4B2E-A96C-34CF4B346671}"/>
            </c:ext>
          </c:extLst>
        </c:ser>
        <c:dLbls>
          <c:showLegendKey val="0"/>
          <c:showVal val="0"/>
          <c:showCatName val="0"/>
          <c:showSerName val="0"/>
          <c:showPercent val="0"/>
          <c:showBubbleSize val="0"/>
        </c:dLbls>
        <c:gapWidth val="100"/>
        <c:overlap val="-10"/>
        <c:axId val="233713664"/>
        <c:axId val="233707776"/>
      </c:barChart>
      <c:catAx>
        <c:axId val="2373621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706240"/>
        <c:crosses val="autoZero"/>
        <c:auto val="1"/>
        <c:lblAlgn val="ctr"/>
        <c:lblOffset val="100"/>
        <c:noMultiLvlLbl val="0"/>
      </c:catAx>
      <c:valAx>
        <c:axId val="23370624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7362176"/>
        <c:crosses val="autoZero"/>
        <c:crossBetween val="between"/>
      </c:valAx>
      <c:valAx>
        <c:axId val="233707776"/>
        <c:scaling>
          <c:orientation val="minMax"/>
          <c:max val="140"/>
          <c:min val="0"/>
        </c:scaling>
        <c:delete val="0"/>
        <c:axPos val="r"/>
        <c:numFmt formatCode="General" sourceLinked="0"/>
        <c:majorTickMark val="out"/>
        <c:minorTickMark val="none"/>
        <c:tickLblPos val="nextTo"/>
        <c:spPr>
          <a:noFill/>
          <a:ln w="12700" cmpd="sng">
            <a:solidFill>
              <a:srgbClr val="000000"/>
            </a:solidFill>
            <a:prstDash val="soli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713664"/>
        <c:crosses val="max"/>
        <c:crossBetween val="between"/>
        <c:majorUnit val="20"/>
        <c:minorUnit val="4"/>
      </c:valAx>
      <c:catAx>
        <c:axId val="233713664"/>
        <c:scaling>
          <c:orientation val="minMax"/>
        </c:scaling>
        <c:delete val="1"/>
        <c:axPos val="b"/>
        <c:majorTickMark val="out"/>
        <c:minorTickMark val="none"/>
        <c:tickLblPos val="nextTo"/>
        <c:crossAx val="233707776"/>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egendEntry>
        <c:idx val="4"/>
        <c:delete val="1"/>
      </c:legendEntry>
      <c:layout>
        <c:manualLayout>
          <c:xMode val="edge"/>
          <c:yMode val="edge"/>
          <c:x val="1.1111111111111112E-2"/>
          <c:y val="0.87962962962962965"/>
          <c:w val="0.96531039936928009"/>
          <c:h val="0.11574074074074074"/>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6413167104111979"/>
        </c:manualLayout>
      </c:layout>
      <c:barChart>
        <c:barDir val="col"/>
        <c:grouping val="stacked"/>
        <c:varyColors val="0"/>
        <c:ser>
          <c:idx val="0"/>
          <c:order val="0"/>
          <c:tx>
            <c:strRef>
              <c:f>'Figur 2.4'!$B$3</c:f>
              <c:strCache>
                <c:ptCount val="1"/>
                <c:pt idx="0">
                  <c:v>Universiteter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numRef>
              <c:f>'Figur 2.4'!$C$2:$T$2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2.4'!$C$3:$T$3</c:f>
              <c:numCache>
                <c:formatCode>General</c:formatCode>
                <c:ptCount val="18"/>
                <c:pt idx="0">
                  <c:v>102</c:v>
                </c:pt>
                <c:pt idx="1">
                  <c:v>135</c:v>
                </c:pt>
                <c:pt idx="2">
                  <c:v>140</c:v>
                </c:pt>
                <c:pt idx="3">
                  <c:v>162</c:v>
                </c:pt>
                <c:pt idx="4">
                  <c:v>212</c:v>
                </c:pt>
                <c:pt idx="5">
                  <c:v>231</c:v>
                </c:pt>
                <c:pt idx="6">
                  <c:v>298</c:v>
                </c:pt>
                <c:pt idx="7">
                  <c:v>303</c:v>
                </c:pt>
                <c:pt idx="8">
                  <c:v>240</c:v>
                </c:pt>
                <c:pt idx="9">
                  <c:v>231</c:v>
                </c:pt>
                <c:pt idx="10">
                  <c:v>255</c:v>
                </c:pt>
                <c:pt idx="11">
                  <c:v>293</c:v>
                </c:pt>
                <c:pt idx="12">
                  <c:v>372</c:v>
                </c:pt>
                <c:pt idx="13">
                  <c:v>407</c:v>
                </c:pt>
                <c:pt idx="14">
                  <c:v>392</c:v>
                </c:pt>
                <c:pt idx="15">
                  <c:v>408</c:v>
                </c:pt>
                <c:pt idx="16">
                  <c:v>409</c:v>
                </c:pt>
                <c:pt idx="17">
                  <c:v>363</c:v>
                </c:pt>
              </c:numCache>
            </c:numRef>
          </c:val>
          <c:extLst>
            <c:ext xmlns:c16="http://schemas.microsoft.com/office/drawing/2014/chart" uri="{C3380CC4-5D6E-409C-BE32-E72D297353CC}">
              <c16:uniqueId val="{00000000-7E1D-4EDB-9E67-F4FC3A49E27C}"/>
            </c:ext>
          </c:extLst>
        </c:ser>
        <c:ser>
          <c:idx val="1"/>
          <c:order val="1"/>
          <c:tx>
            <c:strRef>
              <c:f>'Figur 2.4'!$B$4</c:f>
              <c:strCache>
                <c:ptCount val="1"/>
                <c:pt idx="0">
                  <c:v>GEUS</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numRef>
              <c:f>'Figur 2.4'!$C$2:$T$2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2.4'!$C$4:$T$4</c:f>
              <c:numCache>
                <c:formatCode>General</c:formatCode>
                <c:ptCount val="18"/>
                <c:pt idx="0">
                  <c:v>0</c:v>
                </c:pt>
                <c:pt idx="1">
                  <c:v>0</c:v>
                </c:pt>
                <c:pt idx="2">
                  <c:v>1</c:v>
                </c:pt>
                <c:pt idx="3">
                  <c:v>1</c:v>
                </c:pt>
                <c:pt idx="4">
                  <c:v>0</c:v>
                </c:pt>
                <c:pt idx="5">
                  <c:v>1</c:v>
                </c:pt>
                <c:pt idx="6">
                  <c:v>0</c:v>
                </c:pt>
                <c:pt idx="7">
                  <c:v>0</c:v>
                </c:pt>
                <c:pt idx="8">
                  <c:v>0</c:v>
                </c:pt>
                <c:pt idx="9">
                  <c:v>2</c:v>
                </c:pt>
                <c:pt idx="10">
                  <c:v>0</c:v>
                </c:pt>
                <c:pt idx="11">
                  <c:v>0</c:v>
                </c:pt>
                <c:pt idx="12">
                  <c:v>0</c:v>
                </c:pt>
                <c:pt idx="13">
                  <c:v>0</c:v>
                </c:pt>
                <c:pt idx="14">
                  <c:v>1</c:v>
                </c:pt>
                <c:pt idx="15">
                  <c:v>0</c:v>
                </c:pt>
                <c:pt idx="16">
                  <c:v>1</c:v>
                </c:pt>
                <c:pt idx="17">
                  <c:v>1</c:v>
                </c:pt>
              </c:numCache>
            </c:numRef>
          </c:val>
          <c:extLst>
            <c:ext xmlns:c16="http://schemas.microsoft.com/office/drawing/2014/chart" uri="{C3380CC4-5D6E-409C-BE32-E72D297353CC}">
              <c16:uniqueId val="{00000001-7E1D-4EDB-9E67-F4FC3A49E27C}"/>
            </c:ext>
          </c:extLst>
        </c:ser>
        <c:ser>
          <c:idx val="2"/>
          <c:order val="2"/>
          <c:tx>
            <c:strRef>
              <c:f>'Figur 2.4'!$B$5</c:f>
              <c:strCache>
                <c:ptCount val="1"/>
                <c:pt idx="0">
                  <c:v>Sygehuse</c:v>
                </c:pt>
              </c:strCache>
            </c:strRef>
          </c:tx>
          <c:spPr>
            <a:solidFill>
              <a:srgbClr val="17124D"/>
            </a:solidFill>
            <a:ln>
              <a:noFill/>
            </a:ln>
            <a:effectLst/>
            <a:extLst>
              <a:ext uri="{91240B29-F687-4F45-9708-019B960494DF}">
                <a14:hiddenLine xmlns:a14="http://schemas.microsoft.com/office/drawing/2010/main">
                  <a:noFill/>
                </a14:hiddenLine>
              </a:ext>
            </a:extLst>
          </c:spPr>
          <c:invertIfNegative val="0"/>
          <c:cat>
            <c:numRef>
              <c:f>'Figur 2.4'!$C$2:$T$2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2.4'!$C$5:$T$5</c:f>
              <c:numCache>
                <c:formatCode>General</c:formatCode>
                <c:ptCount val="18"/>
                <c:pt idx="0">
                  <c:v>15</c:v>
                </c:pt>
                <c:pt idx="1">
                  <c:v>27</c:v>
                </c:pt>
                <c:pt idx="2">
                  <c:v>29</c:v>
                </c:pt>
                <c:pt idx="3">
                  <c:v>36</c:v>
                </c:pt>
                <c:pt idx="4">
                  <c:v>19</c:v>
                </c:pt>
                <c:pt idx="5">
                  <c:v>44</c:v>
                </c:pt>
                <c:pt idx="6">
                  <c:v>62</c:v>
                </c:pt>
                <c:pt idx="7">
                  <c:v>50</c:v>
                </c:pt>
                <c:pt idx="8">
                  <c:v>52</c:v>
                </c:pt>
                <c:pt idx="9">
                  <c:v>54</c:v>
                </c:pt>
                <c:pt idx="10">
                  <c:v>69</c:v>
                </c:pt>
                <c:pt idx="11">
                  <c:v>66</c:v>
                </c:pt>
                <c:pt idx="12">
                  <c:v>58</c:v>
                </c:pt>
                <c:pt idx="13">
                  <c:v>72</c:v>
                </c:pt>
                <c:pt idx="14">
                  <c:v>71</c:v>
                </c:pt>
                <c:pt idx="15">
                  <c:v>70</c:v>
                </c:pt>
                <c:pt idx="16">
                  <c:v>63</c:v>
                </c:pt>
                <c:pt idx="17">
                  <c:v>57</c:v>
                </c:pt>
              </c:numCache>
            </c:numRef>
          </c:val>
          <c:extLst>
            <c:ext xmlns:c16="http://schemas.microsoft.com/office/drawing/2014/chart" uri="{C3380CC4-5D6E-409C-BE32-E72D297353CC}">
              <c16:uniqueId val="{00000002-7E1D-4EDB-9E67-F4FC3A49E27C}"/>
            </c:ext>
          </c:extLst>
        </c:ser>
        <c:dLbls>
          <c:showLegendKey val="0"/>
          <c:showVal val="0"/>
          <c:showCatName val="0"/>
          <c:showSerName val="0"/>
          <c:showPercent val="0"/>
          <c:showBubbleSize val="0"/>
        </c:dLbls>
        <c:gapWidth val="150"/>
        <c:overlap val="100"/>
        <c:axId val="233816832"/>
        <c:axId val="233818368"/>
      </c:barChart>
      <c:lineChart>
        <c:grouping val="standard"/>
        <c:varyColors val="0"/>
        <c:ser>
          <c:idx val="3"/>
          <c:order val="3"/>
          <c:tx>
            <c:strRef>
              <c:f>'Figur 2.4'!$B$6</c:f>
              <c:strCache>
                <c:ptCount val="1"/>
                <c:pt idx="0">
                  <c:v>Antal unikke opfindelser</c:v>
                </c:pt>
              </c:strCache>
            </c:strRef>
          </c:tx>
          <c:spPr>
            <a:ln w="28575" cap="rnd">
              <a:solidFill>
                <a:schemeClr val="accent4"/>
              </a:solidFill>
              <a:prstDash val="sysDash"/>
              <a:round/>
            </a:ln>
            <a:effectLst/>
          </c:spPr>
          <c:marker>
            <c:symbol val="none"/>
          </c:marker>
          <c:cat>
            <c:numRef>
              <c:f>'Figur 2.4'!$C$2:$T$2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2.4'!$C$6:$T$6</c:f>
              <c:numCache>
                <c:formatCode>General</c:formatCode>
                <c:ptCount val="18"/>
                <c:pt idx="6">
                  <c:v>308</c:v>
                </c:pt>
                <c:pt idx="7">
                  <c:v>310</c:v>
                </c:pt>
                <c:pt idx="8">
                  <c:v>248</c:v>
                </c:pt>
                <c:pt idx="9">
                  <c:v>231</c:v>
                </c:pt>
                <c:pt idx="10">
                  <c:v>262</c:v>
                </c:pt>
                <c:pt idx="11">
                  <c:v>296</c:v>
                </c:pt>
                <c:pt idx="12">
                  <c:v>370</c:v>
                </c:pt>
                <c:pt idx="13">
                  <c:v>405</c:v>
                </c:pt>
                <c:pt idx="14">
                  <c:v>394</c:v>
                </c:pt>
                <c:pt idx="15">
                  <c:v>411</c:v>
                </c:pt>
                <c:pt idx="16">
                  <c:v>390</c:v>
                </c:pt>
                <c:pt idx="17">
                  <c:v>367</c:v>
                </c:pt>
              </c:numCache>
            </c:numRef>
          </c:val>
          <c:smooth val="0"/>
          <c:extLst>
            <c:ext xmlns:c16="http://schemas.microsoft.com/office/drawing/2014/chart" uri="{C3380CC4-5D6E-409C-BE32-E72D297353CC}">
              <c16:uniqueId val="{00000003-7E1D-4EDB-9E67-F4FC3A49E27C}"/>
            </c:ext>
          </c:extLst>
        </c:ser>
        <c:dLbls>
          <c:showLegendKey val="0"/>
          <c:showVal val="0"/>
          <c:showCatName val="0"/>
          <c:showSerName val="0"/>
          <c:showPercent val="0"/>
          <c:showBubbleSize val="0"/>
        </c:dLbls>
        <c:marker val="1"/>
        <c:smooth val="0"/>
        <c:axId val="233825792"/>
        <c:axId val="233824256"/>
      </c:lineChart>
      <c:catAx>
        <c:axId val="23381683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818368"/>
        <c:crosses val="autoZero"/>
        <c:auto val="1"/>
        <c:lblAlgn val="ctr"/>
        <c:lblOffset val="100"/>
        <c:noMultiLvlLbl val="0"/>
      </c:catAx>
      <c:valAx>
        <c:axId val="23381836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816832"/>
        <c:crosses val="autoZero"/>
        <c:crossBetween val="between"/>
      </c:valAx>
      <c:valAx>
        <c:axId val="233824256"/>
        <c:scaling>
          <c:orientation val="minMax"/>
          <c:max val="600"/>
          <c:min val="0"/>
        </c:scaling>
        <c:delete val="0"/>
        <c:axPos val="r"/>
        <c:numFmt formatCode="General" sourceLinked="0"/>
        <c:majorTickMark val="out"/>
        <c:minorTickMark val="none"/>
        <c:tickLblPos val="nextTo"/>
        <c:spPr>
          <a:noFill/>
          <a:ln w="12700" cmpd="sng">
            <a:solidFill>
              <a:srgbClr val="000000"/>
            </a:solidFill>
            <a:prstDash val="soli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825792"/>
        <c:crosses val="max"/>
        <c:crossBetween val="between"/>
        <c:majorUnit val="100"/>
        <c:minorUnit val="20"/>
      </c:valAx>
      <c:catAx>
        <c:axId val="233825792"/>
        <c:scaling>
          <c:orientation val="minMax"/>
        </c:scaling>
        <c:delete val="1"/>
        <c:axPos val="b"/>
        <c:numFmt formatCode="General" sourceLinked="1"/>
        <c:majorTickMark val="out"/>
        <c:minorTickMark val="none"/>
        <c:tickLblPos val="nextTo"/>
        <c:crossAx val="233824256"/>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egendEntry>
        <c:idx val="3"/>
        <c:delete val="1"/>
      </c:legendEntry>
      <c:layout>
        <c:manualLayout>
          <c:xMode val="edge"/>
          <c:yMode val="edge"/>
          <c:x val="1.1111111111111112E-2"/>
          <c:y val="0.93981481481481477"/>
          <c:w val="0.98888890452356526"/>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20384016169111E-2"/>
          <c:y val="0.17089398886114845"/>
          <c:w val="0.89983072971493538"/>
          <c:h val="0.66915082261058823"/>
        </c:manualLayout>
      </c:layout>
      <c:barChart>
        <c:barDir val="col"/>
        <c:grouping val="stacked"/>
        <c:varyColors val="0"/>
        <c:ser>
          <c:idx val="0"/>
          <c:order val="0"/>
          <c:tx>
            <c:strRef>
              <c:f>'Figur 2.5 og 2.6'!$B$4</c:f>
              <c:strCache>
                <c:ptCount val="1"/>
                <c:pt idx="0">
                  <c:v>Universiteter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'Figur 2.5 og 2.6'!$C$3:$T$3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2.5 og 2.6'!$C$4:$T$4</c:f>
              <c:numCache>
                <c:formatCode>General</c:formatCode>
                <c:ptCount val="18"/>
                <c:pt idx="0">
                  <c:v>43</c:v>
                </c:pt>
                <c:pt idx="1">
                  <c:v>52</c:v>
                </c:pt>
                <c:pt idx="2">
                  <c:v>62</c:v>
                </c:pt>
                <c:pt idx="3">
                  <c:v>64</c:v>
                </c:pt>
                <c:pt idx="4">
                  <c:v>89</c:v>
                </c:pt>
                <c:pt idx="5">
                  <c:v>76</c:v>
                </c:pt>
                <c:pt idx="6">
                  <c:v>98</c:v>
                </c:pt>
                <c:pt idx="7">
                  <c:v>113</c:v>
                </c:pt>
                <c:pt idx="8">
                  <c:v>99</c:v>
                </c:pt>
                <c:pt idx="9">
                  <c:v>109</c:v>
                </c:pt>
                <c:pt idx="10">
                  <c:v>95</c:v>
                </c:pt>
                <c:pt idx="11">
                  <c:v>131</c:v>
                </c:pt>
                <c:pt idx="12">
                  <c:v>146</c:v>
                </c:pt>
                <c:pt idx="13">
                  <c:v>180</c:v>
                </c:pt>
                <c:pt idx="14">
                  <c:v>155</c:v>
                </c:pt>
                <c:pt idx="15">
                  <c:v>124</c:v>
                </c:pt>
                <c:pt idx="16">
                  <c:v>148</c:v>
                </c:pt>
                <c:pt idx="17">
                  <c:v>123</c:v>
                </c:pt>
              </c:numCache>
            </c:numRef>
          </c:val>
          <c:extLst>
            <c:ext xmlns:c16="http://schemas.microsoft.com/office/drawing/2014/chart" uri="{C3380CC4-5D6E-409C-BE32-E72D297353CC}">
              <c16:uniqueId val="{00000000-447B-4BFC-815E-7E580A0B2D10}"/>
            </c:ext>
          </c:extLst>
        </c:ser>
        <c:ser>
          <c:idx val="1"/>
          <c:order val="1"/>
          <c:tx>
            <c:strRef>
              <c:f>'Figur 2.5 og 2.6'!$B$5</c:f>
              <c:strCache>
                <c:ptCount val="1"/>
                <c:pt idx="0">
                  <c:v>GEUS </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'Figur 2.5 og 2.6'!$C$3:$T$3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2.5 og 2.6'!$C$5:$T$5</c:f>
              <c:numCache>
                <c:formatCode>General</c:formatCode>
                <c:ptCount val="18"/>
                <c:pt idx="0">
                  <c:v>0</c:v>
                </c:pt>
                <c:pt idx="1">
                  <c:v>0</c:v>
                </c:pt>
                <c:pt idx="2">
                  <c:v>0</c:v>
                </c:pt>
                <c:pt idx="3">
                  <c:v>1</c:v>
                </c:pt>
                <c:pt idx="4">
                  <c:v>0</c:v>
                </c:pt>
                <c:pt idx="5">
                  <c:v>0</c:v>
                </c:pt>
                <c:pt idx="6">
                  <c:v>0</c:v>
                </c:pt>
                <c:pt idx="7">
                  <c:v>0</c:v>
                </c:pt>
                <c:pt idx="8">
                  <c:v>0</c:v>
                </c:pt>
                <c:pt idx="9">
                  <c:v>1</c:v>
                </c:pt>
                <c:pt idx="10">
                  <c:v>0</c:v>
                </c:pt>
                <c:pt idx="11">
                  <c:v>0</c:v>
                </c:pt>
                <c:pt idx="12">
                  <c:v>0</c:v>
                </c:pt>
                <c:pt idx="13">
                  <c:v>0</c:v>
                </c:pt>
                <c:pt idx="14">
                  <c:v>1</c:v>
                </c:pt>
                <c:pt idx="15">
                  <c:v>0</c:v>
                </c:pt>
                <c:pt idx="16">
                  <c:v>0</c:v>
                </c:pt>
                <c:pt idx="17">
                  <c:v>0</c:v>
                </c:pt>
              </c:numCache>
            </c:numRef>
          </c:val>
          <c:extLst>
            <c:ext xmlns:c16="http://schemas.microsoft.com/office/drawing/2014/chart" uri="{C3380CC4-5D6E-409C-BE32-E72D297353CC}">
              <c16:uniqueId val="{00000001-447B-4BFC-815E-7E580A0B2D10}"/>
            </c:ext>
          </c:extLst>
        </c:ser>
        <c:ser>
          <c:idx val="2"/>
          <c:order val="2"/>
          <c:tx>
            <c:strRef>
              <c:f>'Figur 2.5 og 2.6'!$B$6</c:f>
              <c:strCache>
                <c:ptCount val="1"/>
                <c:pt idx="0">
                  <c:v>Sygehuse</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'Figur 2.5 og 2.6'!$C$3:$T$3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2.5 og 2.6'!$C$6:$T$6</c:f>
              <c:numCache>
                <c:formatCode>General</c:formatCode>
                <c:ptCount val="18"/>
                <c:pt idx="0">
                  <c:v>9</c:v>
                </c:pt>
                <c:pt idx="1">
                  <c:v>8</c:v>
                </c:pt>
                <c:pt idx="2">
                  <c:v>14</c:v>
                </c:pt>
                <c:pt idx="3">
                  <c:v>15</c:v>
                </c:pt>
                <c:pt idx="4">
                  <c:v>15</c:v>
                </c:pt>
                <c:pt idx="5">
                  <c:v>9</c:v>
                </c:pt>
                <c:pt idx="6">
                  <c:v>12</c:v>
                </c:pt>
                <c:pt idx="7">
                  <c:v>14</c:v>
                </c:pt>
                <c:pt idx="8">
                  <c:v>26</c:v>
                </c:pt>
                <c:pt idx="9">
                  <c:v>17</c:v>
                </c:pt>
                <c:pt idx="10">
                  <c:v>25</c:v>
                </c:pt>
                <c:pt idx="11">
                  <c:v>36</c:v>
                </c:pt>
                <c:pt idx="12">
                  <c:v>25</c:v>
                </c:pt>
                <c:pt idx="13">
                  <c:v>15</c:v>
                </c:pt>
                <c:pt idx="14">
                  <c:v>27</c:v>
                </c:pt>
                <c:pt idx="15">
                  <c:v>20</c:v>
                </c:pt>
                <c:pt idx="16">
                  <c:v>17</c:v>
                </c:pt>
                <c:pt idx="17">
                  <c:v>24</c:v>
                </c:pt>
              </c:numCache>
            </c:numRef>
          </c:val>
          <c:extLst>
            <c:ext xmlns:c16="http://schemas.microsoft.com/office/drawing/2014/chart" uri="{C3380CC4-5D6E-409C-BE32-E72D297353CC}">
              <c16:uniqueId val="{00000002-447B-4BFC-815E-7E580A0B2D10}"/>
            </c:ext>
          </c:extLst>
        </c:ser>
        <c:dLbls>
          <c:showLegendKey val="0"/>
          <c:showVal val="0"/>
          <c:showCatName val="0"/>
          <c:showSerName val="0"/>
          <c:showPercent val="0"/>
          <c:showBubbleSize val="0"/>
        </c:dLbls>
        <c:gapWidth val="150"/>
        <c:overlap val="100"/>
        <c:axId val="237400448"/>
        <c:axId val="237401984"/>
      </c:barChart>
      <c:catAx>
        <c:axId val="237400448"/>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37401984"/>
        <c:crosses val="autoZero"/>
        <c:auto val="1"/>
        <c:lblAlgn val="ctr"/>
        <c:lblOffset val="100"/>
        <c:noMultiLvlLbl val="0"/>
      </c:catAx>
      <c:valAx>
        <c:axId val="237401984"/>
        <c:scaling>
          <c:orientation val="minMax"/>
          <c:max val="2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37400448"/>
        <c:crosses val="autoZero"/>
        <c:crossBetween val="between"/>
        <c:majorUnit val="50"/>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0104658804658646E-2"/>
          <c:y val="0.90822255835038512"/>
          <c:w val="0.98632808398950134"/>
          <c:h val="8.4717638445798216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70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3.057549784220592E-2"/>
          <c:y val="8.2417486263150375E-2"/>
          <c:w val="0.93884900431558815"/>
          <c:h val="0.61751947193419821"/>
        </c:manualLayout>
      </c:layout>
      <c:barChart>
        <c:barDir val="col"/>
        <c:grouping val="stacked"/>
        <c:varyColors val="0"/>
        <c:ser>
          <c:idx val="0"/>
          <c:order val="0"/>
          <c:tx>
            <c:strRef>
              <c:f>'Figur 2.5 og 2.6'!$B$28</c:f>
              <c:strCache>
                <c:ptCount val="1"/>
                <c:pt idx="0">
                  <c:v>Anden dansk institution omfattet af forskerpatentloven</c:v>
                </c:pt>
              </c:strCache>
            </c:strRef>
          </c:tx>
          <c:spPr>
            <a:solidFill>
              <a:srgbClr val="888888"/>
            </a:solidFill>
          </c:spPr>
          <c:invertIfNegative val="0"/>
          <c:cat>
            <c:numRef>
              <c:f>'Figur 2.5 og 2.6'!$C$27:$H$27</c:f>
              <c:numCache>
                <c:formatCode>General</c:formatCode>
                <c:ptCount val="6"/>
                <c:pt idx="0">
                  <c:v>2012</c:v>
                </c:pt>
                <c:pt idx="1">
                  <c:v>2013</c:v>
                </c:pt>
                <c:pt idx="2">
                  <c:v>2014</c:v>
                </c:pt>
                <c:pt idx="3">
                  <c:v>2015</c:v>
                </c:pt>
                <c:pt idx="4">
                  <c:v>2016</c:v>
                </c:pt>
                <c:pt idx="5">
                  <c:v>2017</c:v>
                </c:pt>
              </c:numCache>
            </c:numRef>
          </c:cat>
          <c:val>
            <c:numRef>
              <c:f>'Figur 2.5 og 2.6'!$C$28:$H$28</c:f>
              <c:numCache>
                <c:formatCode>General</c:formatCode>
                <c:ptCount val="6"/>
                <c:pt idx="0">
                  <c:v>36</c:v>
                </c:pt>
                <c:pt idx="1">
                  <c:v>29</c:v>
                </c:pt>
                <c:pt idx="2">
                  <c:v>39</c:v>
                </c:pt>
                <c:pt idx="3">
                  <c:v>31</c:v>
                </c:pt>
                <c:pt idx="4">
                  <c:v>29</c:v>
                </c:pt>
                <c:pt idx="5">
                  <c:v>27</c:v>
                </c:pt>
              </c:numCache>
            </c:numRef>
          </c:val>
          <c:extLst>
            <c:ext xmlns:c16="http://schemas.microsoft.com/office/drawing/2014/chart" uri="{C3380CC4-5D6E-409C-BE32-E72D297353CC}">
              <c16:uniqueId val="{00000000-42CE-4425-AFDA-A74BA4ABB276}"/>
            </c:ext>
          </c:extLst>
        </c:ser>
        <c:ser>
          <c:idx val="1"/>
          <c:order val="1"/>
          <c:tx>
            <c:strRef>
              <c:f>'Figur 2.5 og 2.6'!$B$29</c:f>
              <c:strCache>
                <c:ptCount val="1"/>
                <c:pt idx="0">
                  <c:v>Danske virksomheder</c:v>
                </c:pt>
              </c:strCache>
            </c:strRef>
          </c:tx>
          <c:spPr>
            <a:solidFill>
              <a:srgbClr val="46328C"/>
            </a:solidFill>
          </c:spPr>
          <c:invertIfNegative val="0"/>
          <c:cat>
            <c:numRef>
              <c:f>'Figur 2.5 og 2.6'!$C$27:$H$27</c:f>
              <c:numCache>
                <c:formatCode>General</c:formatCode>
                <c:ptCount val="6"/>
                <c:pt idx="0">
                  <c:v>2012</c:v>
                </c:pt>
                <c:pt idx="1">
                  <c:v>2013</c:v>
                </c:pt>
                <c:pt idx="2">
                  <c:v>2014</c:v>
                </c:pt>
                <c:pt idx="3">
                  <c:v>2015</c:v>
                </c:pt>
                <c:pt idx="4">
                  <c:v>2016</c:v>
                </c:pt>
                <c:pt idx="5">
                  <c:v>2017</c:v>
                </c:pt>
              </c:numCache>
            </c:numRef>
          </c:cat>
          <c:val>
            <c:numRef>
              <c:f>'Figur 2.5 og 2.6'!$C$29:$H$29</c:f>
              <c:numCache>
                <c:formatCode>General</c:formatCode>
                <c:ptCount val="6"/>
                <c:pt idx="0">
                  <c:v>12</c:v>
                </c:pt>
                <c:pt idx="1">
                  <c:v>16</c:v>
                </c:pt>
                <c:pt idx="2">
                  <c:v>14</c:v>
                </c:pt>
                <c:pt idx="3">
                  <c:v>17</c:v>
                </c:pt>
                <c:pt idx="4">
                  <c:v>15</c:v>
                </c:pt>
                <c:pt idx="5">
                  <c:v>15</c:v>
                </c:pt>
              </c:numCache>
            </c:numRef>
          </c:val>
          <c:extLst>
            <c:ext xmlns:c16="http://schemas.microsoft.com/office/drawing/2014/chart" uri="{C3380CC4-5D6E-409C-BE32-E72D297353CC}">
              <c16:uniqueId val="{00000001-42CE-4425-AFDA-A74BA4ABB276}"/>
            </c:ext>
          </c:extLst>
        </c:ser>
        <c:ser>
          <c:idx val="2"/>
          <c:order val="2"/>
          <c:tx>
            <c:strRef>
              <c:f>'Figur 2.5 og 2.6'!$B$30</c:f>
              <c:strCache>
                <c:ptCount val="1"/>
                <c:pt idx="0">
                  <c:v>Udenlandske universiteter eller en eller flere udenlandske forskningsinstitutioner</c:v>
                </c:pt>
              </c:strCache>
            </c:strRef>
          </c:tx>
          <c:spPr>
            <a:solidFill>
              <a:srgbClr val="E6821E"/>
            </a:solidFill>
          </c:spPr>
          <c:invertIfNegative val="0"/>
          <c:cat>
            <c:numRef>
              <c:f>'Figur 2.5 og 2.6'!$C$27:$H$27</c:f>
              <c:numCache>
                <c:formatCode>General</c:formatCode>
                <c:ptCount val="6"/>
                <c:pt idx="0">
                  <c:v>2012</c:v>
                </c:pt>
                <c:pt idx="1">
                  <c:v>2013</c:v>
                </c:pt>
                <c:pt idx="2">
                  <c:v>2014</c:v>
                </c:pt>
                <c:pt idx="3">
                  <c:v>2015</c:v>
                </c:pt>
                <c:pt idx="4">
                  <c:v>2016</c:v>
                </c:pt>
                <c:pt idx="5">
                  <c:v>2017</c:v>
                </c:pt>
              </c:numCache>
            </c:numRef>
          </c:cat>
          <c:val>
            <c:numRef>
              <c:f>'Figur 2.5 og 2.6'!$C$30:$H$30</c:f>
              <c:numCache>
                <c:formatCode>General</c:formatCode>
                <c:ptCount val="6"/>
                <c:pt idx="0">
                  <c:v>6</c:v>
                </c:pt>
                <c:pt idx="1">
                  <c:v>11</c:v>
                </c:pt>
                <c:pt idx="2">
                  <c:v>9</c:v>
                </c:pt>
                <c:pt idx="3">
                  <c:v>11</c:v>
                </c:pt>
                <c:pt idx="4">
                  <c:v>10</c:v>
                </c:pt>
                <c:pt idx="5">
                  <c:v>18</c:v>
                </c:pt>
              </c:numCache>
            </c:numRef>
          </c:val>
          <c:extLst>
            <c:ext xmlns:c16="http://schemas.microsoft.com/office/drawing/2014/chart" uri="{C3380CC4-5D6E-409C-BE32-E72D297353CC}">
              <c16:uniqueId val="{00000002-42CE-4425-AFDA-A74BA4ABB276}"/>
            </c:ext>
          </c:extLst>
        </c:ser>
        <c:ser>
          <c:idx val="3"/>
          <c:order val="3"/>
          <c:tx>
            <c:strRef>
              <c:f>'Figur 2.5 og 2.6'!$B$31</c:f>
              <c:strCache>
                <c:ptCount val="1"/>
                <c:pt idx="0">
                  <c:v>En eller flere udenlandske virksomheder</c:v>
                </c:pt>
              </c:strCache>
            </c:strRef>
          </c:tx>
          <c:spPr>
            <a:solidFill>
              <a:srgbClr val="BF1C80"/>
            </a:solidFill>
          </c:spPr>
          <c:invertIfNegative val="0"/>
          <c:cat>
            <c:numRef>
              <c:f>'Figur 2.5 og 2.6'!$C$27:$H$27</c:f>
              <c:numCache>
                <c:formatCode>General</c:formatCode>
                <c:ptCount val="6"/>
                <c:pt idx="0">
                  <c:v>2012</c:v>
                </c:pt>
                <c:pt idx="1">
                  <c:v>2013</c:v>
                </c:pt>
                <c:pt idx="2">
                  <c:v>2014</c:v>
                </c:pt>
                <c:pt idx="3">
                  <c:v>2015</c:v>
                </c:pt>
                <c:pt idx="4">
                  <c:v>2016</c:v>
                </c:pt>
                <c:pt idx="5">
                  <c:v>2017</c:v>
                </c:pt>
              </c:numCache>
            </c:numRef>
          </c:cat>
          <c:val>
            <c:numRef>
              <c:f>'Figur 2.5 og 2.6'!$C$31:$H$31</c:f>
              <c:numCache>
                <c:formatCode>General</c:formatCode>
                <c:ptCount val="6"/>
                <c:pt idx="0">
                  <c:v>2</c:v>
                </c:pt>
                <c:pt idx="1">
                  <c:v>10</c:v>
                </c:pt>
                <c:pt idx="2">
                  <c:v>5</c:v>
                </c:pt>
                <c:pt idx="3">
                  <c:v>2</c:v>
                </c:pt>
                <c:pt idx="4">
                  <c:v>12</c:v>
                </c:pt>
                <c:pt idx="5">
                  <c:v>4</c:v>
                </c:pt>
              </c:numCache>
            </c:numRef>
          </c:val>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gapWidth val="100"/>
        <c:overlap val="100"/>
        <c:axId val="237714048"/>
        <c:axId val="237724032"/>
      </c:barChart>
      <c:catAx>
        <c:axId val="237714048"/>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237724032"/>
        <c:crosses val="autoZero"/>
        <c:auto val="1"/>
        <c:lblAlgn val="ctr"/>
        <c:lblOffset val="100"/>
        <c:noMultiLvlLbl val="0"/>
      </c:catAx>
      <c:valAx>
        <c:axId val="237724032"/>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237714048"/>
        <c:crosses val="autoZero"/>
        <c:crossBetween val="between"/>
      </c:valAx>
      <c:spPr>
        <a:noFill/>
        <a:ln>
          <a:noFill/>
        </a:ln>
        <a:effectLst/>
      </c:spPr>
    </c:plotArea>
    <c:legend>
      <c:legendPos val="b"/>
      <c:layout>
        <c:manualLayout>
          <c:xMode val="edge"/>
          <c:yMode val="edge"/>
          <c:x val="1.1118362851711243E-2"/>
          <c:y val="0.72462212907246104"/>
          <c:w val="0.70869998761221775"/>
          <c:h val="0.27537787092753901"/>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6413167104111979"/>
        </c:manualLayout>
      </c:layout>
      <c:barChart>
        <c:barDir val="col"/>
        <c:grouping val="stacked"/>
        <c:varyColors val="0"/>
        <c:ser>
          <c:idx val="0"/>
          <c:order val="0"/>
          <c:tx>
            <c:strRef>
              <c:f>'Figur 2.7'!$A$4</c:f>
              <c:strCache>
                <c:ptCount val="1"/>
                <c:pt idx="0">
                  <c:v>Universiteter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numRef>
              <c:f>'Figur 2.7'!$B$3:$O$3</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 2.7'!$B$4:$O$4</c:f>
              <c:numCache>
                <c:formatCode>General</c:formatCode>
                <c:ptCount val="14"/>
                <c:pt idx="0">
                  <c:v>7</c:v>
                </c:pt>
                <c:pt idx="1">
                  <c:v>20</c:v>
                </c:pt>
                <c:pt idx="2">
                  <c:v>7</c:v>
                </c:pt>
                <c:pt idx="3">
                  <c:v>8</c:v>
                </c:pt>
                <c:pt idx="4">
                  <c:v>7</c:v>
                </c:pt>
                <c:pt idx="5">
                  <c:v>15</c:v>
                </c:pt>
                <c:pt idx="6">
                  <c:v>8</c:v>
                </c:pt>
                <c:pt idx="7">
                  <c:v>38</c:v>
                </c:pt>
                <c:pt idx="8">
                  <c:v>31</c:v>
                </c:pt>
                <c:pt idx="9">
                  <c:v>40</c:v>
                </c:pt>
                <c:pt idx="10">
                  <c:v>35</c:v>
                </c:pt>
                <c:pt idx="11">
                  <c:v>28</c:v>
                </c:pt>
                <c:pt idx="12">
                  <c:v>49</c:v>
                </c:pt>
                <c:pt idx="13">
                  <c:v>40</c:v>
                </c:pt>
              </c:numCache>
            </c:numRef>
          </c:val>
          <c:extLst>
            <c:ext xmlns:c16="http://schemas.microsoft.com/office/drawing/2014/chart" uri="{C3380CC4-5D6E-409C-BE32-E72D297353CC}">
              <c16:uniqueId val="{00000000-62D9-4BF6-9D4E-FCA857DCE62E}"/>
            </c:ext>
          </c:extLst>
        </c:ser>
        <c:ser>
          <c:idx val="1"/>
          <c:order val="1"/>
          <c:tx>
            <c:strRef>
              <c:f>'Figur 2.7'!$A$5</c:f>
              <c:strCache>
                <c:ptCount val="1"/>
                <c:pt idx="0">
                  <c:v>GEUS</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numRef>
              <c:f>'Figur 2.7'!$B$3:$O$3</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 2.7'!$B$5:$O$5</c:f>
              <c:numCache>
                <c:formatCode>General</c:formatCode>
                <c:ptCount val="14"/>
                <c:pt idx="0">
                  <c:v>0</c:v>
                </c:pt>
                <c:pt idx="1">
                  <c:v>0</c:v>
                </c:pt>
                <c:pt idx="2">
                  <c:v>1</c:v>
                </c:pt>
                <c:pt idx="3">
                  <c:v>0</c:v>
                </c:pt>
                <c:pt idx="4">
                  <c:v>0</c:v>
                </c:pt>
                <c:pt idx="5">
                  <c:v>0</c:v>
                </c:pt>
                <c:pt idx="6">
                  <c:v>0</c:v>
                </c:pt>
                <c:pt idx="7">
                  <c:v>0</c:v>
                </c:pt>
                <c:pt idx="8">
                  <c:v>0</c:v>
                </c:pt>
                <c:pt idx="9">
                  <c:v>0</c:v>
                </c:pt>
                <c:pt idx="10">
                  <c:v>1</c:v>
                </c:pt>
                <c:pt idx="11">
                  <c:v>0</c:v>
                </c:pt>
                <c:pt idx="12">
                  <c:v>1</c:v>
                </c:pt>
                <c:pt idx="13">
                  <c:v>1</c:v>
                </c:pt>
              </c:numCache>
            </c:numRef>
          </c:val>
          <c:extLst>
            <c:ext xmlns:c16="http://schemas.microsoft.com/office/drawing/2014/chart" uri="{C3380CC4-5D6E-409C-BE32-E72D297353CC}">
              <c16:uniqueId val="{00000001-62D9-4BF6-9D4E-FCA857DCE62E}"/>
            </c:ext>
          </c:extLst>
        </c:ser>
        <c:ser>
          <c:idx val="2"/>
          <c:order val="2"/>
          <c:tx>
            <c:strRef>
              <c:f>'Figur 2.7'!$A$6</c:f>
              <c:strCache>
                <c:ptCount val="1"/>
                <c:pt idx="0">
                  <c:v>Sygehuse</c:v>
                </c:pt>
              </c:strCache>
            </c:strRef>
          </c:tx>
          <c:spPr>
            <a:solidFill>
              <a:srgbClr val="17124D"/>
            </a:solidFill>
            <a:ln>
              <a:noFill/>
            </a:ln>
            <a:effectLst/>
            <a:extLst>
              <a:ext uri="{91240B29-F687-4F45-9708-019B960494DF}">
                <a14:hiddenLine xmlns:a14="http://schemas.microsoft.com/office/drawing/2010/main">
                  <a:noFill/>
                </a14:hiddenLine>
              </a:ext>
            </a:extLst>
          </c:spPr>
          <c:invertIfNegative val="0"/>
          <c:cat>
            <c:numRef>
              <c:f>'Figur 2.7'!$B$3:$O$3</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'Figur 2.7'!$B$6:$O$6</c:f>
              <c:numCache>
                <c:formatCode>General</c:formatCode>
                <c:ptCount val="14"/>
                <c:pt idx="0">
                  <c:v>2</c:v>
                </c:pt>
                <c:pt idx="1">
                  <c:v>3</c:v>
                </c:pt>
                <c:pt idx="2">
                  <c:v>0</c:v>
                </c:pt>
                <c:pt idx="3">
                  <c:v>1</c:v>
                </c:pt>
                <c:pt idx="4">
                  <c:v>2</c:v>
                </c:pt>
                <c:pt idx="5">
                  <c:v>1</c:v>
                </c:pt>
                <c:pt idx="6">
                  <c:v>2</c:v>
                </c:pt>
                <c:pt idx="7">
                  <c:v>3</c:v>
                </c:pt>
                <c:pt idx="8">
                  <c:v>2</c:v>
                </c:pt>
                <c:pt idx="9">
                  <c:v>7</c:v>
                </c:pt>
                <c:pt idx="10">
                  <c:v>5</c:v>
                </c:pt>
                <c:pt idx="11">
                  <c:v>10</c:v>
                </c:pt>
                <c:pt idx="12">
                  <c:v>6</c:v>
                </c:pt>
                <c:pt idx="13">
                  <c:v>6</c:v>
                </c:pt>
              </c:numCache>
            </c:numRef>
          </c:val>
          <c:extLst>
            <c:ext xmlns:c16="http://schemas.microsoft.com/office/drawing/2014/chart" uri="{C3380CC4-5D6E-409C-BE32-E72D297353CC}">
              <c16:uniqueId val="{00000002-62D9-4BF6-9D4E-FCA857DCE62E}"/>
            </c:ext>
          </c:extLst>
        </c:ser>
        <c:dLbls>
          <c:showLegendKey val="0"/>
          <c:showVal val="0"/>
          <c:showCatName val="0"/>
          <c:showSerName val="0"/>
          <c:showPercent val="0"/>
          <c:showBubbleSize val="0"/>
        </c:dLbls>
        <c:gapWidth val="150"/>
        <c:overlap val="100"/>
        <c:axId val="237635456"/>
        <c:axId val="237636992"/>
      </c:barChart>
      <c:catAx>
        <c:axId val="23763545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7636992"/>
        <c:crosses val="autoZero"/>
        <c:auto val="1"/>
        <c:lblAlgn val="ctr"/>
        <c:lblOffset val="100"/>
        <c:noMultiLvlLbl val="0"/>
      </c:catAx>
      <c:valAx>
        <c:axId val="23763699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7635456"/>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ayout>
        <c:manualLayout>
          <c:xMode val="edge"/>
          <c:yMode val="edge"/>
          <c:x val="1.1111111111111112E-2"/>
          <c:y val="0.93981481481481477"/>
          <c:w val="0.98888882639670039"/>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0.16179425488480603"/>
          <c:w val="0.98611111111111116"/>
          <c:h val="0.76413167104111979"/>
        </c:manualLayout>
      </c:layout>
      <c:barChart>
        <c:barDir val="col"/>
        <c:grouping val="stacked"/>
        <c:varyColors val="0"/>
        <c:ser>
          <c:idx val="0"/>
          <c:order val="0"/>
          <c:tx>
            <c:strRef>
              <c:f>'Figur 2.8'!$B$4</c:f>
              <c:strCache>
                <c:ptCount val="1"/>
                <c:pt idx="0">
                  <c:v>Universiteter</c:v>
                </c:pt>
              </c:strCache>
            </c:strRef>
          </c:tx>
          <c:spPr>
            <a:solidFill>
              <a:srgbClr val="888888"/>
            </a:solidFill>
            <a:ln>
              <a:noFill/>
            </a:ln>
            <a:effectLst/>
            <a:extLst>
              <a:ext uri="{91240B29-F687-4F45-9708-019B960494DF}">
                <a14:hiddenLine xmlns:a14="http://schemas.microsoft.com/office/drawing/2010/main">
                  <a:noFill/>
                </a14:hiddenLine>
              </a:ext>
            </a:extLst>
          </c:spPr>
          <c:invertIfNegative val="0"/>
          <c:cat>
            <c:numRef>
              <c:f>'Figur 2.8'!$C$3:$T$3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2.8'!$C$4:$T$4</c:f>
              <c:numCache>
                <c:formatCode>General</c:formatCode>
                <c:ptCount val="18"/>
                <c:pt idx="0">
                  <c:v>10</c:v>
                </c:pt>
                <c:pt idx="1">
                  <c:v>31</c:v>
                </c:pt>
                <c:pt idx="2">
                  <c:v>22</c:v>
                </c:pt>
                <c:pt idx="3">
                  <c:v>29</c:v>
                </c:pt>
                <c:pt idx="4">
                  <c:v>38</c:v>
                </c:pt>
                <c:pt idx="5">
                  <c:v>74</c:v>
                </c:pt>
                <c:pt idx="6">
                  <c:v>106</c:v>
                </c:pt>
                <c:pt idx="7">
                  <c:v>83</c:v>
                </c:pt>
                <c:pt idx="8">
                  <c:v>77</c:v>
                </c:pt>
                <c:pt idx="9">
                  <c:v>69</c:v>
                </c:pt>
                <c:pt idx="10">
                  <c:v>96</c:v>
                </c:pt>
                <c:pt idx="11">
                  <c:v>96</c:v>
                </c:pt>
                <c:pt idx="12">
                  <c:v>91</c:v>
                </c:pt>
                <c:pt idx="13">
                  <c:v>110</c:v>
                </c:pt>
                <c:pt idx="14">
                  <c:v>110</c:v>
                </c:pt>
                <c:pt idx="15">
                  <c:v>166</c:v>
                </c:pt>
                <c:pt idx="16">
                  <c:v>123</c:v>
                </c:pt>
                <c:pt idx="17">
                  <c:v>118</c:v>
                </c:pt>
              </c:numCache>
            </c:numRef>
          </c:val>
          <c:extLst>
            <c:ext xmlns:c16="http://schemas.microsoft.com/office/drawing/2014/chart" uri="{C3380CC4-5D6E-409C-BE32-E72D297353CC}">
              <c16:uniqueId val="{00000000-80F0-40BE-AC96-F3ED9C44A783}"/>
            </c:ext>
          </c:extLst>
        </c:ser>
        <c:ser>
          <c:idx val="1"/>
          <c:order val="1"/>
          <c:tx>
            <c:strRef>
              <c:f>'Figur 2.8'!$B$5</c:f>
              <c:strCache>
                <c:ptCount val="1"/>
                <c:pt idx="0">
                  <c:v>GEUS</c:v>
                </c:pt>
              </c:strCache>
            </c:strRef>
          </c:tx>
          <c:spPr>
            <a:solidFill>
              <a:srgbClr val="A5027D"/>
            </a:solidFill>
            <a:ln>
              <a:noFill/>
            </a:ln>
            <a:effectLst/>
            <a:extLst>
              <a:ext uri="{91240B29-F687-4F45-9708-019B960494DF}">
                <a14:hiddenLine xmlns:a14="http://schemas.microsoft.com/office/drawing/2010/main">
                  <a:noFill/>
                </a14:hiddenLine>
              </a:ext>
            </a:extLst>
          </c:spPr>
          <c:invertIfNegative val="0"/>
          <c:cat>
            <c:numRef>
              <c:f>'Figur 2.8'!$C$3:$T$3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2.8'!$C$5:$T$5</c:f>
              <c:numCache>
                <c:formatCode>General</c:formatCode>
                <c:ptCount val="18"/>
                <c:pt idx="0">
                  <c:v>0</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1</c:v>
                </c:pt>
                <c:pt idx="16">
                  <c:v>1</c:v>
                </c:pt>
                <c:pt idx="17">
                  <c:v>0</c:v>
                </c:pt>
              </c:numCache>
            </c:numRef>
          </c:val>
          <c:extLst>
            <c:ext xmlns:c16="http://schemas.microsoft.com/office/drawing/2014/chart" uri="{C3380CC4-5D6E-409C-BE32-E72D297353CC}">
              <c16:uniqueId val="{00000001-80F0-40BE-AC96-F3ED9C44A783}"/>
            </c:ext>
          </c:extLst>
        </c:ser>
        <c:ser>
          <c:idx val="2"/>
          <c:order val="2"/>
          <c:tx>
            <c:strRef>
              <c:f>'Figur 2.8'!$B$6</c:f>
              <c:strCache>
                <c:ptCount val="1"/>
                <c:pt idx="0">
                  <c:v>Sygehuse</c:v>
                </c:pt>
              </c:strCache>
            </c:strRef>
          </c:tx>
          <c:spPr>
            <a:solidFill>
              <a:srgbClr val="17124D"/>
            </a:solidFill>
            <a:ln>
              <a:noFill/>
            </a:ln>
            <a:effectLst/>
            <a:extLst>
              <a:ext uri="{91240B29-F687-4F45-9708-019B960494DF}">
                <a14:hiddenLine xmlns:a14="http://schemas.microsoft.com/office/drawing/2010/main">
                  <a:noFill/>
                </a14:hiddenLine>
              </a:ext>
            </a:extLst>
          </c:spPr>
          <c:invertIfNegative val="0"/>
          <c:cat>
            <c:numRef>
              <c:f>'Figur 2.8'!$C$3:$T$3</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'Figur 2.8'!$C$6:$T$6</c:f>
              <c:numCache>
                <c:formatCode>General</c:formatCode>
                <c:ptCount val="18"/>
                <c:pt idx="0">
                  <c:v>1</c:v>
                </c:pt>
                <c:pt idx="1">
                  <c:v>3</c:v>
                </c:pt>
                <c:pt idx="2">
                  <c:v>4</c:v>
                </c:pt>
                <c:pt idx="3">
                  <c:v>3</c:v>
                </c:pt>
                <c:pt idx="4">
                  <c:v>6</c:v>
                </c:pt>
                <c:pt idx="5">
                  <c:v>4</c:v>
                </c:pt>
                <c:pt idx="6">
                  <c:v>7</c:v>
                </c:pt>
                <c:pt idx="7">
                  <c:v>5</c:v>
                </c:pt>
                <c:pt idx="8">
                  <c:v>11</c:v>
                </c:pt>
                <c:pt idx="9">
                  <c:v>4</c:v>
                </c:pt>
                <c:pt idx="10">
                  <c:v>7</c:v>
                </c:pt>
                <c:pt idx="11">
                  <c:v>11</c:v>
                </c:pt>
                <c:pt idx="12">
                  <c:v>17</c:v>
                </c:pt>
                <c:pt idx="13">
                  <c:v>10</c:v>
                </c:pt>
                <c:pt idx="14">
                  <c:v>13</c:v>
                </c:pt>
                <c:pt idx="15">
                  <c:v>23</c:v>
                </c:pt>
                <c:pt idx="16">
                  <c:v>20</c:v>
                </c:pt>
                <c:pt idx="17">
                  <c:v>22</c:v>
                </c:pt>
              </c:numCache>
            </c:numRef>
          </c:val>
          <c:extLst>
            <c:ext xmlns:c16="http://schemas.microsoft.com/office/drawing/2014/chart" uri="{C3380CC4-5D6E-409C-BE32-E72D297353CC}">
              <c16:uniqueId val="{00000002-80F0-40BE-AC96-F3ED9C44A783}"/>
            </c:ext>
          </c:extLst>
        </c:ser>
        <c:dLbls>
          <c:showLegendKey val="0"/>
          <c:showVal val="0"/>
          <c:showCatName val="0"/>
          <c:showSerName val="0"/>
          <c:showPercent val="0"/>
          <c:showBubbleSize val="0"/>
        </c:dLbls>
        <c:gapWidth val="150"/>
        <c:overlap val="100"/>
        <c:axId val="233653760"/>
        <c:axId val="233655296"/>
      </c:barChart>
      <c:catAx>
        <c:axId val="2336537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655296"/>
        <c:crosses val="autoZero"/>
        <c:auto val="1"/>
        <c:lblAlgn val="ctr"/>
        <c:lblOffset val="100"/>
        <c:noMultiLvlLbl val="0"/>
      </c:catAx>
      <c:valAx>
        <c:axId val="23365529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233653760"/>
        <c:crosses val="autoZero"/>
        <c:crossBetween val="between"/>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ayout>
        <c:manualLayout>
          <c:xMode val="edge"/>
          <c:yMode val="edge"/>
          <c:x val="1.1111111111111112E-2"/>
          <c:y val="0.93981481481481477"/>
          <c:w val="0.74159776902887131"/>
          <c:h val="5.5555555555555552E-2"/>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65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55654358528479"/>
          <c:y val="9.4418301262638032E-2"/>
          <c:w val="0.39477405891136946"/>
          <c:h val="0.79118327664663224"/>
        </c:manualLayout>
      </c:layout>
      <c:pieChart>
        <c:varyColors val="1"/>
        <c:ser>
          <c:idx val="0"/>
          <c:order val="0"/>
          <c:explosion val="1"/>
          <c:dPt>
            <c:idx val="0"/>
            <c:bubble3D val="0"/>
            <c:spPr>
              <a:solidFill>
                <a:srgbClr val="888888"/>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1-5B9D-4F47-A202-A8F3459F07DA}"/>
              </c:ext>
            </c:extLst>
          </c:dPt>
          <c:dPt>
            <c:idx val="1"/>
            <c:bubble3D val="0"/>
            <c:spPr>
              <a:solidFill>
                <a:srgbClr val="A5027D"/>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3-5B9D-4F47-A202-A8F3459F07DA}"/>
              </c:ext>
            </c:extLst>
          </c:dPt>
          <c:dPt>
            <c:idx val="2"/>
            <c:bubble3D val="0"/>
            <c:spPr>
              <a:solidFill>
                <a:srgbClr val="17124D"/>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5-5B9D-4F47-A202-A8F3459F07DA}"/>
              </c:ext>
            </c:extLst>
          </c:dPt>
          <c:dPt>
            <c:idx val="3"/>
            <c:bubble3D val="0"/>
            <c:spPr>
              <a:solidFill>
                <a:srgbClr val="E6821E"/>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7-5B9D-4F47-A202-A8F3459F07DA}"/>
              </c:ext>
            </c:extLst>
          </c:dPt>
          <c:dPt>
            <c:idx val="4"/>
            <c:bubble3D val="0"/>
            <c:spPr>
              <a:solidFill>
                <a:srgbClr val="A7D3EC"/>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9-5B9D-4F47-A202-A8F3459F07DA}"/>
              </c:ext>
            </c:extLst>
          </c:dPt>
          <c:dPt>
            <c:idx val="5"/>
            <c:bubble3D val="0"/>
            <c:spPr>
              <a:solidFill>
                <a:srgbClr val="B4B4B4"/>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B-5B9D-4F47-A202-A8F3459F07DA}"/>
              </c:ext>
            </c:extLst>
          </c:dPt>
          <c:dPt>
            <c:idx val="6"/>
            <c:bubble3D val="0"/>
            <c:spPr>
              <a:solidFill>
                <a:srgbClr val="009037"/>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D-5B9D-4F47-A202-A8F3459F07DA}"/>
              </c:ext>
            </c:extLst>
          </c:dPt>
          <c:dPt>
            <c:idx val="7"/>
            <c:bubble3D val="0"/>
            <c:spPr>
              <a:solidFill>
                <a:srgbClr val="9586BB"/>
              </a:solidFill>
              <a:ln w="19050">
                <a:noFill/>
              </a:ln>
              <a:effectLst/>
              <a:extLst>
                <a:ext uri="{91240B29-F687-4F45-9708-019B960494DF}">
                  <a14:hiddenLine xmlns:a14="http://schemas.microsoft.com/office/drawing/2010/main" w="19050">
                    <a:solidFill>
                      <a:sysClr val="window" lastClr="FFFFFF"/>
                    </a:solidFill>
                  </a14:hiddenLine>
                </a:ext>
              </a:extLst>
            </c:spPr>
            <c:extLst>
              <c:ext xmlns:c16="http://schemas.microsoft.com/office/drawing/2014/chart" uri="{C3380CC4-5D6E-409C-BE32-E72D297353CC}">
                <c16:uniqueId val="{0000000F-5B9D-4F47-A202-A8F3459F07DA}"/>
              </c:ext>
            </c:extLst>
          </c:dPt>
          <c:dLbls>
            <c:dLbl>
              <c:idx val="1"/>
              <c:delete val="1"/>
              <c:extLst>
                <c:ext xmlns:c15="http://schemas.microsoft.com/office/drawing/2012/chart" uri="{CE6537A1-D6FC-4f65-9D91-7224C49458BB}"/>
                <c:ext xmlns:c16="http://schemas.microsoft.com/office/drawing/2014/chart" uri="{C3380CC4-5D6E-409C-BE32-E72D297353CC}">
                  <c16:uniqueId val="{00000003-5B9D-4F47-A202-A8F3459F07DA}"/>
                </c:ext>
              </c:extLst>
            </c:dLbl>
            <c:spPr>
              <a:solidFill>
                <a:sysClr val="window" lastClr="FFFFFF"/>
              </a:solidFill>
              <a:ln>
                <a:noFill/>
              </a:ln>
              <a:effectLst/>
              <a:extLst/>
            </c:spPr>
            <c:txPr>
              <a:bodyPr rot="0" spcFirstLastPara="1" vertOverflow="ellipsis" vert="horz" wrap="square" anchor="ctr" anchorCtr="1"/>
              <a:lstStyle/>
              <a:p>
                <a:pPr>
                  <a:defRPr sz="650" b="0" i="0" u="none" strike="noStrike" kern="1200" baseline="0">
                    <a:solidFill>
                      <a:srgbClr val="000000"/>
                    </a:solidFill>
                    <a:latin typeface="Calibri"/>
                    <a:ea typeface="Calibri"/>
                    <a:cs typeface="Calibri"/>
                  </a:defRPr>
                </a:pPr>
                <a:endParaRPr lang="da-DK"/>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 2.9'!$A$5:$A$11</c:f>
              <c:strCache>
                <c:ptCount val="7"/>
                <c:pt idx="0">
                  <c:v>Salg af patentrettigheder</c:v>
                </c:pt>
                <c:pt idx="1">
                  <c:v>Salg af softwarerettigheder</c:v>
                </c:pt>
                <c:pt idx="2">
                  <c:v>Salg af ikke rettighedsbeskyttet IP</c:v>
                </c:pt>
                <c:pt idx="3">
                  <c:v>Licens til patentrettigheder</c:v>
                </c:pt>
                <c:pt idx="4">
                  <c:v>Licens til softwarerettigheder</c:v>
                </c:pt>
                <c:pt idx="5">
                  <c:v>Licens til ikke rettighedsbeskyttet IP</c:v>
                </c:pt>
                <c:pt idx="6">
                  <c:v>Optionsaftaler</c:v>
                </c:pt>
              </c:strCache>
            </c:strRef>
          </c:cat>
          <c:val>
            <c:numRef>
              <c:f>'Figur 2.9'!$C$5:$C$11</c:f>
              <c:numCache>
                <c:formatCode>0%</c:formatCode>
                <c:ptCount val="7"/>
                <c:pt idx="0">
                  <c:v>0.15602836879432624</c:v>
                </c:pt>
                <c:pt idx="1">
                  <c:v>0</c:v>
                </c:pt>
                <c:pt idx="2">
                  <c:v>0.23404255319148937</c:v>
                </c:pt>
                <c:pt idx="3">
                  <c:v>0.43262411347517732</c:v>
                </c:pt>
                <c:pt idx="4">
                  <c:v>4.9645390070921988E-2</c:v>
                </c:pt>
                <c:pt idx="5">
                  <c:v>2.8368794326241134E-2</c:v>
                </c:pt>
                <c:pt idx="6">
                  <c:v>9.9290780141843976E-2</c:v>
                </c:pt>
              </c:numCache>
            </c:numRef>
          </c:val>
          <c:extLst>
            <c:ext xmlns:c16="http://schemas.microsoft.com/office/drawing/2014/chart" uri="{C3380CC4-5D6E-409C-BE32-E72D297353CC}">
              <c16:uniqueId val="{00000010-5B9D-4F47-A202-A8F3459F07DA}"/>
            </c:ext>
          </c:extLst>
        </c:ser>
        <c:dLbls>
          <c:dLblPos val="inEnd"/>
          <c:showLegendKey val="0"/>
          <c:showVal val="0"/>
          <c:showCatName val="0"/>
          <c:showSerName val="0"/>
          <c:showPercent val="1"/>
          <c:showBubbleSize val="0"/>
          <c:showLeaderLines val="1"/>
        </c:dLbls>
        <c:firstSliceAng val="0"/>
      </c:pie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b"/>
      <c:legendEntry>
        <c:idx val="1"/>
        <c:delete val="1"/>
      </c:legendEntry>
      <c:layout>
        <c:manualLayout>
          <c:xMode val="edge"/>
          <c:yMode val="edge"/>
          <c:x val="0.7096276616738697"/>
          <c:y val="0.26627218934911245"/>
          <c:w val="0.24740184615081012"/>
          <c:h val="0.45759368836291914"/>
        </c:manualLayout>
      </c:layout>
      <c:overlay val="1"/>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650" b="0" i="0" u="none" strike="noStrike" kern="1200"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1939714</xdr:colOff>
      <xdr:row>7</xdr:row>
      <xdr:rowOff>112607</xdr:rowOff>
    </xdr:from>
    <xdr:to>
      <xdr:col>8</xdr:col>
      <xdr:colOff>279400</xdr:colOff>
      <xdr:row>20</xdr:row>
      <xdr:rowOff>67734</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0.00951</cdr:x>
      <cdr:y>0.11077</cdr:y>
    </cdr:from>
    <cdr:to>
      <cdr:x>0.043</cdr:x>
      <cdr:y>0.14334</cdr:y>
    </cdr:to>
    <cdr:sp macro="" textlink="">
      <cdr:nvSpPr>
        <cdr:cNvPr id="6" name="AxisTitleValueSecondary"/>
        <cdr:cNvSpPr txBox="1"/>
      </cdr:nvSpPr>
      <cdr:spPr>
        <a:xfrm xmlns:a="http://schemas.openxmlformats.org/drawingml/2006/main">
          <a:off x="50800" y="346075"/>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1804035</xdr:colOff>
      <xdr:row>6</xdr:row>
      <xdr:rowOff>139065</xdr:rowOff>
    </xdr:from>
    <xdr:to>
      <xdr:col>9</xdr:col>
      <xdr:colOff>579120</xdr:colOff>
      <xdr:row>23</xdr:row>
      <xdr:rowOff>137160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0.01111</cdr:x>
      <cdr:y>0.11081</cdr:y>
    </cdr:from>
    <cdr:to>
      <cdr:x>0.11897</cdr:x>
      <cdr:y>0.14791</cdr:y>
    </cdr:to>
    <cdr:sp macro="" textlink="">
      <cdr:nvSpPr>
        <cdr:cNvPr id="3" name="AxisTitleValuePrimary"/>
        <cdr:cNvSpPr txBox="1"/>
      </cdr:nvSpPr>
      <cdr:spPr>
        <a:xfrm xmlns:a="http://schemas.openxmlformats.org/drawingml/2006/main">
          <a:off x="50800" y="303975"/>
          <a:ext cx="49314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 patenter</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538162</xdr:colOff>
      <xdr:row>7</xdr:row>
      <xdr:rowOff>108585</xdr:rowOff>
    </xdr:from>
    <xdr:to>
      <xdr:col>13</xdr:col>
      <xdr:colOff>304800</xdr:colOff>
      <xdr:row>24</xdr:row>
      <xdr:rowOff>175260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0.01111</cdr:x>
      <cdr:y>0.11081</cdr:y>
    </cdr:from>
    <cdr:to>
      <cdr:x>0.04054</cdr:x>
      <cdr:y>0.14348</cdr:y>
    </cdr:to>
    <cdr:sp macro="" textlink="">
      <cdr:nvSpPr>
        <cdr:cNvPr id="3" name="AxisTitleValuePrimary"/>
        <cdr:cNvSpPr txBox="1"/>
      </cdr:nvSpPr>
      <cdr:spPr>
        <a:xfrm xmlns:a="http://schemas.openxmlformats.org/drawingml/2006/main">
          <a:off x="67575" y="345138"/>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5</xdr:col>
      <xdr:colOff>487680</xdr:colOff>
      <xdr:row>27</xdr:row>
      <xdr:rowOff>45720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38484</xdr:colOff>
      <xdr:row>14</xdr:row>
      <xdr:rowOff>110066</xdr:rowOff>
    </xdr:from>
    <xdr:to>
      <xdr:col>13</xdr:col>
      <xdr:colOff>177030</xdr:colOff>
      <xdr:row>28</xdr:row>
      <xdr:rowOff>7696</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0.01016</cdr:x>
      <cdr:y>0.02067</cdr:y>
    </cdr:from>
    <cdr:to>
      <cdr:x>0.0643</cdr:x>
      <cdr:y>0.06223</cdr:y>
    </cdr:to>
    <cdr:sp macro="" textlink="">
      <cdr:nvSpPr>
        <cdr:cNvPr id="2" name="AxisTitleValueLeft"/>
        <cdr:cNvSpPr txBox="1"/>
      </cdr:nvSpPr>
      <cdr:spPr>
        <a:xfrm xmlns:a="http://schemas.openxmlformats.org/drawingml/2006/main">
          <a:off x="50439" y="51334"/>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a:t>
          </a:r>
        </a:p>
      </cdr:txBody>
    </cdr:sp>
  </cdr:relSizeAnchor>
</c:userShapes>
</file>

<file path=xl/drawings/drawing18.xml><?xml version="1.0" encoding="utf-8"?>
<xdr:wsDr xmlns:xdr="http://schemas.openxmlformats.org/drawingml/2006/spreadsheetDrawing" xmlns:a="http://schemas.openxmlformats.org/drawingml/2006/main">
  <xdr:twoCellAnchor editAs="absolute">
    <xdr:from>
      <xdr:col>3</xdr:col>
      <xdr:colOff>0</xdr:colOff>
      <xdr:row>9</xdr:row>
      <xdr:rowOff>89535</xdr:rowOff>
    </xdr:from>
    <xdr:to>
      <xdr:col>15</xdr:col>
      <xdr:colOff>307657</xdr:colOff>
      <xdr:row>26</xdr:row>
      <xdr:rowOff>180022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0.01111</cdr:x>
      <cdr:y>0.11081</cdr:y>
    </cdr:from>
    <cdr:to>
      <cdr:x>0.04518</cdr:x>
      <cdr:y>0.14173</cdr:y>
    </cdr:to>
    <cdr:sp macro="" textlink="">
      <cdr:nvSpPr>
        <cdr:cNvPr id="3" name="AxisTitleValuePrimary"/>
        <cdr:cNvSpPr txBox="1"/>
      </cdr:nvSpPr>
      <cdr:spPr>
        <a:xfrm xmlns:a="http://schemas.openxmlformats.org/drawingml/2006/main">
          <a:off x="58367" y="364664"/>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2.xml><?xml version="1.0" encoding="utf-8"?>
<c:userShapes xmlns:c="http://schemas.openxmlformats.org/drawingml/2006/chart">
  <cdr:relSizeAnchor xmlns:cdr="http://schemas.openxmlformats.org/drawingml/2006/chartDrawing">
    <cdr:from>
      <cdr:x>0.85213</cdr:x>
      <cdr:y>0.02258</cdr:y>
    </cdr:from>
    <cdr:to>
      <cdr:x>0.97159</cdr:x>
      <cdr:y>0.0676</cdr:y>
    </cdr:to>
    <cdr:sp macro="" textlink="">
      <cdr:nvSpPr>
        <cdr:cNvPr id="3" name="AxisTitleValueRight"/>
        <cdr:cNvSpPr txBox="1"/>
      </cdr:nvSpPr>
      <cdr:spPr>
        <a:xfrm xmlns:a="http://schemas.openxmlformats.org/drawingml/2006/main">
          <a:off x="1917282" y="51775"/>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a:rPr>
            <a:t>Antal</a:t>
          </a:r>
        </a:p>
      </cdr:txBody>
    </cdr:sp>
  </cdr:relSizeAnchor>
  <cdr:relSizeAnchor xmlns:cdr="http://schemas.openxmlformats.org/drawingml/2006/chartDrawing">
    <cdr:from>
      <cdr:x>0.02258</cdr:x>
      <cdr:y>0.01852</cdr:y>
    </cdr:from>
    <cdr:to>
      <cdr:x>0.14204</cdr:x>
      <cdr:y>0.0644</cdr:y>
    </cdr:to>
    <cdr:sp macro="" textlink="">
      <cdr:nvSpPr>
        <cdr:cNvPr id="2" name="AxisTitleValueLeft"/>
        <cdr:cNvSpPr txBox="1"/>
      </cdr:nvSpPr>
      <cdr:spPr>
        <a:xfrm xmlns:a="http://schemas.openxmlformats.org/drawingml/2006/main">
          <a:off x="50800" y="41670"/>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a:t>
          </a:r>
        </a:p>
      </cdr:txBody>
    </cdr:sp>
  </cdr:relSizeAnchor>
</c:userShapes>
</file>

<file path=xl/drawings/drawing20.xml><?xml version="1.0" encoding="utf-8"?>
<xdr:wsDr xmlns:xdr="http://schemas.openxmlformats.org/drawingml/2006/spreadsheetDrawing" xmlns:a="http://schemas.openxmlformats.org/drawingml/2006/main">
  <xdr:twoCellAnchor>
    <xdr:from>
      <xdr:col>8</xdr:col>
      <xdr:colOff>112122</xdr:colOff>
      <xdr:row>4</xdr:row>
      <xdr:rowOff>55518</xdr:rowOff>
    </xdr:from>
    <xdr:to>
      <xdr:col>18</xdr:col>
      <xdr:colOff>173082</xdr:colOff>
      <xdr:row>19</xdr:row>
      <xdr:rowOff>123010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360318</xdr:colOff>
      <xdr:row>20</xdr:row>
      <xdr:rowOff>69124</xdr:rowOff>
    </xdr:from>
    <xdr:to>
      <xdr:col>24</xdr:col>
      <xdr:colOff>239486</xdr:colOff>
      <xdr:row>34</xdr:row>
      <xdr:rowOff>171994</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0.00877</cdr:x>
      <cdr:y>0.01852</cdr:y>
    </cdr:from>
    <cdr:to>
      <cdr:x>0.3465</cdr:x>
      <cdr:y>0.05269</cdr:y>
    </cdr:to>
    <cdr:sp macro="" textlink="">
      <cdr:nvSpPr>
        <cdr:cNvPr id="2" name="AxisTitleValueLeft"/>
        <cdr:cNvSpPr txBox="1"/>
      </cdr:nvSpPr>
      <cdr:spPr>
        <a:xfrm xmlns:a="http://schemas.openxmlformats.org/drawingml/2006/main">
          <a:off x="50800" y="55955"/>
          <a:ext cx="1955856"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 gældende options-,</a:t>
          </a:r>
          <a:r>
            <a:rPr lang="da-DK" sz="700" baseline="0">
              <a:solidFill>
                <a:srgbClr val="000000"/>
              </a:solidFill>
              <a:latin typeface="Arial"/>
            </a:rPr>
            <a:t> licens- og salgsaftaler</a:t>
          </a:r>
          <a:endParaRPr lang="da-DK" sz="700">
            <a:solidFill>
              <a:srgbClr val="000000"/>
            </a:solidFill>
            <a:latin typeface="Arial"/>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0.01111</cdr:x>
      <cdr:y>0.01852</cdr:y>
    </cdr:from>
    <cdr:to>
      <cdr:x>0.03414</cdr:x>
      <cdr:y>0.05717</cdr:y>
    </cdr:to>
    <cdr:sp macro="" textlink="">
      <cdr:nvSpPr>
        <cdr:cNvPr id="2" name="AxisTitleValueLeft"/>
        <cdr:cNvSpPr txBox="1"/>
      </cdr:nvSpPr>
      <cdr:spPr>
        <a:xfrm xmlns:a="http://schemas.openxmlformats.org/drawingml/2006/main">
          <a:off x="129709" y="49459"/>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1383818</xdr:colOff>
      <xdr:row>7</xdr:row>
      <xdr:rowOff>25015</xdr:rowOff>
    </xdr:from>
    <xdr:to>
      <xdr:col>7</xdr:col>
      <xdr:colOff>99482</xdr:colOff>
      <xdr:row>24</xdr:row>
      <xdr:rowOff>86783</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0.0111</cdr:x>
      <cdr:y>0.11081</cdr:y>
    </cdr:from>
    <cdr:to>
      <cdr:x>0.05709</cdr:x>
      <cdr:y>0.14233</cdr:y>
    </cdr:to>
    <cdr:sp macro="" textlink="">
      <cdr:nvSpPr>
        <cdr:cNvPr id="3" name="AxisTitleValuePrimary"/>
        <cdr:cNvSpPr txBox="1"/>
      </cdr:nvSpPr>
      <cdr:spPr>
        <a:xfrm xmlns:a="http://schemas.openxmlformats.org/drawingml/2006/main">
          <a:off x="58202" y="357728"/>
          <a:ext cx="241156"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Mio. kr</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64770</xdr:colOff>
      <xdr:row>17</xdr:row>
      <xdr:rowOff>45720</xdr:rowOff>
    </xdr:from>
    <xdr:to>
      <xdr:col>4</xdr:col>
      <xdr:colOff>1133475</xdr:colOff>
      <xdr:row>38</xdr:row>
      <xdr:rowOff>34290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914400</xdr:colOff>
      <xdr:row>24</xdr:row>
      <xdr:rowOff>161925</xdr:rowOff>
    </xdr:from>
    <xdr:to>
      <xdr:col>4</xdr:col>
      <xdr:colOff>1171575</xdr:colOff>
      <xdr:row>26</xdr:row>
      <xdr:rowOff>7402</xdr:rowOff>
    </xdr:to>
    <xdr:cxnSp macro="">
      <xdr:nvCxnSpPr>
        <xdr:cNvPr id="5" name="Lige forbindelse 4"/>
        <xdr:cNvCxnSpPr/>
      </xdr:nvCxnSpPr>
      <xdr:spPr>
        <a:xfrm flipV="1">
          <a:off x="6505575" y="5362575"/>
          <a:ext cx="257175" cy="226477"/>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895350</xdr:colOff>
      <xdr:row>25</xdr:row>
      <xdr:rowOff>76200</xdr:rowOff>
    </xdr:from>
    <xdr:to>
      <xdr:col>4</xdr:col>
      <xdr:colOff>1152525</xdr:colOff>
      <xdr:row>26</xdr:row>
      <xdr:rowOff>112177</xdr:rowOff>
    </xdr:to>
    <xdr:cxnSp macro="">
      <xdr:nvCxnSpPr>
        <xdr:cNvPr id="8" name="Lige forbindelse 7"/>
        <xdr:cNvCxnSpPr/>
      </xdr:nvCxnSpPr>
      <xdr:spPr>
        <a:xfrm flipV="1">
          <a:off x="6486525" y="5467350"/>
          <a:ext cx="257175" cy="226477"/>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c:userShapes xmlns:c="http://schemas.openxmlformats.org/drawingml/2006/chart">
  <cdr:relSizeAnchor xmlns:cdr="http://schemas.openxmlformats.org/drawingml/2006/chartDrawing">
    <cdr:from>
      <cdr:x>0.01111</cdr:x>
      <cdr:y>0.11081</cdr:y>
    </cdr:from>
    <cdr:to>
      <cdr:x>0.0381</cdr:x>
      <cdr:y>0.13637</cdr:y>
    </cdr:to>
    <cdr:sp macro="" textlink="">
      <cdr:nvSpPr>
        <cdr:cNvPr id="3" name="AxisTitleValuePrimary"/>
        <cdr:cNvSpPr txBox="1"/>
      </cdr:nvSpPr>
      <cdr:spPr>
        <a:xfrm xmlns:a="http://schemas.openxmlformats.org/drawingml/2006/main">
          <a:off x="73653" y="441184"/>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dr:relSizeAnchor xmlns:cdr="http://schemas.openxmlformats.org/drawingml/2006/chartDrawing">
    <cdr:from>
      <cdr:x>0.96812</cdr:x>
      <cdr:y>0.12038</cdr:y>
    </cdr:from>
    <cdr:to>
      <cdr:x>0.99511</cdr:x>
      <cdr:y>0.14594</cdr:y>
    </cdr:to>
    <cdr:sp macro="" textlink="">
      <cdr:nvSpPr>
        <cdr:cNvPr id="4" name="AxisTitleValueSecondary"/>
        <cdr:cNvSpPr txBox="1"/>
      </cdr:nvSpPr>
      <cdr:spPr>
        <a:xfrm xmlns:a="http://schemas.openxmlformats.org/drawingml/2006/main">
          <a:off x="6418028" y="479284"/>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432088</xdr:colOff>
      <xdr:row>6</xdr:row>
      <xdr:rowOff>108236</xdr:rowOff>
    </xdr:from>
    <xdr:to>
      <xdr:col>9</xdr:col>
      <xdr:colOff>548987</xdr:colOff>
      <xdr:row>23</xdr:row>
      <xdr:rowOff>181842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0.01105</cdr:x>
      <cdr:y>0.14049</cdr:y>
    </cdr:from>
    <cdr:to>
      <cdr:x>0.04994</cdr:x>
      <cdr:y>0.17537</cdr:y>
    </cdr:to>
    <cdr:sp macro="" textlink="">
      <cdr:nvSpPr>
        <cdr:cNvPr id="3" name="AxisTitleValuePrimary"/>
        <cdr:cNvSpPr txBox="1"/>
      </cdr:nvSpPr>
      <cdr:spPr>
        <a:xfrm xmlns:a="http://schemas.openxmlformats.org/drawingml/2006/main">
          <a:off x="50867" y="409852"/>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9</xdr:row>
      <xdr:rowOff>152400</xdr:rowOff>
    </xdr:from>
    <xdr:to>
      <xdr:col>1</xdr:col>
      <xdr:colOff>3116580</xdr:colOff>
      <xdr:row>26</xdr:row>
      <xdr:rowOff>99060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7620</xdr:rowOff>
    </xdr:from>
    <xdr:to>
      <xdr:col>1</xdr:col>
      <xdr:colOff>3147060</xdr:colOff>
      <xdr:row>71</xdr:row>
      <xdr:rowOff>99060</xdr:rowOff>
    </xdr:to>
    <xdr:graphicFrame macro="">
      <xdr:nvGraphicFramePr>
        <xdr:cNvPr id="5" name="Diagram 4"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15</xdr:row>
      <xdr:rowOff>110490</xdr:rowOff>
    </xdr:from>
    <xdr:to>
      <xdr:col>3</xdr:col>
      <xdr:colOff>444060</xdr:colOff>
      <xdr:row>27</xdr:row>
      <xdr:rowOff>165930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Item&gt;&#10;      &lt;Key&gt;&#10;        &lt;int&gt;2&lt;/int&gt;&#10;      &lt;/Key&gt;&#10;      &lt;Value&gt;&#10;        &lt;Cmd case=&quot;axis_title_pos&quot; val=&quot;primary,x&quot; pos=&quot;right&quot; IsRe=&quot;1&quot; /&gt;&#10;      &lt;/Value&gt;&#10;    &lt;/Item&gt;&#10;  &lt;/FunctionHistory&gt;&#10;  &lt;TypeSet&gt;true&lt;/TypeSet&gt;&#10;  &lt;ChartType&gt;4&lt;/ChartType&gt;&#10;  &lt;UsedPath&gt;C:\ProgramData\OfficeExtensions\Content\CorporateCharts\2D Kurvediagram&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0.01111</cdr:x>
      <cdr:y>0.01852</cdr:y>
    </cdr:from>
    <cdr:to>
      <cdr:x>0.2249</cdr:x>
      <cdr:y>0.05615</cdr:y>
    </cdr:to>
    <cdr:sp macro="" textlink="">
      <cdr:nvSpPr>
        <cdr:cNvPr id="2" name="AxisTitleValueLeft"/>
        <cdr:cNvSpPr txBox="1"/>
      </cdr:nvSpPr>
      <cdr:spPr>
        <a:xfrm xmlns:a="http://schemas.openxmlformats.org/drawingml/2006/main">
          <a:off x="50800" y="50800"/>
          <a:ext cx="97744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 forskningsaftaler</a:t>
          </a:r>
        </a:p>
      </cdr:txBody>
    </cdr:sp>
  </cdr:relSizeAnchor>
</c:userShapes>
</file>

<file path=xl/drawings/drawing31.xml><?xml version="1.0" encoding="utf-8"?>
<c:userShapes xmlns:c="http://schemas.openxmlformats.org/drawingml/2006/chart">
  <cdr:relSizeAnchor xmlns:cdr="http://schemas.openxmlformats.org/drawingml/2006/chartDrawing">
    <cdr:from>
      <cdr:x>0.01111</cdr:x>
      <cdr:y>0.01852</cdr:y>
    </cdr:from>
    <cdr:to>
      <cdr:x>0.0699</cdr:x>
      <cdr:y>0.05615</cdr:y>
    </cdr:to>
    <cdr:sp macro="" textlink="">
      <cdr:nvSpPr>
        <cdr:cNvPr id="2" name="AxisTitleValueLeft"/>
        <cdr:cNvSpPr txBox="1"/>
      </cdr:nvSpPr>
      <cdr:spPr>
        <a:xfrm xmlns:a="http://schemas.openxmlformats.org/drawingml/2006/main">
          <a:off x="50795" y="50804"/>
          <a:ext cx="26879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Antal</a:t>
          </a:r>
        </a:p>
      </cdr:txBody>
    </cdr:sp>
  </cdr:relSizeAnchor>
</c:userShapes>
</file>

<file path=xl/drawings/drawing32.xml><?xml version="1.0" encoding="utf-8"?>
<xdr:wsDr xmlns:xdr="http://schemas.openxmlformats.org/drawingml/2006/spreadsheetDrawing" xmlns:a="http://schemas.openxmlformats.org/drawingml/2006/main">
  <xdr:twoCellAnchor>
    <xdr:from>
      <xdr:col>4</xdr:col>
      <xdr:colOff>251739</xdr:colOff>
      <xdr:row>0</xdr:row>
      <xdr:rowOff>64824</xdr:rowOff>
    </xdr:from>
    <xdr:to>
      <xdr:col>13</xdr:col>
      <xdr:colOff>466052</xdr:colOff>
      <xdr:row>21</xdr:row>
      <xdr:rowOff>100067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0.01111</cdr:x>
      <cdr:y>0.11081</cdr:y>
    </cdr:from>
    <cdr:to>
      <cdr:x>0.0425</cdr:x>
      <cdr:y>0.14219</cdr:y>
    </cdr:to>
    <cdr:sp macro="" textlink="">
      <cdr:nvSpPr>
        <cdr:cNvPr id="3" name="AxisTitleValuePrimary"/>
        <cdr:cNvSpPr txBox="1"/>
      </cdr:nvSpPr>
      <cdr:spPr>
        <a:xfrm xmlns:a="http://schemas.openxmlformats.org/drawingml/2006/main">
          <a:off x="63341" y="359387"/>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dr:relSizeAnchor xmlns:cdr="http://schemas.openxmlformats.org/drawingml/2006/chartDrawing">
    <cdr:from>
      <cdr:x>0.95846</cdr:x>
      <cdr:y>0.12256</cdr:y>
    </cdr:from>
    <cdr:to>
      <cdr:x>0.98985</cdr:x>
      <cdr:y>0.15393</cdr:y>
    </cdr:to>
    <cdr:sp macro="" textlink="">
      <cdr:nvSpPr>
        <cdr:cNvPr id="4" name="AxisTitleValueSecondary"/>
        <cdr:cNvSpPr txBox="1"/>
      </cdr:nvSpPr>
      <cdr:spPr>
        <a:xfrm xmlns:a="http://schemas.openxmlformats.org/drawingml/2006/main">
          <a:off x="5463891" y="397487"/>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34.xml><?xml version="1.0" encoding="utf-8"?>
<xdr:wsDr xmlns:xdr="http://schemas.openxmlformats.org/drawingml/2006/spreadsheetDrawing" xmlns:a="http://schemas.openxmlformats.org/drawingml/2006/main">
  <xdr:twoCellAnchor>
    <xdr:from>
      <xdr:col>2</xdr:col>
      <xdr:colOff>365760</xdr:colOff>
      <xdr:row>1</xdr:row>
      <xdr:rowOff>87630</xdr:rowOff>
    </xdr:from>
    <xdr:to>
      <xdr:col>9</xdr:col>
      <xdr:colOff>397560</xdr:colOff>
      <xdr:row>16</xdr:row>
      <xdr:rowOff>64770</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0.08275</cdr:x>
      <cdr:y>0.03025</cdr:y>
    </cdr:from>
    <cdr:to>
      <cdr:x>0.12139</cdr:x>
      <cdr:y>0.06477</cdr:y>
    </cdr:to>
    <cdr:sp macro="" textlink="">
      <cdr:nvSpPr>
        <cdr:cNvPr id="3" name="AxisTitleValuePrimary"/>
        <cdr:cNvSpPr txBox="1"/>
      </cdr:nvSpPr>
      <cdr:spPr>
        <a:xfrm xmlns:a="http://schemas.openxmlformats.org/drawingml/2006/main">
          <a:off x="387275" y="82994"/>
          <a:ext cx="180835" cy="94695"/>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 </a:t>
          </a: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335280</xdr:colOff>
      <xdr:row>3</xdr:row>
      <xdr:rowOff>129540</xdr:rowOff>
    </xdr:from>
    <xdr:to>
      <xdr:col>8</xdr:col>
      <xdr:colOff>30480</xdr:colOff>
      <xdr:row>18</xdr:row>
      <xdr:rowOff>129540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0.01111</cdr:x>
      <cdr:y>0.01852</cdr:y>
    </cdr:from>
    <cdr:to>
      <cdr:x>0.45581</cdr:x>
      <cdr:y>0.0813</cdr:y>
    </cdr:to>
    <cdr:sp macro="" textlink="">
      <cdr:nvSpPr>
        <cdr:cNvPr id="2" name="AxisTitleValueLeft"/>
        <cdr:cNvSpPr txBox="1"/>
      </cdr:nvSpPr>
      <cdr:spPr>
        <a:xfrm xmlns:a="http://schemas.openxmlformats.org/drawingml/2006/main">
          <a:off x="50795" y="50804"/>
          <a:ext cx="2033185" cy="172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1100">
              <a:effectLst/>
              <a:latin typeface="+mn-lt"/>
              <a:ea typeface="+mn-ea"/>
              <a:cs typeface="+mn-cs"/>
            </a:rPr>
            <a:t>Antal ErhvervsPostdoc, 2013-2017</a:t>
          </a:r>
        </a:p>
      </cdr:txBody>
    </cdr:sp>
  </cdr:relSizeAnchor>
</c:userShapes>
</file>

<file path=xl/drawings/drawing38.xml><?xml version="1.0" encoding="utf-8"?>
<xdr:wsDr xmlns:xdr="http://schemas.openxmlformats.org/drawingml/2006/spreadsheetDrawing" xmlns:a="http://schemas.openxmlformats.org/drawingml/2006/main">
  <xdr:twoCellAnchor>
    <xdr:from>
      <xdr:col>2</xdr:col>
      <xdr:colOff>601980</xdr:colOff>
      <xdr:row>2</xdr:row>
      <xdr:rowOff>64770</xdr:rowOff>
    </xdr:from>
    <xdr:to>
      <xdr:col>9</xdr:col>
      <xdr:colOff>906780</xdr:colOff>
      <xdr:row>17</xdr:row>
      <xdr:rowOff>41910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0.01111</cdr:x>
      <cdr:y>0.01852</cdr:y>
    </cdr:from>
    <cdr:to>
      <cdr:x>0.49452</cdr:x>
      <cdr:y>0.05615</cdr:y>
    </cdr:to>
    <cdr:sp macro="" textlink="">
      <cdr:nvSpPr>
        <cdr:cNvPr id="2" name="AxisTitleValueLeft"/>
        <cdr:cNvSpPr txBox="1"/>
      </cdr:nvSpPr>
      <cdr:spPr>
        <a:xfrm xmlns:a="http://schemas.openxmlformats.org/drawingml/2006/main">
          <a:off x="50800" y="50800"/>
          <a:ext cx="2210157"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ErhvervsPostdoc</a:t>
          </a:r>
          <a:r>
            <a:rPr lang="da-DK" sz="700" baseline="0">
              <a:solidFill>
                <a:srgbClr val="000000"/>
              </a:solidFill>
              <a:latin typeface="Arial"/>
            </a:rPr>
            <a:t> -aftaler fordelt på universiteter, 2017</a:t>
          </a:r>
          <a:endParaRPr lang="da-DK" sz="700">
            <a:solidFill>
              <a:srgbClr val="000000"/>
            </a:solidFill>
            <a:latin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0.02258</cdr:x>
      <cdr:y>0.01852</cdr:y>
    </cdr:from>
    <cdr:to>
      <cdr:x>0.26854</cdr:x>
      <cdr:y>0.0644</cdr:y>
    </cdr:to>
    <cdr:sp macro="" textlink="">
      <cdr:nvSpPr>
        <cdr:cNvPr id="2" name="AxisTitleValueLeft"/>
        <cdr:cNvSpPr txBox="1"/>
      </cdr:nvSpPr>
      <cdr:spPr>
        <a:xfrm xmlns:a="http://schemas.openxmlformats.org/drawingml/2006/main">
          <a:off x="50800" y="41670"/>
          <a:ext cx="55342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Indeks 2013</a:t>
          </a:r>
        </a:p>
      </cdr:txBody>
    </cdr:sp>
  </cdr:relSizeAnchor>
</c:userShapes>
</file>

<file path=xl/drawings/drawing40.xml><?xml version="1.0" encoding="utf-8"?>
<xdr:wsDr xmlns:xdr="http://schemas.openxmlformats.org/drawingml/2006/spreadsheetDrawing" xmlns:a="http://schemas.openxmlformats.org/drawingml/2006/main">
  <xdr:twoCellAnchor>
    <xdr:from>
      <xdr:col>2</xdr:col>
      <xdr:colOff>401956</xdr:colOff>
      <xdr:row>3</xdr:row>
      <xdr:rowOff>55245</xdr:rowOff>
    </xdr:from>
    <xdr:to>
      <xdr:col>12</xdr:col>
      <xdr:colOff>182880</xdr:colOff>
      <xdr:row>19</xdr:row>
      <xdr:rowOff>99060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0.01025</cdr:x>
      <cdr:y>0.1018</cdr:y>
    </cdr:from>
    <cdr:to>
      <cdr:x>0.03343</cdr:x>
      <cdr:y>0.13206</cdr:y>
    </cdr:to>
    <cdr:sp macro="" textlink="">
      <cdr:nvSpPr>
        <cdr:cNvPr id="3" name="AxisTitleValuePrimary"/>
        <cdr:cNvSpPr txBox="1"/>
      </cdr:nvSpPr>
      <cdr:spPr>
        <a:xfrm xmlns:a="http://schemas.openxmlformats.org/drawingml/2006/main">
          <a:off x="56266" y="342275"/>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dr:relSizeAnchor xmlns:cdr="http://schemas.openxmlformats.org/drawingml/2006/chartDrawing">
    <cdr:from>
      <cdr:x>0.97308</cdr:x>
      <cdr:y>0.12163</cdr:y>
    </cdr:from>
    <cdr:to>
      <cdr:x>0.99625</cdr:x>
      <cdr:y>0.15189</cdr:y>
    </cdr:to>
    <cdr:sp macro="" textlink="">
      <cdr:nvSpPr>
        <cdr:cNvPr id="4" name="AxisTitleValueSecondary"/>
        <cdr:cNvSpPr txBox="1"/>
      </cdr:nvSpPr>
      <cdr:spPr>
        <a:xfrm xmlns:a="http://schemas.openxmlformats.org/drawingml/2006/main">
          <a:off x="5343316" y="40895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userShapes>
</file>

<file path=xl/drawings/drawing42.xml><?xml version="1.0" encoding="utf-8"?>
<xdr:wsDr xmlns:xdr="http://schemas.openxmlformats.org/drawingml/2006/spreadsheetDrawing" xmlns:a="http://schemas.openxmlformats.org/drawingml/2006/main">
  <xdr:twoCellAnchor>
    <xdr:from>
      <xdr:col>3</xdr:col>
      <xdr:colOff>152400</xdr:colOff>
      <xdr:row>2</xdr:row>
      <xdr:rowOff>91440</xdr:rowOff>
    </xdr:from>
    <xdr:to>
      <xdr:col>11</xdr:col>
      <xdr:colOff>563880</xdr:colOff>
      <xdr:row>14</xdr:row>
      <xdr:rowOff>76200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1&lt;/ChartType&gt;&#10;  &lt;UsedPath&gt;C:\ProgramData\OfficeExtensions\Content\CorporateCharts\Søjle&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9</xdr:col>
      <xdr:colOff>373380</xdr:colOff>
      <xdr:row>1</xdr:row>
      <xdr:rowOff>129540</xdr:rowOff>
    </xdr:from>
    <xdr:to>
      <xdr:col>21</xdr:col>
      <xdr:colOff>266700</xdr:colOff>
      <xdr:row>14</xdr:row>
      <xdr:rowOff>22860</xdr:rowOff>
    </xdr:to>
    <xdr:graphicFrame macro="">
      <xdr:nvGraphicFramePr>
        <xdr:cNvPr id="2" name="Diagram 1"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absolute">
    <xdr:from>
      <xdr:col>0</xdr:col>
      <xdr:colOff>1143000</xdr:colOff>
      <xdr:row>60</xdr:row>
      <xdr:rowOff>28575</xdr:rowOff>
    </xdr:from>
    <xdr:to>
      <xdr:col>4</xdr:col>
      <xdr:colOff>615315</xdr:colOff>
      <xdr:row>71</xdr:row>
      <xdr:rowOff>160021</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449580</xdr:colOff>
      <xdr:row>3</xdr:row>
      <xdr:rowOff>45720</xdr:rowOff>
    </xdr:from>
    <xdr:to>
      <xdr:col>10</xdr:col>
      <xdr:colOff>411480</xdr:colOff>
      <xdr:row>15</xdr:row>
      <xdr:rowOff>76200</xdr:rowOff>
    </xdr:to>
    <xdr:graphicFrame macro="">
      <xdr:nvGraphicFramePr>
        <xdr:cNvPr id="3" name="Diagram 2"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0.01047</cdr:x>
      <cdr:y>0.01511</cdr:y>
    </cdr:from>
    <cdr:to>
      <cdr:x>0.05044</cdr:x>
      <cdr:y>0.06259</cdr:y>
    </cdr:to>
    <cdr:sp macro="" textlink="">
      <cdr:nvSpPr>
        <cdr:cNvPr id="3" name="AxisTitleValuePrimary"/>
        <cdr:cNvSpPr txBox="1"/>
      </cdr:nvSpPr>
      <cdr:spPr>
        <a:xfrm xmlns:a="http://schemas.openxmlformats.org/drawingml/2006/main">
          <a:off x="74336" y="32385"/>
          <a:ext cx="283804"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squar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dr:relSizeAnchor xmlns:cdr="http://schemas.openxmlformats.org/drawingml/2006/chartDrawing">
    <cdr:from>
      <cdr:x>0.96665</cdr:x>
      <cdr:y>0.03198</cdr:y>
    </cdr:from>
    <cdr:to>
      <cdr:x>0.98171</cdr:x>
      <cdr:y>0.05438</cdr:y>
    </cdr:to>
    <cdr:sp macro="" textlink="">
      <cdr:nvSpPr>
        <cdr:cNvPr id="4" name="AxisTitleValueSecondary"/>
        <cdr:cNvSpPr txBox="1"/>
      </cdr:nvSpPr>
      <cdr:spPr>
        <a:xfrm xmlns:a="http://schemas.openxmlformats.org/drawingml/2006/main">
          <a:off x="7038068" y="137745"/>
          <a:ext cx="109650" cy="96481"/>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userShapes>
</file>

<file path=xl/drawings/drawing46.xml><?xml version="1.0" encoding="utf-8"?>
<c:userShapes xmlns:c="http://schemas.openxmlformats.org/drawingml/2006/chart">
  <cdr:relSizeAnchor xmlns:cdr="http://schemas.openxmlformats.org/drawingml/2006/chartDrawing">
    <cdr:from>
      <cdr:x>0.01111</cdr:x>
      <cdr:y>0.01852</cdr:y>
    </cdr:from>
    <cdr:to>
      <cdr:x>0.04845</cdr:x>
      <cdr:y>0.0625</cdr:y>
    </cdr:to>
    <cdr:sp macro="" textlink="">
      <cdr:nvSpPr>
        <cdr:cNvPr id="2" name="AxisTitleValueLeft"/>
        <cdr:cNvSpPr txBox="1"/>
      </cdr:nvSpPr>
      <cdr:spPr>
        <a:xfrm xmlns:a="http://schemas.openxmlformats.org/drawingml/2006/main">
          <a:off x="65109" y="43462"/>
          <a:ext cx="21877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a:rPr>
            <a:t>Pct.</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290513</xdr:colOff>
      <xdr:row>8</xdr:row>
      <xdr:rowOff>142876</xdr:rowOff>
    </xdr:from>
    <xdr:to>
      <xdr:col>7</xdr:col>
      <xdr:colOff>1040606</xdr:colOff>
      <xdr:row>29</xdr:row>
      <xdr:rowOff>4764</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0.01105</cdr:x>
      <cdr:y>0.11081</cdr:y>
    </cdr:from>
    <cdr:to>
      <cdr:x>0.03139</cdr:x>
      <cdr:y>0.13703</cdr:y>
    </cdr:to>
    <cdr:sp macro="" textlink="">
      <cdr:nvSpPr>
        <cdr:cNvPr id="3" name="AxisTitleValuePrimary"/>
        <cdr:cNvSpPr txBox="1"/>
      </cdr:nvSpPr>
      <cdr:spPr>
        <a:xfrm xmlns:a="http://schemas.openxmlformats.org/drawingml/2006/main">
          <a:off x="97226" y="430102"/>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dr:relSizeAnchor xmlns:cdr="http://schemas.openxmlformats.org/drawingml/2006/chartDrawing">
    <cdr:from>
      <cdr:x>0.95362</cdr:x>
      <cdr:y>0.11321</cdr:y>
    </cdr:from>
    <cdr:to>
      <cdr:x>0.98292</cdr:x>
      <cdr:y>0.1389</cdr:y>
    </cdr:to>
    <cdr:sp macro="" textlink="">
      <cdr:nvSpPr>
        <cdr:cNvPr id="4" name="AxisTitleValueSecondary"/>
        <cdr:cNvSpPr txBox="1"/>
      </cdr:nvSpPr>
      <cdr:spPr>
        <a:xfrm xmlns:a="http://schemas.openxmlformats.org/drawingml/2006/main">
          <a:off x="5823463" y="448467"/>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336231</xdr:colOff>
      <xdr:row>8</xdr:row>
      <xdr:rowOff>166686</xdr:rowOff>
    </xdr:from>
    <xdr:to>
      <xdr:col>13</xdr:col>
      <xdr:colOff>41910</xdr:colOff>
      <xdr:row>24</xdr:row>
      <xdr:rowOff>93345</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0.01111</cdr:x>
      <cdr:y>0.11081</cdr:y>
    </cdr:from>
    <cdr:to>
      <cdr:x>0.0396</cdr:x>
      <cdr:y>0.14511</cdr:y>
    </cdr:to>
    <cdr:sp macro="" textlink="">
      <cdr:nvSpPr>
        <cdr:cNvPr id="3" name="AxisTitleValuePrimary"/>
        <cdr:cNvSpPr txBox="1"/>
      </cdr:nvSpPr>
      <cdr:spPr>
        <a:xfrm xmlns:a="http://schemas.openxmlformats.org/drawingml/2006/main">
          <a:off x="69790" y="328778"/>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dr:relSizeAnchor xmlns:cdr="http://schemas.openxmlformats.org/drawingml/2006/chartDrawing">
    <cdr:from>
      <cdr:x>0.95933</cdr:x>
      <cdr:y>0.11723</cdr:y>
    </cdr:from>
    <cdr:to>
      <cdr:x>0.98782</cdr:x>
      <cdr:y>0.15153</cdr:y>
    </cdr:to>
    <cdr:sp macro="" textlink="">
      <cdr:nvSpPr>
        <cdr:cNvPr id="4" name="AxisTitleValueSecondary"/>
        <cdr:cNvSpPr txBox="1"/>
      </cdr:nvSpPr>
      <cdr:spPr>
        <a:xfrm xmlns:a="http://schemas.openxmlformats.org/drawingml/2006/main">
          <a:off x="6026266" y="347828"/>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Antal</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0</xdr:col>
      <xdr:colOff>574335</xdr:colOff>
      <xdr:row>6</xdr:row>
      <xdr:rowOff>144117</xdr:rowOff>
    </xdr:from>
    <xdr:to>
      <xdr:col>7</xdr:col>
      <xdr:colOff>303558</xdr:colOff>
      <xdr:row>23</xdr:row>
      <xdr:rowOff>65497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39096</xdr:colOff>
      <xdr:row>32</xdr:row>
      <xdr:rowOff>66260</xdr:rowOff>
    </xdr:from>
    <xdr:to>
      <xdr:col>8</xdr:col>
      <xdr:colOff>115956</xdr:colOff>
      <xdr:row>45</xdr:row>
      <xdr:rowOff>48865</xdr:rowOff>
    </xdr:to>
    <xdr:graphicFrame macro="">
      <xdr:nvGraphicFramePr>
        <xdr:cNvPr id="4" name="Diagram 3" descr="&lt;?xml version=&quot;1.0&quot; encoding=&quot;utf-16&quot;?&gt;&#10;&lt;ChartInfo xmlns:xsi=&quot;http://www.w3.org/2001/XMLSchema-instance&quot; xmlns:xsd=&quot;http://www.w3.org/2001/XMLSchema&quot;&gt;&#10;  &lt;SubtitleFontSize&gt;5&lt;/SubtitleFontSize&gt;&#10;  &lt;FunctionHistory&gt;&#10;    &lt;Item&gt;&#10;      &lt;Key&gt;&#10;        &lt;int&gt;0&lt;/int&gt;&#10;      &lt;/Key&gt;&#10;      &lt;Value&gt;&#10;        &lt;Cmd case=&quot;chart_title_pos&quot; val=&quot;chart,left&quot; IsRe=&quot;1&quot; /&gt;&#10;      &lt;/Value&gt;&#10;    &lt;/Item&gt;&#10;    &lt;Item&gt;&#10;      &lt;Key&gt;&#10;        &lt;int&gt;1&lt;/int&gt;&#10;      &lt;/Key&gt;&#10;      &lt;Value&gt;&#10;        &lt;Cmd case=&quot;legend_pos&quot; val=&quot;bottom,chart,left&quot; IsRe=&quot;1&quot; /&gt;&#10;      &lt;/Value&gt;&#10;    &lt;/Item&gt;&#10;    &lt;Item&gt;&#10;      &lt;Key&gt;&#10;        &lt;int&gt;99&lt;/int&gt;&#10;      &lt;/Key&gt;&#10;      &lt;Value&gt;&#10;        &lt;Cmd case=&quot;axis_y_title&quot; title=&quot;Y-akse titel&quot; font=&quot;Arial&quot; font-size=&quot;7&quot; margin=&quot;0.2&quot; alignFromLeft=&quot;excel;-0.5,word;-0.5,powerPoint;-0.5&quot; alignFromRight=&quot;excel;-0.5,word;-0.5,powerPoint;-0.5&quot; IsRe=&quot;1&quot; /&gt;&#10;      &lt;/Value&gt;&#10;    &lt;/Item&gt;&#10;  &lt;/FunctionHistory&gt;&#10;  &lt;TypeSet&gt;true&lt;/TypeSet&gt;&#10;  &lt;ChartType&gt;52&lt;/ChartType&gt;&#10;  &lt;UsedPath&gt;C:\ProgramData\OfficeExtensions\Content\CorporateCharts\Søjle Stablet&lt;/UsedPath&gt;&#10;&lt;/ChartInfo&g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07287/AppData/Local/Microsoft/Windows/INetCache/Content.Outlook/SF8HHYMQ/Danske-kommercialiseringsdata-2007-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ntoret%20for%20forskningsanalyser/analyser/projekter/Ny%20Kommercialiseringsstatistik/Data%20TTO/Kommercialiseringsstatistik%202013/Data/Data%202013_FIVU%20design_versio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FU-ASK/Publ%20-%20Kommercialiseringsstatistik/Viden%20til%20V&#230;kst%202018/Modtaget%20data/Samlede%20indberetninger%20forel&#248;big%20d.%2020.%20marts%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FU-ASK/Publ%20-%20Kommercialiseringsstatistik/Viden%20til%20V&#230;kst%202018/Data/Data%20til%20rapport/Danske-kommercialiseringsdata-2007-2017%20-%20kvalitetstje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b007287/AppData/Local/Microsoft/Windows/INetCache/Content.Outlook/SF8HHYMQ/Figurer%20og%20tabeller%202017%2020-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ådata 2007-2017"/>
      <sheetName val="Institutionsdata"/>
      <sheetName val="MIS (Andreas)"/>
      <sheetName val="Ark1"/>
    </sheetNames>
    <sheetDataSet>
      <sheetData sheetId="0"/>
      <sheetData sheetId="1">
        <row r="21">
          <cell r="C21">
            <v>0</v>
          </cell>
          <cell r="D21">
            <v>0</v>
          </cell>
          <cell r="F21">
            <v>0</v>
          </cell>
          <cell r="H21">
            <v>0</v>
          </cell>
        </row>
        <row r="39">
          <cell r="C39">
            <v>124</v>
          </cell>
          <cell r="D39">
            <v>47</v>
          </cell>
          <cell r="F39">
            <v>34</v>
          </cell>
          <cell r="H39">
            <v>4</v>
          </cell>
        </row>
        <row r="57">
          <cell r="C57">
            <v>4</v>
          </cell>
          <cell r="D57">
            <v>0</v>
          </cell>
          <cell r="F57">
            <v>0</v>
          </cell>
          <cell r="H57">
            <v>0</v>
          </cell>
        </row>
        <row r="75">
          <cell r="C75">
            <v>77</v>
          </cell>
          <cell r="D75">
            <v>28</v>
          </cell>
          <cell r="E75">
            <v>5</v>
          </cell>
          <cell r="F75">
            <v>33</v>
          </cell>
          <cell r="G75">
            <v>157</v>
          </cell>
          <cell r="H75">
            <v>4</v>
          </cell>
        </row>
        <row r="93">
          <cell r="C93">
            <v>0</v>
          </cell>
          <cell r="D93">
            <v>0</v>
          </cell>
          <cell r="F93">
            <v>0</v>
          </cell>
          <cell r="H93">
            <v>0</v>
          </cell>
        </row>
        <row r="111">
          <cell r="C111">
            <v>33</v>
          </cell>
          <cell r="D111">
            <v>13</v>
          </cell>
          <cell r="F111">
            <v>3</v>
          </cell>
          <cell r="H111">
            <v>2</v>
          </cell>
        </row>
        <row r="129">
          <cell r="C129">
            <v>71</v>
          </cell>
          <cell r="D129">
            <v>16</v>
          </cell>
          <cell r="E129">
            <v>3</v>
          </cell>
          <cell r="F129">
            <v>40</v>
          </cell>
          <cell r="G129">
            <v>62</v>
          </cell>
          <cell r="H129">
            <v>1</v>
          </cell>
        </row>
        <row r="147">
          <cell r="C147">
            <v>54</v>
          </cell>
          <cell r="D147">
            <v>19</v>
          </cell>
          <cell r="F147">
            <v>8</v>
          </cell>
          <cell r="H147">
            <v>2</v>
          </cell>
        </row>
        <row r="148">
          <cell r="C148">
            <v>102</v>
          </cell>
          <cell r="D148">
            <v>43</v>
          </cell>
          <cell r="E148">
            <v>0</v>
          </cell>
        </row>
        <row r="149">
          <cell r="C149">
            <v>135</v>
          </cell>
          <cell r="D149">
            <v>52</v>
          </cell>
          <cell r="E149">
            <v>0</v>
          </cell>
        </row>
        <row r="150">
          <cell r="C150">
            <v>140</v>
          </cell>
          <cell r="D150">
            <v>62</v>
          </cell>
          <cell r="E150">
            <v>0</v>
          </cell>
        </row>
        <row r="151">
          <cell r="C151">
            <v>162</v>
          </cell>
          <cell r="D151">
            <v>64</v>
          </cell>
          <cell r="E151">
            <v>0</v>
          </cell>
        </row>
        <row r="152">
          <cell r="C152">
            <v>212</v>
          </cell>
          <cell r="D152">
            <v>89</v>
          </cell>
          <cell r="E152">
            <v>7</v>
          </cell>
        </row>
        <row r="153">
          <cell r="C153">
            <v>231</v>
          </cell>
          <cell r="D153">
            <v>76</v>
          </cell>
          <cell r="E153">
            <v>20</v>
          </cell>
        </row>
        <row r="154">
          <cell r="C154">
            <v>298</v>
          </cell>
          <cell r="D154">
            <v>98</v>
          </cell>
          <cell r="E154">
            <v>7</v>
          </cell>
        </row>
        <row r="155">
          <cell r="C155">
            <v>303</v>
          </cell>
          <cell r="D155">
            <v>113</v>
          </cell>
          <cell r="E155">
            <v>8</v>
          </cell>
        </row>
        <row r="156">
          <cell r="C156">
            <v>240</v>
          </cell>
          <cell r="D156">
            <v>99</v>
          </cell>
          <cell r="E156">
            <v>7</v>
          </cell>
        </row>
        <row r="157">
          <cell r="C157">
            <v>231</v>
          </cell>
          <cell r="D157">
            <v>109</v>
          </cell>
          <cell r="E157">
            <v>15</v>
          </cell>
        </row>
        <row r="158">
          <cell r="C158">
            <v>255</v>
          </cell>
          <cell r="D158">
            <v>95</v>
          </cell>
          <cell r="E158">
            <v>8</v>
          </cell>
        </row>
        <row r="159">
          <cell r="C159">
            <v>293</v>
          </cell>
          <cell r="D159">
            <v>131</v>
          </cell>
          <cell r="E159">
            <v>38</v>
          </cell>
        </row>
        <row r="160">
          <cell r="C160">
            <v>372</v>
          </cell>
          <cell r="D160">
            <v>146</v>
          </cell>
          <cell r="E160">
            <v>31</v>
          </cell>
        </row>
        <row r="161">
          <cell r="C161">
            <v>407</v>
          </cell>
          <cell r="D161">
            <v>180</v>
          </cell>
          <cell r="E161">
            <v>40</v>
          </cell>
        </row>
        <row r="162">
          <cell r="C162">
            <v>392</v>
          </cell>
          <cell r="D162">
            <v>155</v>
          </cell>
          <cell r="E162">
            <v>35</v>
          </cell>
        </row>
        <row r="163">
          <cell r="C163">
            <v>408</v>
          </cell>
          <cell r="D163">
            <v>124</v>
          </cell>
          <cell r="E163">
            <v>28</v>
          </cell>
        </row>
        <row r="164">
          <cell r="C164">
            <v>409</v>
          </cell>
          <cell r="D164">
            <v>148</v>
          </cell>
          <cell r="E164">
            <v>49</v>
          </cell>
        </row>
        <row r="165">
          <cell r="C165">
            <v>363</v>
          </cell>
          <cell r="D165">
            <v>123</v>
          </cell>
          <cell r="E165">
            <v>40</v>
          </cell>
        </row>
        <row r="184">
          <cell r="C184">
            <v>1</v>
          </cell>
          <cell r="D184">
            <v>0</v>
          </cell>
          <cell r="F184">
            <v>0</v>
          </cell>
          <cell r="H184">
            <v>0</v>
          </cell>
        </row>
        <row r="203">
          <cell r="C203">
            <v>0</v>
          </cell>
          <cell r="D203">
            <v>0</v>
          </cell>
          <cell r="E203">
            <v>0</v>
          </cell>
        </row>
        <row r="204">
          <cell r="C204">
            <v>0</v>
          </cell>
          <cell r="D204">
            <v>0</v>
          </cell>
          <cell r="E204">
            <v>0</v>
          </cell>
        </row>
        <row r="205">
          <cell r="C205">
            <v>1</v>
          </cell>
          <cell r="D205">
            <v>0</v>
          </cell>
          <cell r="E205">
            <v>0</v>
          </cell>
        </row>
        <row r="206">
          <cell r="C206">
            <v>1</v>
          </cell>
          <cell r="D206">
            <v>1</v>
          </cell>
          <cell r="E206">
            <v>0</v>
          </cell>
        </row>
        <row r="207">
          <cell r="C207">
            <v>0</v>
          </cell>
          <cell r="D207">
            <v>0</v>
          </cell>
          <cell r="E207">
            <v>0</v>
          </cell>
        </row>
        <row r="208">
          <cell r="C208">
            <v>1</v>
          </cell>
          <cell r="D208">
            <v>0</v>
          </cell>
          <cell r="E208">
            <v>0</v>
          </cell>
        </row>
        <row r="209">
          <cell r="C209">
            <v>0</v>
          </cell>
          <cell r="D209">
            <v>0</v>
          </cell>
          <cell r="E209">
            <v>1</v>
          </cell>
        </row>
        <row r="210">
          <cell r="C210">
            <v>0</v>
          </cell>
          <cell r="D210">
            <v>0</v>
          </cell>
          <cell r="E210">
            <v>0</v>
          </cell>
        </row>
        <row r="211">
          <cell r="C211">
            <v>0</v>
          </cell>
          <cell r="D211">
            <v>0</v>
          </cell>
          <cell r="E211">
            <v>0</v>
          </cell>
        </row>
        <row r="212">
          <cell r="C212">
            <v>2</v>
          </cell>
          <cell r="D212">
            <v>1</v>
          </cell>
          <cell r="E212">
            <v>0</v>
          </cell>
        </row>
        <row r="213">
          <cell r="C213">
            <v>0</v>
          </cell>
          <cell r="D213">
            <v>0</v>
          </cell>
          <cell r="E213">
            <v>0</v>
          </cell>
        </row>
        <row r="214">
          <cell r="C214">
            <v>0</v>
          </cell>
          <cell r="D214">
            <v>0</v>
          </cell>
          <cell r="E214">
            <v>0</v>
          </cell>
        </row>
        <row r="215">
          <cell r="C215">
            <v>0</v>
          </cell>
          <cell r="D215">
            <v>0</v>
          </cell>
          <cell r="E215">
            <v>0</v>
          </cell>
        </row>
        <row r="216">
          <cell r="C216">
            <v>0</v>
          </cell>
          <cell r="D216">
            <v>0</v>
          </cell>
          <cell r="E216">
            <v>0</v>
          </cell>
        </row>
        <row r="217">
          <cell r="C217">
            <v>1</v>
          </cell>
          <cell r="D217">
            <v>1</v>
          </cell>
          <cell r="E217">
            <v>1</v>
          </cell>
        </row>
        <row r="218">
          <cell r="C218">
            <v>0</v>
          </cell>
          <cell r="D218">
            <v>0</v>
          </cell>
          <cell r="E218">
            <v>0</v>
          </cell>
        </row>
        <row r="219">
          <cell r="C219">
            <v>1</v>
          </cell>
          <cell r="D219">
            <v>0</v>
          </cell>
          <cell r="E219">
            <v>1</v>
          </cell>
        </row>
        <row r="220">
          <cell r="C220">
            <v>1</v>
          </cell>
          <cell r="D220">
            <v>0</v>
          </cell>
          <cell r="E220">
            <v>1</v>
          </cell>
        </row>
        <row r="240">
          <cell r="C240">
            <v>20</v>
          </cell>
          <cell r="D240">
            <v>12</v>
          </cell>
          <cell r="F240">
            <v>15</v>
          </cell>
          <cell r="H240">
            <v>4</v>
          </cell>
        </row>
        <row r="258">
          <cell r="C258">
            <v>11</v>
          </cell>
          <cell r="D258">
            <v>4</v>
          </cell>
          <cell r="F258">
            <v>3</v>
          </cell>
          <cell r="H258">
            <v>1</v>
          </cell>
        </row>
        <row r="276">
          <cell r="C276">
            <v>10</v>
          </cell>
          <cell r="D276">
            <v>3</v>
          </cell>
          <cell r="F276">
            <v>2</v>
          </cell>
          <cell r="H276">
            <v>0</v>
          </cell>
        </row>
        <row r="294">
          <cell r="C294">
            <v>14</v>
          </cell>
          <cell r="D294">
            <v>3</v>
          </cell>
          <cell r="F294">
            <v>0</v>
          </cell>
          <cell r="H294">
            <v>0</v>
          </cell>
        </row>
        <row r="305">
          <cell r="C305">
            <v>2</v>
          </cell>
          <cell r="D305">
            <v>2</v>
          </cell>
          <cell r="F305">
            <v>2</v>
          </cell>
          <cell r="H305">
            <v>0</v>
          </cell>
        </row>
        <row r="306">
          <cell r="C306">
            <v>15</v>
          </cell>
          <cell r="D306">
            <v>9</v>
          </cell>
          <cell r="E306">
            <v>0</v>
          </cell>
        </row>
        <row r="307">
          <cell r="C307">
            <v>27</v>
          </cell>
          <cell r="D307">
            <v>8</v>
          </cell>
          <cell r="E307">
            <v>0</v>
          </cell>
        </row>
        <row r="308">
          <cell r="C308">
            <v>29</v>
          </cell>
          <cell r="D308">
            <v>14</v>
          </cell>
          <cell r="E308">
            <v>0</v>
          </cell>
        </row>
        <row r="309">
          <cell r="C309">
            <v>36</v>
          </cell>
          <cell r="D309">
            <v>15</v>
          </cell>
          <cell r="E309">
            <v>0</v>
          </cell>
        </row>
        <row r="310">
          <cell r="C310">
            <v>19</v>
          </cell>
          <cell r="D310">
            <v>15</v>
          </cell>
          <cell r="E310">
            <v>2</v>
          </cell>
        </row>
        <row r="311">
          <cell r="C311">
            <v>44</v>
          </cell>
          <cell r="D311">
            <v>9</v>
          </cell>
          <cell r="E311">
            <v>3</v>
          </cell>
        </row>
        <row r="312">
          <cell r="C312">
            <v>62</v>
          </cell>
          <cell r="D312">
            <v>12</v>
          </cell>
          <cell r="E312">
            <v>0</v>
          </cell>
        </row>
        <row r="313">
          <cell r="C313">
            <v>50</v>
          </cell>
          <cell r="D313">
            <v>14</v>
          </cell>
          <cell r="E313">
            <v>1</v>
          </cell>
        </row>
        <row r="314">
          <cell r="C314">
            <v>52</v>
          </cell>
          <cell r="D314">
            <v>26</v>
          </cell>
          <cell r="E314">
            <v>2</v>
          </cell>
        </row>
        <row r="315">
          <cell r="C315">
            <v>54</v>
          </cell>
          <cell r="D315">
            <v>17</v>
          </cell>
          <cell r="E315">
            <v>1</v>
          </cell>
        </row>
        <row r="316">
          <cell r="C316">
            <v>69</v>
          </cell>
          <cell r="D316">
            <v>25</v>
          </cell>
          <cell r="E316">
            <v>2</v>
          </cell>
        </row>
        <row r="317">
          <cell r="C317">
            <v>66</v>
          </cell>
          <cell r="D317">
            <v>36</v>
          </cell>
          <cell r="E317">
            <v>3</v>
          </cell>
        </row>
        <row r="318">
          <cell r="C318">
            <v>58</v>
          </cell>
          <cell r="D318">
            <v>25</v>
          </cell>
          <cell r="E318">
            <v>2</v>
          </cell>
        </row>
        <row r="319">
          <cell r="C319">
            <v>72</v>
          </cell>
          <cell r="D319">
            <v>15</v>
          </cell>
          <cell r="E319">
            <v>7</v>
          </cell>
        </row>
        <row r="320">
          <cell r="C320">
            <v>71</v>
          </cell>
          <cell r="D320">
            <v>27</v>
          </cell>
          <cell r="E320">
            <v>5</v>
          </cell>
        </row>
        <row r="321">
          <cell r="C321">
            <v>70</v>
          </cell>
          <cell r="D321">
            <v>20</v>
          </cell>
          <cell r="E321">
            <v>10</v>
          </cell>
        </row>
        <row r="322">
          <cell r="C322">
            <v>63</v>
          </cell>
          <cell r="D322">
            <v>17</v>
          </cell>
          <cell r="E322">
            <v>6</v>
          </cell>
        </row>
        <row r="323">
          <cell r="C323">
            <v>57</v>
          </cell>
          <cell r="D323">
            <v>24</v>
          </cell>
          <cell r="E323">
            <v>6</v>
          </cell>
        </row>
        <row r="327">
          <cell r="C327">
            <v>117</v>
          </cell>
          <cell r="D327">
            <v>52</v>
          </cell>
          <cell r="F327">
            <v>11</v>
          </cell>
          <cell r="H327">
            <v>2</v>
          </cell>
        </row>
        <row r="328">
          <cell r="C328">
            <v>162</v>
          </cell>
          <cell r="D328">
            <v>60</v>
          </cell>
          <cell r="F328">
            <v>34</v>
          </cell>
          <cell r="H328">
            <v>8</v>
          </cell>
        </row>
        <row r="329">
          <cell r="C329">
            <v>170</v>
          </cell>
          <cell r="D329">
            <v>76</v>
          </cell>
          <cell r="F329">
            <v>27</v>
          </cell>
          <cell r="H329">
            <v>4</v>
          </cell>
        </row>
        <row r="330">
          <cell r="C330">
            <v>199</v>
          </cell>
          <cell r="D330">
            <v>80</v>
          </cell>
          <cell r="F330">
            <v>32</v>
          </cell>
          <cell r="H330">
            <v>10</v>
          </cell>
        </row>
        <row r="331">
          <cell r="C331">
            <v>231</v>
          </cell>
          <cell r="D331">
            <v>104</v>
          </cell>
          <cell r="F331">
            <v>44</v>
          </cell>
          <cell r="H331">
            <v>7</v>
          </cell>
        </row>
        <row r="332">
          <cell r="C332">
            <v>276</v>
          </cell>
          <cell r="D332">
            <v>85</v>
          </cell>
          <cell r="F332">
            <v>78</v>
          </cell>
          <cell r="H332">
            <v>14</v>
          </cell>
        </row>
        <row r="333">
          <cell r="C333">
            <v>360</v>
          </cell>
          <cell r="D333">
            <v>110</v>
          </cell>
          <cell r="F333">
            <v>113</v>
          </cell>
          <cell r="H333">
            <v>16</v>
          </cell>
        </row>
        <row r="334">
          <cell r="C334">
            <v>353</v>
          </cell>
          <cell r="D334">
            <v>127</v>
          </cell>
          <cell r="F334">
            <v>88</v>
          </cell>
          <cell r="H334">
            <v>9</v>
          </cell>
        </row>
        <row r="335">
          <cell r="C335">
            <v>292</v>
          </cell>
          <cell r="D335">
            <v>125</v>
          </cell>
          <cell r="F335">
            <v>88</v>
          </cell>
          <cell r="H335">
            <v>12</v>
          </cell>
        </row>
        <row r="336">
          <cell r="C336">
            <v>287</v>
          </cell>
          <cell r="D336">
            <v>127</v>
          </cell>
          <cell r="F336">
            <v>73</v>
          </cell>
          <cell r="H336">
            <v>8</v>
          </cell>
        </row>
        <row r="337">
          <cell r="C337">
            <v>324</v>
          </cell>
          <cell r="D337">
            <v>120</v>
          </cell>
          <cell r="F337">
            <v>103</v>
          </cell>
          <cell r="H337">
            <v>11</v>
          </cell>
        </row>
        <row r="338">
          <cell r="C338">
            <v>359</v>
          </cell>
          <cell r="D338">
            <v>167</v>
          </cell>
          <cell r="F338">
            <v>107</v>
          </cell>
          <cell r="H338">
            <v>8</v>
          </cell>
        </row>
        <row r="339">
          <cell r="C339">
            <v>430</v>
          </cell>
          <cell r="D339">
            <v>171</v>
          </cell>
          <cell r="F339">
            <v>108</v>
          </cell>
          <cell r="H339">
            <v>19</v>
          </cell>
        </row>
        <row r="340">
          <cell r="C340">
            <v>479</v>
          </cell>
          <cell r="D340">
            <v>195</v>
          </cell>
          <cell r="F340">
            <v>120</v>
          </cell>
          <cell r="H340">
            <v>17</v>
          </cell>
        </row>
        <row r="341">
          <cell r="C341">
            <v>464</v>
          </cell>
          <cell r="D341">
            <v>183</v>
          </cell>
          <cell r="F341">
            <v>123</v>
          </cell>
          <cell r="H341">
            <v>18</v>
          </cell>
        </row>
        <row r="342">
          <cell r="C342">
            <v>478</v>
          </cell>
          <cell r="D342">
            <v>144</v>
          </cell>
          <cell r="F342">
            <v>190</v>
          </cell>
          <cell r="H342">
            <v>21</v>
          </cell>
        </row>
        <row r="343">
          <cell r="C343">
            <v>473</v>
          </cell>
          <cell r="D343">
            <v>165</v>
          </cell>
          <cell r="F343">
            <v>144</v>
          </cell>
          <cell r="H343">
            <v>22</v>
          </cell>
        </row>
        <row r="344">
          <cell r="C344">
            <v>421</v>
          </cell>
          <cell r="D344">
            <v>147</v>
          </cell>
          <cell r="F344">
            <v>140</v>
          </cell>
          <cell r="H344">
            <v>18</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ådata"/>
      <sheetName val="Udvalgte variable"/>
      <sheetName val="Historisk data 2000-2013"/>
      <sheetName val="Figur 1"/>
      <sheetName val="Figur 2"/>
      <sheetName val="Figur 3 og 4"/>
      <sheetName val="Figur 5"/>
      <sheetName val="Figur 6 "/>
      <sheetName val="Figur 7"/>
      <sheetName val="Figur 8"/>
      <sheetName val="Figur 9"/>
      <sheetName val="Tabel 1"/>
      <sheetName val="Figur 10"/>
      <sheetName val="Figur 11 og 12"/>
      <sheetName val="Institutionsdata"/>
      <sheetName val="Ark1"/>
      <sheetName val="Ark3"/>
      <sheetName val="Besvarelser"/>
      <sheetName val="Engelsk tabel"/>
      <sheetName val="Ark4"/>
      <sheetName val="Ark5"/>
    </sheetNames>
    <sheetDataSet>
      <sheetData sheetId="0" refreshError="1"/>
      <sheetData sheetId="1" refreshError="1"/>
      <sheetData sheetId="2" refreshError="1">
        <row r="3">
          <cell r="D3">
            <v>2000</v>
          </cell>
          <cell r="E3">
            <v>2001</v>
          </cell>
          <cell r="F3">
            <v>2002</v>
          </cell>
          <cell r="G3">
            <v>2003</v>
          </cell>
          <cell r="H3">
            <v>2004</v>
          </cell>
          <cell r="I3">
            <v>2005</v>
          </cell>
          <cell r="J3">
            <v>2006</v>
          </cell>
          <cell r="K3">
            <v>2007</v>
          </cell>
          <cell r="L3">
            <v>2008</v>
          </cell>
          <cell r="M3">
            <v>2009</v>
          </cell>
          <cell r="N3">
            <v>2010</v>
          </cell>
          <cell r="O3">
            <v>2011</v>
          </cell>
          <cell r="P3">
            <v>2012</v>
          </cell>
          <cell r="Q3">
            <v>2013</v>
          </cell>
        </row>
        <row r="4">
          <cell r="C4" t="str">
            <v>Universiteter</v>
          </cell>
        </row>
        <row r="6">
          <cell r="C6" t="str">
            <v>Sygehuse</v>
          </cell>
        </row>
        <row r="7">
          <cell r="C7" t="str">
            <v>I alt</v>
          </cell>
        </row>
        <row r="8">
          <cell r="C8" t="str">
            <v>Universiteter</v>
          </cell>
        </row>
        <row r="10">
          <cell r="C10" t="str">
            <v>Sygehuse</v>
          </cell>
        </row>
        <row r="11">
          <cell r="C11" t="str">
            <v>I alt</v>
          </cell>
        </row>
        <row r="12">
          <cell r="C12" t="str">
            <v>Universiteter</v>
          </cell>
        </row>
        <row r="14">
          <cell r="C14" t="str">
            <v>Sygehuse</v>
          </cell>
        </row>
        <row r="15">
          <cell r="C15" t="str">
            <v>I alt</v>
          </cell>
        </row>
        <row r="16">
          <cell r="C16" t="str">
            <v>Universiteter</v>
          </cell>
        </row>
        <row r="18">
          <cell r="C18" t="str">
            <v>Sygehuse</v>
          </cell>
        </row>
        <row r="19">
          <cell r="C19" t="str">
            <v>I alt</v>
          </cell>
        </row>
        <row r="36">
          <cell r="C36" t="str">
            <v>Universiteter</v>
          </cell>
        </row>
        <row r="38">
          <cell r="C38" t="str">
            <v>Sygehuse</v>
          </cell>
        </row>
        <row r="39">
          <cell r="C39" t="str">
            <v>I alt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lede indberetninger 2017"/>
      <sheetName val="berening af summer til innotech"/>
      <sheetName val="Ark1"/>
    </sheetNames>
    <sheetDataSet>
      <sheetData sheetId="0">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row>
        <row r="20">
          <cell r="I20"/>
        </row>
        <row r="21">
          <cell r="I21">
            <v>1</v>
          </cell>
        </row>
        <row r="22">
          <cell r="I22">
            <v>0</v>
          </cell>
        </row>
        <row r="23">
          <cell r="I23">
            <v>0.5</v>
          </cell>
        </row>
        <row r="24">
          <cell r="I24">
            <v>0.5</v>
          </cell>
        </row>
        <row r="25">
          <cell r="I25">
            <v>0</v>
          </cell>
        </row>
        <row r="26">
          <cell r="I26">
            <v>0</v>
          </cell>
        </row>
        <row r="27">
          <cell r="I27">
            <v>0</v>
          </cell>
        </row>
        <row r="28">
          <cell r="I28">
            <v>0</v>
          </cell>
        </row>
        <row r="29">
          <cell r="I29"/>
        </row>
        <row r="30">
          <cell r="I30"/>
        </row>
        <row r="31">
          <cell r="I31">
            <v>0</v>
          </cell>
        </row>
        <row r="32">
          <cell r="I32">
            <v>0</v>
          </cell>
        </row>
        <row r="33">
          <cell r="I33">
            <v>0</v>
          </cell>
        </row>
        <row r="34">
          <cell r="I34">
            <v>0</v>
          </cell>
        </row>
        <row r="35">
          <cell r="I35">
            <v>0</v>
          </cell>
        </row>
        <row r="36">
          <cell r="I36">
            <v>0</v>
          </cell>
        </row>
        <row r="37">
          <cell r="I37"/>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row r="64">
          <cell r="I64">
            <v>0</v>
          </cell>
        </row>
        <row r="65">
          <cell r="I65">
            <v>0</v>
          </cell>
        </row>
        <row r="66">
          <cell r="I66">
            <v>0</v>
          </cell>
        </row>
        <row r="67">
          <cell r="I67">
            <v>0</v>
          </cell>
        </row>
        <row r="68">
          <cell r="I68">
            <v>0</v>
          </cell>
        </row>
        <row r="69">
          <cell r="I69">
            <v>0</v>
          </cell>
        </row>
        <row r="70">
          <cell r="I70"/>
        </row>
        <row r="71">
          <cell r="I71">
            <v>0</v>
          </cell>
        </row>
        <row r="72">
          <cell r="I72">
            <v>0</v>
          </cell>
        </row>
        <row r="73">
          <cell r="I73">
            <v>0</v>
          </cell>
        </row>
        <row r="74">
          <cell r="I74">
            <v>0</v>
          </cell>
        </row>
        <row r="75">
          <cell r="I75">
            <v>67</v>
          </cell>
        </row>
        <row r="76">
          <cell r="I76">
            <v>58</v>
          </cell>
        </row>
        <row r="77">
          <cell r="I77">
            <v>0</v>
          </cell>
        </row>
        <row r="78">
          <cell r="I78">
            <v>9</v>
          </cell>
        </row>
        <row r="79">
          <cell r="I79"/>
        </row>
        <row r="80">
          <cell r="I80"/>
        </row>
        <row r="81">
          <cell r="I81"/>
        </row>
        <row r="82">
          <cell r="I82"/>
        </row>
        <row r="83">
          <cell r="I83"/>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ådata 2007-2017"/>
      <sheetName val="Institutionsdata"/>
      <sheetName val="MIS (Andreas)"/>
      <sheetName val="Ark2"/>
    </sheetNames>
    <sheetDataSet>
      <sheetData sheetId="0"/>
      <sheetData sheetId="1"/>
      <sheetData sheetId="2">
        <row r="6">
          <cell r="A6">
            <v>4</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2.3"/>
      <sheetName val="Figur 2.4"/>
      <sheetName val="Figur 2.5 og 2.6"/>
      <sheetName val="Figur 2.7"/>
      <sheetName val="Figur 2.8"/>
      <sheetName val="Figur 2.9"/>
      <sheetName val="Figur 2.10"/>
      <sheetName val="Figur 2.11"/>
      <sheetName val="Figur 2.12 og figur 2.13"/>
      <sheetName val="Figur 2.14"/>
      <sheetName val="Figur 2.15"/>
      <sheetName val="Tabel 2.1"/>
      <sheetName val="Figur 2.16"/>
      <sheetName val="Figur 3.1 og 3.2"/>
      <sheetName val="Figur 3.3"/>
      <sheetName val="Figur 3.4"/>
      <sheetName val="Figur 3.5"/>
      <sheetName val="Figur 3.6"/>
      <sheetName val="Figur 3.7"/>
      <sheetName val="Figur 3.8"/>
      <sheetName val="Figur 3.10"/>
      <sheetName val="Udestående figur"/>
      <sheetName val="bilag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5">
          <cell r="B35" t="str">
            <v>Heraf forskningsaftaler indgået alene med private virksomheder samt forskningsaftaler med virksomheder og tredjepart (fx nationale og internationale forskningsråd, fonde og programmer</v>
          </cell>
        </row>
      </sheetData>
      <sheetData sheetId="16">
        <row r="23">
          <cell r="C23" t="str">
            <v>Antal ErhvervsPhD-aftaler med unikke virksomheder</v>
          </cell>
          <cell r="D23" t="str">
            <v>Antal ErhvervsPhD-aftaler i alt</v>
          </cell>
        </row>
        <row r="24">
          <cell r="B24">
            <v>2002</v>
          </cell>
          <cell r="C24">
            <v>35</v>
          </cell>
          <cell r="D24">
            <v>50</v>
          </cell>
        </row>
        <row r="25">
          <cell r="B25">
            <v>2003</v>
          </cell>
          <cell r="C25">
            <v>48</v>
          </cell>
          <cell r="D25">
            <v>64</v>
          </cell>
        </row>
        <row r="26">
          <cell r="B26">
            <v>2004</v>
          </cell>
          <cell r="C26">
            <v>57</v>
          </cell>
          <cell r="D26">
            <v>70</v>
          </cell>
        </row>
        <row r="27">
          <cell r="B27">
            <v>2005</v>
          </cell>
          <cell r="C27">
            <v>56</v>
          </cell>
          <cell r="D27">
            <v>83</v>
          </cell>
        </row>
        <row r="28">
          <cell r="B28">
            <v>2006</v>
          </cell>
          <cell r="C28">
            <v>67</v>
          </cell>
          <cell r="D28">
            <v>85</v>
          </cell>
        </row>
        <row r="29">
          <cell r="B29">
            <v>2007</v>
          </cell>
          <cell r="C29">
            <v>78</v>
          </cell>
          <cell r="D29">
            <v>109</v>
          </cell>
        </row>
        <row r="30">
          <cell r="B30">
            <v>2008</v>
          </cell>
          <cell r="C30">
            <v>87</v>
          </cell>
          <cell r="D30">
            <v>119</v>
          </cell>
        </row>
        <row r="31">
          <cell r="B31">
            <v>2009</v>
          </cell>
          <cell r="C31">
            <v>86</v>
          </cell>
          <cell r="D31">
            <v>97</v>
          </cell>
        </row>
        <row r="32">
          <cell r="B32">
            <v>2010</v>
          </cell>
          <cell r="C32">
            <v>100</v>
          </cell>
          <cell r="D32">
            <v>145</v>
          </cell>
        </row>
        <row r="33">
          <cell r="B33">
            <v>2011</v>
          </cell>
          <cell r="C33">
            <v>97</v>
          </cell>
          <cell r="D33">
            <v>129</v>
          </cell>
        </row>
        <row r="34">
          <cell r="B34">
            <v>2012</v>
          </cell>
          <cell r="C34">
            <v>84</v>
          </cell>
          <cell r="D34">
            <v>121</v>
          </cell>
        </row>
        <row r="35">
          <cell r="B35">
            <v>2013</v>
          </cell>
          <cell r="C35">
            <v>90</v>
          </cell>
          <cell r="D35">
            <v>120</v>
          </cell>
        </row>
        <row r="36">
          <cell r="B36">
            <v>2014</v>
          </cell>
          <cell r="C36">
            <v>101</v>
          </cell>
          <cell r="D36">
            <v>134</v>
          </cell>
        </row>
        <row r="37">
          <cell r="B37">
            <v>2015</v>
          </cell>
          <cell r="C37">
            <v>98</v>
          </cell>
          <cell r="D37">
            <v>111</v>
          </cell>
        </row>
        <row r="38">
          <cell r="B38">
            <v>2016</v>
          </cell>
          <cell r="C38">
            <v>106</v>
          </cell>
          <cell r="D38">
            <v>130</v>
          </cell>
        </row>
        <row r="39">
          <cell r="B39">
            <v>2017</v>
          </cell>
          <cell r="C39">
            <v>101</v>
          </cell>
          <cell r="D39">
            <v>120</v>
          </cell>
        </row>
      </sheetData>
      <sheetData sheetId="17">
        <row r="4">
          <cell r="B4" t="str">
            <v>Danmarks Tekniske Universitet</v>
          </cell>
        </row>
      </sheetData>
      <sheetData sheetId="18">
        <row r="2">
          <cell r="B2">
            <v>2013</v>
          </cell>
          <cell r="C2">
            <v>2014</v>
          </cell>
          <cell r="D2">
            <v>2015</v>
          </cell>
          <cell r="E2">
            <v>2016</v>
          </cell>
          <cell r="F2">
            <v>2017</v>
          </cell>
        </row>
        <row r="3">
          <cell r="A3" t="str">
            <v>Antal bevillinger</v>
          </cell>
          <cell r="B3">
            <v>34</v>
          </cell>
          <cell r="C3">
            <v>23</v>
          </cell>
          <cell r="D3">
            <v>16</v>
          </cell>
          <cell r="E3">
            <v>26</v>
          </cell>
          <cell r="F3">
            <v>29</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P8" sqref="P8"/>
    </sheetView>
  </sheetViews>
  <sheetFormatPr defaultColWidth="8.85546875" defaultRowHeight="15"/>
  <cols>
    <col min="1" max="16384" width="8.85546875" style="3"/>
  </cols>
  <sheetData>
    <row r="1" spans="1:13">
      <c r="A1" s="146" t="s">
        <v>181</v>
      </c>
    </row>
    <row r="3" spans="1:13">
      <c r="A3" s="9" t="s">
        <v>135</v>
      </c>
    </row>
    <row r="4" spans="1:13">
      <c r="A4" s="145" t="s">
        <v>123</v>
      </c>
    </row>
    <row r="5" spans="1:13">
      <c r="A5" s="145" t="s">
        <v>178</v>
      </c>
    </row>
    <row r="6" spans="1:13">
      <c r="A6" s="145" t="s">
        <v>122</v>
      </c>
    </row>
    <row r="7" spans="1:13">
      <c r="A7" s="145" t="s">
        <v>179</v>
      </c>
    </row>
    <row r="8" spans="1:13">
      <c r="A8" s="145" t="s">
        <v>126</v>
      </c>
    </row>
    <row r="9" spans="1:13">
      <c r="A9" s="145" t="s">
        <v>125</v>
      </c>
    </row>
    <row r="10" spans="1:13">
      <c r="A10" s="145" t="s">
        <v>127</v>
      </c>
    </row>
    <row r="11" spans="1:13">
      <c r="A11" s="145" t="s">
        <v>128</v>
      </c>
    </row>
    <row r="12" spans="1:13">
      <c r="A12" s="145" t="s">
        <v>129</v>
      </c>
    </row>
    <row r="13" spans="1:13">
      <c r="A13" s="145" t="s">
        <v>130</v>
      </c>
      <c r="M13" s="9"/>
    </row>
    <row r="14" spans="1:13">
      <c r="A14" s="231" t="s">
        <v>177</v>
      </c>
    </row>
    <row r="15" spans="1:13">
      <c r="A15" s="145" t="s">
        <v>131</v>
      </c>
    </row>
    <row r="16" spans="1:13">
      <c r="A16" s="145" t="s">
        <v>132</v>
      </c>
    </row>
    <row r="17" spans="1:2">
      <c r="A17" s="145" t="s">
        <v>133</v>
      </c>
    </row>
    <row r="18" spans="1:2">
      <c r="A18" s="145" t="s">
        <v>180</v>
      </c>
    </row>
    <row r="19" spans="1:2">
      <c r="A19" s="9" t="s">
        <v>136</v>
      </c>
    </row>
    <row r="20" spans="1:2">
      <c r="A20" s="145" t="s">
        <v>142</v>
      </c>
    </row>
    <row r="21" spans="1:2">
      <c r="A21" s="145" t="s">
        <v>137</v>
      </c>
    </row>
    <row r="22" spans="1:2">
      <c r="A22" s="145" t="s">
        <v>138</v>
      </c>
    </row>
    <row r="23" spans="1:2">
      <c r="A23" s="145" t="s">
        <v>139</v>
      </c>
    </row>
    <row r="24" spans="1:2">
      <c r="A24" s="145" t="s">
        <v>140</v>
      </c>
    </row>
    <row r="25" spans="1:2">
      <c r="A25" s="145" t="s">
        <v>141</v>
      </c>
    </row>
    <row r="26" spans="1:2">
      <c r="A26" s="145" t="s">
        <v>182</v>
      </c>
    </row>
    <row r="27" spans="1:2">
      <c r="A27" s="233" t="s">
        <v>185</v>
      </c>
    </row>
    <row r="28" spans="1:2" ht="13.15" customHeight="1">
      <c r="A28" s="231" t="s">
        <v>184</v>
      </c>
    </row>
    <row r="29" spans="1:2">
      <c r="A29" s="145"/>
      <c r="B29" s="9"/>
    </row>
  </sheetData>
  <hyperlinks>
    <hyperlink ref="A4" location="'Figur 2.1'!A1" display="Figur 2.1: Udvikling i teknologioverførsel af forskningsresultater, 2000-2017, antal "/>
    <hyperlink ref="A5" location="'Figur 2.2'!A1" display="Figur 2.2: Udvikling i teknologioverførsel af forskningsinstitutioner, indeks 100=2013"/>
    <hyperlink ref="A6" location="'Figur 2.3'!A1" display="Figur 2.3: Teknologioverførsel fordelt på institutioner, 2017, antal "/>
    <hyperlink ref="A7" location="'Figur 2.4'!A1" display="Figur 2.4: Anmeldte opfindelser fordelt på institutionstype, 2000-2017, antal"/>
    <hyperlink ref="A8" location="'Figur 2.5 og 2.6'!A1" display="Figur 2.5 og figur 2.6: Patentansøgninger fordelt på institutionstype og fælles patentansøgninger, 2000-2017, antal "/>
    <hyperlink ref="A9" location="'Figur 2.7'!A1" display="Figur 2.7: Udstedte patenter fordelt på institutionstype, 2000-2017, antal"/>
    <hyperlink ref="A10" location="'Figur 2.8'!A1" display="Figur 2.8: Indgåede Licens-, salgs-, og optionsaftaler fordelt på institutionstype, 2000-2017, antal"/>
    <hyperlink ref="A11" location="'Figur 2.9'!A1" display="Figur 2.9: Licens-, salgs-, og optionsaftaler fordelt på aftaletype, 2017, procent"/>
    <hyperlink ref="A12" location="'Figur 2.10'!A1" display="Figur 2.10: Spinout-virksomheder fordelt på institutionstype, antal, 2000-2017"/>
    <hyperlink ref="A13" location="'Figur 2.11'!A1" display="Figur 2.11: Spinout-virksomheder fordelt på institutioner, antal, 2013-2017"/>
    <hyperlink ref="A15" location="'Figur 2.14'!A1" display="Figur 2.14: Indtægter fra kommercialisering og udgifter til rettighedsbeskyttelse, mio. kr., 2004-2017"/>
    <hyperlink ref="A16" location="'Figur 2.15'!A1" display="Figur 2.15: Indtægter fra kommercialisering og udgifter til rettighedsbeskyttelse fordelt på institutioner, mio. kr., 2017"/>
    <hyperlink ref="A17" location="'Tabel 2.1'!A1" display="Tabel 2.1: Årsværk beskæftiget med teknologioverførsel fordelt på institutionstype, antal, 2004-2017"/>
    <hyperlink ref="A18" location="'Figur 2.16'!A1" display="Figur 2.16: Årsværk beskæftiget med teknologioverførsel fordelt på uddannelsesbaggrund, antal, 2004-2017"/>
    <hyperlink ref="A21" location="'Figur 3.3'!A1" display="Figur 3.3: ErhvervsPhD-aftaler med private virksomheder og non-profit organisationer, antal, 2002-2016"/>
    <hyperlink ref="A22" location="'Figur 3.4'!A1" display="Figur 3.4: ErhvervsPhD-aftaler fordelt på institutioner, antal, 2017"/>
    <hyperlink ref="A23" location="'Figur 3.5'!A1" display="Figur 3.5: ErhvervsPostdoc, antal, 2013-2017"/>
    <hyperlink ref="A24" location="'Figur 3.6'!A1" display="Figur 3.6: ErhvervsPostdoc-aftaler fordelt på universiteter, antal, 2017"/>
    <hyperlink ref="A25" location="'Figur 3.7'!A1" display="Figur 3.7: Andel innovative virksomheder, der har samarbejdet med offentlige forskningsinstitutioner, fordelt på institutioner, procent., 2016"/>
    <hyperlink ref="A26" location="'Figur 3.8'!A1" display="Figur 3.8: Andel af forskningen på de danske universiteter og hospitaler, der finansieres af virksomheder, procent, 2007-2016"/>
    <hyperlink ref="A27" location="'Figur 3.9'!A1" display="'Figur 3.9'!A1"/>
    <hyperlink ref="A20" location="'Figur 3.1 og 3.2 '!A1" display="Figur 3.1 og figur 3.2: Antal af forskningsaftaler og fordelt på institutioner, antal, 2010-2017"/>
    <hyperlink ref="A14" location="'Figur 2.12 og figur 2.13 (2)'!A1" display="'Figur 2.12 og figur 2.13 (2)'!A1"/>
    <hyperlink ref="A28" location="'Figur 3.10'!A1" display="'Figur 3.10'!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zoomScale="99" zoomScaleNormal="99" workbookViewId="0">
      <selection activeCell="R26" sqref="R26"/>
    </sheetView>
  </sheetViews>
  <sheetFormatPr defaultColWidth="6.42578125" defaultRowHeight="15"/>
  <cols>
    <col min="1" max="1" width="6.42578125" style="3"/>
    <col min="2" max="2" width="17.28515625" style="3" bestFit="1" customWidth="1"/>
    <col min="3" max="19" width="6.42578125" style="3"/>
    <col min="20" max="20" width="8.28515625" style="3" bestFit="1" customWidth="1"/>
    <col min="21" max="16384" width="6.42578125" style="3"/>
  </cols>
  <sheetData>
    <row r="1" spans="1:20">
      <c r="A1" s="9" t="s">
        <v>129</v>
      </c>
    </row>
    <row r="2" spans="1:20" ht="15.75" thickBot="1">
      <c r="B2" s="4"/>
      <c r="C2" s="4"/>
      <c r="D2" s="4"/>
      <c r="E2" s="4"/>
      <c r="F2" s="4"/>
      <c r="G2" s="4"/>
      <c r="H2" s="4"/>
      <c r="I2" s="4"/>
      <c r="J2" s="4"/>
      <c r="K2" s="4"/>
      <c r="L2" s="4"/>
      <c r="M2" s="4"/>
      <c r="N2" s="4"/>
      <c r="O2" s="4"/>
      <c r="P2" s="4"/>
      <c r="Q2" s="4"/>
      <c r="R2" s="4"/>
      <c r="S2" s="4"/>
    </row>
    <row r="3" spans="1:20" ht="15.75" thickBot="1">
      <c r="B3" s="80"/>
      <c r="C3" s="201">
        <v>2000</v>
      </c>
      <c r="D3" s="201">
        <v>2001</v>
      </c>
      <c r="E3" s="201">
        <f>'[2]Historisk data 2000-2013'!F3</f>
        <v>2002</v>
      </c>
      <c r="F3" s="201">
        <f>'[2]Historisk data 2000-2013'!G3</f>
        <v>2003</v>
      </c>
      <c r="G3" s="201">
        <f>'[2]Historisk data 2000-2013'!H3</f>
        <v>2004</v>
      </c>
      <c r="H3" s="201">
        <f>'[2]Historisk data 2000-2013'!I3</f>
        <v>2005</v>
      </c>
      <c r="I3" s="201">
        <f>'[2]Historisk data 2000-2013'!J3</f>
        <v>2006</v>
      </c>
      <c r="J3" s="201">
        <f>'[2]Historisk data 2000-2013'!K3</f>
        <v>2007</v>
      </c>
      <c r="K3" s="201">
        <f>'[2]Historisk data 2000-2013'!L3</f>
        <v>2008</v>
      </c>
      <c r="L3" s="201">
        <f>'[2]Historisk data 2000-2013'!M3</f>
        <v>2009</v>
      </c>
      <c r="M3" s="201">
        <f>'[2]Historisk data 2000-2013'!N3</f>
        <v>2010</v>
      </c>
      <c r="N3" s="201">
        <f>'[2]Historisk data 2000-2013'!O3</f>
        <v>2011</v>
      </c>
      <c r="O3" s="201">
        <f>'[2]Historisk data 2000-2013'!P3</f>
        <v>2012</v>
      </c>
      <c r="P3" s="201">
        <f>'[2]Historisk data 2000-2013'!Q3</f>
        <v>2013</v>
      </c>
      <c r="Q3" s="201">
        <v>2014</v>
      </c>
      <c r="R3" s="202">
        <v>2015</v>
      </c>
      <c r="S3" s="202">
        <v>2016</v>
      </c>
      <c r="T3" s="203">
        <v>2017</v>
      </c>
    </row>
    <row r="4" spans="1:20">
      <c r="B4" s="223" t="str">
        <f>'[2]Historisk data 2000-2013'!C36</f>
        <v>Universiteter</v>
      </c>
      <c r="C4" s="206">
        <v>1</v>
      </c>
      <c r="D4" s="206">
        <v>7</v>
      </c>
      <c r="E4" s="206">
        <v>3</v>
      </c>
      <c r="F4" s="206">
        <v>5</v>
      </c>
      <c r="G4" s="206">
        <v>7</v>
      </c>
      <c r="H4" s="206">
        <v>10</v>
      </c>
      <c r="I4" s="206">
        <v>14</v>
      </c>
      <c r="J4" s="206">
        <v>8</v>
      </c>
      <c r="K4" s="206">
        <v>8</v>
      </c>
      <c r="L4" s="206">
        <v>6</v>
      </c>
      <c r="M4" s="206">
        <v>10</v>
      </c>
      <c r="N4" s="206">
        <v>7</v>
      </c>
      <c r="O4" s="206">
        <v>18</v>
      </c>
      <c r="P4" s="206">
        <v>15</v>
      </c>
      <c r="Q4" s="206">
        <v>17</v>
      </c>
      <c r="R4" s="206">
        <v>18</v>
      </c>
      <c r="S4" s="206">
        <v>16</v>
      </c>
      <c r="T4" s="207">
        <v>13</v>
      </c>
    </row>
    <row r="5" spans="1:20">
      <c r="B5" s="224" t="s">
        <v>105</v>
      </c>
      <c r="C5" s="204">
        <v>0</v>
      </c>
      <c r="D5" s="20">
        <v>0</v>
      </c>
      <c r="E5" s="20">
        <v>0</v>
      </c>
      <c r="F5" s="204">
        <v>0</v>
      </c>
      <c r="G5" s="204">
        <v>0</v>
      </c>
      <c r="H5" s="204">
        <v>0</v>
      </c>
      <c r="I5" s="204">
        <v>0</v>
      </c>
      <c r="J5" s="204">
        <v>0</v>
      </c>
      <c r="K5" s="204">
        <v>0</v>
      </c>
      <c r="L5" s="204">
        <v>0</v>
      </c>
      <c r="M5" s="204">
        <v>0</v>
      </c>
      <c r="N5" s="204">
        <v>0</v>
      </c>
      <c r="O5" s="204">
        <v>0</v>
      </c>
      <c r="P5" s="204">
        <v>0</v>
      </c>
      <c r="Q5" s="204">
        <v>0</v>
      </c>
      <c r="R5" s="204">
        <v>0</v>
      </c>
      <c r="S5" s="204">
        <v>0</v>
      </c>
      <c r="T5" s="205">
        <v>0</v>
      </c>
    </row>
    <row r="6" spans="1:20" ht="15.75" thickBot="1">
      <c r="B6" s="224" t="str">
        <f>'[2]Historisk data 2000-2013'!C38</f>
        <v>Sygehuse</v>
      </c>
      <c r="C6" s="204">
        <v>1</v>
      </c>
      <c r="D6" s="20">
        <v>1</v>
      </c>
      <c r="E6" s="20">
        <v>1</v>
      </c>
      <c r="F6" s="204">
        <v>5</v>
      </c>
      <c r="G6" s="204">
        <v>0</v>
      </c>
      <c r="H6" s="204">
        <v>4</v>
      </c>
      <c r="I6" s="204">
        <v>2</v>
      </c>
      <c r="J6" s="204">
        <v>1</v>
      </c>
      <c r="K6" s="204">
        <v>4</v>
      </c>
      <c r="L6" s="204">
        <v>2</v>
      </c>
      <c r="M6" s="204">
        <v>1</v>
      </c>
      <c r="N6" s="204">
        <v>1</v>
      </c>
      <c r="O6" s="204">
        <v>1</v>
      </c>
      <c r="P6" s="204">
        <v>2</v>
      </c>
      <c r="Q6" s="204">
        <v>1</v>
      </c>
      <c r="R6" s="204">
        <v>3</v>
      </c>
      <c r="S6" s="204">
        <v>6</v>
      </c>
      <c r="T6" s="205">
        <v>5</v>
      </c>
    </row>
    <row r="7" spans="1:20" s="9" customFormat="1" ht="15.75" thickBot="1">
      <c r="B7" s="225" t="str">
        <f>'[2]Historisk data 2000-2013'!C39</f>
        <v>I alt</v>
      </c>
      <c r="C7" s="71">
        <v>2</v>
      </c>
      <c r="D7" s="71">
        <v>8</v>
      </c>
      <c r="E7" s="71">
        <v>4</v>
      </c>
      <c r="F7" s="71">
        <v>10</v>
      </c>
      <c r="G7" s="71">
        <v>7</v>
      </c>
      <c r="H7" s="71" t="s">
        <v>18</v>
      </c>
      <c r="I7" s="71" t="s">
        <v>19</v>
      </c>
      <c r="J7" s="71" t="s">
        <v>20</v>
      </c>
      <c r="K7" s="71" t="s">
        <v>21</v>
      </c>
      <c r="L7" s="71" t="s">
        <v>22</v>
      </c>
      <c r="M7" s="71">
        <v>11</v>
      </c>
      <c r="N7" s="71" t="s">
        <v>22</v>
      </c>
      <c r="O7" s="71" t="s">
        <v>23</v>
      </c>
      <c r="P7" s="71" t="s">
        <v>24</v>
      </c>
      <c r="Q7" s="71" t="s">
        <v>57</v>
      </c>
      <c r="R7" s="6" t="s">
        <v>64</v>
      </c>
      <c r="S7" s="6" t="s">
        <v>119</v>
      </c>
      <c r="T7" s="82" t="s">
        <v>120</v>
      </c>
    </row>
    <row r="8" spans="1:20" s="9" customFormat="1" ht="15.75" thickBot="1">
      <c r="B8" s="225" t="s">
        <v>62</v>
      </c>
      <c r="C8" s="71">
        <v>2</v>
      </c>
      <c r="D8" s="71">
        <v>8</v>
      </c>
      <c r="E8" s="71">
        <v>4</v>
      </c>
      <c r="F8" s="71">
        <v>10</v>
      </c>
      <c r="G8" s="71">
        <v>7</v>
      </c>
      <c r="H8" s="71">
        <v>13</v>
      </c>
      <c r="I8" s="71">
        <v>15</v>
      </c>
      <c r="J8" s="71">
        <v>8</v>
      </c>
      <c r="K8" s="71">
        <v>11</v>
      </c>
      <c r="L8" s="71">
        <v>7</v>
      </c>
      <c r="M8" s="71">
        <v>11</v>
      </c>
      <c r="N8" s="71">
        <v>7</v>
      </c>
      <c r="O8" s="71">
        <v>18</v>
      </c>
      <c r="P8" s="71">
        <v>15</v>
      </c>
      <c r="Q8" s="6">
        <v>17</v>
      </c>
      <c r="R8" s="6">
        <v>19</v>
      </c>
      <c r="S8" s="6">
        <v>21</v>
      </c>
      <c r="T8" s="7">
        <v>16</v>
      </c>
    </row>
    <row r="9" spans="1:20">
      <c r="C9" s="49"/>
      <c r="R9" s="48"/>
      <c r="S9" s="48"/>
      <c r="T9" s="48"/>
    </row>
    <row r="10" spans="1:20" ht="15.75" thickBot="1"/>
    <row r="11" spans="1:20" ht="15.75" thickBot="1">
      <c r="B11" s="212"/>
      <c r="C11" s="213">
        <v>2000</v>
      </c>
      <c r="D11" s="213">
        <v>2001</v>
      </c>
      <c r="E11" s="213">
        <v>2002</v>
      </c>
      <c r="F11" s="213">
        <v>2003</v>
      </c>
      <c r="G11" s="213">
        <v>2004</v>
      </c>
      <c r="H11" s="213">
        <v>2005</v>
      </c>
      <c r="I11" s="213">
        <v>2006</v>
      </c>
      <c r="J11" s="213">
        <v>2007</v>
      </c>
      <c r="K11" s="213">
        <v>2008</v>
      </c>
      <c r="L11" s="213">
        <v>2009</v>
      </c>
      <c r="M11" s="213">
        <v>2010</v>
      </c>
      <c r="N11" s="213">
        <v>2011</v>
      </c>
      <c r="O11" s="213">
        <v>2012</v>
      </c>
      <c r="P11" s="213">
        <v>2013</v>
      </c>
      <c r="Q11" s="213">
        <v>2014</v>
      </c>
      <c r="R11" s="214">
        <v>2015</v>
      </c>
      <c r="S11" s="214">
        <v>2016</v>
      </c>
      <c r="T11" s="215">
        <v>2017</v>
      </c>
    </row>
    <row r="12" spans="1:20">
      <c r="B12" s="220" t="s">
        <v>37</v>
      </c>
      <c r="C12" s="216">
        <v>1</v>
      </c>
      <c r="D12" s="216">
        <v>7</v>
      </c>
      <c r="E12" s="216">
        <v>3</v>
      </c>
      <c r="F12" s="216">
        <v>5</v>
      </c>
      <c r="G12" s="216">
        <v>7</v>
      </c>
      <c r="H12" s="216">
        <v>10</v>
      </c>
      <c r="I12" s="216">
        <v>14</v>
      </c>
      <c r="J12" s="216">
        <v>8</v>
      </c>
      <c r="K12" s="216">
        <v>8</v>
      </c>
      <c r="L12" s="216">
        <v>6</v>
      </c>
      <c r="M12" s="216">
        <v>10</v>
      </c>
      <c r="N12" s="216">
        <v>7</v>
      </c>
      <c r="O12" s="216">
        <v>18</v>
      </c>
      <c r="P12" s="216">
        <v>15</v>
      </c>
      <c r="Q12" s="216">
        <v>17</v>
      </c>
      <c r="R12" s="216">
        <v>18</v>
      </c>
      <c r="S12" s="216">
        <v>16</v>
      </c>
      <c r="T12" s="217">
        <v>13</v>
      </c>
    </row>
    <row r="13" spans="1:20" ht="15.75" thickBot="1">
      <c r="B13" s="221" t="s">
        <v>39</v>
      </c>
      <c r="C13" s="208">
        <v>1</v>
      </c>
      <c r="D13" s="209">
        <v>1</v>
      </c>
      <c r="E13" s="209">
        <v>1</v>
      </c>
      <c r="F13" s="208">
        <v>5</v>
      </c>
      <c r="G13" s="208">
        <v>0</v>
      </c>
      <c r="H13" s="208">
        <v>4</v>
      </c>
      <c r="I13" s="208">
        <v>2</v>
      </c>
      <c r="J13" s="208">
        <v>1</v>
      </c>
      <c r="K13" s="208">
        <v>4</v>
      </c>
      <c r="L13" s="208">
        <v>2</v>
      </c>
      <c r="M13" s="208">
        <v>1</v>
      </c>
      <c r="N13" s="208">
        <v>1</v>
      </c>
      <c r="O13" s="208">
        <v>1</v>
      </c>
      <c r="P13" s="208">
        <v>2</v>
      </c>
      <c r="Q13" s="208">
        <v>1</v>
      </c>
      <c r="R13" s="208">
        <v>3</v>
      </c>
      <c r="S13" s="208">
        <v>6</v>
      </c>
      <c r="T13" s="210">
        <v>5</v>
      </c>
    </row>
    <row r="14" spans="1:20" ht="15.75" thickBot="1">
      <c r="B14" s="222" t="s">
        <v>62</v>
      </c>
      <c r="C14" s="218">
        <v>2</v>
      </c>
      <c r="D14" s="218">
        <v>8</v>
      </c>
      <c r="E14" s="218">
        <v>4</v>
      </c>
      <c r="F14" s="218">
        <v>10</v>
      </c>
      <c r="G14" s="218">
        <v>7</v>
      </c>
      <c r="H14" s="218">
        <v>13</v>
      </c>
      <c r="I14" s="218">
        <v>15</v>
      </c>
      <c r="J14" s="218">
        <v>8</v>
      </c>
      <c r="K14" s="218">
        <v>11</v>
      </c>
      <c r="L14" s="218">
        <v>7</v>
      </c>
      <c r="M14" s="218">
        <v>11</v>
      </c>
      <c r="N14" s="218">
        <v>7</v>
      </c>
      <c r="O14" s="218">
        <v>18</v>
      </c>
      <c r="P14" s="218">
        <v>15</v>
      </c>
      <c r="Q14" s="219">
        <v>17</v>
      </c>
      <c r="R14" s="219">
        <v>19</v>
      </c>
      <c r="S14" s="219">
        <v>21</v>
      </c>
      <c r="T14" s="211">
        <v>16</v>
      </c>
    </row>
    <row r="17" spans="3:20">
      <c r="O17" s="48"/>
      <c r="T17" s="48"/>
    </row>
    <row r="18" spans="3:20">
      <c r="R18" s="79"/>
    </row>
    <row r="30" spans="3:20">
      <c r="C30" s="3" t="s">
        <v>83</v>
      </c>
    </row>
    <row r="31" spans="3:20" ht="14.45" customHeight="1">
      <c r="C31" s="238" t="s">
        <v>146</v>
      </c>
      <c r="D31" s="238"/>
      <c r="E31" s="238"/>
      <c r="F31" s="238"/>
      <c r="G31" s="238"/>
      <c r="H31" s="238"/>
      <c r="I31" s="238"/>
      <c r="J31" s="238"/>
      <c r="K31" s="238"/>
      <c r="L31" s="238"/>
      <c r="M31" s="238"/>
      <c r="N31" s="238"/>
      <c r="O31" s="238"/>
      <c r="P31" s="238"/>
      <c r="Q31" s="238"/>
    </row>
    <row r="32" spans="3:20">
      <c r="C32" s="238"/>
      <c r="D32" s="238"/>
      <c r="E32" s="238"/>
      <c r="F32" s="238"/>
      <c r="G32" s="238"/>
      <c r="H32" s="238"/>
      <c r="I32" s="238"/>
      <c r="J32" s="238"/>
      <c r="K32" s="238"/>
      <c r="L32" s="238"/>
      <c r="M32" s="238"/>
      <c r="N32" s="238"/>
      <c r="O32" s="238"/>
      <c r="P32" s="238"/>
      <c r="Q32" s="238"/>
    </row>
    <row r="33" spans="3:17">
      <c r="C33" s="238"/>
      <c r="D33" s="238"/>
      <c r="E33" s="238"/>
      <c r="F33" s="238"/>
      <c r="G33" s="238"/>
      <c r="H33" s="238"/>
      <c r="I33" s="238"/>
      <c r="J33" s="238"/>
      <c r="K33" s="238"/>
      <c r="L33" s="238"/>
      <c r="M33" s="238"/>
      <c r="N33" s="238"/>
      <c r="O33" s="238"/>
      <c r="P33" s="238"/>
      <c r="Q33" s="238"/>
    </row>
    <row r="34" spans="3:17">
      <c r="C34" s="238"/>
      <c r="D34" s="238"/>
      <c r="E34" s="238"/>
      <c r="F34" s="238"/>
      <c r="G34" s="238"/>
      <c r="H34" s="238"/>
      <c r="I34" s="238"/>
      <c r="J34" s="238"/>
      <c r="K34" s="238"/>
      <c r="L34" s="238"/>
      <c r="M34" s="238"/>
      <c r="N34" s="238"/>
      <c r="O34" s="238"/>
      <c r="P34" s="238"/>
      <c r="Q34" s="238"/>
    </row>
    <row r="35" spans="3:17">
      <c r="C35" s="238"/>
      <c r="D35" s="238"/>
      <c r="E35" s="238"/>
      <c r="F35" s="238"/>
      <c r="G35" s="238"/>
      <c r="H35" s="238"/>
      <c r="I35" s="238"/>
      <c r="J35" s="238"/>
      <c r="K35" s="238"/>
      <c r="L35" s="238"/>
      <c r="M35" s="238"/>
      <c r="N35" s="238"/>
      <c r="O35" s="238"/>
      <c r="P35" s="238"/>
      <c r="Q35" s="238"/>
    </row>
    <row r="36" spans="3:17">
      <c r="C36" s="238"/>
      <c r="D36" s="238"/>
      <c r="E36" s="238"/>
      <c r="F36" s="238"/>
      <c r="G36" s="238"/>
      <c r="H36" s="238"/>
      <c r="I36" s="238"/>
      <c r="J36" s="238"/>
      <c r="K36" s="238"/>
      <c r="L36" s="238"/>
      <c r="M36" s="238"/>
      <c r="N36" s="238"/>
      <c r="O36" s="238"/>
      <c r="P36" s="238"/>
      <c r="Q36" s="238"/>
    </row>
    <row r="37" spans="3:17">
      <c r="C37" s="238"/>
      <c r="D37" s="238"/>
      <c r="E37" s="238"/>
      <c r="F37" s="238"/>
      <c r="G37" s="238"/>
      <c r="H37" s="238"/>
      <c r="I37" s="238"/>
      <c r="J37" s="238"/>
      <c r="K37" s="238"/>
      <c r="L37" s="238"/>
      <c r="M37" s="238"/>
      <c r="N37" s="238"/>
      <c r="O37" s="238"/>
      <c r="P37" s="238"/>
      <c r="Q37" s="238"/>
    </row>
    <row r="38" spans="3:17">
      <c r="C38" s="238"/>
      <c r="D38" s="238"/>
      <c r="E38" s="238"/>
      <c r="F38" s="238"/>
      <c r="G38" s="238"/>
      <c r="H38" s="238"/>
      <c r="I38" s="238"/>
      <c r="J38" s="238"/>
      <c r="K38" s="238"/>
      <c r="L38" s="238"/>
      <c r="M38" s="238"/>
      <c r="N38" s="238"/>
      <c r="O38" s="238"/>
      <c r="P38" s="238"/>
      <c r="Q38" s="238"/>
    </row>
  </sheetData>
  <mergeCells count="1">
    <mergeCell ref="C31:Q38"/>
  </mergeCells>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ColWidth="8.85546875" defaultRowHeight="15"/>
  <cols>
    <col min="1" max="1" width="26.28515625" style="3" bestFit="1" customWidth="1"/>
    <col min="2" max="2" width="9.7109375" style="3" bestFit="1" customWidth="1"/>
    <col min="3" max="3" width="3.28515625" style="3" bestFit="1" customWidth="1"/>
    <col min="4" max="4" width="4.42578125" style="3" bestFit="1" customWidth="1"/>
    <col min="5" max="5" width="4.5703125" style="3" bestFit="1" customWidth="1"/>
    <col min="6" max="6" width="3.28515625" style="3" bestFit="1" customWidth="1"/>
    <col min="7" max="7" width="3.7109375" style="3" bestFit="1" customWidth="1"/>
    <col min="8" max="8" width="3.85546875" style="3" bestFit="1" customWidth="1"/>
    <col min="9" max="9" width="4.28515625" style="3" bestFit="1" customWidth="1"/>
    <col min="10" max="10" width="3.42578125" style="3" bestFit="1" customWidth="1"/>
    <col min="11" max="16384" width="8.85546875" style="3"/>
  </cols>
  <sheetData>
    <row r="1" spans="1:10">
      <c r="A1" s="9" t="s">
        <v>130</v>
      </c>
    </row>
    <row r="2" spans="1:10" ht="15.75" thickBot="1">
      <c r="A2" s="84" t="s">
        <v>115</v>
      </c>
    </row>
    <row r="3" spans="1:10" ht="15.75" thickBot="1">
      <c r="A3" s="40"/>
      <c r="B3" s="39" t="s">
        <v>49</v>
      </c>
      <c r="C3" s="39" t="s">
        <v>44</v>
      </c>
      <c r="D3" s="39" t="s">
        <v>46</v>
      </c>
      <c r="E3" s="39" t="s">
        <v>48</v>
      </c>
      <c r="F3" s="39" t="s">
        <v>118</v>
      </c>
      <c r="G3" s="39" t="s">
        <v>117</v>
      </c>
      <c r="H3" s="39" t="s">
        <v>51</v>
      </c>
      <c r="I3" s="39" t="s">
        <v>116</v>
      </c>
      <c r="J3" s="47" t="s">
        <v>45</v>
      </c>
    </row>
    <row r="4" spans="1:10">
      <c r="A4" s="10">
        <v>2013</v>
      </c>
      <c r="B4" s="85">
        <v>6</v>
      </c>
      <c r="C4" s="86">
        <v>1</v>
      </c>
      <c r="D4" s="85">
        <v>0</v>
      </c>
      <c r="E4" s="85">
        <v>5</v>
      </c>
      <c r="F4" s="85">
        <v>0</v>
      </c>
      <c r="G4" s="85">
        <v>2</v>
      </c>
      <c r="H4" s="85">
        <v>0</v>
      </c>
      <c r="I4" s="85">
        <v>0</v>
      </c>
      <c r="J4" s="12">
        <v>3</v>
      </c>
    </row>
    <row r="5" spans="1:10">
      <c r="A5" s="10">
        <v>2014</v>
      </c>
      <c r="B5" s="85">
        <v>11</v>
      </c>
      <c r="C5" s="86">
        <v>2</v>
      </c>
      <c r="D5" s="85">
        <v>0</v>
      </c>
      <c r="E5" s="85">
        <v>2</v>
      </c>
      <c r="F5" s="85">
        <v>1</v>
      </c>
      <c r="G5" s="85">
        <v>0</v>
      </c>
      <c r="H5" s="85">
        <v>1</v>
      </c>
      <c r="I5" s="85">
        <v>0</v>
      </c>
      <c r="J5" s="12">
        <v>1</v>
      </c>
    </row>
    <row r="6" spans="1:10">
      <c r="A6" s="10">
        <v>2015</v>
      </c>
      <c r="B6" s="85">
        <v>9</v>
      </c>
      <c r="C6" s="86">
        <v>5</v>
      </c>
      <c r="D6" s="85">
        <v>3</v>
      </c>
      <c r="E6" s="85">
        <v>1</v>
      </c>
      <c r="F6" s="85">
        <v>2</v>
      </c>
      <c r="G6" s="85">
        <v>0</v>
      </c>
      <c r="H6" s="85"/>
      <c r="I6" s="85">
        <v>1</v>
      </c>
      <c r="J6" s="12">
        <v>0</v>
      </c>
    </row>
    <row r="7" spans="1:10">
      <c r="A7" s="10">
        <v>2016</v>
      </c>
      <c r="B7" s="85">
        <v>3</v>
      </c>
      <c r="C7" s="86">
        <v>5</v>
      </c>
      <c r="D7" s="85">
        <v>3</v>
      </c>
      <c r="E7" s="85">
        <v>1</v>
      </c>
      <c r="F7" s="85">
        <v>5</v>
      </c>
      <c r="G7" s="85">
        <v>1</v>
      </c>
      <c r="H7" s="85">
        <v>1</v>
      </c>
      <c r="I7" s="85">
        <v>0</v>
      </c>
      <c r="J7" s="12">
        <v>3</v>
      </c>
    </row>
    <row r="8" spans="1:10" ht="15.75" thickBot="1">
      <c r="A8" s="22">
        <v>2017</v>
      </c>
      <c r="B8" s="87">
        <v>4</v>
      </c>
      <c r="C8" s="88">
        <v>4</v>
      </c>
      <c r="D8" s="87">
        <v>2</v>
      </c>
      <c r="E8" s="87">
        <v>1</v>
      </c>
      <c r="F8" s="87">
        <v>4</v>
      </c>
      <c r="G8" s="87">
        <v>1</v>
      </c>
      <c r="H8" s="87">
        <v>0</v>
      </c>
      <c r="I8" s="87">
        <v>0</v>
      </c>
      <c r="J8" s="50">
        <v>2</v>
      </c>
    </row>
    <row r="9" spans="1:10" ht="15.75" thickBot="1">
      <c r="A9" s="89" t="s">
        <v>9</v>
      </c>
      <c r="B9" s="90">
        <f>SUM(B4:B8)</f>
        <v>33</v>
      </c>
      <c r="C9" s="90">
        <f t="shared" ref="C9:I9" si="0">SUM(C4:C8)</f>
        <v>17</v>
      </c>
      <c r="D9" s="90">
        <f>SUM(D4:D8)</f>
        <v>8</v>
      </c>
      <c r="E9" s="90">
        <f t="shared" si="0"/>
        <v>10</v>
      </c>
      <c r="F9" s="90">
        <f t="shared" si="0"/>
        <v>12</v>
      </c>
      <c r="G9" s="90">
        <f t="shared" si="0"/>
        <v>4</v>
      </c>
      <c r="H9" s="90">
        <f t="shared" si="0"/>
        <v>2</v>
      </c>
      <c r="I9" s="90">
        <f t="shared" si="0"/>
        <v>1</v>
      </c>
      <c r="J9" s="91">
        <f>SUM(J4:J8)</f>
        <v>9</v>
      </c>
    </row>
    <row r="12" spans="1:10" ht="15.75" thickBot="1">
      <c r="A12" s="84" t="s">
        <v>98</v>
      </c>
    </row>
    <row r="13" spans="1:10" ht="15.75" thickBot="1">
      <c r="A13" s="40"/>
      <c r="B13" s="92" t="s">
        <v>100</v>
      </c>
    </row>
    <row r="14" spans="1:10">
      <c r="A14" s="93" t="s">
        <v>10</v>
      </c>
      <c r="B14" s="94">
        <f>B9</f>
        <v>33</v>
      </c>
    </row>
    <row r="15" spans="1:10">
      <c r="A15" s="93" t="s">
        <v>11</v>
      </c>
      <c r="B15" s="94">
        <f>C9</f>
        <v>17</v>
      </c>
    </row>
    <row r="16" spans="1:10">
      <c r="A16" s="93" t="s">
        <v>15</v>
      </c>
      <c r="B16" s="94">
        <f>F9</f>
        <v>12</v>
      </c>
    </row>
    <row r="17" spans="1:5">
      <c r="A17" s="93" t="s">
        <v>12</v>
      </c>
      <c r="B17" s="94">
        <f>E9</f>
        <v>10</v>
      </c>
    </row>
    <row r="18" spans="1:5">
      <c r="A18" s="93" t="s">
        <v>13</v>
      </c>
      <c r="B18" s="94">
        <f>J9</f>
        <v>9</v>
      </c>
    </row>
    <row r="19" spans="1:5">
      <c r="A19" s="93" t="s">
        <v>14</v>
      </c>
      <c r="B19" s="94">
        <f>D9</f>
        <v>8</v>
      </c>
    </row>
    <row r="20" spans="1:5">
      <c r="A20" s="93" t="s">
        <v>16</v>
      </c>
      <c r="B20" s="94">
        <f>G9</f>
        <v>4</v>
      </c>
    </row>
    <row r="21" spans="1:5">
      <c r="A21" s="93" t="s">
        <v>94</v>
      </c>
      <c r="B21" s="94">
        <f>H9</f>
        <v>2</v>
      </c>
    </row>
    <row r="22" spans="1:5" ht="15.75" thickBot="1">
      <c r="A22" s="95" t="s">
        <v>60</v>
      </c>
      <c r="B22" s="96">
        <f>I9</f>
        <v>1</v>
      </c>
    </row>
    <row r="28" spans="1:5">
      <c r="E28" s="97" t="s">
        <v>91</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70" zoomScaleNormal="70" workbookViewId="0">
      <selection activeCell="G34" sqref="G34"/>
    </sheetView>
  </sheetViews>
  <sheetFormatPr defaultColWidth="8.85546875" defaultRowHeight="15"/>
  <cols>
    <col min="1" max="1" width="8.85546875" style="3"/>
    <col min="2" max="2" width="27.7109375" style="3" bestFit="1" customWidth="1"/>
    <col min="3" max="3" width="18.42578125" style="3" bestFit="1" customWidth="1"/>
    <col min="4" max="4" width="24.7109375" style="3" bestFit="1" customWidth="1"/>
    <col min="5" max="5" width="8.85546875" style="3"/>
    <col min="6" max="6" width="14.7109375" style="3" customWidth="1"/>
    <col min="7" max="16384" width="8.85546875" style="3"/>
  </cols>
  <sheetData>
    <row r="1" spans="1:5">
      <c r="A1" s="9" t="s">
        <v>176</v>
      </c>
      <c r="B1" s="9"/>
    </row>
    <row r="2" spans="1:5" ht="15.75" thickBot="1">
      <c r="D2" s="228"/>
    </row>
    <row r="3" spans="1:5" ht="15.75" thickBot="1">
      <c r="A3" s="40"/>
      <c r="B3" s="226" t="s">
        <v>174</v>
      </c>
      <c r="C3" s="154" t="s">
        <v>175</v>
      </c>
      <c r="D3" s="229"/>
    </row>
    <row r="4" spans="1:5">
      <c r="A4" s="10">
        <v>2007</v>
      </c>
      <c r="B4" s="226">
        <v>92</v>
      </c>
      <c r="C4" s="154">
        <v>50</v>
      </c>
    </row>
    <row r="5" spans="1:5">
      <c r="A5" s="10">
        <v>2008</v>
      </c>
      <c r="B5" s="227">
        <v>97</v>
      </c>
      <c r="C5" s="12">
        <v>58</v>
      </c>
    </row>
    <row r="6" spans="1:5">
      <c r="A6" s="10">
        <v>2009</v>
      </c>
      <c r="B6" s="227">
        <v>103</v>
      </c>
      <c r="C6" s="12">
        <v>98</v>
      </c>
    </row>
    <row r="7" spans="1:5">
      <c r="A7" s="10">
        <v>2010</v>
      </c>
      <c r="B7" s="227">
        <v>124</v>
      </c>
      <c r="C7" s="12">
        <v>106</v>
      </c>
    </row>
    <row r="8" spans="1:5">
      <c r="A8" s="10">
        <v>2011</v>
      </c>
      <c r="B8" s="227">
        <v>166</v>
      </c>
      <c r="C8" s="12">
        <v>100</v>
      </c>
    </row>
    <row r="9" spans="1:5">
      <c r="A9" s="10">
        <v>2012</v>
      </c>
      <c r="B9" s="227">
        <v>207</v>
      </c>
      <c r="C9" s="12">
        <v>97</v>
      </c>
    </row>
    <row r="10" spans="1:5">
      <c r="A10" s="10">
        <v>2013</v>
      </c>
      <c r="B10" s="227">
        <v>277</v>
      </c>
      <c r="C10" s="12">
        <v>104</v>
      </c>
    </row>
    <row r="11" spans="1:5">
      <c r="A11" s="10">
        <v>2014</v>
      </c>
      <c r="B11" s="227">
        <v>339</v>
      </c>
      <c r="C11" s="12">
        <v>126</v>
      </c>
    </row>
    <row r="12" spans="1:5">
      <c r="A12" s="10">
        <v>2015</v>
      </c>
      <c r="B12" s="227">
        <v>434</v>
      </c>
      <c r="C12" s="12">
        <v>164</v>
      </c>
    </row>
    <row r="13" spans="1:5">
      <c r="A13" s="10">
        <v>2016</v>
      </c>
      <c r="B13" s="227">
        <v>528</v>
      </c>
      <c r="C13" s="12">
        <v>170</v>
      </c>
    </row>
    <row r="14" spans="1:5" ht="15.75" thickBot="1">
      <c r="A14" s="22">
        <v>2017</v>
      </c>
      <c r="B14" s="200">
        <v>560</v>
      </c>
      <c r="C14" s="50">
        <v>214</v>
      </c>
      <c r="E14" s="48"/>
    </row>
    <row r="15" spans="1:5">
      <c r="E15" s="48"/>
    </row>
    <row r="16" spans="1:5">
      <c r="E16" s="48"/>
    </row>
    <row r="18" spans="1:6" ht="15.75" thickBot="1"/>
    <row r="19" spans="1:6" ht="15.75" thickBot="1">
      <c r="A19" s="40"/>
      <c r="B19" s="230" t="s">
        <v>174</v>
      </c>
      <c r="C19" s="47" t="s">
        <v>175</v>
      </c>
      <c r="F19" s="3" t="s">
        <v>88</v>
      </c>
    </row>
    <row r="20" spans="1:6">
      <c r="A20" s="10" t="s">
        <v>11</v>
      </c>
      <c r="B20" s="12">
        <v>157</v>
      </c>
      <c r="C20" s="12">
        <v>39</v>
      </c>
    </row>
    <row r="21" spans="1:6">
      <c r="A21" s="10" t="s">
        <v>10</v>
      </c>
      <c r="B21" s="98">
        <v>140</v>
      </c>
      <c r="C21" s="12">
        <v>85</v>
      </c>
    </row>
    <row r="22" spans="1:6">
      <c r="A22" s="10" t="s">
        <v>13</v>
      </c>
      <c r="B22" s="12">
        <v>75</v>
      </c>
      <c r="C22" s="12">
        <v>32</v>
      </c>
    </row>
    <row r="23" spans="1:6">
      <c r="A23" s="10" t="s">
        <v>12</v>
      </c>
      <c r="B23" s="99">
        <v>62</v>
      </c>
      <c r="C23" s="12">
        <v>14</v>
      </c>
    </row>
    <row r="24" spans="1:6">
      <c r="A24" s="10" t="s">
        <v>15</v>
      </c>
      <c r="B24" s="12">
        <v>52</v>
      </c>
      <c r="C24" s="12">
        <v>9</v>
      </c>
    </row>
    <row r="25" spans="1:6">
      <c r="A25" s="10" t="s">
        <v>14</v>
      </c>
      <c r="B25" s="12">
        <v>35</v>
      </c>
      <c r="C25" s="12">
        <v>8</v>
      </c>
    </row>
    <row r="26" spans="1:6">
      <c r="A26" s="10" t="s">
        <v>16</v>
      </c>
      <c r="B26" s="12">
        <v>16</v>
      </c>
      <c r="C26" s="12">
        <v>4</v>
      </c>
    </row>
    <row r="27" spans="1:6">
      <c r="A27" s="10" t="s">
        <v>103</v>
      </c>
      <c r="B27" s="12">
        <v>12</v>
      </c>
      <c r="C27" s="12">
        <v>0</v>
      </c>
    </row>
    <row r="28" spans="1:6">
      <c r="A28" s="10" t="s">
        <v>17</v>
      </c>
      <c r="B28" s="12">
        <v>4</v>
      </c>
      <c r="C28" s="12">
        <v>16</v>
      </c>
    </row>
    <row r="29" spans="1:6">
      <c r="A29" s="10" t="s">
        <v>60</v>
      </c>
      <c r="B29" s="12">
        <v>4</v>
      </c>
      <c r="C29" s="12">
        <v>0</v>
      </c>
    </row>
    <row r="30" spans="1:6">
      <c r="A30" s="10" t="s">
        <v>56</v>
      </c>
      <c r="B30" s="12">
        <v>1</v>
      </c>
      <c r="C30" s="12">
        <v>1</v>
      </c>
    </row>
    <row r="31" spans="1:6">
      <c r="A31" s="10" t="s">
        <v>104</v>
      </c>
      <c r="B31" s="12">
        <v>1</v>
      </c>
      <c r="C31" s="12">
        <v>5</v>
      </c>
    </row>
    <row r="32" spans="1:6">
      <c r="A32" s="10" t="s">
        <v>58</v>
      </c>
      <c r="B32" s="99">
        <v>1</v>
      </c>
      <c r="C32" s="12">
        <v>1</v>
      </c>
    </row>
    <row r="33" spans="1:3" ht="15.75" thickBot="1">
      <c r="A33" s="22" t="s">
        <v>50</v>
      </c>
      <c r="B33" s="100">
        <f>HLOOKUP('[3]Samlede indberetninger 2017'!$I$9,'[3]Samlede indberetninger 2017'!$I$9:$I$83,'[4]MIS (Andreas)'!A6,0)</f>
        <v>0</v>
      </c>
      <c r="C33" s="50">
        <v>0</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zoomScale="90" zoomScaleNormal="90" workbookViewId="0">
      <selection activeCell="N25" sqref="N25"/>
    </sheetView>
  </sheetViews>
  <sheetFormatPr defaultColWidth="8.85546875" defaultRowHeight="15"/>
  <cols>
    <col min="1" max="1" width="20.85546875" style="3" customWidth="1"/>
    <col min="2" max="2" width="29.85546875" style="3" bestFit="1" customWidth="1"/>
    <col min="3" max="7" width="8.85546875" style="3"/>
    <col min="8" max="13" width="9.28515625" style="3" bestFit="1" customWidth="1"/>
    <col min="14" max="14" width="9.5703125" style="3" bestFit="1" customWidth="1"/>
    <col min="15" max="16" width="9.28515625" style="3" bestFit="1" customWidth="1"/>
    <col min="17" max="17" width="19.85546875" style="3" bestFit="1" customWidth="1"/>
    <col min="18" max="18" width="17.140625" style="3" bestFit="1" customWidth="1"/>
    <col min="19" max="19" width="10.28515625" style="3" bestFit="1" customWidth="1"/>
    <col min="20" max="22" width="8.85546875" style="3"/>
    <col min="23" max="23" width="18.5703125" style="3" customWidth="1"/>
    <col min="24" max="24" width="15.42578125" style="3" customWidth="1"/>
    <col min="25" max="28" width="8.85546875" style="3"/>
    <col min="29" max="29" width="9.28515625" style="3" bestFit="1" customWidth="1"/>
    <col min="30" max="34" width="10.42578125" style="3" bestFit="1" customWidth="1"/>
    <col min="35" max="35" width="11.28515625" style="3" bestFit="1" customWidth="1"/>
    <col min="36" max="36" width="14" style="3" bestFit="1" customWidth="1"/>
    <col min="37" max="37" width="10.42578125" style="3" bestFit="1" customWidth="1"/>
    <col min="38" max="39" width="11.28515625" style="3" bestFit="1" customWidth="1"/>
    <col min="40" max="40" width="15.28515625" style="3" bestFit="1" customWidth="1"/>
    <col min="41" max="16384" width="8.85546875" style="3"/>
  </cols>
  <sheetData>
    <row r="1" spans="1:35">
      <c r="A1" s="9" t="s">
        <v>131</v>
      </c>
      <c r="B1" s="11"/>
      <c r="C1" s="11"/>
      <c r="D1" s="11"/>
      <c r="E1" s="11"/>
      <c r="F1" s="11"/>
      <c r="G1" s="11"/>
      <c r="H1" s="11"/>
      <c r="I1" s="11"/>
      <c r="J1" s="11"/>
      <c r="K1" s="11"/>
      <c r="L1" s="11"/>
      <c r="M1" s="11"/>
      <c r="N1" s="11"/>
    </row>
    <row r="2" spans="1:35">
      <c r="A2" s="11"/>
      <c r="B2" s="11"/>
      <c r="C2" s="11"/>
      <c r="D2" s="11"/>
      <c r="E2" s="11"/>
      <c r="F2" s="11"/>
      <c r="G2" s="11"/>
      <c r="H2" s="11"/>
      <c r="I2" s="11"/>
      <c r="J2" s="11"/>
      <c r="K2" s="11"/>
      <c r="L2" s="11"/>
      <c r="M2" s="11"/>
      <c r="N2" s="11"/>
    </row>
    <row r="3" spans="1:35">
      <c r="A3" s="11"/>
      <c r="B3" s="11"/>
      <c r="C3" s="11"/>
      <c r="D3" s="11"/>
      <c r="E3" s="11"/>
      <c r="F3" s="11"/>
      <c r="G3" s="11"/>
      <c r="H3" s="11"/>
      <c r="I3" s="11"/>
      <c r="J3" s="11"/>
      <c r="K3" s="11"/>
      <c r="L3" s="11"/>
      <c r="M3" s="11"/>
      <c r="N3" s="11"/>
    </row>
    <row r="4" spans="1:35" ht="15.75" thickBot="1">
      <c r="A4" s="11"/>
      <c r="B4" s="11"/>
      <c r="C4" s="11"/>
      <c r="D4" s="11"/>
      <c r="E4" s="11"/>
      <c r="F4" s="11"/>
      <c r="G4" s="11"/>
      <c r="H4" s="11"/>
      <c r="I4" s="11"/>
      <c r="J4" s="11"/>
      <c r="K4" s="11"/>
      <c r="L4" s="11"/>
      <c r="M4" s="11"/>
      <c r="N4" s="11"/>
      <c r="U4" s="101"/>
      <c r="V4" s="101"/>
      <c r="W4" s="101"/>
      <c r="X4" s="101"/>
      <c r="Y4" s="101"/>
      <c r="Z4" s="101"/>
      <c r="AA4" s="101"/>
      <c r="AB4" s="101"/>
      <c r="AC4" s="101"/>
      <c r="AD4" s="101"/>
      <c r="AE4" s="101"/>
      <c r="AF4" s="101"/>
      <c r="AG4" s="101"/>
      <c r="AH4" s="101"/>
      <c r="AI4" s="101"/>
    </row>
    <row r="5" spans="1:35" ht="15.75" thickBot="1">
      <c r="A5" s="20"/>
      <c r="B5" s="40"/>
      <c r="C5" s="39">
        <v>2004</v>
      </c>
      <c r="D5" s="39">
        <v>2005</v>
      </c>
      <c r="E5" s="39">
        <v>2006</v>
      </c>
      <c r="F5" s="39">
        <v>2007</v>
      </c>
      <c r="G5" s="39">
        <v>2008</v>
      </c>
      <c r="H5" s="39">
        <v>2009</v>
      </c>
      <c r="I5" s="39">
        <v>2010</v>
      </c>
      <c r="J5" s="39">
        <v>2011</v>
      </c>
      <c r="K5" s="39">
        <v>2012</v>
      </c>
      <c r="L5" s="39">
        <v>2013</v>
      </c>
      <c r="M5" s="39">
        <v>2014</v>
      </c>
      <c r="N5" s="39">
        <v>2015</v>
      </c>
      <c r="O5" s="39">
        <v>2016</v>
      </c>
      <c r="P5" s="47">
        <v>2017</v>
      </c>
      <c r="U5" s="102"/>
      <c r="V5" s="102"/>
    </row>
    <row r="6" spans="1:35">
      <c r="A6" s="11"/>
      <c r="B6" s="10" t="s">
        <v>25</v>
      </c>
      <c r="C6" s="103">
        <v>24.047999999999998</v>
      </c>
      <c r="D6" s="103">
        <v>29.645</v>
      </c>
      <c r="E6" s="103">
        <v>26.747</v>
      </c>
      <c r="F6" s="103">
        <v>30.584</v>
      </c>
      <c r="G6" s="103">
        <v>35.479999999999997</v>
      </c>
      <c r="H6" s="103">
        <v>43.235999999999997</v>
      </c>
      <c r="I6" s="103">
        <v>38.247999999999998</v>
      </c>
      <c r="J6" s="103">
        <v>41.993376820000002</v>
      </c>
      <c r="K6" s="103">
        <v>35.765327869999993</v>
      </c>
      <c r="L6" s="103">
        <v>54.452513000000003</v>
      </c>
      <c r="M6" s="103">
        <v>51.464540480000011</v>
      </c>
      <c r="N6" s="103">
        <v>57.726999999999997</v>
      </c>
      <c r="O6" s="103">
        <v>53.052999999999997</v>
      </c>
      <c r="P6" s="104">
        <v>39.442218590000003</v>
      </c>
      <c r="U6" s="102"/>
      <c r="V6" s="102"/>
    </row>
    <row r="7" spans="1:35" ht="15.75" thickBot="1">
      <c r="A7" s="11"/>
      <c r="B7" s="22" t="s">
        <v>26</v>
      </c>
      <c r="C7" s="105">
        <v>5.1379999999999999</v>
      </c>
      <c r="D7" s="105">
        <v>11.896000000000001</v>
      </c>
      <c r="E7" s="105">
        <v>22.036999999999999</v>
      </c>
      <c r="F7" s="105">
        <v>28.954999999999998</v>
      </c>
      <c r="G7" s="105">
        <v>33.401000000000003</v>
      </c>
      <c r="H7" s="105">
        <v>30.687999999999999</v>
      </c>
      <c r="I7" s="105">
        <v>45.651000000000003</v>
      </c>
      <c r="J7" s="105">
        <v>25.57463547</v>
      </c>
      <c r="K7" s="105">
        <v>24.196999999999999</v>
      </c>
      <c r="L7" s="105">
        <v>24.652759999999997</v>
      </c>
      <c r="M7" s="105">
        <v>27.859766010000001</v>
      </c>
      <c r="N7" s="105">
        <v>33.116</v>
      </c>
      <c r="O7" s="105">
        <v>30.13</v>
      </c>
      <c r="P7" s="106">
        <v>47.67963031</v>
      </c>
      <c r="U7" s="102"/>
      <c r="V7" s="102"/>
    </row>
    <row r="8" spans="1:35">
      <c r="A8" s="11"/>
      <c r="B8" s="11"/>
      <c r="C8" s="103"/>
      <c r="D8" s="103"/>
      <c r="E8" s="103"/>
      <c r="F8" s="103"/>
      <c r="G8" s="103"/>
      <c r="H8" s="103"/>
      <c r="I8" s="103"/>
      <c r="J8" s="103"/>
      <c r="K8" s="103"/>
      <c r="L8" s="103"/>
      <c r="M8" s="103"/>
      <c r="N8" s="103"/>
      <c r="O8" s="103"/>
      <c r="U8" s="102"/>
      <c r="V8" s="102"/>
    </row>
    <row r="9" spans="1:35">
      <c r="A9" s="11"/>
      <c r="B9" s="107"/>
      <c r="C9" s="103"/>
      <c r="D9" s="103"/>
      <c r="E9" s="103"/>
      <c r="F9" s="103"/>
      <c r="G9" s="103"/>
      <c r="H9" s="103"/>
      <c r="I9" s="103"/>
      <c r="J9" s="103"/>
      <c r="K9" s="103"/>
      <c r="L9" s="103"/>
      <c r="M9" s="11"/>
      <c r="N9" s="11"/>
      <c r="P9" s="108"/>
      <c r="U9" s="102"/>
      <c r="V9" s="102"/>
    </row>
    <row r="10" spans="1:35">
      <c r="A10" s="11"/>
      <c r="B10" s="11"/>
      <c r="C10" s="103"/>
      <c r="D10" s="103"/>
      <c r="E10" s="103"/>
      <c r="F10" s="103"/>
      <c r="G10" s="103"/>
      <c r="H10" s="103"/>
      <c r="I10" s="103"/>
      <c r="J10" s="103"/>
      <c r="K10" s="103"/>
      <c r="L10" s="103"/>
      <c r="M10" s="11"/>
      <c r="N10" s="11"/>
      <c r="U10" s="102"/>
      <c r="V10" s="102"/>
    </row>
    <row r="11" spans="1:35">
      <c r="A11" s="11"/>
      <c r="B11" s="11"/>
      <c r="C11" s="11"/>
      <c r="D11" s="11"/>
      <c r="E11" s="11"/>
      <c r="F11" s="11"/>
      <c r="G11" s="11"/>
      <c r="H11" s="11"/>
      <c r="I11" s="11"/>
      <c r="J11" s="11"/>
      <c r="K11" s="11"/>
      <c r="L11" s="11"/>
      <c r="M11" s="11"/>
      <c r="N11" s="11"/>
      <c r="U11" s="102"/>
      <c r="V11" s="102"/>
    </row>
    <row r="12" spans="1:35">
      <c r="A12" s="11"/>
      <c r="B12" s="11"/>
      <c r="C12" s="11"/>
      <c r="D12" s="11"/>
      <c r="E12" s="11"/>
      <c r="F12" s="11"/>
      <c r="G12" s="11"/>
      <c r="H12" s="11"/>
      <c r="I12" s="11"/>
      <c r="J12" s="11"/>
      <c r="K12" s="11"/>
      <c r="L12" s="11"/>
      <c r="M12" s="11"/>
      <c r="N12" s="11"/>
      <c r="U12" s="102"/>
      <c r="V12" s="102"/>
    </row>
    <row r="13" spans="1:35">
      <c r="A13" s="11"/>
      <c r="B13" s="11"/>
      <c r="C13" s="11"/>
      <c r="D13" s="11"/>
      <c r="E13" s="11"/>
      <c r="F13" s="11"/>
      <c r="G13" s="11"/>
      <c r="H13" s="109"/>
      <c r="I13" s="109"/>
      <c r="J13" s="109"/>
      <c r="K13" s="109"/>
      <c r="L13" s="109"/>
      <c r="M13" s="109"/>
      <c r="N13" s="109"/>
      <c r="O13" s="41"/>
      <c r="P13" s="41"/>
    </row>
    <row r="14" spans="1:35">
      <c r="A14" s="11"/>
      <c r="B14" s="11"/>
      <c r="C14" s="11"/>
      <c r="D14" s="11"/>
      <c r="E14" s="11"/>
      <c r="F14" s="11"/>
      <c r="G14" s="11"/>
      <c r="H14" s="109"/>
      <c r="I14" s="109"/>
      <c r="J14" s="109"/>
      <c r="K14" s="109"/>
      <c r="L14" s="109"/>
      <c r="M14" s="109"/>
      <c r="N14" s="109"/>
      <c r="O14" s="41"/>
      <c r="P14" s="41"/>
    </row>
    <row r="15" spans="1:35">
      <c r="A15" s="11"/>
      <c r="B15" s="11"/>
      <c r="C15" s="11"/>
      <c r="D15" s="11"/>
      <c r="E15" s="11"/>
      <c r="F15" s="11"/>
      <c r="G15" s="11"/>
      <c r="H15" s="109"/>
      <c r="I15" s="109"/>
      <c r="J15" s="109"/>
      <c r="K15" s="109"/>
      <c r="L15" s="109"/>
      <c r="M15" s="109"/>
      <c r="N15" s="109"/>
      <c r="O15" s="41"/>
      <c r="P15" s="41"/>
    </row>
    <row r="16" spans="1:35">
      <c r="A16" s="11"/>
      <c r="B16" s="11"/>
      <c r="C16" s="11"/>
      <c r="D16" s="11"/>
      <c r="E16" s="11"/>
      <c r="F16" s="11"/>
      <c r="G16" s="11"/>
      <c r="H16" s="109"/>
      <c r="I16" s="109"/>
      <c r="J16" s="109"/>
      <c r="K16" s="109"/>
      <c r="L16" s="109"/>
      <c r="M16" s="109"/>
      <c r="N16" s="109"/>
      <c r="O16" s="41"/>
      <c r="P16" s="41"/>
    </row>
    <row r="17" spans="1:36">
      <c r="A17" s="11"/>
      <c r="B17" s="11"/>
      <c r="C17" s="11"/>
      <c r="D17" s="11"/>
      <c r="E17" s="11"/>
      <c r="F17" s="11"/>
      <c r="G17" s="11"/>
      <c r="H17" s="109"/>
      <c r="I17" s="109"/>
      <c r="J17" s="109"/>
      <c r="K17" s="109"/>
      <c r="L17" s="109"/>
      <c r="M17" s="109"/>
      <c r="N17" s="109"/>
      <c r="O17" s="41"/>
      <c r="P17" s="41"/>
    </row>
    <row r="18" spans="1:36">
      <c r="A18" s="11"/>
      <c r="B18" s="11"/>
      <c r="C18" s="11"/>
      <c r="D18" s="11"/>
      <c r="E18" s="11"/>
      <c r="F18" s="11"/>
      <c r="G18" s="11"/>
      <c r="H18" s="109"/>
      <c r="I18" s="109"/>
      <c r="J18" s="109"/>
      <c r="K18" s="109"/>
      <c r="L18" s="109"/>
      <c r="M18" s="109"/>
      <c r="N18" s="109"/>
      <c r="O18" s="41"/>
      <c r="P18" s="41"/>
    </row>
    <row r="19" spans="1:36">
      <c r="A19" s="11"/>
      <c r="B19" s="11"/>
      <c r="C19" s="11"/>
      <c r="D19" s="11"/>
      <c r="E19" s="11"/>
      <c r="F19" s="11"/>
      <c r="G19" s="11"/>
      <c r="H19" s="109"/>
      <c r="I19" s="109"/>
      <c r="J19" s="109"/>
      <c r="K19" s="109"/>
      <c r="L19" s="109"/>
      <c r="M19" s="109"/>
      <c r="N19" s="109"/>
      <c r="O19" s="41"/>
      <c r="P19" s="41"/>
    </row>
    <row r="20" spans="1:36">
      <c r="A20" s="11"/>
      <c r="B20" s="11"/>
      <c r="C20" s="11"/>
      <c r="D20" s="11"/>
      <c r="E20" s="11"/>
      <c r="F20" s="11"/>
      <c r="G20" s="11"/>
      <c r="H20" s="109"/>
      <c r="I20" s="109"/>
      <c r="J20" s="109"/>
      <c r="K20" s="109"/>
      <c r="L20" s="109"/>
      <c r="M20" s="109"/>
      <c r="N20" s="109"/>
      <c r="O20" s="41"/>
      <c r="P20" s="41"/>
    </row>
    <row r="21" spans="1:36">
      <c r="A21" s="11"/>
      <c r="B21" s="11"/>
      <c r="C21" s="11"/>
      <c r="D21" s="11"/>
      <c r="E21" s="11"/>
      <c r="F21" s="11"/>
      <c r="G21" s="11"/>
      <c r="H21" s="11"/>
      <c r="I21" s="11"/>
      <c r="J21" s="11"/>
      <c r="K21" s="11"/>
      <c r="L21" s="11"/>
      <c r="M21" s="11"/>
      <c r="N21" s="11"/>
    </row>
    <row r="22" spans="1:36">
      <c r="A22" s="11"/>
      <c r="B22" s="11"/>
      <c r="C22" s="11"/>
      <c r="D22" s="11"/>
      <c r="E22" s="11"/>
      <c r="F22" s="11"/>
      <c r="G22" s="11"/>
      <c r="H22" s="11"/>
      <c r="I22" s="11"/>
      <c r="J22" s="11"/>
      <c r="K22" s="11"/>
      <c r="L22" s="11"/>
      <c r="M22" s="11"/>
      <c r="N22" s="11"/>
      <c r="AJ22" s="110"/>
    </row>
    <row r="26" spans="1:36">
      <c r="R26" s="111"/>
    </row>
    <row r="27" spans="1:36">
      <c r="B27" s="11" t="s">
        <v>83</v>
      </c>
    </row>
    <row r="28" spans="1:36" ht="14.45" customHeight="1">
      <c r="B28" s="239" t="s">
        <v>148</v>
      </c>
      <c r="C28" s="239"/>
      <c r="D28" s="239"/>
      <c r="E28" s="239"/>
      <c r="F28" s="239"/>
      <c r="G28" s="239"/>
      <c r="H28" s="239"/>
    </row>
    <row r="29" spans="1:36">
      <c r="B29" s="239"/>
      <c r="C29" s="239"/>
      <c r="D29" s="239"/>
      <c r="E29" s="239"/>
      <c r="F29" s="239"/>
      <c r="G29" s="239"/>
      <c r="H29" s="239"/>
    </row>
    <row r="30" spans="1:36">
      <c r="B30" s="239"/>
      <c r="C30" s="239"/>
      <c r="D30" s="239"/>
      <c r="E30" s="239"/>
      <c r="F30" s="239"/>
      <c r="G30" s="239"/>
      <c r="H30" s="239"/>
    </row>
    <row r="31" spans="1:36">
      <c r="B31" s="239"/>
      <c r="C31" s="239"/>
      <c r="D31" s="239"/>
      <c r="E31" s="239"/>
      <c r="F31" s="239"/>
      <c r="G31" s="239"/>
      <c r="H31" s="239"/>
    </row>
    <row r="32" spans="1:36">
      <c r="B32" s="239"/>
      <c r="C32" s="239"/>
      <c r="D32" s="239"/>
      <c r="E32" s="239"/>
      <c r="F32" s="239"/>
      <c r="G32" s="239"/>
      <c r="H32" s="239"/>
    </row>
    <row r="37" spans="1:16">
      <c r="A37" s="11"/>
      <c r="B37" s="11"/>
      <c r="C37" s="11"/>
      <c r="D37" s="11"/>
      <c r="E37" s="11"/>
      <c r="F37" s="11"/>
      <c r="G37" s="11"/>
      <c r="H37" s="11"/>
      <c r="I37" s="11"/>
      <c r="J37" s="11"/>
      <c r="K37" s="11"/>
      <c r="L37" s="11"/>
      <c r="M37" s="11"/>
      <c r="N37" s="11"/>
      <c r="O37" s="11"/>
      <c r="P37" s="11"/>
    </row>
    <row r="38" spans="1:16">
      <c r="A38" s="11"/>
      <c r="B38" s="11"/>
      <c r="C38" s="11"/>
      <c r="D38" s="11"/>
      <c r="E38" s="11"/>
      <c r="F38" s="11"/>
      <c r="G38" s="11"/>
      <c r="H38" s="11"/>
      <c r="I38" s="11"/>
      <c r="J38" s="11"/>
      <c r="K38" s="11"/>
      <c r="L38" s="11"/>
      <c r="M38" s="11"/>
      <c r="N38" s="11"/>
      <c r="O38" s="11"/>
      <c r="P38" s="11"/>
    </row>
    <row r="39" spans="1:16">
      <c r="A39" s="11"/>
      <c r="B39" s="11"/>
      <c r="C39" s="11"/>
      <c r="D39" s="11"/>
      <c r="E39" s="11"/>
      <c r="F39" s="11"/>
      <c r="G39" s="11"/>
      <c r="H39" s="11"/>
      <c r="I39" s="11"/>
      <c r="J39" s="11"/>
      <c r="K39" s="11"/>
      <c r="L39" s="11"/>
      <c r="M39" s="11"/>
      <c r="N39" s="11"/>
      <c r="O39" s="11"/>
      <c r="P39" s="11"/>
    </row>
    <row r="40" spans="1:16">
      <c r="A40" s="112"/>
      <c r="B40" s="103"/>
      <c r="C40" s="11"/>
      <c r="D40" s="11"/>
      <c r="E40" s="11"/>
      <c r="F40" s="11"/>
      <c r="G40" s="11"/>
      <c r="H40" s="11"/>
      <c r="I40" s="11"/>
      <c r="J40" s="11"/>
      <c r="K40" s="11"/>
      <c r="L40" s="11"/>
      <c r="M40" s="11"/>
      <c r="N40" s="11"/>
      <c r="O40" s="11"/>
      <c r="P40" s="11"/>
    </row>
    <row r="41" spans="1:16">
      <c r="A41" s="83"/>
      <c r="B41" s="108"/>
    </row>
    <row r="42" spans="1:16">
      <c r="K42" s="111"/>
      <c r="L42" s="111"/>
    </row>
    <row r="43" spans="1:16">
      <c r="J43" s="110"/>
    </row>
  </sheetData>
  <mergeCells count="1">
    <mergeCell ref="B28:H3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E17" sqref="E17"/>
    </sheetView>
  </sheetViews>
  <sheetFormatPr defaultColWidth="8.85546875" defaultRowHeight="15"/>
  <cols>
    <col min="1" max="1" width="26.28515625" style="3" customWidth="1"/>
    <col min="2" max="2" width="25.85546875" style="3" customWidth="1"/>
    <col min="3" max="3" width="18" style="3" customWidth="1"/>
    <col min="4" max="4" width="18.42578125" style="3" customWidth="1"/>
    <col min="5" max="5" width="17.7109375" style="3" customWidth="1"/>
    <col min="6" max="16384" width="8.85546875" style="3"/>
  </cols>
  <sheetData>
    <row r="1" spans="1:3" ht="15.75" thickBot="1">
      <c r="A1" s="9" t="s">
        <v>132</v>
      </c>
    </row>
    <row r="2" spans="1:3">
      <c r="A2" s="236"/>
      <c r="B2" s="240">
        <v>2017</v>
      </c>
      <c r="C2" s="241"/>
    </row>
    <row r="3" spans="1:3" ht="49.5" customHeight="1" thickBot="1">
      <c r="A3" s="242"/>
      <c r="B3" s="113" t="s">
        <v>65</v>
      </c>
      <c r="C3" s="114" t="s">
        <v>66</v>
      </c>
    </row>
    <row r="4" spans="1:3">
      <c r="A4" s="10" t="s">
        <v>11</v>
      </c>
      <c r="B4" s="115">
        <v>6.6</v>
      </c>
      <c r="C4" s="116">
        <v>20.216999999999999</v>
      </c>
    </row>
    <row r="5" spans="1:3">
      <c r="A5" s="10" t="s">
        <v>13</v>
      </c>
      <c r="B5" s="115">
        <v>5.5090000000000003</v>
      </c>
      <c r="C5" s="116">
        <v>3.38</v>
      </c>
    </row>
    <row r="6" spans="1:3">
      <c r="A6" s="10" t="s">
        <v>14</v>
      </c>
      <c r="B6" s="115">
        <v>1.69</v>
      </c>
      <c r="C6" s="116">
        <v>1.3380000000000001</v>
      </c>
    </row>
    <row r="7" spans="1:3">
      <c r="A7" s="10" t="s">
        <v>58</v>
      </c>
      <c r="B7" s="115">
        <v>0.44400000000000001</v>
      </c>
      <c r="C7" s="116">
        <v>2E-3</v>
      </c>
    </row>
    <row r="8" spans="1:3">
      <c r="A8" s="10" t="s">
        <v>12</v>
      </c>
      <c r="B8" s="115">
        <v>1.744</v>
      </c>
      <c r="C8" s="116">
        <v>4.51</v>
      </c>
    </row>
    <row r="9" spans="1:3">
      <c r="A9" s="10" t="s">
        <v>10</v>
      </c>
      <c r="B9" s="115">
        <v>19.95</v>
      </c>
      <c r="C9" s="116">
        <v>15.205</v>
      </c>
    </row>
    <row r="10" spans="1:3">
      <c r="A10" s="10" t="s">
        <v>59</v>
      </c>
      <c r="B10" s="115">
        <v>0</v>
      </c>
      <c r="C10" s="116">
        <v>0</v>
      </c>
    </row>
    <row r="11" spans="1:3">
      <c r="A11" s="10" t="s">
        <v>61</v>
      </c>
      <c r="B11" s="115">
        <v>0.47099999999999997</v>
      </c>
      <c r="C11" s="116">
        <v>0</v>
      </c>
    </row>
    <row r="12" spans="1:3">
      <c r="A12" s="10" t="s">
        <v>15</v>
      </c>
      <c r="B12" s="115">
        <v>1.544</v>
      </c>
      <c r="C12" s="116">
        <v>2.7389999999999999</v>
      </c>
    </row>
    <row r="13" spans="1:3">
      <c r="A13" s="10" t="s">
        <v>67</v>
      </c>
      <c r="B13" s="115">
        <v>0.05</v>
      </c>
      <c r="C13" s="116">
        <v>0</v>
      </c>
    </row>
    <row r="14" spans="1:3">
      <c r="A14" s="10" t="s">
        <v>16</v>
      </c>
      <c r="B14" s="115">
        <v>0.152</v>
      </c>
      <c r="C14" s="116">
        <v>0.192</v>
      </c>
    </row>
    <row r="15" spans="1:3">
      <c r="A15" s="10" t="s">
        <v>60</v>
      </c>
      <c r="B15" s="115">
        <v>0.45600000000000002</v>
      </c>
      <c r="C15" s="116">
        <v>7.4999999999999997E-2</v>
      </c>
    </row>
    <row r="16" spans="1:3">
      <c r="A16" s="10" t="s">
        <v>17</v>
      </c>
      <c r="B16" s="115">
        <v>0.73299999999999998</v>
      </c>
      <c r="C16" s="116">
        <v>0</v>
      </c>
    </row>
    <row r="17" spans="1:5" ht="15.75" thickBot="1">
      <c r="A17" s="22" t="s">
        <v>56</v>
      </c>
      <c r="B17" s="117">
        <v>9.5000000000000001E-2</v>
      </c>
      <c r="C17" s="118">
        <v>0</v>
      </c>
    </row>
    <row r="18" spans="1:5">
      <c r="A18" s="49"/>
      <c r="B18" s="49"/>
      <c r="C18" s="49"/>
      <c r="D18" s="49"/>
      <c r="E18" s="49"/>
    </row>
    <row r="19" spans="1:5">
      <c r="A19" s="49"/>
      <c r="B19" s="49"/>
      <c r="C19" s="49"/>
      <c r="D19" s="49"/>
      <c r="E19" s="49"/>
    </row>
    <row r="41" spans="1:1">
      <c r="A41" s="10" t="s">
        <v>83</v>
      </c>
    </row>
  </sheetData>
  <mergeCells count="2">
    <mergeCell ref="B2:C2"/>
    <mergeCell ref="A2:A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120" zoomScaleNormal="120" workbookViewId="0">
      <selection activeCell="K38" sqref="K38"/>
    </sheetView>
  </sheetViews>
  <sheetFormatPr defaultColWidth="9.140625" defaultRowHeight="9.75"/>
  <cols>
    <col min="1" max="1" width="9.140625" style="121"/>
    <col min="2" max="2" width="18.28515625" style="121" customWidth="1"/>
    <col min="3" max="16" width="5.28515625" style="121" customWidth="1"/>
    <col min="17" max="17" width="12.7109375" style="121" customWidth="1"/>
    <col min="18" max="16384" width="9.140625" style="121"/>
  </cols>
  <sheetData>
    <row r="1" spans="1:18">
      <c r="A1" s="119" t="s">
        <v>133</v>
      </c>
      <c r="B1" s="120"/>
      <c r="C1" s="120"/>
      <c r="D1" s="120"/>
      <c r="E1" s="120"/>
      <c r="F1" s="120"/>
      <c r="G1" s="120"/>
      <c r="H1" s="120"/>
      <c r="I1" s="120"/>
      <c r="J1" s="120"/>
      <c r="K1" s="120"/>
      <c r="L1" s="120"/>
      <c r="M1" s="120"/>
      <c r="N1" s="120"/>
      <c r="O1" s="120"/>
      <c r="P1" s="120"/>
      <c r="Q1" s="120"/>
      <c r="R1" s="120"/>
    </row>
    <row r="2" spans="1:18">
      <c r="B2" s="120"/>
      <c r="C2" s="120"/>
      <c r="D2" s="120"/>
      <c r="E2" s="120"/>
      <c r="F2" s="120"/>
      <c r="G2" s="120"/>
      <c r="H2" s="120"/>
      <c r="I2" s="120"/>
      <c r="J2" s="120"/>
      <c r="K2" s="120"/>
      <c r="L2" s="120"/>
      <c r="M2" s="120"/>
      <c r="N2" s="120"/>
      <c r="O2" s="120"/>
      <c r="P2" s="120"/>
      <c r="Q2" s="120"/>
      <c r="R2" s="120"/>
    </row>
    <row r="3" spans="1:18" ht="12" thickBot="1">
      <c r="A3" s="120"/>
      <c r="B3" s="122"/>
      <c r="C3" s="120"/>
      <c r="D3" s="120"/>
      <c r="E3" s="120"/>
      <c r="F3" s="120"/>
      <c r="G3" s="120"/>
      <c r="H3" s="120"/>
      <c r="I3" s="120"/>
      <c r="J3" s="120"/>
      <c r="K3" s="120"/>
      <c r="L3" s="120"/>
      <c r="M3" s="120"/>
      <c r="N3" s="120"/>
      <c r="O3" s="120"/>
      <c r="P3" s="120"/>
      <c r="Q3" s="120"/>
      <c r="R3" s="120"/>
    </row>
    <row r="4" spans="1:18" ht="10.5" thickBot="1">
      <c r="A4" s="120"/>
      <c r="B4" s="123"/>
      <c r="C4" s="124" t="s">
        <v>27</v>
      </c>
      <c r="D4" s="124" t="s">
        <v>28</v>
      </c>
      <c r="E4" s="124" t="s">
        <v>29</v>
      </c>
      <c r="F4" s="124" t="s">
        <v>30</v>
      </c>
      <c r="G4" s="124" t="s">
        <v>31</v>
      </c>
      <c r="H4" s="124" t="s">
        <v>32</v>
      </c>
      <c r="I4" s="124" t="s">
        <v>33</v>
      </c>
      <c r="J4" s="124" t="s">
        <v>34</v>
      </c>
      <c r="K4" s="124" t="s">
        <v>35</v>
      </c>
      <c r="L4" s="124" t="s">
        <v>36</v>
      </c>
      <c r="M4" s="125">
        <v>2014</v>
      </c>
      <c r="N4" s="125">
        <v>2015</v>
      </c>
      <c r="O4" s="125">
        <v>2016</v>
      </c>
      <c r="P4" s="125">
        <v>2017</v>
      </c>
      <c r="Q4" s="124" t="s">
        <v>97</v>
      </c>
      <c r="R4" s="120"/>
    </row>
    <row r="5" spans="1:18" ht="10.5" thickBot="1">
      <c r="A5" s="120"/>
      <c r="B5" s="126" t="s">
        <v>37</v>
      </c>
      <c r="C5" s="127">
        <v>27.1</v>
      </c>
      <c r="D5" s="127">
        <v>36.9</v>
      </c>
      <c r="E5" s="127">
        <v>42.8</v>
      </c>
      <c r="F5" s="127">
        <v>42.75</v>
      </c>
      <c r="G5" s="127">
        <v>38.270000000000003</v>
      </c>
      <c r="H5" s="127">
        <v>45.81</v>
      </c>
      <c r="I5" s="127">
        <v>50.45</v>
      </c>
      <c r="J5" s="127">
        <v>51.3</v>
      </c>
      <c r="K5" s="127">
        <v>69.150000000000006</v>
      </c>
      <c r="L5" s="127">
        <v>74.150000000000006</v>
      </c>
      <c r="M5" s="127">
        <v>77.849999999999994</v>
      </c>
      <c r="N5" s="127">
        <v>82</v>
      </c>
      <c r="O5" s="127">
        <v>83.7</v>
      </c>
      <c r="P5" s="127">
        <v>86.399999999999991</v>
      </c>
      <c r="Q5" s="127">
        <f>P5/P8*100</f>
        <v>85.417696490360854</v>
      </c>
      <c r="R5" s="120"/>
    </row>
    <row r="6" spans="1:18" ht="10.5" thickBot="1">
      <c r="A6" s="120"/>
      <c r="B6" s="126" t="s">
        <v>38</v>
      </c>
      <c r="C6" s="127">
        <v>0</v>
      </c>
      <c r="D6" s="127">
        <v>0.1</v>
      </c>
      <c r="E6" s="127">
        <v>0.2</v>
      </c>
      <c r="F6" s="127">
        <v>0.2</v>
      </c>
      <c r="G6" s="127">
        <v>0.2</v>
      </c>
      <c r="H6" s="127">
        <v>0.2</v>
      </c>
      <c r="I6" s="127">
        <v>0.1</v>
      </c>
      <c r="J6" s="127">
        <v>0.2</v>
      </c>
      <c r="K6" s="127">
        <v>0.4</v>
      </c>
      <c r="L6" s="127">
        <v>0.1</v>
      </c>
      <c r="M6" s="127">
        <v>0.2</v>
      </c>
      <c r="N6" s="127">
        <v>0</v>
      </c>
      <c r="O6" s="127">
        <v>0.2</v>
      </c>
      <c r="P6" s="127">
        <v>0.2</v>
      </c>
      <c r="Q6" s="127">
        <f>P6/P8*100</f>
        <v>0.19772614928324272</v>
      </c>
      <c r="R6" s="120"/>
    </row>
    <row r="7" spans="1:18" ht="10.5" thickBot="1">
      <c r="A7" s="120"/>
      <c r="B7" s="126" t="s">
        <v>39</v>
      </c>
      <c r="C7" s="127">
        <v>6.2</v>
      </c>
      <c r="D7" s="127">
        <v>9.6999999999999993</v>
      </c>
      <c r="E7" s="127">
        <v>10.25</v>
      </c>
      <c r="F7" s="127">
        <v>11.2</v>
      </c>
      <c r="G7" s="127">
        <v>13.2</v>
      </c>
      <c r="H7" s="127">
        <v>18.2</v>
      </c>
      <c r="I7" s="127">
        <v>15.2</v>
      </c>
      <c r="J7" s="127">
        <v>13.2</v>
      </c>
      <c r="K7" s="127">
        <v>13.2</v>
      </c>
      <c r="L7" s="127">
        <v>9.3999999999999986</v>
      </c>
      <c r="M7" s="127">
        <v>12.7</v>
      </c>
      <c r="N7" s="127">
        <v>16</v>
      </c>
      <c r="O7" s="127">
        <v>16.05</v>
      </c>
      <c r="P7" s="127">
        <v>14.55</v>
      </c>
      <c r="Q7" s="127">
        <f>P7/P8*100</f>
        <v>14.384577360355911</v>
      </c>
      <c r="R7" s="120"/>
    </row>
    <row r="8" spans="1:18" ht="10.5" thickBot="1">
      <c r="A8" s="120"/>
      <c r="B8" s="128" t="s">
        <v>9</v>
      </c>
      <c r="C8" s="129">
        <f>SUM(C5:C7)</f>
        <v>33.300000000000004</v>
      </c>
      <c r="D8" s="129">
        <f t="shared" ref="D8:O8" si="0">SUM(D5:D7)</f>
        <v>46.7</v>
      </c>
      <c r="E8" s="129">
        <f t="shared" si="0"/>
        <v>53.25</v>
      </c>
      <c r="F8" s="129">
        <f t="shared" si="0"/>
        <v>54.150000000000006</v>
      </c>
      <c r="G8" s="129">
        <f t="shared" si="0"/>
        <v>51.67</v>
      </c>
      <c r="H8" s="129">
        <f t="shared" si="0"/>
        <v>64.210000000000008</v>
      </c>
      <c r="I8" s="129">
        <f t="shared" si="0"/>
        <v>65.75</v>
      </c>
      <c r="J8" s="129">
        <f t="shared" si="0"/>
        <v>64.7</v>
      </c>
      <c r="K8" s="129">
        <f t="shared" si="0"/>
        <v>82.750000000000014</v>
      </c>
      <c r="L8" s="129">
        <f t="shared" si="0"/>
        <v>83.65</v>
      </c>
      <c r="M8" s="129">
        <f>SUM(M5:M7)</f>
        <v>90.75</v>
      </c>
      <c r="N8" s="129">
        <f t="shared" si="0"/>
        <v>98</v>
      </c>
      <c r="O8" s="129">
        <f t="shared" si="0"/>
        <v>99.95</v>
      </c>
      <c r="P8" s="129">
        <f>SUM(P5:P7)</f>
        <v>101.14999999999999</v>
      </c>
      <c r="Q8" s="129">
        <f>SUM(Q5:Q7)</f>
        <v>100</v>
      </c>
      <c r="R8" s="120"/>
    </row>
    <row r="9" spans="1:18">
      <c r="A9" s="120"/>
      <c r="C9" s="120"/>
      <c r="D9" s="120"/>
      <c r="E9" s="120"/>
      <c r="F9" s="120"/>
      <c r="G9" s="120"/>
      <c r="H9" s="120"/>
      <c r="I9" s="120"/>
      <c r="J9" s="120"/>
      <c r="K9" s="120"/>
      <c r="L9" s="120"/>
      <c r="M9" s="120"/>
      <c r="N9" s="120"/>
      <c r="O9" s="120"/>
      <c r="P9" s="120"/>
      <c r="Q9" s="120"/>
      <c r="R9" s="120"/>
    </row>
    <row r="10" spans="1:18">
      <c r="A10" s="120" t="s">
        <v>83</v>
      </c>
      <c r="B10" s="120"/>
      <c r="C10" s="120"/>
      <c r="D10" s="120"/>
      <c r="E10" s="120"/>
      <c r="F10" s="120"/>
      <c r="G10" s="120"/>
      <c r="H10" s="120"/>
      <c r="I10" s="120"/>
      <c r="J10" s="120"/>
      <c r="K10" s="120"/>
      <c r="L10" s="120"/>
      <c r="M10" s="120"/>
      <c r="N10" s="120"/>
      <c r="O10" s="120"/>
      <c r="P10" s="120"/>
      <c r="Q10" s="120"/>
      <c r="R10" s="120"/>
    </row>
    <row r="11" spans="1:18">
      <c r="A11" s="120" t="s">
        <v>149</v>
      </c>
      <c r="B11" s="120"/>
      <c r="C11" s="120"/>
      <c r="D11" s="120"/>
      <c r="E11" s="120"/>
      <c r="F11" s="120"/>
      <c r="G11" s="120"/>
      <c r="H11" s="120"/>
      <c r="I11" s="120"/>
      <c r="J11" s="120"/>
      <c r="K11" s="120"/>
      <c r="L11" s="120"/>
      <c r="M11" s="120"/>
      <c r="N11" s="120"/>
    </row>
    <row r="12" spans="1:18">
      <c r="A12" s="120"/>
    </row>
    <row r="13" spans="1:18">
      <c r="A13" s="120"/>
    </row>
    <row r="14" spans="1:18">
      <c r="A14" s="120"/>
    </row>
  </sheetData>
  <pageMargins left="0.7" right="0.7" top="0.75" bottom="0.75" header="0.3" footer="0.3"/>
  <pageSetup paperSize="9" orientation="portrait" r:id="rId1"/>
  <ignoredErrors>
    <ignoredError sqref="C4:N4" numberStoredAsText="1"/>
    <ignoredError sqref="M8:P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110" zoomScaleNormal="110" workbookViewId="0">
      <selection activeCell="N21" sqref="N21"/>
    </sheetView>
  </sheetViews>
  <sheetFormatPr defaultColWidth="8.85546875" defaultRowHeight="15"/>
  <cols>
    <col min="1" max="13" width="8.85546875" style="3"/>
    <col min="14" max="14" width="10.140625" style="3" customWidth="1"/>
    <col min="15" max="15" width="16.7109375" style="3" bestFit="1" customWidth="1"/>
    <col min="16" max="16" width="31.42578125" style="3" customWidth="1"/>
    <col min="17" max="16384" width="8.85546875" style="3"/>
  </cols>
  <sheetData>
    <row r="1" spans="1:15">
      <c r="A1" s="9" t="s">
        <v>134</v>
      </c>
    </row>
    <row r="3" spans="1:15" ht="15.75" thickBot="1">
      <c r="C3" s="49"/>
    </row>
    <row r="4" spans="1:15" ht="15.75" thickBot="1">
      <c r="B4" s="130"/>
      <c r="C4" s="131">
        <v>2006</v>
      </c>
      <c r="D4" s="131">
        <v>2007</v>
      </c>
      <c r="E4" s="132">
        <v>2008</v>
      </c>
      <c r="F4" s="132">
        <v>2009</v>
      </c>
      <c r="G4" s="132">
        <v>2010</v>
      </c>
      <c r="H4" s="132">
        <v>2011</v>
      </c>
      <c r="I4" s="132">
        <v>2012</v>
      </c>
      <c r="J4" s="132">
        <v>2013</v>
      </c>
      <c r="K4" s="132">
        <v>2014</v>
      </c>
      <c r="L4" s="132">
        <v>2015</v>
      </c>
      <c r="M4" s="132">
        <v>2016</v>
      </c>
      <c r="N4" s="133">
        <v>2017</v>
      </c>
    </row>
    <row r="5" spans="1:15">
      <c r="B5" s="134" t="s">
        <v>40</v>
      </c>
      <c r="C5" s="135">
        <v>28</v>
      </c>
      <c r="D5" s="136">
        <v>24.6</v>
      </c>
      <c r="E5" s="136">
        <v>15.96</v>
      </c>
      <c r="F5" s="136">
        <v>18.350000000000001</v>
      </c>
      <c r="G5" s="136">
        <v>19.350000000000001</v>
      </c>
      <c r="H5" s="136">
        <v>20.45</v>
      </c>
      <c r="I5" s="136">
        <v>34.450000000000003</v>
      </c>
      <c r="J5" s="136">
        <v>35.549999999999997</v>
      </c>
      <c r="K5" s="136">
        <v>39.550000000000004</v>
      </c>
      <c r="L5" s="136">
        <v>46.2</v>
      </c>
      <c r="M5" s="136">
        <v>46.2</v>
      </c>
      <c r="N5" s="137">
        <v>51.7</v>
      </c>
      <c r="O5" s="56"/>
    </row>
    <row r="6" spans="1:15">
      <c r="B6" s="134" t="s">
        <v>41</v>
      </c>
      <c r="C6" s="135">
        <v>9.3000000000000007</v>
      </c>
      <c r="D6" s="136">
        <v>12.3</v>
      </c>
      <c r="E6" s="136">
        <v>13.2</v>
      </c>
      <c r="F6" s="136">
        <v>17.7</v>
      </c>
      <c r="G6" s="136">
        <v>19.7</v>
      </c>
      <c r="H6" s="136">
        <v>15.7</v>
      </c>
      <c r="I6" s="136">
        <v>11.6</v>
      </c>
      <c r="J6" s="136">
        <v>10.6</v>
      </c>
      <c r="K6" s="136">
        <v>14.4</v>
      </c>
      <c r="L6" s="136">
        <v>17</v>
      </c>
      <c r="M6" s="136">
        <v>17</v>
      </c>
      <c r="N6" s="137">
        <v>7.6</v>
      </c>
      <c r="O6" s="56"/>
    </row>
    <row r="7" spans="1:15">
      <c r="B7" s="134" t="s">
        <v>42</v>
      </c>
      <c r="C7" s="135">
        <v>10.9</v>
      </c>
      <c r="D7" s="136">
        <v>9.3000000000000007</v>
      </c>
      <c r="E7" s="136">
        <v>14.9</v>
      </c>
      <c r="F7" s="136">
        <v>18.66</v>
      </c>
      <c r="G7" s="136">
        <v>17.399999999999999</v>
      </c>
      <c r="H7" s="136">
        <v>19.25</v>
      </c>
      <c r="I7" s="136">
        <v>26.5</v>
      </c>
      <c r="J7" s="136">
        <v>27.7</v>
      </c>
      <c r="K7" s="136">
        <v>26.6</v>
      </c>
      <c r="L7" s="136">
        <v>22</v>
      </c>
      <c r="M7" s="136">
        <v>22</v>
      </c>
      <c r="N7" s="137">
        <v>30.3</v>
      </c>
      <c r="O7" s="56"/>
    </row>
    <row r="8" spans="1:15" ht="15.75" thickBot="1">
      <c r="B8" s="138" t="s">
        <v>43</v>
      </c>
      <c r="C8" s="139">
        <v>9</v>
      </c>
      <c r="D8" s="140">
        <v>7.95</v>
      </c>
      <c r="E8" s="140">
        <v>8.36</v>
      </c>
      <c r="F8" s="140">
        <v>9.5</v>
      </c>
      <c r="G8" s="140">
        <v>10.3</v>
      </c>
      <c r="H8" s="140">
        <v>9.3000000000000007</v>
      </c>
      <c r="I8" s="140">
        <v>10.199999999999999</v>
      </c>
      <c r="J8" s="140">
        <v>9.7999999999999989</v>
      </c>
      <c r="K8" s="140">
        <v>10.199999999999999</v>
      </c>
      <c r="L8" s="140">
        <v>13.2</v>
      </c>
      <c r="M8" s="140">
        <v>13.2</v>
      </c>
      <c r="N8" s="141">
        <v>11.55</v>
      </c>
      <c r="O8" s="56"/>
    </row>
    <row r="9" spans="1:15">
      <c r="L9" s="108"/>
      <c r="M9" s="108"/>
    </row>
    <row r="10" spans="1:15">
      <c r="N10" s="142"/>
    </row>
    <row r="11" spans="1:15">
      <c r="N11" s="142"/>
    </row>
    <row r="12" spans="1:15">
      <c r="N12" s="142"/>
    </row>
    <row r="13" spans="1:15">
      <c r="N13" s="142"/>
    </row>
    <row r="14" spans="1:15">
      <c r="N14" s="142"/>
    </row>
    <row r="19" spans="2:17" ht="15" customHeight="1"/>
    <row r="20" spans="2:17" ht="15" customHeight="1"/>
    <row r="21" spans="2:17" ht="15" customHeight="1"/>
    <row r="22" spans="2:17" ht="15" customHeight="1">
      <c r="N22" s="11"/>
    </row>
    <row r="23" spans="2:17" ht="15" customHeight="1">
      <c r="N23" s="143"/>
    </row>
    <row r="24" spans="2:17" ht="15" customHeight="1">
      <c r="N24" s="143"/>
      <c r="P24" s="144"/>
      <c r="Q24" s="59"/>
    </row>
    <row r="25" spans="2:17" ht="15" customHeight="1">
      <c r="N25" s="144"/>
    </row>
    <row r="26" spans="2:17" ht="15" customHeight="1">
      <c r="B26" s="135" t="s">
        <v>150</v>
      </c>
      <c r="N26" s="144"/>
    </row>
    <row r="27" spans="2:17">
      <c r="B27" s="135" t="s">
        <v>83</v>
      </c>
      <c r="N27" s="144"/>
    </row>
    <row r="28" spans="2:17">
      <c r="B28" s="11"/>
      <c r="N28" s="144"/>
    </row>
    <row r="29" spans="2:17">
      <c r="N29" s="11"/>
    </row>
    <row r="34" spans="15:15">
      <c r="O34" s="11"/>
    </row>
    <row r="35" spans="15:15" ht="15.75" customHeight="1">
      <c r="O35" s="15"/>
    </row>
    <row r="36" spans="15:15" ht="15.75" customHeight="1">
      <c r="O36" s="15"/>
    </row>
    <row r="37" spans="15:15" ht="15.75" customHeight="1">
      <c r="O37" s="15"/>
    </row>
    <row r="38" spans="15:15" ht="15.75" customHeight="1">
      <c r="O38" s="15"/>
    </row>
    <row r="39" spans="15:15" ht="15.75" customHeight="1">
      <c r="O39" s="15"/>
    </row>
    <row r="40" spans="15:15" ht="15.75" customHeight="1">
      <c r="O40" s="15"/>
    </row>
    <row r="41" spans="15:15">
      <c r="O41" s="11"/>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workbookViewId="0">
      <selection activeCell="C11" sqref="C11"/>
    </sheetView>
  </sheetViews>
  <sheetFormatPr defaultColWidth="8.85546875" defaultRowHeight="15"/>
  <cols>
    <col min="1" max="1" width="33.7109375" style="3" customWidth="1"/>
    <col min="2" max="2" width="47" style="3" bestFit="1" customWidth="1"/>
    <col min="3" max="3" width="69.7109375" style="3" bestFit="1" customWidth="1"/>
    <col min="4" max="4" width="4.28515625" style="3" bestFit="1" customWidth="1"/>
    <col min="5" max="5" width="8.7109375" style="3" customWidth="1"/>
    <col min="6" max="6" width="24.7109375" style="3" customWidth="1"/>
    <col min="7" max="11" width="8.85546875" style="3"/>
    <col min="12" max="12" width="54.28515625" style="3" customWidth="1"/>
    <col min="13" max="16384" width="8.85546875" style="3"/>
  </cols>
  <sheetData>
    <row r="1" spans="1:6" ht="14.45" customHeight="1" thickBot="1">
      <c r="A1" s="9" t="s">
        <v>158</v>
      </c>
    </row>
    <row r="2" spans="1:6" ht="14.45" customHeight="1" thickBot="1">
      <c r="A2" s="40"/>
      <c r="B2" s="150" t="s">
        <v>107</v>
      </c>
      <c r="C2" s="151" t="s">
        <v>109</v>
      </c>
    </row>
    <row r="3" spans="1:6">
      <c r="A3" s="152">
        <v>2010</v>
      </c>
      <c r="B3" s="153">
        <v>3778</v>
      </c>
      <c r="C3" s="154">
        <v>2730</v>
      </c>
    </row>
    <row r="4" spans="1:6">
      <c r="A4" s="152">
        <v>2011</v>
      </c>
      <c r="B4" s="155">
        <v>3948</v>
      </c>
      <c r="C4" s="94">
        <v>2950</v>
      </c>
    </row>
    <row r="5" spans="1:6">
      <c r="A5" s="152">
        <v>2012</v>
      </c>
      <c r="B5" s="155">
        <v>4399</v>
      </c>
      <c r="C5" s="12">
        <v>3207</v>
      </c>
    </row>
    <row r="6" spans="1:6">
      <c r="A6" s="152">
        <v>2013</v>
      </c>
      <c r="B6" s="155">
        <v>4297</v>
      </c>
      <c r="C6" s="12">
        <v>3295</v>
      </c>
    </row>
    <row r="7" spans="1:6">
      <c r="A7" s="152">
        <v>2014</v>
      </c>
      <c r="B7" s="155">
        <v>4345</v>
      </c>
      <c r="C7" s="12">
        <v>3563</v>
      </c>
    </row>
    <row r="8" spans="1:6">
      <c r="A8" s="152">
        <v>2015</v>
      </c>
      <c r="B8" s="155">
        <v>4451</v>
      </c>
      <c r="C8" s="12">
        <v>3498</v>
      </c>
    </row>
    <row r="9" spans="1:6">
      <c r="A9" s="152">
        <v>2016</v>
      </c>
      <c r="B9" s="155">
        <v>4283</v>
      </c>
      <c r="C9" s="12">
        <v>3476</v>
      </c>
    </row>
    <row r="10" spans="1:6" ht="15.75" thickBot="1">
      <c r="A10" s="156">
        <v>2017</v>
      </c>
      <c r="B10" s="157">
        <v>3984</v>
      </c>
      <c r="C10" s="50">
        <v>3093</v>
      </c>
    </row>
    <row r="11" spans="1:6">
      <c r="F11" s="41"/>
    </row>
    <row r="12" spans="1:6">
      <c r="F12" s="158"/>
    </row>
    <row r="13" spans="1:6">
      <c r="F13" s="158"/>
    </row>
    <row r="14" spans="1:6">
      <c r="F14" s="158"/>
    </row>
    <row r="15" spans="1:6">
      <c r="F15" s="158"/>
    </row>
    <row r="16" spans="1:6">
      <c r="F16" s="158"/>
    </row>
    <row r="17" spans="1:12">
      <c r="F17" s="158"/>
    </row>
    <row r="18" spans="1:12">
      <c r="F18" s="158"/>
    </row>
    <row r="26" spans="1:12" ht="14.45" customHeight="1">
      <c r="E26" s="159"/>
      <c r="F26" s="159"/>
      <c r="G26" s="159"/>
      <c r="H26" s="159"/>
      <c r="I26" s="159"/>
      <c r="J26" s="159"/>
      <c r="K26" s="159"/>
      <c r="L26" s="159"/>
    </row>
    <row r="27" spans="1:12" ht="14.45" customHeight="1">
      <c r="A27" s="238" t="s">
        <v>151</v>
      </c>
      <c r="B27" s="238"/>
      <c r="E27" s="159"/>
      <c r="F27" s="159"/>
      <c r="G27" s="159"/>
      <c r="H27" s="159"/>
      <c r="I27" s="159"/>
      <c r="J27" s="159"/>
      <c r="K27" s="159"/>
      <c r="L27" s="159"/>
    </row>
    <row r="28" spans="1:12">
      <c r="A28" s="238"/>
      <c r="B28" s="238"/>
      <c r="E28" s="159"/>
      <c r="F28" s="159"/>
      <c r="G28" s="159"/>
      <c r="H28" s="159"/>
      <c r="I28" s="159"/>
      <c r="J28" s="159"/>
      <c r="K28" s="159"/>
      <c r="L28" s="159"/>
    </row>
    <row r="29" spans="1:12" ht="14.45" customHeight="1">
      <c r="A29" s="238"/>
      <c r="B29" s="238"/>
      <c r="C29" s="159"/>
      <c r="D29" s="159"/>
      <c r="E29" s="159"/>
      <c r="F29" s="159"/>
      <c r="G29" s="159"/>
      <c r="H29" s="159"/>
      <c r="I29" s="159"/>
      <c r="J29" s="159"/>
      <c r="K29" s="159"/>
      <c r="L29" s="159"/>
    </row>
    <row r="30" spans="1:12">
      <c r="A30" s="238"/>
      <c r="B30" s="238"/>
    </row>
    <row r="31" spans="1:12">
      <c r="A31" s="238"/>
      <c r="B31" s="238"/>
    </row>
    <row r="32" spans="1:12">
      <c r="A32" s="238"/>
      <c r="B32" s="238"/>
    </row>
    <row r="33" spans="1:3">
      <c r="A33" s="238"/>
      <c r="B33" s="238"/>
    </row>
    <row r="34" spans="1:3">
      <c r="A34" s="238"/>
      <c r="B34" s="238"/>
    </row>
    <row r="35" spans="1:3">
      <c r="A35" s="3" t="s">
        <v>108</v>
      </c>
    </row>
    <row r="38" spans="1:3" ht="15.75" thickBot="1">
      <c r="A38" s="9" t="s">
        <v>159</v>
      </c>
    </row>
    <row r="39" spans="1:3" ht="15.75" thickBot="1">
      <c r="A39" s="40"/>
      <c r="B39" s="160" t="s">
        <v>143</v>
      </c>
      <c r="C39" s="161" t="s">
        <v>144</v>
      </c>
    </row>
    <row r="40" spans="1:3">
      <c r="A40" s="10" t="s">
        <v>10</v>
      </c>
      <c r="B40" s="135">
        <v>513</v>
      </c>
      <c r="C40" s="12">
        <v>136</v>
      </c>
    </row>
    <row r="41" spans="1:3">
      <c r="A41" s="10" t="s">
        <v>15</v>
      </c>
      <c r="B41" s="135">
        <v>590</v>
      </c>
      <c r="C41" s="12">
        <v>17</v>
      </c>
    </row>
    <row r="42" spans="1:3">
      <c r="A42" s="10" t="s">
        <v>13</v>
      </c>
      <c r="B42" s="11">
        <v>490</v>
      </c>
      <c r="C42" s="12">
        <v>57</v>
      </c>
    </row>
    <row r="43" spans="1:3">
      <c r="A43" s="10" t="s">
        <v>12</v>
      </c>
      <c r="B43" s="11">
        <v>263</v>
      </c>
      <c r="C43" s="12">
        <v>268</v>
      </c>
    </row>
    <row r="44" spans="1:3">
      <c r="A44" s="10" t="s">
        <v>11</v>
      </c>
      <c r="B44" s="11">
        <v>304</v>
      </c>
      <c r="C44" s="12">
        <v>77</v>
      </c>
    </row>
    <row r="45" spans="1:3">
      <c r="A45" s="10" t="s">
        <v>16</v>
      </c>
      <c r="B45" s="11">
        <v>280</v>
      </c>
      <c r="C45" s="12">
        <v>12</v>
      </c>
    </row>
    <row r="46" spans="1:3">
      <c r="A46" s="10" t="s">
        <v>14</v>
      </c>
      <c r="B46" s="11">
        <v>128</v>
      </c>
      <c r="C46" s="12">
        <v>160</v>
      </c>
    </row>
    <row r="47" spans="1:3">
      <c r="A47" s="10" t="s">
        <v>60</v>
      </c>
      <c r="B47" s="11">
        <v>224</v>
      </c>
      <c r="C47" s="12">
        <v>56</v>
      </c>
    </row>
    <row r="48" spans="1:3">
      <c r="A48" s="10" t="s">
        <v>17</v>
      </c>
      <c r="B48" s="11">
        <v>95</v>
      </c>
      <c r="C48" s="12">
        <v>43</v>
      </c>
    </row>
    <row r="49" spans="1:5">
      <c r="A49" s="10" t="s">
        <v>56</v>
      </c>
      <c r="B49" s="11">
        <v>59</v>
      </c>
      <c r="C49" s="12">
        <v>36</v>
      </c>
    </row>
    <row r="50" spans="1:5">
      <c r="A50" s="10" t="s">
        <v>58</v>
      </c>
      <c r="B50" s="11">
        <v>58</v>
      </c>
      <c r="C50" s="12">
        <v>19</v>
      </c>
    </row>
    <row r="51" spans="1:5">
      <c r="A51" s="10" t="s">
        <v>50</v>
      </c>
      <c r="B51" s="11">
        <v>58</v>
      </c>
      <c r="C51" s="12">
        <v>9</v>
      </c>
    </row>
    <row r="52" spans="1:5" ht="15.75" thickBot="1">
      <c r="A52" s="22" t="s">
        <v>61</v>
      </c>
      <c r="B52" s="23">
        <v>31</v>
      </c>
      <c r="C52" s="50">
        <v>1</v>
      </c>
    </row>
    <row r="58" spans="1:5">
      <c r="E58" s="49"/>
    </row>
    <row r="59" spans="1:5">
      <c r="E59" s="49"/>
    </row>
    <row r="73" spans="1:1">
      <c r="A73" s="3" t="s">
        <v>147</v>
      </c>
    </row>
  </sheetData>
  <mergeCells count="1">
    <mergeCell ref="A27:B3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H35" sqref="H35"/>
    </sheetView>
  </sheetViews>
  <sheetFormatPr defaultColWidth="9.140625" defaultRowHeight="12"/>
  <cols>
    <col min="1" max="2" width="9.140625" style="4"/>
    <col min="3" max="3" width="37.42578125" style="4" customWidth="1"/>
    <col min="4" max="4" width="21.7109375" style="4" bestFit="1" customWidth="1"/>
    <col min="5" max="16384" width="9.140625" style="4"/>
  </cols>
  <sheetData>
    <row r="1" spans="1:7">
      <c r="A1" s="8" t="s">
        <v>160</v>
      </c>
    </row>
    <row r="2" spans="1:7" ht="12.75" thickBot="1">
      <c r="A2" s="163"/>
    </row>
    <row r="3" spans="1:7" ht="12.75" thickBot="1">
      <c r="B3" s="162"/>
      <c r="C3" s="160" t="s">
        <v>102</v>
      </c>
      <c r="D3" s="161" t="s">
        <v>101</v>
      </c>
    </row>
    <row r="4" spans="1:7">
      <c r="B4" s="164">
        <v>2002</v>
      </c>
      <c r="C4" s="165">
        <v>35</v>
      </c>
      <c r="D4" s="166">
        <v>50</v>
      </c>
    </row>
    <row r="5" spans="1:7">
      <c r="B5" s="164">
        <v>2003</v>
      </c>
      <c r="C5" s="165">
        <v>48</v>
      </c>
      <c r="D5" s="166">
        <v>64</v>
      </c>
    </row>
    <row r="6" spans="1:7">
      <c r="B6" s="164">
        <v>2004</v>
      </c>
      <c r="C6" s="165">
        <v>57</v>
      </c>
      <c r="D6" s="166">
        <v>70</v>
      </c>
    </row>
    <row r="7" spans="1:7">
      <c r="B7" s="164">
        <v>2005</v>
      </c>
      <c r="C7" s="165">
        <v>56</v>
      </c>
      <c r="D7" s="166">
        <v>83</v>
      </c>
    </row>
    <row r="8" spans="1:7">
      <c r="B8" s="164">
        <v>2006</v>
      </c>
      <c r="C8" s="165">
        <v>67</v>
      </c>
      <c r="D8" s="166">
        <v>85</v>
      </c>
    </row>
    <row r="9" spans="1:7">
      <c r="B9" s="164">
        <v>2007</v>
      </c>
      <c r="C9" s="165">
        <v>78</v>
      </c>
      <c r="D9" s="166">
        <v>109</v>
      </c>
      <c r="G9" s="167"/>
    </row>
    <row r="10" spans="1:7">
      <c r="B10" s="164">
        <v>2008</v>
      </c>
      <c r="C10" s="165">
        <v>87</v>
      </c>
      <c r="D10" s="166">
        <v>119</v>
      </c>
    </row>
    <row r="11" spans="1:7">
      <c r="B11" s="164">
        <v>2009</v>
      </c>
      <c r="C11" s="165">
        <v>86</v>
      </c>
      <c r="D11" s="166">
        <v>97</v>
      </c>
    </row>
    <row r="12" spans="1:7">
      <c r="B12" s="164">
        <v>2010</v>
      </c>
      <c r="C12" s="165">
        <v>100</v>
      </c>
      <c r="D12" s="166">
        <v>145</v>
      </c>
    </row>
    <row r="13" spans="1:7">
      <c r="B13" s="164">
        <v>2011</v>
      </c>
      <c r="C13" s="165">
        <v>97</v>
      </c>
      <c r="D13" s="166">
        <v>129</v>
      </c>
    </row>
    <row r="14" spans="1:7">
      <c r="B14" s="164">
        <v>2012</v>
      </c>
      <c r="C14" s="165">
        <v>84</v>
      </c>
      <c r="D14" s="166">
        <v>121</v>
      </c>
    </row>
    <row r="15" spans="1:7">
      <c r="B15" s="164">
        <v>2013</v>
      </c>
      <c r="C15" s="165">
        <v>90</v>
      </c>
      <c r="D15" s="166">
        <v>120</v>
      </c>
    </row>
    <row r="16" spans="1:7">
      <c r="B16" s="164">
        <v>2014</v>
      </c>
      <c r="C16" s="165">
        <v>101</v>
      </c>
      <c r="D16" s="166">
        <v>134</v>
      </c>
    </row>
    <row r="17" spans="2:5">
      <c r="B17" s="164">
        <v>2015</v>
      </c>
      <c r="C17" s="165">
        <v>98</v>
      </c>
      <c r="D17" s="166">
        <v>111</v>
      </c>
    </row>
    <row r="18" spans="2:5">
      <c r="B18" s="81">
        <v>2016</v>
      </c>
      <c r="C18" s="165">
        <v>106</v>
      </c>
      <c r="D18" s="166">
        <v>130</v>
      </c>
    </row>
    <row r="19" spans="2:5" ht="12.75" thickBot="1">
      <c r="B19" s="168">
        <v>2017</v>
      </c>
      <c r="C19" s="24">
        <v>101</v>
      </c>
      <c r="D19" s="25">
        <v>120</v>
      </c>
    </row>
    <row r="21" spans="2:5">
      <c r="C21" s="167"/>
    </row>
    <row r="24" spans="2:5">
      <c r="B24" s="4" t="s">
        <v>152</v>
      </c>
    </row>
    <row r="25" spans="2:5">
      <c r="B25" s="4" t="s">
        <v>153</v>
      </c>
      <c r="E25" s="53"/>
    </row>
    <row r="27" spans="2:5">
      <c r="E27" s="169"/>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25" sqref="B25"/>
    </sheetView>
  </sheetViews>
  <sheetFormatPr defaultColWidth="8.85546875" defaultRowHeight="15"/>
  <cols>
    <col min="1" max="1" width="85.7109375" style="3" bestFit="1" customWidth="1"/>
    <col min="2" max="2" width="12.7109375" style="3" customWidth="1"/>
    <col min="3" max="8" width="8.85546875" style="3"/>
    <col min="9" max="9" width="14.42578125" style="3" customWidth="1"/>
    <col min="10" max="16384" width="8.85546875" style="3"/>
  </cols>
  <sheetData>
    <row r="1" spans="1:2">
      <c r="A1" s="232" t="s">
        <v>138</v>
      </c>
      <c r="B1" s="11"/>
    </row>
    <row r="4" spans="1:2">
      <c r="A4" s="11"/>
    </row>
    <row r="5" spans="1:2" ht="15.75" thickBot="1"/>
    <row r="6" spans="1:2" ht="15.75" thickBot="1">
      <c r="A6" s="40"/>
      <c r="B6" s="47">
        <v>2017</v>
      </c>
    </row>
    <row r="7" spans="1:2">
      <c r="A7" s="10" t="s">
        <v>10</v>
      </c>
      <c r="B7" s="12">
        <v>31</v>
      </c>
    </row>
    <row r="8" spans="1:2">
      <c r="A8" s="10" t="s">
        <v>11</v>
      </c>
      <c r="B8" s="12">
        <v>29</v>
      </c>
    </row>
    <row r="9" spans="1:2">
      <c r="A9" s="10" t="s">
        <v>12</v>
      </c>
      <c r="B9" s="12">
        <v>23</v>
      </c>
    </row>
    <row r="10" spans="1:2">
      <c r="A10" s="10" t="s">
        <v>13</v>
      </c>
      <c r="B10" s="12">
        <v>13</v>
      </c>
    </row>
    <row r="11" spans="1:2">
      <c r="A11" s="10" t="s">
        <v>59</v>
      </c>
      <c r="B11" s="12">
        <v>6</v>
      </c>
    </row>
    <row r="12" spans="1:2">
      <c r="A12" s="10" t="s">
        <v>14</v>
      </c>
      <c r="B12" s="12">
        <v>4</v>
      </c>
    </row>
    <row r="13" spans="1:2">
      <c r="A13" s="10" t="s">
        <v>61</v>
      </c>
      <c r="B13" s="12">
        <v>3</v>
      </c>
    </row>
    <row r="14" spans="1:2" ht="15.75" thickBot="1">
      <c r="A14" s="22" t="s">
        <v>58</v>
      </c>
      <c r="B14" s="50">
        <v>2</v>
      </c>
    </row>
    <row r="17" spans="1:10" ht="14.45" customHeight="1">
      <c r="A17" s="243" t="s">
        <v>152</v>
      </c>
      <c r="B17" s="112"/>
      <c r="C17" s="112"/>
    </row>
    <row r="18" spans="1:10">
      <c r="A18" s="243"/>
      <c r="B18" s="112"/>
      <c r="C18" s="112"/>
    </row>
    <row r="19" spans="1:10">
      <c r="A19" s="243"/>
      <c r="B19" s="112"/>
      <c r="C19" s="112"/>
    </row>
    <row r="20" spans="1:10">
      <c r="A20" s="11" t="s">
        <v>114</v>
      </c>
    </row>
    <row r="22" spans="1:10">
      <c r="J22" s="26"/>
    </row>
    <row r="23" spans="1:10">
      <c r="J23" s="26"/>
    </row>
  </sheetData>
  <mergeCells count="1">
    <mergeCell ref="A17:A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90" zoomScaleNormal="90" workbookViewId="0">
      <selection activeCell="F32" sqref="F32"/>
    </sheetView>
  </sheetViews>
  <sheetFormatPr defaultColWidth="5.5703125" defaultRowHeight="15"/>
  <cols>
    <col min="1" max="1" width="5.5703125" style="3"/>
    <col min="2" max="2" width="28.28515625" style="3" bestFit="1" customWidth="1"/>
    <col min="3" max="4" width="5.5703125" style="3" customWidth="1"/>
    <col min="5" max="20" width="5.5703125" style="3"/>
    <col min="21" max="21" width="15.7109375" style="3" bestFit="1" customWidth="1"/>
    <col min="22" max="16384" width="5.5703125" style="3"/>
  </cols>
  <sheetData>
    <row r="1" spans="1:20">
      <c r="A1" s="9" t="s">
        <v>123</v>
      </c>
    </row>
    <row r="2" spans="1:20" ht="15.75" thickBot="1"/>
    <row r="3" spans="1:20" ht="15.75" thickBot="1">
      <c r="B3" s="40"/>
      <c r="C3" s="6">
        <v>2000</v>
      </c>
      <c r="D3" s="6">
        <v>2001</v>
      </c>
      <c r="E3" s="6">
        <v>2002</v>
      </c>
      <c r="F3" s="6">
        <v>2003</v>
      </c>
      <c r="G3" s="6">
        <v>2004</v>
      </c>
      <c r="H3" s="6">
        <v>2005</v>
      </c>
      <c r="I3" s="6">
        <v>2006</v>
      </c>
      <c r="J3" s="6">
        <v>2007</v>
      </c>
      <c r="K3" s="6">
        <v>2008</v>
      </c>
      <c r="L3" s="6">
        <v>2009</v>
      </c>
      <c r="M3" s="6">
        <v>2010</v>
      </c>
      <c r="N3" s="6">
        <v>2011</v>
      </c>
      <c r="O3" s="6">
        <v>2012</v>
      </c>
      <c r="P3" s="6">
        <v>2013</v>
      </c>
      <c r="Q3" s="6">
        <v>2014</v>
      </c>
      <c r="R3" s="6">
        <v>2015</v>
      </c>
      <c r="S3" s="6">
        <v>2016</v>
      </c>
      <c r="T3" s="7">
        <v>2017</v>
      </c>
    </row>
    <row r="4" spans="1:20">
      <c r="B4" s="10" t="s">
        <v>0</v>
      </c>
      <c r="C4" s="11">
        <f>HLOOKUP([1]Institutionsdata!$C$327,[1]Institutionsdata!$C$327:$C$344,'Andreas MIS'!A1,0)</f>
        <v>117</v>
      </c>
      <c r="D4" s="11">
        <f>HLOOKUP([1]Institutionsdata!$C$327,[1]Institutionsdata!$C$327:$C$344,'Andreas MIS'!B1,0)</f>
        <v>162</v>
      </c>
      <c r="E4" s="11">
        <f>HLOOKUP([1]Institutionsdata!$C$327,[1]Institutionsdata!$C$327:$C$344,'Andreas MIS'!C1,0)</f>
        <v>170</v>
      </c>
      <c r="F4" s="11">
        <f>HLOOKUP([1]Institutionsdata!$C$327,[1]Institutionsdata!$C$327:$C$344,'Andreas MIS'!D1,0)</f>
        <v>199</v>
      </c>
      <c r="G4" s="11">
        <f>HLOOKUP([1]Institutionsdata!$C$327,[1]Institutionsdata!$C$327:$C$344,'Andreas MIS'!E1,0)</f>
        <v>231</v>
      </c>
      <c r="H4" s="11">
        <f>HLOOKUP([1]Institutionsdata!$C$327,[1]Institutionsdata!$C$327:$C$344,'Andreas MIS'!F1,0)</f>
        <v>276</v>
      </c>
      <c r="I4" s="11">
        <f>HLOOKUP([1]Institutionsdata!$C$327,[1]Institutionsdata!$C$327:$C$344,'Andreas MIS'!G1,0)</f>
        <v>360</v>
      </c>
      <c r="J4" s="11">
        <f>HLOOKUP([1]Institutionsdata!$C$327,[1]Institutionsdata!$C$327:$C$344,'Andreas MIS'!H1,0)</f>
        <v>353</v>
      </c>
      <c r="K4" s="11">
        <f>HLOOKUP([1]Institutionsdata!$C$327,[1]Institutionsdata!$C$327:$C$344,'Andreas MIS'!I1,0)</f>
        <v>292</v>
      </c>
      <c r="L4" s="11">
        <f>HLOOKUP([1]Institutionsdata!$C$327,[1]Institutionsdata!$C$327:$C$344,'Andreas MIS'!J1,0)</f>
        <v>287</v>
      </c>
      <c r="M4" s="11">
        <f>HLOOKUP([1]Institutionsdata!$C$327,[1]Institutionsdata!$C$327:$C$344,'Andreas MIS'!K1,0)</f>
        <v>324</v>
      </c>
      <c r="N4" s="11">
        <f>HLOOKUP([1]Institutionsdata!$C$327,[1]Institutionsdata!$C$327:$C$344,'Andreas MIS'!L1,0)</f>
        <v>359</v>
      </c>
      <c r="O4" s="11">
        <f>HLOOKUP([1]Institutionsdata!$C$327,[1]Institutionsdata!$C$327:$C$344,'Andreas MIS'!M1,0)</f>
        <v>430</v>
      </c>
      <c r="P4" s="11">
        <f>HLOOKUP([1]Institutionsdata!$C$327,[1]Institutionsdata!$C$327:$C$344,'Andreas MIS'!N1,0)</f>
        <v>479</v>
      </c>
      <c r="Q4" s="11">
        <f>HLOOKUP([1]Institutionsdata!$C$327,[1]Institutionsdata!$C$327:$C$344,'Andreas MIS'!O1,0)</f>
        <v>464</v>
      </c>
      <c r="R4" s="11">
        <f>HLOOKUP([1]Institutionsdata!$C$327,[1]Institutionsdata!$C$327:$C$344,'Andreas MIS'!P1,0)</f>
        <v>478</v>
      </c>
      <c r="S4" s="11">
        <f>HLOOKUP([1]Institutionsdata!$C$327,[1]Institutionsdata!$C$327:$C$344,'Andreas MIS'!Q1,0)</f>
        <v>473</v>
      </c>
      <c r="T4" s="12">
        <f>HLOOKUP([1]Institutionsdata!$C$327,[1]Institutionsdata!$C$327:$C$344,'Andreas MIS'!R1,0)</f>
        <v>421</v>
      </c>
    </row>
    <row r="5" spans="1:20">
      <c r="B5" s="10" t="s">
        <v>1</v>
      </c>
      <c r="C5" s="11">
        <f>HLOOKUP([1]Institutionsdata!$D$327,[1]Institutionsdata!$D$327:$D$344,'Andreas MIS'!A1,0)</f>
        <v>52</v>
      </c>
      <c r="D5" s="11">
        <f>HLOOKUP([1]Institutionsdata!$D$327,[1]Institutionsdata!$D$327:$D$344,'Andreas MIS'!B1,0)</f>
        <v>60</v>
      </c>
      <c r="E5" s="11">
        <f>HLOOKUP([1]Institutionsdata!$D$327,[1]Institutionsdata!$D$327:$D$344,'Andreas MIS'!C1,0)</f>
        <v>76</v>
      </c>
      <c r="F5" s="11">
        <f>HLOOKUP([1]Institutionsdata!$D$327,[1]Institutionsdata!$D$327:$D$344,'Andreas MIS'!D1,0)</f>
        <v>80</v>
      </c>
      <c r="G5" s="11">
        <f>HLOOKUP([1]Institutionsdata!$D$327,[1]Institutionsdata!$D$327:$D$344,'Andreas MIS'!E1,0)</f>
        <v>104</v>
      </c>
      <c r="H5" s="11">
        <f>HLOOKUP([1]Institutionsdata!$D$327,[1]Institutionsdata!$D$327:$D$344,'Andreas MIS'!F1,0)</f>
        <v>85</v>
      </c>
      <c r="I5" s="11">
        <f>HLOOKUP([1]Institutionsdata!$D$327,[1]Institutionsdata!$D$327:$D$344,'Andreas MIS'!G1,0)</f>
        <v>110</v>
      </c>
      <c r="J5" s="11">
        <f>HLOOKUP([1]Institutionsdata!$D$327,[1]Institutionsdata!$D$327:$D$344,'Andreas MIS'!H1,0)</f>
        <v>127</v>
      </c>
      <c r="K5" s="11">
        <f>HLOOKUP([1]Institutionsdata!$D$327,[1]Institutionsdata!$D$327:$D$344,'Andreas MIS'!I1,0)</f>
        <v>125</v>
      </c>
      <c r="L5" s="11">
        <f>HLOOKUP([1]Institutionsdata!$D$327,[1]Institutionsdata!$D$327:$D$344,'Andreas MIS'!J1,0)</f>
        <v>127</v>
      </c>
      <c r="M5" s="11">
        <f>HLOOKUP([1]Institutionsdata!$D$327,[1]Institutionsdata!$D$327:$D$344,'Andreas MIS'!K1,0)</f>
        <v>120</v>
      </c>
      <c r="N5" s="11">
        <f>HLOOKUP([1]Institutionsdata!$D$327,[1]Institutionsdata!$D$327:$D$344,'Andreas MIS'!L1,0)</f>
        <v>167</v>
      </c>
      <c r="O5" s="11">
        <f>HLOOKUP([1]Institutionsdata!$D$327,[1]Institutionsdata!$D$327:$D$344,'Andreas MIS'!M1,0)</f>
        <v>171</v>
      </c>
      <c r="P5" s="11">
        <f>HLOOKUP([1]Institutionsdata!$D$327,[1]Institutionsdata!$D$327:$D$344,'Andreas MIS'!N1,0)</f>
        <v>195</v>
      </c>
      <c r="Q5" s="11">
        <f>HLOOKUP([1]Institutionsdata!$D$327,[1]Institutionsdata!$D$327:$D$344,'Andreas MIS'!O1,0)</f>
        <v>183</v>
      </c>
      <c r="R5" s="11">
        <f>HLOOKUP([1]Institutionsdata!$D$327,[1]Institutionsdata!$D$327:$D$344,'Andreas MIS'!P1,0)</f>
        <v>144</v>
      </c>
      <c r="S5" s="11">
        <f>HLOOKUP([1]Institutionsdata!$D$327,[1]Institutionsdata!$D$327:$D$344,'Andreas MIS'!Q1,0)</f>
        <v>165</v>
      </c>
      <c r="T5" s="12">
        <f>HLOOKUP([1]Institutionsdata!$D$327,[1]Institutionsdata!$D$327:$D$344,'Andreas MIS'!R1,0)</f>
        <v>147</v>
      </c>
    </row>
    <row r="6" spans="1:20">
      <c r="B6" s="10" t="s">
        <v>2</v>
      </c>
      <c r="C6" s="11">
        <f>HLOOKUP([1]Institutionsdata!$F$327,[1]Institutionsdata!$F$327:$F$344,'Andreas MIS'!A1,0)</f>
        <v>11</v>
      </c>
      <c r="D6" s="11">
        <f>HLOOKUP([1]Institutionsdata!$F$327,[1]Institutionsdata!$F$327:$F$344,'Andreas MIS'!B1,0)</f>
        <v>34</v>
      </c>
      <c r="E6" s="11">
        <f>HLOOKUP([1]Institutionsdata!$F$327,[1]Institutionsdata!$F$327:$F$344,'Andreas MIS'!C1,0)</f>
        <v>27</v>
      </c>
      <c r="F6" s="11">
        <f>HLOOKUP([1]Institutionsdata!$F$327,[1]Institutionsdata!$F$327:$F$344,'Andreas MIS'!D1,0)</f>
        <v>32</v>
      </c>
      <c r="G6" s="11">
        <f>HLOOKUP([1]Institutionsdata!$F$327,[1]Institutionsdata!$F$327:$F$344,'Andreas MIS'!E1,0)</f>
        <v>44</v>
      </c>
      <c r="H6" s="11">
        <f>HLOOKUP([1]Institutionsdata!$F$327,[1]Institutionsdata!$F$327:$F$344,'Andreas MIS'!F1,0)</f>
        <v>78</v>
      </c>
      <c r="I6" s="11">
        <f>HLOOKUP([1]Institutionsdata!$F$327,[1]Institutionsdata!$F$327:$F$344,'Andreas MIS'!G1,0)</f>
        <v>113</v>
      </c>
      <c r="J6" s="11">
        <f>HLOOKUP([1]Institutionsdata!$F$327,[1]Institutionsdata!$F$327:$F$344,'Andreas MIS'!H1,0)</f>
        <v>88</v>
      </c>
      <c r="K6" s="11">
        <f>HLOOKUP([1]Institutionsdata!$F$327,[1]Institutionsdata!$F$327:$F$344,'Andreas MIS'!I1,0)</f>
        <v>88</v>
      </c>
      <c r="L6" s="11">
        <f>HLOOKUP([1]Institutionsdata!$F$327,[1]Institutionsdata!$F$327:$F$344,'Andreas MIS'!J1,0)</f>
        <v>73</v>
      </c>
      <c r="M6" s="11">
        <f>HLOOKUP([1]Institutionsdata!$F$327,[1]Institutionsdata!$F$327:$F$344,'Andreas MIS'!K1,0)</f>
        <v>103</v>
      </c>
      <c r="N6" s="11">
        <f>HLOOKUP([1]Institutionsdata!$F$327,[1]Institutionsdata!$F$327:$F$344,'Andreas MIS'!L1,0)</f>
        <v>107</v>
      </c>
      <c r="O6" s="11">
        <f>HLOOKUP([1]Institutionsdata!$F$327,[1]Institutionsdata!$F$327:$F$344,'Andreas MIS'!M1,0)</f>
        <v>108</v>
      </c>
      <c r="P6" s="11">
        <f>HLOOKUP([1]Institutionsdata!$F$327,[1]Institutionsdata!$F$327:$F$344,'Andreas MIS'!N1,0)</f>
        <v>120</v>
      </c>
      <c r="Q6" s="11">
        <f>HLOOKUP([1]Institutionsdata!$F$327,[1]Institutionsdata!$F$327:$F$344,'Andreas MIS'!O1,0)</f>
        <v>123</v>
      </c>
      <c r="R6" s="11">
        <f>HLOOKUP([1]Institutionsdata!$F$327,[1]Institutionsdata!$F$327:$F$344,'Andreas MIS'!P1,0)</f>
        <v>190</v>
      </c>
      <c r="S6" s="11">
        <f>HLOOKUP([1]Institutionsdata!$F$327,[1]Institutionsdata!$F$327:$F$344,'Andreas MIS'!Q1,0)</f>
        <v>144</v>
      </c>
      <c r="T6" s="12">
        <f>HLOOKUP([1]Institutionsdata!$F$327,[1]Institutionsdata!$F$327:$F$344,'Andreas MIS'!R1,0)</f>
        <v>140</v>
      </c>
    </row>
    <row r="7" spans="1:20" ht="15.75" thickBot="1">
      <c r="B7" s="22" t="s">
        <v>69</v>
      </c>
      <c r="C7" s="23">
        <f>HLOOKUP([1]Institutionsdata!$H$327,[1]Institutionsdata!$H$327:$H$344,'Andreas MIS'!A1,0)</f>
        <v>2</v>
      </c>
      <c r="D7" s="23">
        <f>HLOOKUP([1]Institutionsdata!$H$327,[1]Institutionsdata!$H$327:$H$344,'Andreas MIS'!B1,0)</f>
        <v>8</v>
      </c>
      <c r="E7" s="23">
        <f>HLOOKUP([1]Institutionsdata!$H$327,[1]Institutionsdata!$H$327:$H$344,'Andreas MIS'!C1,0)</f>
        <v>4</v>
      </c>
      <c r="F7" s="23">
        <f>HLOOKUP([1]Institutionsdata!$H$327,[1]Institutionsdata!$H$327:$H$344,'Andreas MIS'!D1,0)</f>
        <v>10</v>
      </c>
      <c r="G7" s="23">
        <f>HLOOKUP([1]Institutionsdata!$H$327,[1]Institutionsdata!$H$327:$H$344,'Andreas MIS'!E1,0)</f>
        <v>7</v>
      </c>
      <c r="H7" s="23">
        <f>HLOOKUP([1]Institutionsdata!$H$327,[1]Institutionsdata!$H$327:$H$344,'Andreas MIS'!F1,0)</f>
        <v>14</v>
      </c>
      <c r="I7" s="23">
        <f>HLOOKUP([1]Institutionsdata!$H$327,[1]Institutionsdata!$H$327:$H$344,'Andreas MIS'!G1,0)</f>
        <v>16</v>
      </c>
      <c r="J7" s="23">
        <f>HLOOKUP([1]Institutionsdata!$H$327,[1]Institutionsdata!$H$327:$H$344,'Andreas MIS'!H1,0)</f>
        <v>9</v>
      </c>
      <c r="K7" s="23">
        <f>HLOOKUP([1]Institutionsdata!$H$327,[1]Institutionsdata!$H$327:$H$344,'Andreas MIS'!I1,0)</f>
        <v>12</v>
      </c>
      <c r="L7" s="23">
        <f>HLOOKUP([1]Institutionsdata!$H$327,[1]Institutionsdata!$H$327:$H$344,'Andreas MIS'!J1,0)</f>
        <v>8</v>
      </c>
      <c r="M7" s="23">
        <f>HLOOKUP([1]Institutionsdata!$H$327,[1]Institutionsdata!$H$327:$H$344,'Andreas MIS'!K1,0)</f>
        <v>11</v>
      </c>
      <c r="N7" s="23">
        <f>HLOOKUP([1]Institutionsdata!$H$327,[1]Institutionsdata!$H$327:$H$344,'Andreas MIS'!L1,0)</f>
        <v>8</v>
      </c>
      <c r="O7" s="23">
        <f>HLOOKUP([1]Institutionsdata!$H$327,[1]Institutionsdata!$H$327:$H$344,'Andreas MIS'!M1,0)</f>
        <v>19</v>
      </c>
      <c r="P7" s="23">
        <f>HLOOKUP([1]Institutionsdata!$H$327,[1]Institutionsdata!$H$327:$H$344,'Andreas MIS'!N1,0)</f>
        <v>17</v>
      </c>
      <c r="Q7" s="23">
        <f>HLOOKUP([1]Institutionsdata!$H$327,[1]Institutionsdata!$H$327:$H$344,'Andreas MIS'!O1,0)</f>
        <v>18</v>
      </c>
      <c r="R7" s="23">
        <f>HLOOKUP([1]Institutionsdata!$H$327,[1]Institutionsdata!$H$327:$H$344,'Andreas MIS'!P1,0)</f>
        <v>21</v>
      </c>
      <c r="S7" s="23">
        <f>HLOOKUP([1]Institutionsdata!$H$327,[1]Institutionsdata!$H$327:$H$344,'Andreas MIS'!Q1,0)</f>
        <v>22</v>
      </c>
      <c r="T7" s="50">
        <f>HLOOKUP([1]Institutionsdata!$H$327,[1]Institutionsdata!$H$327:$H$344,'Andreas MIS'!R1,0)</f>
        <v>18</v>
      </c>
    </row>
    <row r="8" spans="1:20">
      <c r="D8" s="51"/>
      <c r="E8" s="51"/>
      <c r="F8" s="51"/>
      <c r="G8" s="51"/>
      <c r="H8" s="51"/>
      <c r="I8" s="51"/>
      <c r="J8" s="51"/>
      <c r="K8" s="51"/>
      <c r="L8" s="51"/>
      <c r="M8" s="51"/>
      <c r="N8" s="51"/>
      <c r="O8" s="51"/>
      <c r="P8" s="51"/>
    </row>
    <row r="9" spans="1:20">
      <c r="B9" s="49"/>
    </row>
    <row r="10" spans="1:20">
      <c r="B10" s="52"/>
    </row>
    <row r="13" spans="1:20">
      <c r="B13" s="53"/>
    </row>
    <row r="14" spans="1:20">
      <c r="B14" s="42"/>
      <c r="D14" s="49"/>
    </row>
    <row r="15" spans="1:20">
      <c r="B15" s="54"/>
      <c r="C15" s="54"/>
      <c r="D15" s="54"/>
      <c r="E15" s="54"/>
      <c r="F15" s="54"/>
      <c r="G15" s="54"/>
    </row>
    <row r="16" spans="1:20">
      <c r="B16" s="54"/>
      <c r="C16" s="54"/>
      <c r="D16" s="54"/>
      <c r="E16" s="54"/>
      <c r="F16" s="54"/>
      <c r="G16" s="54"/>
    </row>
    <row r="17" spans="2:7" ht="14.45" customHeight="1">
      <c r="B17" s="54"/>
      <c r="C17" s="54"/>
      <c r="D17" s="54"/>
      <c r="E17" s="54"/>
      <c r="F17" s="54"/>
      <c r="G17" s="54"/>
    </row>
    <row r="22" spans="2:7">
      <c r="C22" s="3" t="s">
        <v>83</v>
      </c>
    </row>
    <row r="32" spans="2:7" ht="21" customHeight="1"/>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1"/>
  <sheetViews>
    <sheetView workbookViewId="0">
      <selection activeCell="J29" sqref="J29"/>
    </sheetView>
  </sheetViews>
  <sheetFormatPr defaultColWidth="8.85546875" defaultRowHeight="15"/>
  <cols>
    <col min="1" max="1" width="14.28515625" style="3" customWidth="1"/>
    <col min="2" max="16384" width="8.85546875" style="3"/>
  </cols>
  <sheetData>
    <row r="1" spans="1:6">
      <c r="A1" s="1" t="s">
        <v>161</v>
      </c>
    </row>
    <row r="2" spans="1:6">
      <c r="A2" s="2"/>
      <c r="B2" s="2">
        <v>2013</v>
      </c>
      <c r="C2" s="2">
        <v>2014</v>
      </c>
      <c r="D2" s="2">
        <v>2015</v>
      </c>
      <c r="E2" s="2">
        <v>2016</v>
      </c>
      <c r="F2" s="2">
        <v>2017</v>
      </c>
    </row>
    <row r="3" spans="1:6">
      <c r="A3" s="2" t="s">
        <v>110</v>
      </c>
      <c r="B3" s="2">
        <v>34</v>
      </c>
      <c r="C3" s="2">
        <v>23</v>
      </c>
      <c r="D3" s="2">
        <v>16</v>
      </c>
      <c r="E3" s="2">
        <v>26</v>
      </c>
      <c r="F3" s="170">
        <v>29</v>
      </c>
    </row>
    <row r="20" spans="1:1">
      <c r="A20" s="3" t="s">
        <v>114</v>
      </c>
    </row>
    <row r="21" spans="1:1">
      <c r="A21" s="3" t="s">
        <v>154</v>
      </c>
    </row>
  </sheetData>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B15" sqref="B15"/>
    </sheetView>
  </sheetViews>
  <sheetFormatPr defaultColWidth="8.85546875" defaultRowHeight="15"/>
  <cols>
    <col min="1" max="1" width="39.7109375" style="3" customWidth="1"/>
    <col min="2" max="2" width="14.7109375" style="3" bestFit="1" customWidth="1"/>
    <col min="3" max="9" width="8.85546875" style="3"/>
    <col min="10" max="10" width="16.7109375" style="3" bestFit="1" customWidth="1"/>
    <col min="11" max="16384" width="8.85546875" style="3"/>
  </cols>
  <sheetData>
    <row r="1" spans="1:3">
      <c r="A1" s="20" t="s">
        <v>140</v>
      </c>
    </row>
    <row r="2" spans="1:3" ht="15.75" thickBot="1"/>
    <row r="3" spans="1:3" ht="15.75" thickBot="1">
      <c r="A3" s="40"/>
      <c r="B3" s="92" t="s">
        <v>111</v>
      </c>
    </row>
    <row r="4" spans="1:3">
      <c r="A4" s="10" t="s">
        <v>112</v>
      </c>
      <c r="B4" s="172">
        <v>9</v>
      </c>
    </row>
    <row r="5" spans="1:3">
      <c r="A5" s="10" t="s">
        <v>10</v>
      </c>
      <c r="B5" s="172">
        <v>7</v>
      </c>
    </row>
    <row r="6" spans="1:3">
      <c r="A6" s="10" t="s">
        <v>113</v>
      </c>
      <c r="B6" s="172">
        <v>4</v>
      </c>
    </row>
    <row r="7" spans="1:3">
      <c r="A7" s="10" t="s">
        <v>13</v>
      </c>
      <c r="B7" s="172">
        <v>3</v>
      </c>
    </row>
    <row r="8" spans="1:3">
      <c r="A8" s="10" t="s">
        <v>59</v>
      </c>
      <c r="B8" s="12">
        <v>2</v>
      </c>
      <c r="C8" s="171"/>
    </row>
    <row r="9" spans="1:3">
      <c r="A9" s="10" t="s">
        <v>12</v>
      </c>
      <c r="B9" s="12">
        <v>2</v>
      </c>
      <c r="C9" s="171"/>
    </row>
    <row r="10" spans="1:3" ht="15.75" thickBot="1">
      <c r="A10" s="22" t="s">
        <v>14</v>
      </c>
      <c r="B10" s="50">
        <v>2</v>
      </c>
      <c r="C10" s="171"/>
    </row>
    <row r="11" spans="1:3">
      <c r="C11" s="171"/>
    </row>
    <row r="12" spans="1:3">
      <c r="C12" s="171"/>
    </row>
    <row r="13" spans="1:3">
      <c r="C13" s="11"/>
    </row>
    <row r="14" spans="1:3">
      <c r="C14" s="173"/>
    </row>
    <row r="15" spans="1:3">
      <c r="C15" s="48"/>
    </row>
    <row r="16" spans="1:3">
      <c r="C16" s="48"/>
    </row>
    <row r="17" spans="1:4">
      <c r="C17" s="48"/>
    </row>
    <row r="18" spans="1:4">
      <c r="C18" s="48"/>
    </row>
    <row r="19" spans="1:4">
      <c r="A19" s="243" t="s">
        <v>155</v>
      </c>
      <c r="B19" s="243"/>
      <c r="C19" s="243"/>
      <c r="D19" s="243"/>
    </row>
    <row r="20" spans="1:4">
      <c r="A20" s="243"/>
      <c r="B20" s="243"/>
      <c r="C20" s="243"/>
      <c r="D20" s="243"/>
    </row>
    <row r="21" spans="1:4">
      <c r="A21" s="243"/>
      <c r="B21" s="243"/>
      <c r="C21" s="243"/>
      <c r="D21" s="243"/>
    </row>
    <row r="22" spans="1:4">
      <c r="A22" s="11" t="s">
        <v>114</v>
      </c>
    </row>
    <row r="24" spans="1:4">
      <c r="A24" s="174"/>
    </row>
  </sheetData>
  <mergeCells count="1">
    <mergeCell ref="A19:D2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3" sqref="A3"/>
    </sheetView>
  </sheetViews>
  <sheetFormatPr defaultColWidth="8.85546875" defaultRowHeight="15"/>
  <cols>
    <col min="1" max="1" width="49.42578125" style="3" customWidth="1"/>
    <col min="2" max="3" width="15.28515625" style="3" bestFit="1" customWidth="1"/>
    <col min="4" max="14" width="8.85546875" style="3"/>
    <col min="15" max="15" width="9.42578125" style="3" bestFit="1" customWidth="1"/>
    <col min="16" max="16" width="28.85546875" style="3" customWidth="1"/>
    <col min="17" max="17" width="24.7109375" style="3" bestFit="1" customWidth="1"/>
    <col min="18" max="18" width="11.5703125" style="3" bestFit="1" customWidth="1"/>
    <col min="19" max="19" width="20.85546875" style="3" bestFit="1" customWidth="1"/>
    <col min="20" max="16384" width="8.85546875" style="3"/>
  </cols>
  <sheetData>
    <row r="1" spans="1:13">
      <c r="A1" s="244" t="s">
        <v>162</v>
      </c>
      <c r="B1" s="244"/>
    </row>
    <row r="2" spans="1:13" ht="15.75" thickBot="1">
      <c r="A2" s="245"/>
      <c r="B2" s="245"/>
    </row>
    <row r="3" spans="1:13" ht="15.75" thickBot="1">
      <c r="A3" s="40"/>
      <c r="B3" s="47" t="s">
        <v>163</v>
      </c>
    </row>
    <row r="4" spans="1:13">
      <c r="A4" s="175" t="s">
        <v>10</v>
      </c>
      <c r="B4" s="180">
        <v>4.7344462698704044</v>
      </c>
    </row>
    <row r="5" spans="1:13">
      <c r="A5" s="175" t="s">
        <v>12</v>
      </c>
      <c r="B5" s="180">
        <v>3.5699893686360813</v>
      </c>
    </row>
    <row r="6" spans="1:13">
      <c r="A6" s="175" t="s">
        <v>99</v>
      </c>
      <c r="B6" s="180">
        <v>3.5166057202324108</v>
      </c>
    </row>
    <row r="7" spans="1:13">
      <c r="A7" s="175" t="s">
        <v>11</v>
      </c>
      <c r="B7" s="180">
        <v>2.8553905526565933</v>
      </c>
    </row>
    <row r="8" spans="1:13">
      <c r="A8" s="175" t="s">
        <v>14</v>
      </c>
      <c r="B8" s="180">
        <v>2.7731429804215604</v>
      </c>
    </row>
    <row r="9" spans="1:13">
      <c r="A9" s="175" t="s">
        <v>59</v>
      </c>
      <c r="B9" s="180">
        <v>0.89167197843615709</v>
      </c>
    </row>
    <row r="10" spans="1:13">
      <c r="A10" s="175" t="s">
        <v>58</v>
      </c>
      <c r="B10" s="180">
        <v>0.38106018912996192</v>
      </c>
    </row>
    <row r="11" spans="1:13" ht="15.75" thickBot="1">
      <c r="A11" s="176" t="s">
        <v>87</v>
      </c>
      <c r="B11" s="181">
        <v>0.33938413014532359</v>
      </c>
    </row>
    <row r="12" spans="1:13">
      <c r="B12" s="177"/>
      <c r="M12" s="11"/>
    </row>
    <row r="13" spans="1:13">
      <c r="A13" s="182" t="s">
        <v>156</v>
      </c>
      <c r="E13" s="178"/>
    </row>
    <row r="14" spans="1:13" ht="30">
      <c r="A14" s="182" t="s">
        <v>157</v>
      </c>
      <c r="E14" s="179"/>
    </row>
  </sheetData>
  <mergeCells count="1">
    <mergeCell ref="A1:B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A2" sqref="A2"/>
    </sheetView>
  </sheetViews>
  <sheetFormatPr defaultColWidth="8.85546875" defaultRowHeight="15"/>
  <cols>
    <col min="1" max="1" width="33.85546875" style="3" customWidth="1"/>
    <col min="2" max="2" width="17.140625" style="3" customWidth="1"/>
    <col min="3" max="16384" width="8.85546875" style="3"/>
  </cols>
  <sheetData>
    <row r="1" spans="1:2">
      <c r="A1" s="183" t="s">
        <v>182</v>
      </c>
    </row>
    <row r="2" spans="1:2" ht="15.75" thickBot="1"/>
    <row r="3" spans="1:2" ht="15.75" thickBot="1">
      <c r="A3" s="40"/>
      <c r="B3" s="47" t="s">
        <v>85</v>
      </c>
    </row>
    <row r="4" spans="1:2">
      <c r="A4" s="10" t="s">
        <v>86</v>
      </c>
      <c r="B4" s="12">
        <v>25.3</v>
      </c>
    </row>
    <row r="5" spans="1:2">
      <c r="A5" s="10" t="s">
        <v>172</v>
      </c>
      <c r="B5" s="12">
        <v>12.8</v>
      </c>
    </row>
    <row r="6" spans="1:2">
      <c r="A6" s="10" t="s">
        <v>164</v>
      </c>
      <c r="B6" s="184">
        <v>11.2</v>
      </c>
    </row>
    <row r="7" spans="1:2">
      <c r="A7" s="10" t="s">
        <v>165</v>
      </c>
      <c r="B7" s="184">
        <v>8.9</v>
      </c>
    </row>
    <row r="8" spans="1:2">
      <c r="A8" s="134" t="s">
        <v>167</v>
      </c>
      <c r="B8" s="12">
        <v>8.1999999999999993</v>
      </c>
    </row>
    <row r="9" spans="1:2">
      <c r="A9" s="10" t="s">
        <v>166</v>
      </c>
      <c r="B9" s="12">
        <v>8.1999999999999993</v>
      </c>
    </row>
    <row r="10" spans="1:2">
      <c r="A10" s="10" t="s">
        <v>171</v>
      </c>
      <c r="B10" s="12">
        <v>8</v>
      </c>
    </row>
    <row r="11" spans="1:2">
      <c r="A11" s="10" t="s">
        <v>169</v>
      </c>
      <c r="B11" s="12">
        <v>6.8</v>
      </c>
    </row>
    <row r="12" spans="1:2">
      <c r="A12" s="10" t="s">
        <v>168</v>
      </c>
      <c r="B12" s="12">
        <v>6.5</v>
      </c>
    </row>
    <row r="13" spans="1:2" ht="15.75" thickBot="1">
      <c r="A13" s="22" t="s">
        <v>170</v>
      </c>
      <c r="B13" s="50">
        <v>5.5</v>
      </c>
    </row>
    <row r="27" spans="5:5">
      <c r="E27" s="26"/>
    </row>
    <row r="28" spans="5:5">
      <c r="E28" s="26"/>
    </row>
    <row r="29" spans="5:5">
      <c r="E29" s="179"/>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8.85546875" defaultRowHeight="15"/>
  <cols>
    <col min="1" max="1" width="28.7109375" style="3" customWidth="1"/>
    <col min="2" max="9" width="11.28515625" style="3" bestFit="1" customWidth="1"/>
    <col min="10" max="16384" width="8.85546875" style="3"/>
  </cols>
  <sheetData>
    <row r="1" spans="1:9">
      <c r="A1" s="187" t="s">
        <v>183</v>
      </c>
    </row>
    <row r="2" spans="1:9" ht="15.75" thickBot="1"/>
    <row r="3" spans="1:9" ht="15.75" thickBot="1">
      <c r="A3" s="40"/>
      <c r="B3" s="39">
        <v>2008</v>
      </c>
      <c r="C3" s="39">
        <v>2009</v>
      </c>
      <c r="D3" s="39">
        <v>2010</v>
      </c>
      <c r="E3" s="39">
        <v>2011</v>
      </c>
      <c r="F3" s="39">
        <v>2012</v>
      </c>
      <c r="G3" s="39">
        <v>2013</v>
      </c>
      <c r="H3" s="39">
        <v>2014</v>
      </c>
      <c r="I3" s="47">
        <v>2015</v>
      </c>
    </row>
    <row r="4" spans="1:9">
      <c r="A4" s="10" t="s">
        <v>70</v>
      </c>
      <c r="B4" s="185">
        <v>4.2469041437691732</v>
      </c>
      <c r="C4" s="185">
        <v>3.5835283134151705</v>
      </c>
      <c r="D4" s="185">
        <v>3.0950765016633635</v>
      </c>
      <c r="E4" s="185">
        <v>3.4666366328543052</v>
      </c>
      <c r="F4" s="185">
        <v>2.7233528519472605</v>
      </c>
      <c r="G4" s="185">
        <v>2.5575747446194623</v>
      </c>
      <c r="H4" s="185">
        <v>1.9407403004146757</v>
      </c>
      <c r="I4" s="180">
        <v>2.6281302740954011</v>
      </c>
    </row>
    <row r="5" spans="1:9">
      <c r="A5" s="10" t="s">
        <v>71</v>
      </c>
      <c r="B5" s="185">
        <v>0.72097900130481618</v>
      </c>
      <c r="C5" s="185">
        <v>1.3390497355846098</v>
      </c>
      <c r="D5" s="185">
        <v>1.4766576884983129</v>
      </c>
      <c r="E5" s="185">
        <v>1.1374060987504826</v>
      </c>
      <c r="F5" s="185">
        <v>0.75484857426433116</v>
      </c>
      <c r="G5" s="185">
        <v>1.0590086179027736</v>
      </c>
      <c r="H5" s="185">
        <v>0.96347956205581364</v>
      </c>
      <c r="I5" s="180">
        <v>1.733695826941253</v>
      </c>
    </row>
    <row r="6" spans="1:9" ht="15.75" thickBot="1">
      <c r="A6" s="22" t="s">
        <v>9</v>
      </c>
      <c r="B6" s="186">
        <v>4.9678831450739898</v>
      </c>
      <c r="C6" s="186">
        <v>4.9225780489997799</v>
      </c>
      <c r="D6" s="186">
        <v>4.5717341901616759</v>
      </c>
      <c r="E6" s="186">
        <v>4.6040427316047881</v>
      </c>
      <c r="F6" s="186">
        <v>3.4782014262115917</v>
      </c>
      <c r="G6" s="186">
        <v>3.6165833625222357</v>
      </c>
      <c r="H6" s="186">
        <v>2.9042198624704891</v>
      </c>
      <c r="I6" s="181">
        <v>4.3618261010366544</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heetViews>
  <sheetFormatPr defaultColWidth="8.85546875" defaultRowHeight="15"/>
  <cols>
    <col min="1" max="1" width="31" style="3" customWidth="1"/>
    <col min="2" max="2" width="51.5703125" style="3" customWidth="1"/>
    <col min="3" max="10" width="14.28515625" style="3" bestFit="1" customWidth="1"/>
    <col min="11" max="11" width="12.7109375" style="3" customWidth="1"/>
    <col min="12" max="12" width="11.140625" style="3" customWidth="1"/>
    <col min="13" max="14" width="8.85546875" style="3"/>
    <col min="15" max="15" width="13.7109375" style="3" customWidth="1"/>
    <col min="16" max="16384" width="8.85546875" style="3"/>
  </cols>
  <sheetData>
    <row r="1" spans="1:4">
      <c r="A1" s="9" t="s">
        <v>184</v>
      </c>
    </row>
    <row r="4" spans="1:4" ht="24">
      <c r="A4" s="197" t="s">
        <v>84</v>
      </c>
      <c r="B4" s="195" t="s">
        <v>70</v>
      </c>
      <c r="C4" s="195" t="s">
        <v>71</v>
      </c>
      <c r="D4" s="196" t="s">
        <v>89</v>
      </c>
    </row>
    <row r="5" spans="1:4">
      <c r="A5" s="197" t="s">
        <v>10</v>
      </c>
      <c r="B5" s="189">
        <v>7.9628982218674897</v>
      </c>
      <c r="C5" s="189">
        <v>2.391621573882905</v>
      </c>
      <c r="D5" s="190">
        <v>10.354519795750395</v>
      </c>
    </row>
    <row r="6" spans="1:4">
      <c r="A6" s="198" t="s">
        <v>11</v>
      </c>
      <c r="B6" s="188">
        <v>1.1604747867278851</v>
      </c>
      <c r="C6" s="188">
        <v>1.2188772515181361</v>
      </c>
      <c r="D6" s="191">
        <v>2.3793520382460214</v>
      </c>
    </row>
    <row r="7" spans="1:4">
      <c r="A7" s="198" t="s">
        <v>13</v>
      </c>
      <c r="B7" s="188">
        <v>1.4351252114921365</v>
      </c>
      <c r="C7" s="188">
        <v>0.81935380495740295</v>
      </c>
      <c r="D7" s="191">
        <v>2.2544790164495394</v>
      </c>
    </row>
    <row r="8" spans="1:4">
      <c r="A8" s="198" t="s">
        <v>12</v>
      </c>
      <c r="B8" s="188">
        <v>0.75764421018440598</v>
      </c>
      <c r="C8" s="188">
        <v>1.0967503801804197</v>
      </c>
      <c r="D8" s="191">
        <v>1.8543945903648256</v>
      </c>
    </row>
    <row r="9" spans="1:4">
      <c r="A9" s="198" t="s">
        <v>59</v>
      </c>
      <c r="B9" s="188">
        <v>1.2957245522722769</v>
      </c>
      <c r="C9" s="188">
        <v>7.3795542019129468E-2</v>
      </c>
      <c r="D9" s="191">
        <v>1.3695200942914063</v>
      </c>
    </row>
    <row r="10" spans="1:4">
      <c r="A10" s="198" t="s">
        <v>58</v>
      </c>
      <c r="B10" s="188">
        <v>0.67950169875424693</v>
      </c>
      <c r="C10" s="188">
        <v>0.30598493382776992</v>
      </c>
      <c r="D10" s="191">
        <v>0.98548663258201685</v>
      </c>
    </row>
    <row r="11" spans="1:4">
      <c r="A11" s="198" t="s">
        <v>90</v>
      </c>
      <c r="B11" s="188">
        <v>0.60650809556457985</v>
      </c>
      <c r="C11" s="188">
        <v>9.3876905226517593E-2</v>
      </c>
      <c r="D11" s="191">
        <v>0.70038500079109745</v>
      </c>
    </row>
    <row r="12" spans="1:4">
      <c r="A12" s="199" t="s">
        <v>14</v>
      </c>
      <c r="B12" s="192">
        <v>0.10670650681075571</v>
      </c>
      <c r="C12" s="192">
        <v>0.38693253942625394</v>
      </c>
      <c r="D12" s="193">
        <v>0.49363904623700966</v>
      </c>
    </row>
    <row r="13" spans="1:4">
      <c r="A13" s="198" t="s">
        <v>173</v>
      </c>
      <c r="B13" s="188">
        <v>4.0196259267028145</v>
      </c>
      <c r="C13" s="188">
        <v>3.7652617301242843</v>
      </c>
      <c r="D13" s="191">
        <v>7.7848876568270988</v>
      </c>
    </row>
    <row r="14" spans="1:4">
      <c r="A14" s="199" t="s">
        <v>77</v>
      </c>
      <c r="B14" s="192">
        <v>2.2535067692401025</v>
      </c>
      <c r="C14" s="192">
        <v>1.1867502884705905</v>
      </c>
      <c r="D14" s="193">
        <v>3.440257057710693</v>
      </c>
    </row>
    <row r="18" spans="5:5">
      <c r="E18" s="19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workbookViewId="0">
      <selection activeCell="B7" sqref="A7:R7"/>
    </sheetView>
  </sheetViews>
  <sheetFormatPr defaultRowHeight="15"/>
  <sheetData>
    <row r="1" spans="1:19">
      <c r="A1">
        <v>1</v>
      </c>
      <c r="B1">
        <v>2</v>
      </c>
      <c r="C1">
        <v>3</v>
      </c>
      <c r="D1">
        <v>4</v>
      </c>
      <c r="E1">
        <v>5</v>
      </c>
      <c r="F1">
        <v>6</v>
      </c>
      <c r="G1">
        <v>7</v>
      </c>
      <c r="H1">
        <v>8</v>
      </c>
      <c r="I1">
        <v>9</v>
      </c>
      <c r="J1">
        <v>10</v>
      </c>
      <c r="K1">
        <v>11</v>
      </c>
      <c r="L1">
        <v>12</v>
      </c>
      <c r="M1">
        <v>13</v>
      </c>
      <c r="N1">
        <v>14</v>
      </c>
      <c r="O1">
        <v>15</v>
      </c>
      <c r="P1">
        <v>16</v>
      </c>
      <c r="Q1">
        <v>17</v>
      </c>
      <c r="R1">
        <v>18</v>
      </c>
    </row>
    <row r="3" spans="1:19">
      <c r="B3">
        <v>1</v>
      </c>
      <c r="C3">
        <v>2</v>
      </c>
      <c r="D3">
        <v>3</v>
      </c>
      <c r="E3">
        <v>4</v>
      </c>
      <c r="F3">
        <v>5</v>
      </c>
      <c r="G3">
        <v>6</v>
      </c>
      <c r="H3">
        <v>7</v>
      </c>
      <c r="I3">
        <v>8</v>
      </c>
      <c r="J3">
        <v>9</v>
      </c>
      <c r="K3">
        <v>10</v>
      </c>
      <c r="L3">
        <v>11</v>
      </c>
      <c r="M3">
        <v>12</v>
      </c>
      <c r="N3">
        <v>13</v>
      </c>
      <c r="O3">
        <v>14</v>
      </c>
      <c r="P3">
        <v>15</v>
      </c>
      <c r="Q3">
        <v>16</v>
      </c>
      <c r="R3">
        <v>17</v>
      </c>
      <c r="S3">
        <v>18</v>
      </c>
    </row>
    <row r="5" spans="1:19">
      <c r="A5">
        <v>1</v>
      </c>
      <c r="B5">
        <v>2</v>
      </c>
      <c r="C5">
        <v>3</v>
      </c>
      <c r="D5">
        <v>4</v>
      </c>
      <c r="E5">
        <v>5</v>
      </c>
      <c r="F5">
        <v>6</v>
      </c>
      <c r="G5">
        <v>7</v>
      </c>
      <c r="H5">
        <v>8</v>
      </c>
      <c r="I5">
        <v>9</v>
      </c>
      <c r="J5">
        <v>10</v>
      </c>
      <c r="K5">
        <v>11</v>
      </c>
      <c r="L5">
        <v>12</v>
      </c>
      <c r="M5">
        <v>13</v>
      </c>
      <c r="N5">
        <v>14</v>
      </c>
      <c r="O5">
        <v>15</v>
      </c>
      <c r="P5">
        <v>16</v>
      </c>
      <c r="Q5">
        <v>17</v>
      </c>
      <c r="R5">
        <v>18</v>
      </c>
    </row>
    <row r="7" spans="1:19">
      <c r="A7">
        <v>1</v>
      </c>
      <c r="B7">
        <v>2</v>
      </c>
      <c r="C7">
        <v>3</v>
      </c>
      <c r="D7">
        <v>4</v>
      </c>
      <c r="E7">
        <v>5</v>
      </c>
      <c r="F7">
        <v>6</v>
      </c>
      <c r="G7">
        <v>7</v>
      </c>
      <c r="H7">
        <v>8</v>
      </c>
      <c r="I7">
        <v>9</v>
      </c>
      <c r="J7">
        <v>10</v>
      </c>
      <c r="K7">
        <v>11</v>
      </c>
      <c r="L7">
        <v>12</v>
      </c>
      <c r="M7">
        <v>13</v>
      </c>
      <c r="N7">
        <v>14</v>
      </c>
      <c r="O7">
        <v>15</v>
      </c>
      <c r="P7">
        <v>16</v>
      </c>
      <c r="Q7">
        <v>17</v>
      </c>
      <c r="R7">
        <v>18</v>
      </c>
    </row>
  </sheetData>
  <sheetProtection password="EB33"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workbookViewId="0">
      <selection activeCell="F26" sqref="F26"/>
    </sheetView>
  </sheetViews>
  <sheetFormatPr defaultColWidth="8.85546875" defaultRowHeight="15"/>
  <cols>
    <col min="1" max="1" width="8.85546875" style="3"/>
    <col min="2" max="2" width="26.85546875" style="3" customWidth="1"/>
    <col min="3" max="20" width="8.85546875" style="3"/>
    <col min="21" max="21" width="14.5703125" style="3" bestFit="1" customWidth="1"/>
    <col min="22" max="16384" width="8.85546875" style="3"/>
  </cols>
  <sheetData>
    <row r="1" spans="1:20">
      <c r="A1" s="9" t="s">
        <v>121</v>
      </c>
    </row>
    <row r="4" spans="1:20" ht="15.75" thickBot="1"/>
    <row r="5" spans="1:20" ht="15.75" thickBot="1">
      <c r="B5" s="5" t="s">
        <v>95</v>
      </c>
      <c r="C5" s="6">
        <f>'Figur 2.1'!C3</f>
        <v>2000</v>
      </c>
      <c r="D5" s="6">
        <f>'Figur 2.1'!D3</f>
        <v>2001</v>
      </c>
      <c r="E5" s="6">
        <f>'Figur 2.1'!E3</f>
        <v>2002</v>
      </c>
      <c r="F5" s="6">
        <f>'Figur 2.1'!F3</f>
        <v>2003</v>
      </c>
      <c r="G5" s="6">
        <f>'Figur 2.1'!G3</f>
        <v>2004</v>
      </c>
      <c r="H5" s="6">
        <f>'Figur 2.1'!H3</f>
        <v>2005</v>
      </c>
      <c r="I5" s="6">
        <f>'Figur 2.1'!I3</f>
        <v>2006</v>
      </c>
      <c r="J5" s="6">
        <f>'Figur 2.1'!J3</f>
        <v>2007</v>
      </c>
      <c r="K5" s="6">
        <f>'Figur 2.1'!K3</f>
        <v>2008</v>
      </c>
      <c r="L5" s="6">
        <f>'Figur 2.1'!L3</f>
        <v>2009</v>
      </c>
      <c r="M5" s="6">
        <f>'Figur 2.1'!M3</f>
        <v>2010</v>
      </c>
      <c r="N5" s="6">
        <f>'Figur 2.1'!N3</f>
        <v>2011</v>
      </c>
      <c r="O5" s="6">
        <f>'Figur 2.1'!O3</f>
        <v>2012</v>
      </c>
      <c r="P5" s="6">
        <f>'Figur 2.1'!P3</f>
        <v>2013</v>
      </c>
      <c r="Q5" s="6">
        <f>'Figur 2.1'!Q3</f>
        <v>2014</v>
      </c>
      <c r="R5" s="6">
        <f>'Figur 2.1'!R3</f>
        <v>2015</v>
      </c>
      <c r="S5" s="6">
        <f>'Figur 2.1'!S3</f>
        <v>2016</v>
      </c>
      <c r="T5" s="7">
        <f>'Figur 2.1'!T3</f>
        <v>2017</v>
      </c>
    </row>
    <row r="6" spans="1:20">
      <c r="B6" s="10" t="str">
        <f>'Figur 2.1'!B4</f>
        <v>Opfindelser</v>
      </c>
      <c r="C6" s="11">
        <f>'Figur 2.1'!C4</f>
        <v>117</v>
      </c>
      <c r="D6" s="11">
        <f>'Figur 2.1'!D4</f>
        <v>162</v>
      </c>
      <c r="E6" s="11">
        <f>'Figur 2.1'!E4</f>
        <v>170</v>
      </c>
      <c r="F6" s="11">
        <f>'Figur 2.1'!F4</f>
        <v>199</v>
      </c>
      <c r="G6" s="11">
        <f>'Figur 2.1'!G4</f>
        <v>231</v>
      </c>
      <c r="H6" s="11">
        <f>'Figur 2.1'!H4</f>
        <v>276</v>
      </c>
      <c r="I6" s="11">
        <f>'Figur 2.1'!I4</f>
        <v>360</v>
      </c>
      <c r="J6" s="11">
        <f>'Figur 2.1'!J4</f>
        <v>353</v>
      </c>
      <c r="K6" s="11">
        <f>'Figur 2.1'!K4</f>
        <v>292</v>
      </c>
      <c r="L6" s="11">
        <f>'Figur 2.1'!L4</f>
        <v>287</v>
      </c>
      <c r="M6" s="11">
        <f>'Figur 2.1'!M4</f>
        <v>324</v>
      </c>
      <c r="N6" s="11">
        <f>'Figur 2.1'!N4</f>
        <v>359</v>
      </c>
      <c r="O6" s="11">
        <f>'Figur 2.1'!O4</f>
        <v>430</v>
      </c>
      <c r="P6" s="11">
        <f>'Figur 2.1'!P4</f>
        <v>479</v>
      </c>
      <c r="Q6" s="11">
        <f>'Figur 2.1'!Q4</f>
        <v>464</v>
      </c>
      <c r="R6" s="11">
        <f>'Figur 2.1'!R4</f>
        <v>478</v>
      </c>
      <c r="S6" s="11">
        <f>'Figur 2.1'!S4</f>
        <v>473</v>
      </c>
      <c r="T6" s="12">
        <f>'Figur 2.1'!T4</f>
        <v>421</v>
      </c>
    </row>
    <row r="7" spans="1:20">
      <c r="B7" s="10" t="str">
        <f>'Figur 2.1'!B5</f>
        <v>Patentansøgninger</v>
      </c>
      <c r="C7" s="11">
        <f>'Figur 2.1'!C5</f>
        <v>52</v>
      </c>
      <c r="D7" s="11">
        <f>'Figur 2.1'!D5</f>
        <v>60</v>
      </c>
      <c r="E7" s="11">
        <f>'Figur 2.1'!E5</f>
        <v>76</v>
      </c>
      <c r="F7" s="11">
        <f>'Figur 2.1'!F5</f>
        <v>80</v>
      </c>
      <c r="G7" s="11">
        <f>'Figur 2.1'!G5</f>
        <v>104</v>
      </c>
      <c r="H7" s="11">
        <f>'Figur 2.1'!H5</f>
        <v>85</v>
      </c>
      <c r="I7" s="11">
        <f>'Figur 2.1'!I5</f>
        <v>110</v>
      </c>
      <c r="J7" s="11">
        <f>'Figur 2.1'!J5</f>
        <v>127</v>
      </c>
      <c r="K7" s="11">
        <f>'Figur 2.1'!K5</f>
        <v>125</v>
      </c>
      <c r="L7" s="11">
        <f>'Figur 2.1'!L5</f>
        <v>127</v>
      </c>
      <c r="M7" s="11">
        <f>'Figur 2.1'!M5</f>
        <v>120</v>
      </c>
      <c r="N7" s="11">
        <f>'Figur 2.1'!N5</f>
        <v>167</v>
      </c>
      <c r="O7" s="11">
        <f>'Figur 2.1'!O5</f>
        <v>171</v>
      </c>
      <c r="P7" s="11">
        <f>'Figur 2.1'!P5</f>
        <v>195</v>
      </c>
      <c r="Q7" s="11">
        <f>'Figur 2.1'!Q5</f>
        <v>183</v>
      </c>
      <c r="R7" s="11">
        <f>'Figur 2.1'!R5</f>
        <v>144</v>
      </c>
      <c r="S7" s="11">
        <f>'Figur 2.1'!S5</f>
        <v>165</v>
      </c>
      <c r="T7" s="12">
        <f>'Figur 2.1'!T5</f>
        <v>147</v>
      </c>
    </row>
    <row r="8" spans="1:20">
      <c r="B8" s="10" t="str">
        <f>'Figur 2.1'!B6</f>
        <v>Licens-, salgs- og optionsaftaler</v>
      </c>
      <c r="C8" s="11">
        <f>'Figur 2.1'!C6</f>
        <v>11</v>
      </c>
      <c r="D8" s="11">
        <f>'Figur 2.1'!D6</f>
        <v>34</v>
      </c>
      <c r="E8" s="11">
        <f>'Figur 2.1'!E6</f>
        <v>27</v>
      </c>
      <c r="F8" s="11">
        <f>'Figur 2.1'!F6</f>
        <v>32</v>
      </c>
      <c r="G8" s="11">
        <f>'Figur 2.1'!G6</f>
        <v>44</v>
      </c>
      <c r="H8" s="11">
        <f>'Figur 2.1'!H6</f>
        <v>78</v>
      </c>
      <c r="I8" s="11">
        <f>'Figur 2.1'!I6</f>
        <v>113</v>
      </c>
      <c r="J8" s="11">
        <f>'Figur 2.1'!J6</f>
        <v>88</v>
      </c>
      <c r="K8" s="11">
        <f>'Figur 2.1'!K6</f>
        <v>88</v>
      </c>
      <c r="L8" s="11">
        <f>'Figur 2.1'!L6</f>
        <v>73</v>
      </c>
      <c r="M8" s="11">
        <f>'Figur 2.1'!M6</f>
        <v>103</v>
      </c>
      <c r="N8" s="11">
        <f>'Figur 2.1'!N6</f>
        <v>107</v>
      </c>
      <c r="O8" s="11">
        <f>'Figur 2.1'!O6</f>
        <v>108</v>
      </c>
      <c r="P8" s="11">
        <f>'Figur 2.1'!P6</f>
        <v>120</v>
      </c>
      <c r="Q8" s="11">
        <f>'Figur 2.1'!Q6</f>
        <v>123</v>
      </c>
      <c r="R8" s="11">
        <f>'Figur 2.1'!R6</f>
        <v>190</v>
      </c>
      <c r="S8" s="11">
        <f>'Figur 2.1'!S6</f>
        <v>144</v>
      </c>
      <c r="T8" s="12">
        <f>'Figur 2.1'!T6</f>
        <v>140</v>
      </c>
    </row>
    <row r="9" spans="1:20" ht="15.75" thickBot="1">
      <c r="B9" s="22" t="str">
        <f>'Figur 2.1'!B7</f>
        <v>Spinout-virksomheder</v>
      </c>
      <c r="C9" s="23">
        <f>'Figur 2.1'!C7</f>
        <v>2</v>
      </c>
      <c r="D9" s="23">
        <f>'Figur 2.1'!D7</f>
        <v>8</v>
      </c>
      <c r="E9" s="23">
        <f>'Figur 2.1'!E7</f>
        <v>4</v>
      </c>
      <c r="F9" s="23">
        <f>'Figur 2.1'!F7</f>
        <v>10</v>
      </c>
      <c r="G9" s="23">
        <f>'Figur 2.1'!G7</f>
        <v>7</v>
      </c>
      <c r="H9" s="23">
        <f>'Figur 2.1'!H7</f>
        <v>14</v>
      </c>
      <c r="I9" s="23">
        <f>'Figur 2.1'!I7</f>
        <v>16</v>
      </c>
      <c r="J9" s="23">
        <f>'Figur 2.1'!J7</f>
        <v>9</v>
      </c>
      <c r="K9" s="23">
        <f>'Figur 2.1'!K7</f>
        <v>12</v>
      </c>
      <c r="L9" s="23">
        <f>'Figur 2.1'!L7</f>
        <v>8</v>
      </c>
      <c r="M9" s="23">
        <f>'Figur 2.1'!M7</f>
        <v>11</v>
      </c>
      <c r="N9" s="23">
        <f>'Figur 2.1'!N7</f>
        <v>8</v>
      </c>
      <c r="O9" s="23">
        <f>'Figur 2.1'!O7</f>
        <v>19</v>
      </c>
      <c r="P9" s="23">
        <f>'Figur 2.1'!P7</f>
        <v>17</v>
      </c>
      <c r="Q9" s="23">
        <f>'Figur 2.1'!Q7</f>
        <v>18</v>
      </c>
      <c r="R9" s="23">
        <f>'Figur 2.1'!R7</f>
        <v>21</v>
      </c>
      <c r="S9" s="23">
        <f>'Figur 2.1'!S7</f>
        <v>22</v>
      </c>
      <c r="T9" s="50">
        <f>'Figur 2.1'!T7</f>
        <v>18</v>
      </c>
    </row>
    <row r="10" spans="1:20" ht="15.75" thickBot="1">
      <c r="P10" s="48"/>
    </row>
    <row r="11" spans="1:20" ht="15.75" thickBot="1">
      <c r="B11" s="5" t="s">
        <v>96</v>
      </c>
      <c r="C11" s="6">
        <v>2013</v>
      </c>
      <c r="D11" s="6">
        <v>2014</v>
      </c>
      <c r="E11" s="6">
        <v>2015</v>
      </c>
      <c r="F11" s="6">
        <v>2016</v>
      </c>
      <c r="G11" s="7">
        <v>2017</v>
      </c>
    </row>
    <row r="12" spans="1:20">
      <c r="B12" s="10" t="s">
        <v>0</v>
      </c>
      <c r="C12" s="43">
        <f>P6/$P$6*100</f>
        <v>100</v>
      </c>
      <c r="D12" s="43">
        <f>Q6/$P$6*100</f>
        <v>96.868475991649277</v>
      </c>
      <c r="E12" s="43">
        <f>R6/$P$6*100</f>
        <v>99.791231732776623</v>
      </c>
      <c r="F12" s="43">
        <f>S6/$P$6*100</f>
        <v>98.747390396659711</v>
      </c>
      <c r="G12" s="44">
        <f>T6/$P$6*100</f>
        <v>87.891440501043832</v>
      </c>
    </row>
    <row r="13" spans="1:20">
      <c r="B13" s="10" t="s">
        <v>1</v>
      </c>
      <c r="C13" s="43">
        <f>P7/$P$7*100</f>
        <v>100</v>
      </c>
      <c r="D13" s="43">
        <f>Q7/$P$7*100</f>
        <v>93.84615384615384</v>
      </c>
      <c r="E13" s="43">
        <f>R7/$P$7*100</f>
        <v>73.846153846153854</v>
      </c>
      <c r="F13" s="43">
        <f>S7/$P$7*100</f>
        <v>84.615384615384613</v>
      </c>
      <c r="G13" s="44">
        <f>T7/$P$7*100</f>
        <v>75.384615384615387</v>
      </c>
    </row>
    <row r="14" spans="1:20">
      <c r="B14" s="10" t="s">
        <v>2</v>
      </c>
      <c r="C14" s="43">
        <f>P8/$P$8*100</f>
        <v>100</v>
      </c>
      <c r="D14" s="43">
        <f>Q8/$P$8*100</f>
        <v>102.49999999999999</v>
      </c>
      <c r="E14" s="43">
        <f>R8/$P$8*100</f>
        <v>158.33333333333331</v>
      </c>
      <c r="F14" s="43">
        <f>S8/$P$8*100</f>
        <v>120</v>
      </c>
      <c r="G14" s="44">
        <f>T8/$P$8*100</f>
        <v>116.66666666666667</v>
      </c>
    </row>
    <row r="15" spans="1:20" ht="15.75" thickBot="1">
      <c r="B15" s="22" t="s">
        <v>69</v>
      </c>
      <c r="C15" s="45">
        <f>P9/$P$9*100</f>
        <v>100</v>
      </c>
      <c r="D15" s="45">
        <f>Q9/$P$9*100</f>
        <v>105.88235294117648</v>
      </c>
      <c r="E15" s="45">
        <f>R9/$P$9*100</f>
        <v>123.52941176470588</v>
      </c>
      <c r="F15" s="45">
        <f>S9/$P$9*100</f>
        <v>129.41176470588235</v>
      </c>
      <c r="G15" s="46">
        <f>T9/$P$9*100</f>
        <v>105.88235294117648</v>
      </c>
    </row>
    <row r="23" spans="2:2">
      <c r="B23" s="49"/>
    </row>
    <row r="27" spans="2:2">
      <c r="B27" s="26"/>
    </row>
    <row r="29" spans="2:2">
      <c r="B29" s="3" t="s">
        <v>83</v>
      </c>
    </row>
    <row r="46" spans="10:10">
      <c r="J46" s="2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80" zoomScaleNormal="80" workbookViewId="0">
      <selection activeCell="G38" sqref="G38"/>
    </sheetView>
  </sheetViews>
  <sheetFormatPr defaultColWidth="15.42578125" defaultRowHeight="15"/>
  <cols>
    <col min="1" max="1" width="15.42578125" style="3"/>
    <col min="2" max="2" width="20.42578125" style="3" customWidth="1"/>
    <col min="3" max="16384" width="15.42578125" style="3"/>
  </cols>
  <sheetData>
    <row r="1" spans="1:23" ht="15.75" thickBot="1">
      <c r="A1" s="9" t="s">
        <v>122</v>
      </c>
    </row>
    <row r="2" spans="1:23">
      <c r="A2" s="9"/>
      <c r="B2" s="28"/>
      <c r="C2" s="29" t="s">
        <v>49</v>
      </c>
      <c r="D2" s="30" t="s">
        <v>44</v>
      </c>
      <c r="E2" s="30" t="s">
        <v>48</v>
      </c>
      <c r="F2" s="30" t="s">
        <v>45</v>
      </c>
      <c r="G2" s="30" t="s">
        <v>52</v>
      </c>
      <c r="H2" s="30" t="s">
        <v>46</v>
      </c>
      <c r="I2" s="30" t="s">
        <v>53</v>
      </c>
      <c r="J2" s="30" t="s">
        <v>55</v>
      </c>
      <c r="K2" s="30" t="s">
        <v>54</v>
      </c>
      <c r="L2" s="31" t="s">
        <v>51</v>
      </c>
      <c r="M2" s="30" t="s">
        <v>47</v>
      </c>
      <c r="N2" s="30" t="s">
        <v>67</v>
      </c>
      <c r="O2" s="30" t="s">
        <v>56</v>
      </c>
      <c r="P2" s="147" t="s">
        <v>50</v>
      </c>
    </row>
    <row r="3" spans="1:23" ht="31.15" customHeight="1" thickBot="1">
      <c r="B3" s="22"/>
      <c r="C3" s="32" t="s">
        <v>10</v>
      </c>
      <c r="D3" s="32" t="s">
        <v>11</v>
      </c>
      <c r="E3" s="32" t="s">
        <v>12</v>
      </c>
      <c r="F3" s="32" t="s">
        <v>13</v>
      </c>
      <c r="G3" s="32" t="s">
        <v>68</v>
      </c>
      <c r="H3" s="32" t="s">
        <v>14</v>
      </c>
      <c r="I3" s="32" t="s">
        <v>53</v>
      </c>
      <c r="J3" s="32" t="s">
        <v>55</v>
      </c>
      <c r="K3" s="32" t="s">
        <v>54</v>
      </c>
      <c r="L3" s="32" t="s">
        <v>61</v>
      </c>
      <c r="M3" s="32" t="s">
        <v>58</v>
      </c>
      <c r="N3" s="32" t="s">
        <v>67</v>
      </c>
      <c r="O3" s="32" t="s">
        <v>56</v>
      </c>
      <c r="P3" s="148" t="s">
        <v>59</v>
      </c>
      <c r="W3" s="3">
        <v>1</v>
      </c>
    </row>
    <row r="4" spans="1:23" ht="14.25" customHeight="1">
      <c r="A4" s="33"/>
      <c r="B4" s="34" t="s">
        <v>0</v>
      </c>
      <c r="C4" s="27">
        <f>[1]Institutionsdata!$C$39</f>
        <v>124</v>
      </c>
      <c r="D4" s="27">
        <f>VLOOKUP([1]Institutionsdata!$C$75,[1]Institutionsdata!$C$75:$H$75,W3,0)</f>
        <v>77</v>
      </c>
      <c r="E4" s="27">
        <f>VLOOKUP([1]Institutionsdata!$C$129,[1]Institutionsdata!$C$129:$H$129,W3,0)</f>
        <v>71</v>
      </c>
      <c r="F4" s="27">
        <f>[1]Institutionsdata!$C$147</f>
        <v>54</v>
      </c>
      <c r="G4" s="27">
        <f>[1]Institutionsdata!$C$240</f>
        <v>20</v>
      </c>
      <c r="H4" s="27">
        <f>[1]Institutionsdata!$C$111</f>
        <v>33</v>
      </c>
      <c r="I4" s="27">
        <f>[1]Institutionsdata!$C$258</f>
        <v>11</v>
      </c>
      <c r="J4" s="27">
        <f>[1]Institutionsdata!$C$276</f>
        <v>10</v>
      </c>
      <c r="K4" s="27">
        <f>[1]Institutionsdata!$C$294</f>
        <v>14</v>
      </c>
      <c r="L4" s="27">
        <f>[1]Institutionsdata!$C$57</f>
        <v>4</v>
      </c>
      <c r="M4" s="27">
        <f>[1]Institutionsdata!$C$93</f>
        <v>0</v>
      </c>
      <c r="N4" s="27">
        <f>[1]Institutionsdata!$C$305</f>
        <v>2</v>
      </c>
      <c r="O4" s="27">
        <f>[1]Institutionsdata!$C$184</f>
        <v>1</v>
      </c>
      <c r="P4" s="149">
        <f>[1]Institutionsdata!$C$21</f>
        <v>0</v>
      </c>
      <c r="W4" s="3">
        <v>2</v>
      </c>
    </row>
    <row r="5" spans="1:23" ht="14.25" customHeight="1">
      <c r="A5" s="33"/>
      <c r="B5" s="34" t="s">
        <v>1</v>
      </c>
      <c r="C5" s="27">
        <f>[1]Institutionsdata!$D$39</f>
        <v>47</v>
      </c>
      <c r="D5" s="27">
        <f>VLOOKUP([1]Institutionsdata!$C$75,[1]Institutionsdata!$C$75:$H$75,W4,0)</f>
        <v>28</v>
      </c>
      <c r="E5" s="27">
        <f>VLOOKUP([1]Institutionsdata!$C$129,[1]Institutionsdata!$C$129:$H$129,W4,0)</f>
        <v>16</v>
      </c>
      <c r="F5" s="27">
        <f>[1]Institutionsdata!$D$147</f>
        <v>19</v>
      </c>
      <c r="G5" s="27">
        <f>[1]Institutionsdata!$D$240</f>
        <v>12</v>
      </c>
      <c r="H5" s="27">
        <f>[1]Institutionsdata!$D$111</f>
        <v>13</v>
      </c>
      <c r="I5" s="36">
        <f>[1]Institutionsdata!$D$258</f>
        <v>4</v>
      </c>
      <c r="J5" s="27">
        <f>[1]Institutionsdata!$D$276</f>
        <v>3</v>
      </c>
      <c r="K5" s="27">
        <f>[1]Institutionsdata!$D$294</f>
        <v>3</v>
      </c>
      <c r="L5" s="27">
        <f>[1]Institutionsdata!$D$57</f>
        <v>0</v>
      </c>
      <c r="M5" s="27">
        <f>[1]Institutionsdata!$D$93</f>
        <v>0</v>
      </c>
      <c r="N5" s="27">
        <f>[1]Institutionsdata!$D$305</f>
        <v>2</v>
      </c>
      <c r="O5" s="27">
        <f>[1]Institutionsdata!$D$184</f>
        <v>0</v>
      </c>
      <c r="P5" s="149">
        <f>[1]Institutionsdata!$D$21</f>
        <v>0</v>
      </c>
      <c r="W5" s="3">
        <v>4</v>
      </c>
    </row>
    <row r="6" spans="1:23" ht="14.25" customHeight="1">
      <c r="A6" s="37"/>
      <c r="B6" s="34" t="s">
        <v>2</v>
      </c>
      <c r="C6" s="35">
        <f>[1]Institutionsdata!$F$39</f>
        <v>34</v>
      </c>
      <c r="D6" s="27">
        <f>VLOOKUP([1]Institutionsdata!$C$75,[1]Institutionsdata!$C$75:$H$75,W5,0)</f>
        <v>33</v>
      </c>
      <c r="E6" s="27">
        <f>VLOOKUP([1]Institutionsdata!$C$129,[1]Institutionsdata!$C$129:$H$129,W5,0)</f>
        <v>40</v>
      </c>
      <c r="F6" s="35">
        <f>[1]Institutionsdata!$F$147</f>
        <v>8</v>
      </c>
      <c r="G6" s="35">
        <f>[1]Institutionsdata!$F$240</f>
        <v>15</v>
      </c>
      <c r="H6" s="35">
        <f>[1]Institutionsdata!$F$111</f>
        <v>3</v>
      </c>
      <c r="I6" s="36">
        <f>[1]Institutionsdata!$F$258</f>
        <v>3</v>
      </c>
      <c r="J6" s="35">
        <f>[1]Institutionsdata!$F$276</f>
        <v>2</v>
      </c>
      <c r="K6" s="35">
        <f>[1]Institutionsdata!$F$294</f>
        <v>0</v>
      </c>
      <c r="L6" s="35">
        <f>[1]Institutionsdata!$F$57</f>
        <v>0</v>
      </c>
      <c r="M6" s="35">
        <f>[1]Institutionsdata!$F$93</f>
        <v>0</v>
      </c>
      <c r="N6" s="35">
        <f>[1]Institutionsdata!$F$305</f>
        <v>2</v>
      </c>
      <c r="O6" s="35">
        <f>[1]Institutionsdata!$F$184</f>
        <v>0</v>
      </c>
      <c r="P6" s="149">
        <f>[1]Institutionsdata!$F$21</f>
        <v>0</v>
      </c>
      <c r="W6" s="3">
        <v>6</v>
      </c>
    </row>
    <row r="7" spans="1:23" ht="14.25" customHeight="1" thickBot="1">
      <c r="A7" s="33"/>
      <c r="B7" s="34" t="s">
        <v>69</v>
      </c>
      <c r="C7" s="27">
        <f>[1]Institutionsdata!$H$39</f>
        <v>4</v>
      </c>
      <c r="D7" s="27">
        <f>VLOOKUP([1]Institutionsdata!$C$75,[1]Institutionsdata!$C$75:$H$75,W6,0)</f>
        <v>4</v>
      </c>
      <c r="E7" s="27">
        <f>VLOOKUP([1]Institutionsdata!$C$129,[1]Institutionsdata!$C$129:$H$129,W6,0)</f>
        <v>1</v>
      </c>
      <c r="F7" s="27">
        <f>[1]Institutionsdata!$H$147</f>
        <v>2</v>
      </c>
      <c r="G7" s="27">
        <f>[1]Institutionsdata!$H$240</f>
        <v>4</v>
      </c>
      <c r="H7" s="27">
        <f>[1]Institutionsdata!$H$111</f>
        <v>2</v>
      </c>
      <c r="I7" s="36">
        <f>[1]Institutionsdata!$H$258</f>
        <v>1</v>
      </c>
      <c r="J7" s="27">
        <f>[1]Institutionsdata!$H$276</f>
        <v>0</v>
      </c>
      <c r="K7" s="27">
        <f>[1]Institutionsdata!$H$294</f>
        <v>0</v>
      </c>
      <c r="L7" s="27">
        <f>[1]Institutionsdata!$H$57</f>
        <v>0</v>
      </c>
      <c r="M7" s="27">
        <f>[1]Institutionsdata!$H$93</f>
        <v>0</v>
      </c>
      <c r="N7" s="27">
        <f>[1]Institutionsdata!$H$305</f>
        <v>0</v>
      </c>
      <c r="O7" s="27">
        <f>[1]Institutionsdata!$H$184</f>
        <v>0</v>
      </c>
      <c r="P7" s="149">
        <f>[1]Institutionsdata!$H$21</f>
        <v>0</v>
      </c>
    </row>
    <row r="8" spans="1:23" ht="15.75" thickBot="1">
      <c r="B8" s="38" t="s">
        <v>78</v>
      </c>
      <c r="C8" s="39">
        <f>SUM(C4:C7)</f>
        <v>209</v>
      </c>
      <c r="D8" s="39">
        <f>SUM(D4:D7)</f>
        <v>142</v>
      </c>
      <c r="E8" s="39">
        <f>SUM(E4:E7)</f>
        <v>128</v>
      </c>
      <c r="F8" s="39">
        <f t="shared" ref="F8:P8" si="0">SUM(F4:F7)</f>
        <v>83</v>
      </c>
      <c r="G8" s="39">
        <f t="shared" si="0"/>
        <v>51</v>
      </c>
      <c r="H8" s="39">
        <f>SUM(H4:H7)</f>
        <v>51</v>
      </c>
      <c r="I8" s="39">
        <f t="shared" si="0"/>
        <v>19</v>
      </c>
      <c r="J8" s="39">
        <f>SUM(J4:J7)</f>
        <v>15</v>
      </c>
      <c r="K8" s="39">
        <f>SUM(K4:K7)</f>
        <v>17</v>
      </c>
      <c r="L8" s="39">
        <f>SUM(L4:L7)</f>
        <v>4</v>
      </c>
      <c r="M8" s="39">
        <f t="shared" si="0"/>
        <v>0</v>
      </c>
      <c r="N8" s="39">
        <f>SUM(N4:N7)</f>
        <v>6</v>
      </c>
      <c r="O8" s="39">
        <f>SUM(O4:O7)</f>
        <v>1</v>
      </c>
      <c r="P8" s="47">
        <f t="shared" si="0"/>
        <v>0</v>
      </c>
    </row>
    <row r="9" spans="1:23">
      <c r="A9" s="41"/>
      <c r="B9" s="41"/>
      <c r="C9" s="41"/>
      <c r="D9" s="41"/>
      <c r="E9" s="41"/>
      <c r="F9" s="41"/>
      <c r="G9" s="41"/>
      <c r="H9" s="41"/>
      <c r="I9" s="41"/>
      <c r="J9" s="41"/>
      <c r="K9" s="41"/>
      <c r="L9" s="41"/>
      <c r="M9" s="41"/>
      <c r="N9" s="41"/>
      <c r="O9" s="41"/>
      <c r="P9" s="41"/>
      <c r="Q9" s="41"/>
    </row>
    <row r="10" spans="1:23">
      <c r="D10" s="42"/>
      <c r="E10" s="42"/>
      <c r="F10" s="42"/>
      <c r="G10" s="42"/>
      <c r="H10" s="42"/>
      <c r="I10" s="42"/>
      <c r="J10" s="42"/>
      <c r="K10" s="42"/>
      <c r="L10" s="42"/>
      <c r="M10" s="42"/>
      <c r="N10" s="42"/>
      <c r="O10" s="42"/>
    </row>
    <row r="32" spans="2:2">
      <c r="B32" s="3" t="s">
        <v>83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
  <sheetViews>
    <sheetView workbookViewId="0">
      <selection activeCell="T21" sqref="T21"/>
    </sheetView>
  </sheetViews>
  <sheetFormatPr defaultColWidth="8.85546875" defaultRowHeight="15"/>
  <cols>
    <col min="1" max="1" width="8.85546875" style="3"/>
    <col min="2" max="2" width="22.28515625" style="3" bestFit="1" customWidth="1"/>
    <col min="3" max="3" width="8.85546875" style="3"/>
    <col min="4" max="19" width="5" style="3" bestFit="1" customWidth="1"/>
    <col min="20" max="20" width="6" style="3" customWidth="1"/>
    <col min="21" max="21" width="6.85546875" style="4" customWidth="1"/>
    <col min="22" max="22" width="5.5703125" style="4" bestFit="1" customWidth="1"/>
    <col min="23" max="23" width="5.7109375" style="4" bestFit="1" customWidth="1"/>
    <col min="24" max="36" width="5.28515625" style="4" bestFit="1" customWidth="1"/>
    <col min="37" max="16384" width="8.85546875" style="3"/>
  </cols>
  <sheetData>
    <row r="1" spans="1:36" ht="15.75" thickBot="1">
      <c r="A1" s="9" t="s">
        <v>124</v>
      </c>
    </row>
    <row r="2" spans="1:36" s="9" customFormat="1" ht="15.75" thickBot="1">
      <c r="B2" s="5" t="s">
        <v>3</v>
      </c>
      <c r="C2" s="6">
        <f>'[2]Historisk data 2000-2013'!D3</f>
        <v>2000</v>
      </c>
      <c r="D2" s="6">
        <f>'[2]Historisk data 2000-2013'!E3</f>
        <v>2001</v>
      </c>
      <c r="E2" s="6">
        <f>'[2]Historisk data 2000-2013'!F3</f>
        <v>2002</v>
      </c>
      <c r="F2" s="6">
        <f>'[2]Historisk data 2000-2013'!G3</f>
        <v>2003</v>
      </c>
      <c r="G2" s="6">
        <f>'[2]Historisk data 2000-2013'!H3</f>
        <v>2004</v>
      </c>
      <c r="H2" s="6">
        <f>'[2]Historisk data 2000-2013'!I3</f>
        <v>2005</v>
      </c>
      <c r="I2" s="6">
        <f>'[2]Historisk data 2000-2013'!J3</f>
        <v>2006</v>
      </c>
      <c r="J2" s="6">
        <f>'[2]Historisk data 2000-2013'!K3</f>
        <v>2007</v>
      </c>
      <c r="K2" s="6">
        <f>'[2]Historisk data 2000-2013'!L3</f>
        <v>2008</v>
      </c>
      <c r="L2" s="6">
        <f>'[2]Historisk data 2000-2013'!M3</f>
        <v>2009</v>
      </c>
      <c r="M2" s="6">
        <f>'[2]Historisk data 2000-2013'!N3</f>
        <v>2010</v>
      </c>
      <c r="N2" s="6">
        <f>'[2]Historisk data 2000-2013'!O3</f>
        <v>2011</v>
      </c>
      <c r="O2" s="6">
        <f>'[2]Historisk data 2000-2013'!P3</f>
        <v>2012</v>
      </c>
      <c r="P2" s="6">
        <f>'[2]Historisk data 2000-2013'!Q3</f>
        <v>2013</v>
      </c>
      <c r="Q2" s="6">
        <v>2014</v>
      </c>
      <c r="R2" s="6">
        <v>2015</v>
      </c>
      <c r="S2" s="6">
        <v>2016</v>
      </c>
      <c r="T2" s="7">
        <v>2017</v>
      </c>
      <c r="W2" s="8"/>
      <c r="X2" s="8"/>
      <c r="Y2" s="8"/>
      <c r="Z2" s="8"/>
      <c r="AA2" s="8"/>
      <c r="AB2" s="8"/>
      <c r="AC2" s="8"/>
      <c r="AD2" s="8"/>
      <c r="AE2" s="8"/>
      <c r="AF2" s="8"/>
      <c r="AG2" s="8"/>
      <c r="AH2" s="8"/>
      <c r="AI2" s="8"/>
      <c r="AJ2" s="8"/>
    </row>
    <row r="3" spans="1:36">
      <c r="B3" s="10" t="str">
        <f>'[2]Historisk data 2000-2013'!C4</f>
        <v>Universiteter</v>
      </c>
      <c r="C3" s="11">
        <f>HLOOKUP([1]Institutionsdata!$C$148,[1]Institutionsdata!$C$148:$C$165,'Andreas MIS'!B3,0)</f>
        <v>102</v>
      </c>
      <c r="D3" s="11">
        <f>HLOOKUP([1]Institutionsdata!$C$148,[1]Institutionsdata!$C$148:$C$165,'Andreas MIS'!C3,0)</f>
        <v>135</v>
      </c>
      <c r="E3" s="11">
        <f>HLOOKUP([1]Institutionsdata!$C$148,[1]Institutionsdata!$C$148:$C$165,'Andreas MIS'!D3,0)</f>
        <v>140</v>
      </c>
      <c r="F3" s="11">
        <f>HLOOKUP([1]Institutionsdata!$C$148,[1]Institutionsdata!$C$148:$C$165,'Andreas MIS'!E3,0)</f>
        <v>162</v>
      </c>
      <c r="G3" s="11">
        <f>HLOOKUP([1]Institutionsdata!$C$148,[1]Institutionsdata!$C$148:$C$165,'Andreas MIS'!F3,0)</f>
        <v>212</v>
      </c>
      <c r="H3" s="11">
        <f>HLOOKUP([1]Institutionsdata!$C$148,[1]Institutionsdata!$C$148:$C$165,'Andreas MIS'!G3,0)</f>
        <v>231</v>
      </c>
      <c r="I3" s="11">
        <f>HLOOKUP([1]Institutionsdata!$C$148,[1]Institutionsdata!$C$148:$C$165,'Andreas MIS'!H3,0)</f>
        <v>298</v>
      </c>
      <c r="J3" s="11">
        <f>HLOOKUP([1]Institutionsdata!$C$148,[1]Institutionsdata!$C$148:$C$165,'Andreas MIS'!I3,0)</f>
        <v>303</v>
      </c>
      <c r="K3" s="11">
        <f>HLOOKUP([1]Institutionsdata!$C$148,[1]Institutionsdata!$C$148:$C$165,'Andreas MIS'!J3,0)</f>
        <v>240</v>
      </c>
      <c r="L3" s="11">
        <f>HLOOKUP([1]Institutionsdata!$C$148,[1]Institutionsdata!$C$148:$C$165,'Andreas MIS'!K3,0)</f>
        <v>231</v>
      </c>
      <c r="M3" s="11">
        <f>HLOOKUP([1]Institutionsdata!$C$148,[1]Institutionsdata!$C$148:$C$165,'Andreas MIS'!L3,0)</f>
        <v>255</v>
      </c>
      <c r="N3" s="11">
        <f>HLOOKUP([1]Institutionsdata!$C$148,[1]Institutionsdata!$C$148:$C$165,'Andreas MIS'!M3,0)</f>
        <v>293</v>
      </c>
      <c r="O3" s="11">
        <f>HLOOKUP([1]Institutionsdata!$C$148,[1]Institutionsdata!$C$148:$C$165,'Andreas MIS'!N3,0)</f>
        <v>372</v>
      </c>
      <c r="P3" s="11">
        <f>HLOOKUP([1]Institutionsdata!$C$148,[1]Institutionsdata!$C$148:$C$165,'Andreas MIS'!O3,0)</f>
        <v>407</v>
      </c>
      <c r="Q3" s="11">
        <f>HLOOKUP([1]Institutionsdata!$C$148,[1]Institutionsdata!$C$148:$C$165,'Andreas MIS'!P3,0)</f>
        <v>392</v>
      </c>
      <c r="R3" s="11">
        <f>HLOOKUP([1]Institutionsdata!$C$148,[1]Institutionsdata!$C$148:$C$165,'Andreas MIS'!Q3,0)</f>
        <v>408</v>
      </c>
      <c r="S3" s="11">
        <f>HLOOKUP([1]Institutionsdata!$C$148,[1]Institutionsdata!$C$148:$C$165,'Andreas MIS'!R3,0)</f>
        <v>409</v>
      </c>
      <c r="T3" s="12">
        <f>HLOOKUP([1]Institutionsdata!$C$148,[1]Institutionsdata!$C$148:$C$165,'Andreas MIS'!S3,0)</f>
        <v>363</v>
      </c>
      <c r="W3" s="13"/>
      <c r="X3" s="14"/>
      <c r="Y3" s="14"/>
      <c r="Z3" s="14"/>
      <c r="AA3" s="14"/>
      <c r="AB3" s="14"/>
      <c r="AC3" s="14"/>
      <c r="AD3" s="14"/>
      <c r="AE3" s="14"/>
      <c r="AF3" s="14"/>
      <c r="AG3" s="14"/>
      <c r="AH3" s="14"/>
      <c r="AI3" s="14"/>
      <c r="AJ3" s="14"/>
    </row>
    <row r="4" spans="1:36">
      <c r="B4" s="10" t="s">
        <v>56</v>
      </c>
      <c r="C4" s="11">
        <f>HLOOKUP([1]Institutionsdata!$C$203,[1]Institutionsdata!$C$203:$C$220,'Andreas MIS'!B3,0)</f>
        <v>0</v>
      </c>
      <c r="D4" s="11">
        <f>HLOOKUP([1]Institutionsdata!$C$203,[1]Institutionsdata!$C$203:$C$220,'Andreas MIS'!C3,0)</f>
        <v>0</v>
      </c>
      <c r="E4" s="11">
        <f>HLOOKUP([1]Institutionsdata!$C$203,[1]Institutionsdata!$C$203:$C$220,'Andreas MIS'!D3,0)</f>
        <v>1</v>
      </c>
      <c r="F4" s="11">
        <f>HLOOKUP([1]Institutionsdata!$C$203,[1]Institutionsdata!$C$203:$C$220,'Andreas MIS'!E3,0)</f>
        <v>1</v>
      </c>
      <c r="G4" s="11">
        <f>HLOOKUP([1]Institutionsdata!$C$203,[1]Institutionsdata!$C$203:$C$220,'Andreas MIS'!F3,0)</f>
        <v>0</v>
      </c>
      <c r="H4" s="11">
        <f>HLOOKUP([1]Institutionsdata!$C$203,[1]Institutionsdata!$C$203:$C$220,'Andreas MIS'!G3,0)</f>
        <v>1</v>
      </c>
      <c r="I4" s="11">
        <f>HLOOKUP([1]Institutionsdata!$C$203,[1]Institutionsdata!$C$203:$C$220,'Andreas MIS'!H3,0)</f>
        <v>0</v>
      </c>
      <c r="J4" s="11">
        <f>HLOOKUP([1]Institutionsdata!$C$203,[1]Institutionsdata!$C$203:$C$220,'Andreas MIS'!I3,0)</f>
        <v>0</v>
      </c>
      <c r="K4" s="11">
        <f>HLOOKUP([1]Institutionsdata!$C$203,[1]Institutionsdata!$C$203:$C$220,'Andreas MIS'!J3,0)</f>
        <v>0</v>
      </c>
      <c r="L4" s="11">
        <f>HLOOKUP([1]Institutionsdata!$C$203,[1]Institutionsdata!$C$203:$C$220,'Andreas MIS'!K3,0)</f>
        <v>2</v>
      </c>
      <c r="M4" s="11">
        <f>HLOOKUP([1]Institutionsdata!$C$203,[1]Institutionsdata!$C$203:$C$220,'Andreas MIS'!L3,0)</f>
        <v>0</v>
      </c>
      <c r="N4" s="11">
        <f>HLOOKUP([1]Institutionsdata!$C$203,[1]Institutionsdata!$C$203:$C$220,'Andreas MIS'!M3,0)</f>
        <v>0</v>
      </c>
      <c r="O4" s="11">
        <f>HLOOKUP([1]Institutionsdata!$C$203,[1]Institutionsdata!$C$203:$C$220,'Andreas MIS'!N3,0)</f>
        <v>0</v>
      </c>
      <c r="P4" s="11">
        <f>HLOOKUP([1]Institutionsdata!$C$203,[1]Institutionsdata!$C$203:$C$220,'Andreas MIS'!O3,0)</f>
        <v>0</v>
      </c>
      <c r="Q4" s="11">
        <f>HLOOKUP([1]Institutionsdata!$C$203,[1]Institutionsdata!$C$203:$C$220,'Andreas MIS'!P3,0)</f>
        <v>1</v>
      </c>
      <c r="R4" s="11">
        <f>HLOOKUP([1]Institutionsdata!$C$203,[1]Institutionsdata!$C$203:$C$220,'Andreas MIS'!Q3,0)</f>
        <v>0</v>
      </c>
      <c r="S4" s="11">
        <f>HLOOKUP([1]Institutionsdata!$C$203,[1]Institutionsdata!$C$203:$C$220,'Andreas MIS'!R3,0)</f>
        <v>1</v>
      </c>
      <c r="T4" s="12">
        <f>HLOOKUP([1]Institutionsdata!$C$203,[1]Institutionsdata!$C$203:$C$220,'Andreas MIS'!S3,0)</f>
        <v>1</v>
      </c>
      <c r="W4" s="14"/>
      <c r="X4" s="14"/>
      <c r="Y4" s="14"/>
      <c r="Z4" s="14"/>
      <c r="AA4" s="14"/>
      <c r="AB4" s="14"/>
      <c r="AC4" s="14"/>
      <c r="AD4" s="14"/>
      <c r="AE4" s="14"/>
      <c r="AF4" s="14"/>
      <c r="AG4" s="14"/>
      <c r="AH4" s="14"/>
      <c r="AI4" s="14"/>
      <c r="AJ4" s="14"/>
    </row>
    <row r="5" spans="1:36">
      <c r="B5" s="10" t="str">
        <f>'[2]Historisk data 2000-2013'!C6</f>
        <v>Sygehuse</v>
      </c>
      <c r="C5" s="11">
        <f>HLOOKUP([1]Institutionsdata!$C$306,[1]Institutionsdata!$C$306:$C$323,'Andreas MIS'!B3,0)</f>
        <v>15</v>
      </c>
      <c r="D5" s="11">
        <f>HLOOKUP([1]Institutionsdata!$C$306,[1]Institutionsdata!$C$306:$C$323,'Andreas MIS'!C3,0)</f>
        <v>27</v>
      </c>
      <c r="E5" s="11">
        <f>HLOOKUP([1]Institutionsdata!$C$306,[1]Institutionsdata!$C$306:$C$323,'Andreas MIS'!D3,0)</f>
        <v>29</v>
      </c>
      <c r="F5" s="11">
        <f>HLOOKUP([1]Institutionsdata!$C$306,[1]Institutionsdata!$C$306:$C$323,'Andreas MIS'!E3,0)</f>
        <v>36</v>
      </c>
      <c r="G5" s="11">
        <f>HLOOKUP([1]Institutionsdata!$C$306,[1]Institutionsdata!$C$306:$C$323,'Andreas MIS'!F3,0)</f>
        <v>19</v>
      </c>
      <c r="H5" s="11">
        <f>HLOOKUP([1]Institutionsdata!$C$306,[1]Institutionsdata!$C$306:$C$323,'Andreas MIS'!G3,0)</f>
        <v>44</v>
      </c>
      <c r="I5" s="11">
        <f>HLOOKUP([1]Institutionsdata!$C$306,[1]Institutionsdata!$C$306:$C$323,'Andreas MIS'!H3,0)</f>
        <v>62</v>
      </c>
      <c r="J5" s="11">
        <f>HLOOKUP([1]Institutionsdata!$C$306,[1]Institutionsdata!$C$306:$C$323,'Andreas MIS'!I3,0)</f>
        <v>50</v>
      </c>
      <c r="K5" s="11">
        <f>HLOOKUP([1]Institutionsdata!$C$306,[1]Institutionsdata!$C$306:$C$323,'Andreas MIS'!J3,0)</f>
        <v>52</v>
      </c>
      <c r="L5" s="11">
        <f>HLOOKUP([1]Institutionsdata!$C$306,[1]Institutionsdata!$C$306:$C$323,'Andreas MIS'!K3,0)</f>
        <v>54</v>
      </c>
      <c r="M5" s="11">
        <f>HLOOKUP([1]Institutionsdata!$C$306,[1]Institutionsdata!$C$306:$C$323,'Andreas MIS'!L3,0)</f>
        <v>69</v>
      </c>
      <c r="N5" s="11">
        <f>HLOOKUP([1]Institutionsdata!$C$306,[1]Institutionsdata!$C$306:$C$323,'Andreas MIS'!M3,0)</f>
        <v>66</v>
      </c>
      <c r="O5" s="11">
        <f>HLOOKUP([1]Institutionsdata!$C$306,[1]Institutionsdata!$C$306:$C$323,'Andreas MIS'!N3,0)</f>
        <v>58</v>
      </c>
      <c r="P5" s="11">
        <f>HLOOKUP([1]Institutionsdata!$C$306,[1]Institutionsdata!$C$306:$C$323,'Andreas MIS'!O3,0)</f>
        <v>72</v>
      </c>
      <c r="Q5" s="11">
        <f>HLOOKUP([1]Institutionsdata!$C$306,[1]Institutionsdata!$C$306:$C$323,'Andreas MIS'!P3,0)</f>
        <v>71</v>
      </c>
      <c r="R5" s="11">
        <f>HLOOKUP([1]Institutionsdata!$C$306,[1]Institutionsdata!$C$306:$C$323,'Andreas MIS'!Q3,0)</f>
        <v>70</v>
      </c>
      <c r="S5" s="11">
        <f>HLOOKUP([1]Institutionsdata!$C$306,[1]Institutionsdata!$C$306:$C$323,'Andreas MIS'!R3,0)</f>
        <v>63</v>
      </c>
      <c r="T5" s="12">
        <f>HLOOKUP([1]Institutionsdata!$C$306,[1]Institutionsdata!$C$306:$C$323,'Andreas MIS'!S3,0)</f>
        <v>57</v>
      </c>
      <c r="W5" s="13"/>
      <c r="X5" s="15"/>
      <c r="Y5" s="15"/>
      <c r="Z5" s="16"/>
      <c r="AA5" s="14"/>
      <c r="AB5" s="14"/>
      <c r="AC5" s="14"/>
      <c r="AD5" s="14"/>
      <c r="AE5" s="14"/>
      <c r="AF5" s="14"/>
      <c r="AG5" s="14"/>
      <c r="AH5" s="14"/>
      <c r="AI5" s="14"/>
      <c r="AJ5" s="14"/>
    </row>
    <row r="6" spans="1:36">
      <c r="B6" s="17" t="s">
        <v>80</v>
      </c>
      <c r="C6" s="18"/>
      <c r="D6" s="18"/>
      <c r="E6" s="18"/>
      <c r="F6" s="18"/>
      <c r="G6" s="18"/>
      <c r="H6" s="18"/>
      <c r="I6" s="18">
        <f t="shared" ref="I6:T6" si="0">I7-I8</f>
        <v>308</v>
      </c>
      <c r="J6" s="18">
        <f t="shared" si="0"/>
        <v>310</v>
      </c>
      <c r="K6" s="18">
        <f t="shared" si="0"/>
        <v>248</v>
      </c>
      <c r="L6" s="18">
        <f t="shared" si="0"/>
        <v>231</v>
      </c>
      <c r="M6" s="18">
        <f t="shared" si="0"/>
        <v>262</v>
      </c>
      <c r="N6" s="18">
        <f t="shared" si="0"/>
        <v>296</v>
      </c>
      <c r="O6" s="18">
        <f t="shared" si="0"/>
        <v>370</v>
      </c>
      <c r="P6" s="18">
        <f t="shared" si="0"/>
        <v>405</v>
      </c>
      <c r="Q6" s="18">
        <f t="shared" si="0"/>
        <v>394</v>
      </c>
      <c r="R6" s="18">
        <f t="shared" si="0"/>
        <v>411</v>
      </c>
      <c r="S6" s="18">
        <f t="shared" si="0"/>
        <v>390</v>
      </c>
      <c r="T6" s="19">
        <f t="shared" si="0"/>
        <v>367</v>
      </c>
      <c r="W6" s="14"/>
      <c r="X6" s="15"/>
      <c r="Y6" s="15"/>
      <c r="Z6" s="16"/>
      <c r="AA6" s="14"/>
      <c r="AB6" s="14"/>
      <c r="AC6" s="14"/>
      <c r="AD6" s="14"/>
      <c r="AE6" s="14"/>
      <c r="AF6" s="14"/>
      <c r="AG6" s="14"/>
      <c r="AH6" s="14"/>
      <c r="AI6" s="14"/>
      <c r="AJ6" s="14"/>
    </row>
    <row r="7" spans="1:36">
      <c r="B7" s="10" t="str">
        <f>'[2]Historisk data 2000-2013'!C7</f>
        <v>I alt</v>
      </c>
      <c r="C7" s="20">
        <f>'Figur 2.2'!C6</f>
        <v>117</v>
      </c>
      <c r="D7" s="20">
        <f>'Figur 2.2'!D6</f>
        <v>162</v>
      </c>
      <c r="E7" s="20">
        <f>'Figur 2.2'!E6</f>
        <v>170</v>
      </c>
      <c r="F7" s="20">
        <f>'Figur 2.2'!F6</f>
        <v>199</v>
      </c>
      <c r="G7" s="20">
        <f>'Figur 2.2'!G6</f>
        <v>231</v>
      </c>
      <c r="H7" s="20">
        <f>'Figur 2.2'!H6</f>
        <v>276</v>
      </c>
      <c r="I7" s="20">
        <f>'Figur 2.2'!I6</f>
        <v>360</v>
      </c>
      <c r="J7" s="20">
        <f>'Figur 2.2'!J6</f>
        <v>353</v>
      </c>
      <c r="K7" s="20">
        <f>'Figur 2.2'!K6</f>
        <v>292</v>
      </c>
      <c r="L7" s="20">
        <f>'Figur 2.2'!L6</f>
        <v>287</v>
      </c>
      <c r="M7" s="20">
        <f>'Figur 2.2'!M6</f>
        <v>324</v>
      </c>
      <c r="N7" s="20">
        <f>'Figur 2.2'!N6</f>
        <v>359</v>
      </c>
      <c r="O7" s="20">
        <f>'Figur 2.2'!O6</f>
        <v>430</v>
      </c>
      <c r="P7" s="20">
        <f>'Figur 2.2'!P6</f>
        <v>479</v>
      </c>
      <c r="Q7" s="20">
        <f>'Figur 2.2'!Q6</f>
        <v>464</v>
      </c>
      <c r="R7" s="20">
        <f>'Figur 2.2'!R6</f>
        <v>478</v>
      </c>
      <c r="S7" s="20">
        <f>'Figur 2.2'!S6</f>
        <v>473</v>
      </c>
      <c r="T7" s="21">
        <f>'Figur 2.2'!T6</f>
        <v>421</v>
      </c>
      <c r="W7" s="13"/>
      <c r="X7" s="14"/>
      <c r="Y7" s="14"/>
      <c r="Z7" s="16"/>
      <c r="AA7" s="14"/>
      <c r="AB7" s="14"/>
      <c r="AC7" s="14"/>
      <c r="AD7" s="14"/>
      <c r="AE7" s="14"/>
      <c r="AF7" s="14"/>
      <c r="AG7" s="14"/>
      <c r="AH7" s="14"/>
      <c r="AI7" s="14"/>
      <c r="AJ7" s="14"/>
    </row>
    <row r="8" spans="1:36" ht="15.75" thickBot="1">
      <c r="B8" s="22" t="s">
        <v>79</v>
      </c>
      <c r="C8" s="23"/>
      <c r="D8" s="23"/>
      <c r="E8" s="23"/>
      <c r="F8" s="23"/>
      <c r="G8" s="23"/>
      <c r="H8" s="23"/>
      <c r="I8" s="23">
        <v>52</v>
      </c>
      <c r="J8" s="23">
        <v>43</v>
      </c>
      <c r="K8" s="23">
        <v>44</v>
      </c>
      <c r="L8" s="23">
        <v>56</v>
      </c>
      <c r="M8" s="23">
        <v>62</v>
      </c>
      <c r="N8" s="23">
        <v>63</v>
      </c>
      <c r="O8" s="23">
        <v>60</v>
      </c>
      <c r="P8" s="23">
        <v>74</v>
      </c>
      <c r="Q8" s="23">
        <v>70</v>
      </c>
      <c r="R8" s="24">
        <v>67</v>
      </c>
      <c r="S8" s="24">
        <v>83</v>
      </c>
      <c r="T8" s="25">
        <v>54</v>
      </c>
      <c r="Z8" s="16"/>
    </row>
    <row r="9" spans="1:36">
      <c r="Z9" s="16"/>
    </row>
    <row r="10" spans="1:36">
      <c r="U10" s="3"/>
      <c r="V10" s="3"/>
      <c r="Z10" s="16"/>
    </row>
    <row r="11" spans="1:36">
      <c r="Z11" s="16"/>
    </row>
    <row r="12" spans="1:36">
      <c r="Z12" s="16"/>
    </row>
    <row r="13" spans="1:36">
      <c r="Z13" s="16"/>
    </row>
    <row r="14" spans="1:36">
      <c r="Z14" s="16"/>
    </row>
    <row r="15" spans="1:36">
      <c r="Z15" s="16"/>
    </row>
    <row r="26" spans="2:36">
      <c r="B26" s="3" t="s">
        <v>83</v>
      </c>
    </row>
    <row r="27" spans="2:36">
      <c r="B27" s="3" t="s">
        <v>145</v>
      </c>
      <c r="D27" s="4"/>
      <c r="E27" s="4"/>
      <c r="F27" s="4"/>
      <c r="G27" s="4"/>
      <c r="H27" s="4"/>
      <c r="I27" s="4"/>
      <c r="J27" s="4"/>
      <c r="K27" s="4"/>
      <c r="L27" s="4"/>
      <c r="M27" s="4"/>
      <c r="N27" s="4"/>
      <c r="O27" s="4"/>
      <c r="P27" s="4"/>
      <c r="Q27" s="4"/>
      <c r="R27" s="4"/>
      <c r="U27" s="3"/>
      <c r="V27" s="3"/>
      <c r="W27" s="3"/>
      <c r="X27" s="3"/>
      <c r="Y27" s="3"/>
      <c r="Z27" s="3"/>
      <c r="AA27" s="3"/>
      <c r="AB27" s="3"/>
      <c r="AC27" s="3"/>
      <c r="AD27" s="3"/>
      <c r="AE27" s="3"/>
      <c r="AF27" s="3"/>
      <c r="AG27" s="3"/>
      <c r="AH27" s="3"/>
      <c r="AI27" s="3"/>
      <c r="AJ27" s="3"/>
    </row>
    <row r="28" spans="2:36">
      <c r="D28" s="4"/>
      <c r="E28" s="4"/>
      <c r="F28" s="4"/>
      <c r="G28" s="4"/>
      <c r="H28" s="4"/>
      <c r="I28" s="4"/>
      <c r="J28" s="4"/>
      <c r="K28" s="4"/>
      <c r="L28" s="4"/>
      <c r="M28" s="4"/>
      <c r="N28" s="4"/>
      <c r="O28" s="4"/>
      <c r="P28" s="4"/>
      <c r="Q28" s="4"/>
      <c r="R28" s="4"/>
      <c r="U28" s="3"/>
      <c r="V28" s="3"/>
      <c r="W28" s="3"/>
      <c r="X28" s="3"/>
      <c r="Y28" s="3"/>
      <c r="Z28" s="3"/>
      <c r="AA28" s="3"/>
      <c r="AB28" s="3"/>
      <c r="AC28" s="3"/>
      <c r="AD28" s="3"/>
      <c r="AE28" s="3"/>
      <c r="AF28" s="3"/>
      <c r="AG28" s="3"/>
      <c r="AH28" s="3"/>
      <c r="AI28" s="3"/>
      <c r="AJ28" s="3"/>
    </row>
    <row r="29" spans="2:36">
      <c r="D29" s="4"/>
      <c r="E29" s="4"/>
      <c r="F29" s="4"/>
      <c r="G29" s="4"/>
      <c r="H29" s="4"/>
      <c r="I29" s="4"/>
      <c r="J29" s="4"/>
      <c r="K29" s="4"/>
      <c r="L29" s="4"/>
      <c r="M29" s="4"/>
      <c r="N29" s="4"/>
      <c r="O29" s="4"/>
      <c r="P29" s="4"/>
      <c r="Q29" s="4"/>
      <c r="R29" s="4"/>
      <c r="U29" s="3"/>
      <c r="V29" s="3"/>
      <c r="W29" s="3"/>
      <c r="X29" s="3"/>
      <c r="Y29" s="3"/>
      <c r="Z29" s="3"/>
      <c r="AA29" s="3"/>
      <c r="AB29" s="3"/>
      <c r="AC29" s="3"/>
      <c r="AD29" s="3"/>
      <c r="AE29" s="3"/>
      <c r="AF29" s="3"/>
      <c r="AG29" s="3"/>
      <c r="AH29" s="3"/>
      <c r="AI29" s="3"/>
      <c r="AJ29" s="3"/>
    </row>
    <row r="30" spans="2:36">
      <c r="D30" s="4"/>
      <c r="E30" s="4"/>
      <c r="F30" s="4"/>
      <c r="G30" s="4"/>
      <c r="H30" s="4"/>
      <c r="I30" s="4"/>
      <c r="J30" s="4"/>
      <c r="K30" s="4"/>
      <c r="L30" s="4"/>
      <c r="M30" s="4"/>
      <c r="N30" s="4"/>
      <c r="O30" s="4"/>
      <c r="P30" s="4"/>
      <c r="Q30" s="4"/>
      <c r="R30" s="4"/>
      <c r="U30" s="3"/>
      <c r="V30" s="3"/>
      <c r="W30" s="3"/>
      <c r="X30" s="3"/>
      <c r="Y30" s="3"/>
      <c r="Z30" s="3"/>
      <c r="AA30" s="3"/>
      <c r="AB30" s="3"/>
      <c r="AC30" s="3"/>
      <c r="AD30" s="3"/>
      <c r="AE30" s="3"/>
      <c r="AF30" s="3"/>
      <c r="AG30" s="3"/>
      <c r="AH30" s="3"/>
      <c r="AI30" s="3"/>
      <c r="AJ30" s="3"/>
    </row>
    <row r="31" spans="2:36">
      <c r="D31" s="4"/>
      <c r="E31" s="4"/>
      <c r="F31" s="4"/>
      <c r="G31" s="4"/>
      <c r="H31" s="4"/>
      <c r="I31" s="4"/>
      <c r="J31" s="4"/>
      <c r="K31" s="4"/>
      <c r="L31" s="4"/>
      <c r="M31" s="4"/>
      <c r="N31" s="4"/>
      <c r="O31" s="4"/>
      <c r="P31" s="4"/>
      <c r="Q31" s="4"/>
      <c r="R31" s="4"/>
      <c r="U31" s="3"/>
      <c r="V31" s="3"/>
      <c r="W31" s="3"/>
      <c r="X31" s="3"/>
      <c r="Y31" s="3"/>
      <c r="Z31" s="3"/>
      <c r="AA31" s="3"/>
      <c r="AB31" s="3"/>
      <c r="AC31" s="3"/>
      <c r="AD31" s="3"/>
      <c r="AE31" s="3"/>
      <c r="AF31" s="3"/>
      <c r="AG31" s="3"/>
      <c r="AH31" s="3"/>
      <c r="AI31" s="3"/>
      <c r="AJ31" s="3"/>
    </row>
  </sheetData>
  <pageMargins left="0.7" right="0.7" top="0.75" bottom="0.75" header="0.3" footer="0.3"/>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zoomScale="92" zoomScaleNormal="92" workbookViewId="0">
      <selection activeCell="L1" sqref="L1"/>
    </sheetView>
  </sheetViews>
  <sheetFormatPr defaultColWidth="8.85546875" defaultRowHeight="15"/>
  <cols>
    <col min="1" max="1" width="8.85546875" style="3"/>
    <col min="2" max="2" width="43.28515625" style="3" customWidth="1"/>
    <col min="3" max="3" width="9" style="3" bestFit="1" customWidth="1"/>
    <col min="4" max="6" width="5.28515625" style="3" customWidth="1"/>
    <col min="7" max="7" width="6.5703125" style="3" customWidth="1"/>
    <col min="8" max="8" width="7" style="3" bestFit="1" customWidth="1"/>
    <col min="9" max="17" width="5.42578125" style="3" bestFit="1" customWidth="1"/>
    <col min="18" max="18" width="6.85546875" style="3" customWidth="1"/>
    <col min="19" max="20" width="8.85546875" style="3"/>
    <col min="21" max="21" width="22.85546875" style="3" bestFit="1" customWidth="1"/>
    <col min="22" max="16384" width="8.85546875" style="3"/>
  </cols>
  <sheetData>
    <row r="1" spans="1:23">
      <c r="A1" s="9" t="s">
        <v>126</v>
      </c>
    </row>
    <row r="2" spans="1:23" s="9" customFormat="1" ht="15.75" thickBot="1"/>
    <row r="3" spans="1:23" ht="15.75" thickBot="1">
      <c r="B3" s="5" t="s">
        <v>1</v>
      </c>
      <c r="C3" s="6">
        <f>'[2]Historisk data 2000-2013'!D3</f>
        <v>2000</v>
      </c>
      <c r="D3" s="6">
        <f>'[2]Historisk data 2000-2013'!E3</f>
        <v>2001</v>
      </c>
      <c r="E3" s="6">
        <f>'[2]Historisk data 2000-2013'!F3</f>
        <v>2002</v>
      </c>
      <c r="F3" s="6">
        <f>'[2]Historisk data 2000-2013'!G3</f>
        <v>2003</v>
      </c>
      <c r="G3" s="6">
        <f>'[2]Historisk data 2000-2013'!H3</f>
        <v>2004</v>
      </c>
      <c r="H3" s="6">
        <f>'[2]Historisk data 2000-2013'!I3</f>
        <v>2005</v>
      </c>
      <c r="I3" s="6">
        <f>'[2]Historisk data 2000-2013'!J3</f>
        <v>2006</v>
      </c>
      <c r="J3" s="6">
        <f>'[2]Historisk data 2000-2013'!K3</f>
        <v>2007</v>
      </c>
      <c r="K3" s="6">
        <f>'[2]Historisk data 2000-2013'!L3</f>
        <v>2008</v>
      </c>
      <c r="L3" s="6">
        <f>'[2]Historisk data 2000-2013'!M3</f>
        <v>2009</v>
      </c>
      <c r="M3" s="6">
        <f>'[2]Historisk data 2000-2013'!N3</f>
        <v>2010</v>
      </c>
      <c r="N3" s="6">
        <f>'[2]Historisk data 2000-2013'!O3</f>
        <v>2011</v>
      </c>
      <c r="O3" s="6">
        <f>'[2]Historisk data 2000-2013'!P3</f>
        <v>2012</v>
      </c>
      <c r="P3" s="6">
        <f>'[2]Historisk data 2000-2013'!Q3</f>
        <v>2013</v>
      </c>
      <c r="Q3" s="6">
        <v>2014</v>
      </c>
      <c r="R3" s="6">
        <v>2015</v>
      </c>
      <c r="S3" s="6">
        <v>2016</v>
      </c>
      <c r="T3" s="7">
        <v>2017</v>
      </c>
      <c r="U3" s="56"/>
    </row>
    <row r="4" spans="1:23">
      <c r="B4" s="55" t="str">
        <f>'[2]Historisk data 2000-2013'!C8</f>
        <v>Universiteter</v>
      </c>
      <c r="C4" s="11">
        <f>HLOOKUP([1]Institutionsdata!$D$148,[1]Institutionsdata!$D$148:$D$165,'Andreas MIS'!A5,0)</f>
        <v>43</v>
      </c>
      <c r="D4" s="11">
        <f>HLOOKUP([1]Institutionsdata!$D$148,[1]Institutionsdata!$D$148:$D$165,'Andreas MIS'!B5,0)</f>
        <v>52</v>
      </c>
      <c r="E4" s="11">
        <f>HLOOKUP([1]Institutionsdata!$D$148,[1]Institutionsdata!$D$148:$D$165,'Andreas MIS'!C5,0)</f>
        <v>62</v>
      </c>
      <c r="F4" s="11">
        <f>HLOOKUP([1]Institutionsdata!$D$148,[1]Institutionsdata!$D$148:$D$165,'Andreas MIS'!D5,0)</f>
        <v>64</v>
      </c>
      <c r="G4" s="11">
        <f>HLOOKUP([1]Institutionsdata!$D$148,[1]Institutionsdata!$D$148:$D$165,'Andreas MIS'!E5,0)</f>
        <v>89</v>
      </c>
      <c r="H4" s="11">
        <f>HLOOKUP([1]Institutionsdata!$D$148,[1]Institutionsdata!$D$148:$D$165,'Andreas MIS'!F5,0)</f>
        <v>76</v>
      </c>
      <c r="I4" s="11">
        <f>HLOOKUP([1]Institutionsdata!$D$148,[1]Institutionsdata!$D$148:$D$165,'Andreas MIS'!G5,0)</f>
        <v>98</v>
      </c>
      <c r="J4" s="11">
        <f>HLOOKUP([1]Institutionsdata!$D$148,[1]Institutionsdata!$D$148:$D$165,'Andreas MIS'!H5,0)</f>
        <v>113</v>
      </c>
      <c r="K4" s="11">
        <f>HLOOKUP([1]Institutionsdata!$D$148,[1]Institutionsdata!$D$148:$D$165,'Andreas MIS'!I5,0)</f>
        <v>99</v>
      </c>
      <c r="L4" s="11">
        <f>HLOOKUP([1]Institutionsdata!$D$148,[1]Institutionsdata!$D$148:$D$165,'Andreas MIS'!J5,0)</f>
        <v>109</v>
      </c>
      <c r="M4" s="11">
        <f>HLOOKUP([1]Institutionsdata!$D$148,[1]Institutionsdata!$D$148:$D$165,'Andreas MIS'!K5,0)</f>
        <v>95</v>
      </c>
      <c r="N4" s="11">
        <f>HLOOKUP([1]Institutionsdata!$D$148,[1]Institutionsdata!$D$148:$D$165,'Andreas MIS'!L5,0)</f>
        <v>131</v>
      </c>
      <c r="O4" s="11">
        <f>HLOOKUP([1]Institutionsdata!$D$148,[1]Institutionsdata!$D$148:$D$165,'Andreas MIS'!M5,0)</f>
        <v>146</v>
      </c>
      <c r="P4" s="11">
        <f>HLOOKUP([1]Institutionsdata!$D$148,[1]Institutionsdata!$D$148:$D$165,'Andreas MIS'!N5,0)</f>
        <v>180</v>
      </c>
      <c r="Q4" s="11">
        <f>HLOOKUP([1]Institutionsdata!$D$148,[1]Institutionsdata!$D$148:$D$165,'Andreas MIS'!O5,0)</f>
        <v>155</v>
      </c>
      <c r="R4" s="11">
        <f>HLOOKUP([1]Institutionsdata!$D$148,[1]Institutionsdata!$D$148:$D$165,'Andreas MIS'!P5,0)</f>
        <v>124</v>
      </c>
      <c r="S4" s="11">
        <f>HLOOKUP([1]Institutionsdata!$D$148,[1]Institutionsdata!$D$148:$D$165,'Andreas MIS'!Q5,0)</f>
        <v>148</v>
      </c>
      <c r="T4" s="12">
        <f>HLOOKUP([1]Institutionsdata!$D$148,[1]Institutionsdata!$D$148:$D$165,'Andreas MIS'!R5,0)</f>
        <v>123</v>
      </c>
      <c r="U4" s="56"/>
    </row>
    <row r="5" spans="1:23">
      <c r="B5" s="55" t="s">
        <v>106</v>
      </c>
      <c r="C5" s="11">
        <f>HLOOKUP([1]Institutionsdata!$D$203,[1]Institutionsdata!$D$203:$D$220,'Andreas MIS'!A5,0)</f>
        <v>0</v>
      </c>
      <c r="D5" s="11">
        <f>HLOOKUP([1]Institutionsdata!$D$203,[1]Institutionsdata!$D$203:$D$220,'Andreas MIS'!B5,0)</f>
        <v>0</v>
      </c>
      <c r="E5" s="11">
        <f>HLOOKUP([1]Institutionsdata!$D$203,[1]Institutionsdata!$D$203:$D$220,'Andreas MIS'!C5,0)</f>
        <v>0</v>
      </c>
      <c r="F5" s="11">
        <f>HLOOKUP([1]Institutionsdata!$D$203,[1]Institutionsdata!$D$203:$D$220,'Andreas MIS'!D5,0)</f>
        <v>1</v>
      </c>
      <c r="G5" s="11">
        <f>HLOOKUP([1]Institutionsdata!$D$203,[1]Institutionsdata!$D$203:$D$220,'Andreas MIS'!E5,0)</f>
        <v>0</v>
      </c>
      <c r="H5" s="11">
        <f>HLOOKUP([1]Institutionsdata!$D$203,[1]Institutionsdata!$D$203:$D$220,'Andreas MIS'!F5,0)</f>
        <v>0</v>
      </c>
      <c r="I5" s="11">
        <f>HLOOKUP([1]Institutionsdata!$D$203,[1]Institutionsdata!$D$203:$D$220,'Andreas MIS'!G5,0)</f>
        <v>0</v>
      </c>
      <c r="J5" s="11">
        <f>HLOOKUP([1]Institutionsdata!$D$203,[1]Institutionsdata!$D$203:$D$220,'Andreas MIS'!H5,0)</f>
        <v>0</v>
      </c>
      <c r="K5" s="11">
        <f>HLOOKUP([1]Institutionsdata!$D$203,[1]Institutionsdata!$D$203:$D$220,'Andreas MIS'!I5,0)</f>
        <v>0</v>
      </c>
      <c r="L5" s="11">
        <f>HLOOKUP([1]Institutionsdata!$D$203,[1]Institutionsdata!$D$203:$D$220,'Andreas MIS'!J5,0)</f>
        <v>1</v>
      </c>
      <c r="M5" s="11">
        <f>HLOOKUP([1]Institutionsdata!$D$203,[1]Institutionsdata!$D$203:$D$220,'Andreas MIS'!K5,0)</f>
        <v>0</v>
      </c>
      <c r="N5" s="11">
        <f>HLOOKUP([1]Institutionsdata!$D$203,[1]Institutionsdata!$D$203:$D$220,'Andreas MIS'!L5,0)</f>
        <v>0</v>
      </c>
      <c r="O5" s="11">
        <f>HLOOKUP([1]Institutionsdata!$D$203,[1]Institutionsdata!$D$203:$D$220,'Andreas MIS'!M5,0)</f>
        <v>0</v>
      </c>
      <c r="P5" s="11">
        <f>HLOOKUP([1]Institutionsdata!$D$203,[1]Institutionsdata!$D$203:$D$220,'Andreas MIS'!N5,0)</f>
        <v>0</v>
      </c>
      <c r="Q5" s="11">
        <f>HLOOKUP([1]Institutionsdata!$D$203,[1]Institutionsdata!$D$203:$D$220,'Andreas MIS'!O5,0)</f>
        <v>1</v>
      </c>
      <c r="R5" s="11">
        <f>HLOOKUP([1]Institutionsdata!$D$203,[1]Institutionsdata!$D$203:$D$220,'Andreas MIS'!P5,0)</f>
        <v>0</v>
      </c>
      <c r="S5" s="11">
        <f>HLOOKUP([1]Institutionsdata!$D$203,[1]Institutionsdata!$D$203:$D$220,'Andreas MIS'!Q5,0)</f>
        <v>0</v>
      </c>
      <c r="T5" s="12">
        <f>HLOOKUP([1]Institutionsdata!$D$203,[1]Institutionsdata!$D$203:$D$220,'Andreas MIS'!R5,0)</f>
        <v>0</v>
      </c>
      <c r="U5" s="56"/>
    </row>
    <row r="6" spans="1:23" s="9" customFormat="1" ht="15.75" thickBot="1">
      <c r="B6" s="55" t="str">
        <f>'[2]Historisk data 2000-2013'!C10</f>
        <v>Sygehuse</v>
      </c>
      <c r="C6" s="11">
        <f>HLOOKUP([1]Institutionsdata!$D$306,[1]Institutionsdata!$D$306:$D$323,'Andreas MIS'!A5,0)</f>
        <v>9</v>
      </c>
      <c r="D6" s="11">
        <f>HLOOKUP([1]Institutionsdata!$D$306,[1]Institutionsdata!$D$306:$D$323,'Andreas MIS'!B5,0)</f>
        <v>8</v>
      </c>
      <c r="E6" s="11">
        <f>HLOOKUP([1]Institutionsdata!$D$306,[1]Institutionsdata!$D$306:$D$323,'Andreas MIS'!C5,0)</f>
        <v>14</v>
      </c>
      <c r="F6" s="11">
        <f>HLOOKUP([1]Institutionsdata!$D$306,[1]Institutionsdata!$D$306:$D$323,'Andreas MIS'!D5,0)</f>
        <v>15</v>
      </c>
      <c r="G6" s="11">
        <f>HLOOKUP([1]Institutionsdata!$D$306,[1]Institutionsdata!$D$306:$D$323,'Andreas MIS'!E5,0)</f>
        <v>15</v>
      </c>
      <c r="H6" s="11">
        <f>HLOOKUP([1]Institutionsdata!$D$306,[1]Institutionsdata!$D$306:$D$323,'Andreas MIS'!F5,0)</f>
        <v>9</v>
      </c>
      <c r="I6" s="11">
        <f>HLOOKUP([1]Institutionsdata!$D$306,[1]Institutionsdata!$D$306:$D$323,'Andreas MIS'!G5,0)</f>
        <v>12</v>
      </c>
      <c r="J6" s="11">
        <f>HLOOKUP([1]Institutionsdata!$D$306,[1]Institutionsdata!$D$306:$D$323,'Andreas MIS'!H5,0)</f>
        <v>14</v>
      </c>
      <c r="K6" s="11">
        <f>HLOOKUP([1]Institutionsdata!$D$306,[1]Institutionsdata!$D$306:$D$323,'Andreas MIS'!I5,0)</f>
        <v>26</v>
      </c>
      <c r="L6" s="11">
        <f>HLOOKUP([1]Institutionsdata!$D$306,[1]Institutionsdata!$D$306:$D$323,'Andreas MIS'!J5,0)</f>
        <v>17</v>
      </c>
      <c r="M6" s="11">
        <f>HLOOKUP([1]Institutionsdata!$D$306,[1]Institutionsdata!$D$306:$D$323,'Andreas MIS'!K5,0)</f>
        <v>25</v>
      </c>
      <c r="N6" s="11">
        <f>HLOOKUP([1]Institutionsdata!$D$306,[1]Institutionsdata!$D$306:$D$323,'Andreas MIS'!L5,0)</f>
        <v>36</v>
      </c>
      <c r="O6" s="11">
        <f>HLOOKUP([1]Institutionsdata!$D$306,[1]Institutionsdata!$D$306:$D$323,'Andreas MIS'!M5,0)</f>
        <v>25</v>
      </c>
      <c r="P6" s="11">
        <f>HLOOKUP([1]Institutionsdata!$D$306,[1]Institutionsdata!$D$306:$D$323,'Andreas MIS'!N5,0)</f>
        <v>15</v>
      </c>
      <c r="Q6" s="11">
        <f>HLOOKUP([1]Institutionsdata!$D$306,[1]Institutionsdata!$D$306:$D$323,'Andreas MIS'!O5,0)</f>
        <v>27</v>
      </c>
      <c r="R6" s="11">
        <f>HLOOKUP([1]Institutionsdata!$D$306,[1]Institutionsdata!$D$306:$D$323,'Andreas MIS'!P5,0)</f>
        <v>20</v>
      </c>
      <c r="S6" s="11">
        <f>HLOOKUP([1]Institutionsdata!$D$306,[1]Institutionsdata!$D$306:$D$323,'Andreas MIS'!Q5,0)</f>
        <v>17</v>
      </c>
      <c r="T6" s="12">
        <f>HLOOKUP([1]Institutionsdata!$D$306,[1]Institutionsdata!$D$306:$D$323,'Andreas MIS'!R5,0)</f>
        <v>24</v>
      </c>
      <c r="U6" s="56"/>
    </row>
    <row r="7" spans="1:23" ht="15.75" thickBot="1">
      <c r="B7" s="5" t="str">
        <f>'[2]Historisk data 2000-2013'!C11</f>
        <v>I alt</v>
      </c>
      <c r="C7" s="6">
        <f>SUM(C4:C6)</f>
        <v>52</v>
      </c>
      <c r="D7" s="6">
        <f t="shared" ref="D7:S7" si="0">SUM(D4:D6)</f>
        <v>60</v>
      </c>
      <c r="E7" s="6">
        <f t="shared" si="0"/>
        <v>76</v>
      </c>
      <c r="F7" s="6">
        <f t="shared" si="0"/>
        <v>80</v>
      </c>
      <c r="G7" s="6">
        <f t="shared" si="0"/>
        <v>104</v>
      </c>
      <c r="H7" s="6">
        <f t="shared" si="0"/>
        <v>85</v>
      </c>
      <c r="I7" s="6">
        <f t="shared" si="0"/>
        <v>110</v>
      </c>
      <c r="J7" s="6">
        <f t="shared" si="0"/>
        <v>127</v>
      </c>
      <c r="K7" s="6">
        <f t="shared" si="0"/>
        <v>125</v>
      </c>
      <c r="L7" s="6">
        <f t="shared" si="0"/>
        <v>127</v>
      </c>
      <c r="M7" s="6">
        <f t="shared" si="0"/>
        <v>120</v>
      </c>
      <c r="N7" s="6">
        <f t="shared" si="0"/>
        <v>167</v>
      </c>
      <c r="O7" s="6">
        <f t="shared" si="0"/>
        <v>171</v>
      </c>
      <c r="P7" s="6">
        <f t="shared" si="0"/>
        <v>195</v>
      </c>
      <c r="Q7" s="6">
        <f t="shared" si="0"/>
        <v>183</v>
      </c>
      <c r="R7" s="6">
        <f t="shared" si="0"/>
        <v>144</v>
      </c>
      <c r="S7" s="6">
        <f t="shared" si="0"/>
        <v>165</v>
      </c>
      <c r="T7" s="7">
        <f>SUM(T4:T6)</f>
        <v>147</v>
      </c>
    </row>
    <row r="8" spans="1:23">
      <c r="B8" s="49"/>
      <c r="M8" s="48"/>
      <c r="N8" s="48"/>
      <c r="O8" s="48"/>
      <c r="P8" s="48"/>
      <c r="Q8" s="48"/>
      <c r="R8" s="48"/>
      <c r="S8" s="58"/>
      <c r="T8" s="58"/>
    </row>
    <row r="9" spans="1:23">
      <c r="N9" s="57"/>
    </row>
    <row r="10" spans="1:23">
      <c r="N10" s="57"/>
      <c r="W10" s="15"/>
    </row>
    <row r="11" spans="1:23">
      <c r="N11" s="57"/>
      <c r="V11" s="59"/>
      <c r="W11" s="15"/>
    </row>
    <row r="12" spans="1:23">
      <c r="N12" s="57"/>
    </row>
    <row r="13" spans="1:23">
      <c r="N13" s="57"/>
    </row>
    <row r="14" spans="1:23">
      <c r="N14" s="57"/>
    </row>
    <row r="15" spans="1:23">
      <c r="N15" s="57"/>
    </row>
    <row r="16" spans="1:23">
      <c r="N16" s="57"/>
    </row>
    <row r="17" spans="2:14">
      <c r="N17" s="57"/>
    </row>
    <row r="18" spans="2:14" s="9" customFormat="1">
      <c r="N18" s="57"/>
    </row>
    <row r="19" spans="2:14">
      <c r="N19" s="57"/>
    </row>
    <row r="20" spans="2:14">
      <c r="N20" s="57"/>
    </row>
    <row r="21" spans="2:14">
      <c r="N21" s="57"/>
    </row>
    <row r="22" spans="2:14">
      <c r="N22" s="57"/>
    </row>
    <row r="23" spans="2:14">
      <c r="N23" s="57"/>
    </row>
    <row r="24" spans="2:14">
      <c r="B24" s="67" t="s">
        <v>83</v>
      </c>
      <c r="N24" s="57"/>
    </row>
    <row r="25" spans="2:14">
      <c r="N25" s="57"/>
    </row>
    <row r="26" spans="2:14" s="9" customFormat="1" ht="15.75" thickBot="1"/>
    <row r="27" spans="2:14" ht="15.75" thickBot="1">
      <c r="B27" s="40"/>
      <c r="C27" s="6">
        <v>2012</v>
      </c>
      <c r="D27" s="6">
        <v>2013</v>
      </c>
      <c r="E27" s="6">
        <v>2014</v>
      </c>
      <c r="F27" s="6">
        <v>2015</v>
      </c>
      <c r="G27" s="6">
        <v>2016</v>
      </c>
      <c r="H27" s="7">
        <v>2017</v>
      </c>
    </row>
    <row r="28" spans="2:14">
      <c r="B28" s="60" t="s">
        <v>92</v>
      </c>
      <c r="C28" s="61">
        <v>36</v>
      </c>
      <c r="D28" s="61">
        <v>29</v>
      </c>
      <c r="E28" s="61">
        <v>39</v>
      </c>
      <c r="F28" s="61">
        <v>31</v>
      </c>
      <c r="G28" s="61">
        <v>29</v>
      </c>
      <c r="H28" s="62">
        <v>27</v>
      </c>
    </row>
    <row r="29" spans="2:14">
      <c r="B29" s="60" t="s">
        <v>70</v>
      </c>
      <c r="C29" s="61">
        <v>12</v>
      </c>
      <c r="D29" s="61">
        <v>16</v>
      </c>
      <c r="E29" s="61">
        <v>14</v>
      </c>
      <c r="F29" s="61">
        <v>17</v>
      </c>
      <c r="G29" s="61">
        <v>15</v>
      </c>
      <c r="H29" s="62">
        <v>15</v>
      </c>
    </row>
    <row r="30" spans="2:14" ht="22.5">
      <c r="B30" s="60" t="s">
        <v>82</v>
      </c>
      <c r="C30" s="61">
        <v>6</v>
      </c>
      <c r="D30" s="61">
        <v>11</v>
      </c>
      <c r="E30" s="61">
        <v>9</v>
      </c>
      <c r="F30" s="61">
        <v>11</v>
      </c>
      <c r="G30" s="61">
        <v>10</v>
      </c>
      <c r="H30" s="62">
        <v>18</v>
      </c>
    </row>
    <row r="31" spans="2:14" ht="15.75" thickBot="1">
      <c r="B31" s="60" t="s">
        <v>81</v>
      </c>
      <c r="C31" s="61">
        <v>2</v>
      </c>
      <c r="D31" s="61">
        <v>10</v>
      </c>
      <c r="E31" s="61">
        <v>5</v>
      </c>
      <c r="F31" s="61">
        <v>2</v>
      </c>
      <c r="G31" s="61">
        <v>12</v>
      </c>
      <c r="H31" s="62">
        <v>4</v>
      </c>
    </row>
    <row r="32" spans="2:14" ht="15.75" thickBot="1">
      <c r="B32" s="40" t="s">
        <v>76</v>
      </c>
      <c r="C32" s="63">
        <f t="shared" ref="C32:H32" si="1">SUM(C28:C31)</f>
        <v>56</v>
      </c>
      <c r="D32" s="63">
        <f t="shared" si="1"/>
        <v>66</v>
      </c>
      <c r="E32" s="63">
        <f t="shared" si="1"/>
        <v>67</v>
      </c>
      <c r="F32" s="63">
        <f t="shared" si="1"/>
        <v>61</v>
      </c>
      <c r="G32" s="63">
        <f t="shared" si="1"/>
        <v>66</v>
      </c>
      <c r="H32" s="64">
        <f t="shared" si="1"/>
        <v>64</v>
      </c>
    </row>
    <row r="33" spans="1:16">
      <c r="C33" s="65"/>
      <c r="D33" s="65"/>
      <c r="E33" s="65"/>
      <c r="F33" s="65"/>
      <c r="G33" s="65"/>
      <c r="H33" s="65"/>
    </row>
    <row r="34" spans="1:16">
      <c r="B34" s="65"/>
      <c r="D34" s="65"/>
      <c r="E34" s="65"/>
      <c r="F34" s="65"/>
      <c r="G34" s="65"/>
      <c r="H34" s="65"/>
    </row>
    <row r="35" spans="1:16">
      <c r="B35" s="65"/>
      <c r="C35" s="66"/>
      <c r="D35" s="66"/>
      <c r="E35" s="66"/>
      <c r="F35" s="66"/>
      <c r="G35" s="66"/>
      <c r="H35" s="66"/>
      <c r="I35" s="65"/>
      <c r="J35" s="65"/>
      <c r="L35" s="65"/>
      <c r="M35" s="65"/>
      <c r="N35" s="65"/>
      <c r="O35" s="65"/>
      <c r="P35" s="65"/>
    </row>
    <row r="36" spans="1:16">
      <c r="C36" s="66"/>
      <c r="D36" s="66"/>
      <c r="E36" s="66"/>
      <c r="F36" s="66"/>
      <c r="G36" s="66"/>
      <c r="H36" s="66"/>
      <c r="I36" s="65"/>
      <c r="J36" s="65"/>
      <c r="K36" s="65"/>
      <c r="L36" s="65"/>
      <c r="M36" s="65"/>
      <c r="N36" s="65"/>
      <c r="O36" s="65"/>
      <c r="P36" s="65"/>
    </row>
    <row r="37" spans="1:16">
      <c r="A37" s="65"/>
      <c r="C37" s="66"/>
      <c r="D37" s="66"/>
      <c r="E37" s="66"/>
      <c r="F37" s="66"/>
      <c r="G37" s="66"/>
      <c r="H37" s="66"/>
      <c r="I37" s="65"/>
      <c r="J37" s="65"/>
      <c r="K37" s="65"/>
      <c r="L37" s="65"/>
      <c r="M37" s="65"/>
    </row>
    <row r="38" spans="1:16">
      <c r="A38" s="65"/>
      <c r="C38" s="66"/>
      <c r="D38" s="66"/>
      <c r="E38" s="66"/>
      <c r="F38" s="66"/>
      <c r="G38" s="66"/>
      <c r="H38" s="66"/>
      <c r="J38" s="65"/>
      <c r="K38" s="65"/>
      <c r="L38" s="65"/>
      <c r="M38" s="65"/>
    </row>
    <row r="39" spans="1:16">
      <c r="C39" s="65"/>
    </row>
    <row r="44" spans="1:16" ht="14.45" customHeight="1"/>
    <row r="47" spans="1:16">
      <c r="B47" s="67" t="s">
        <v>83</v>
      </c>
    </row>
  </sheetData>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P16" sqref="P16"/>
    </sheetView>
  </sheetViews>
  <sheetFormatPr defaultColWidth="8.85546875" defaultRowHeight="15"/>
  <cols>
    <col min="1" max="1" width="26.7109375" style="3" customWidth="1"/>
    <col min="2" max="15" width="7.28515625" style="3" customWidth="1"/>
    <col min="16" max="19" width="8.85546875" style="3"/>
    <col min="20" max="20" width="28.140625" style="3" bestFit="1" customWidth="1"/>
    <col min="21" max="21" width="19.85546875" style="3" bestFit="1" customWidth="1"/>
    <col min="22" max="16384" width="8.85546875" style="3"/>
  </cols>
  <sheetData>
    <row r="1" spans="1:15">
      <c r="A1" s="9" t="s">
        <v>125</v>
      </c>
    </row>
    <row r="2" spans="1:15" ht="15.75" thickBot="1"/>
    <row r="3" spans="1:15" ht="15.75" thickBot="1">
      <c r="A3" s="5" t="s">
        <v>4</v>
      </c>
      <c r="B3" s="6">
        <f>'[2]Historisk data 2000-2013'!H3</f>
        <v>2004</v>
      </c>
      <c r="C3" s="6">
        <f>'[2]Historisk data 2000-2013'!I3</f>
        <v>2005</v>
      </c>
      <c r="D3" s="6">
        <f>'[2]Historisk data 2000-2013'!J3</f>
        <v>2006</v>
      </c>
      <c r="E3" s="6">
        <f>'[2]Historisk data 2000-2013'!K3</f>
        <v>2007</v>
      </c>
      <c r="F3" s="6">
        <f>'[2]Historisk data 2000-2013'!L3</f>
        <v>2008</v>
      </c>
      <c r="G3" s="6">
        <f>'[2]Historisk data 2000-2013'!M3</f>
        <v>2009</v>
      </c>
      <c r="H3" s="6">
        <f>'[2]Historisk data 2000-2013'!N3</f>
        <v>2010</v>
      </c>
      <c r="I3" s="6">
        <f>'[2]Historisk data 2000-2013'!O3</f>
        <v>2011</v>
      </c>
      <c r="J3" s="6">
        <f>'[2]Historisk data 2000-2013'!P3</f>
        <v>2012</v>
      </c>
      <c r="K3" s="6">
        <f>'[2]Historisk data 2000-2013'!Q3</f>
        <v>2013</v>
      </c>
      <c r="L3" s="6">
        <v>2014</v>
      </c>
      <c r="M3" s="6">
        <v>2015</v>
      </c>
      <c r="N3" s="6">
        <v>2016</v>
      </c>
      <c r="O3" s="7">
        <v>2017</v>
      </c>
    </row>
    <row r="4" spans="1:15">
      <c r="A4" s="10" t="str">
        <f>'[2]Historisk data 2000-2013'!C12</f>
        <v>Universiteter</v>
      </c>
      <c r="B4" s="68">
        <f>HLOOKUP([1]Institutionsdata!$E$148,[1]Institutionsdata!$E$148:$E$165,'Andreas MIS'!E7,0)</f>
        <v>7</v>
      </c>
      <c r="C4" s="68">
        <f>HLOOKUP([1]Institutionsdata!$E$148,[1]Institutionsdata!$E$148:$E$165,'Andreas MIS'!F7,0)</f>
        <v>20</v>
      </c>
      <c r="D4" s="68">
        <f>HLOOKUP([1]Institutionsdata!$E$148,[1]Institutionsdata!$E$148:$E$165,'Andreas MIS'!G7,0)</f>
        <v>7</v>
      </c>
      <c r="E4" s="68">
        <f>HLOOKUP([1]Institutionsdata!$E$148,[1]Institutionsdata!$E$148:$E$165,'Andreas MIS'!H7,0)</f>
        <v>8</v>
      </c>
      <c r="F4" s="68">
        <f>HLOOKUP([1]Institutionsdata!$E$148,[1]Institutionsdata!$E$148:$E$165,'Andreas MIS'!I7,0)</f>
        <v>7</v>
      </c>
      <c r="G4" s="68">
        <f>HLOOKUP([1]Institutionsdata!$E$148,[1]Institutionsdata!$E$148:$E$165,'Andreas MIS'!J7,0)</f>
        <v>15</v>
      </c>
      <c r="H4" s="68">
        <f>HLOOKUP([1]Institutionsdata!$E$148,[1]Institutionsdata!$E$148:$E$165,'Andreas MIS'!K7,0)</f>
        <v>8</v>
      </c>
      <c r="I4" s="68">
        <f>HLOOKUP([1]Institutionsdata!$E$148,[1]Institutionsdata!$E$148:$E$165,'Andreas MIS'!L7,0)</f>
        <v>38</v>
      </c>
      <c r="J4" s="68">
        <f>HLOOKUP([1]Institutionsdata!$E$148,[1]Institutionsdata!$E$148:$E$165,'Andreas MIS'!M7,0)</f>
        <v>31</v>
      </c>
      <c r="K4" s="68">
        <f>HLOOKUP([1]Institutionsdata!$E$148,[1]Institutionsdata!$E$148:$E$165,'Andreas MIS'!N7,0)</f>
        <v>40</v>
      </c>
      <c r="L4" s="68">
        <f>HLOOKUP([1]Institutionsdata!$E$148,[1]Institutionsdata!$E$148:$E$165,'Andreas MIS'!O7,0)</f>
        <v>35</v>
      </c>
      <c r="M4" s="68">
        <f>HLOOKUP([1]Institutionsdata!$E$148,[1]Institutionsdata!$E$148:$E$165,'Andreas MIS'!P7,0)</f>
        <v>28</v>
      </c>
      <c r="N4" s="68">
        <f>HLOOKUP([1]Institutionsdata!$E$148,[1]Institutionsdata!$E$148:$E$165,'Andreas MIS'!Q7,0)</f>
        <v>49</v>
      </c>
      <c r="O4" s="69">
        <f>HLOOKUP([1]Institutionsdata!$E$148,[1]Institutionsdata!$E$148:$E$165,'Andreas MIS'!R7,0)</f>
        <v>40</v>
      </c>
    </row>
    <row r="5" spans="1:15">
      <c r="A5" s="10" t="s">
        <v>56</v>
      </c>
      <c r="B5" s="68">
        <f>HLOOKUP([1]Institutionsdata!$E$203,[1]Institutionsdata!$E$203:$E$220,'Andreas MIS'!E7,0)</f>
        <v>0</v>
      </c>
      <c r="C5" s="68">
        <f>HLOOKUP([1]Institutionsdata!$E$203,[1]Institutionsdata!$E$203:$E$220,'Andreas MIS'!F7,0)</f>
        <v>0</v>
      </c>
      <c r="D5" s="68">
        <f>HLOOKUP([1]Institutionsdata!$E$203,[1]Institutionsdata!$E$203:$E$220,'Andreas MIS'!G7,0)</f>
        <v>1</v>
      </c>
      <c r="E5" s="68">
        <f>HLOOKUP([1]Institutionsdata!$E$203,[1]Institutionsdata!$E$203:$E$220,'Andreas MIS'!H7,0)</f>
        <v>0</v>
      </c>
      <c r="F5" s="68">
        <f>HLOOKUP([1]Institutionsdata!$E$203,[1]Institutionsdata!$E$203:$E$220,'Andreas MIS'!I7,0)</f>
        <v>0</v>
      </c>
      <c r="G5" s="68">
        <f>HLOOKUP([1]Institutionsdata!$E$203,[1]Institutionsdata!$E$203:$E$220,'Andreas MIS'!J7,0)</f>
        <v>0</v>
      </c>
      <c r="H5" s="68">
        <f>HLOOKUP([1]Institutionsdata!$E$203,[1]Institutionsdata!$E$203:$E$220,'Andreas MIS'!K7,0)</f>
        <v>0</v>
      </c>
      <c r="I5" s="68">
        <f>HLOOKUP([1]Institutionsdata!$E$203,[1]Institutionsdata!$E$203:$E$220,'Andreas MIS'!L7,0)</f>
        <v>0</v>
      </c>
      <c r="J5" s="68">
        <f>HLOOKUP([1]Institutionsdata!$E$203,[1]Institutionsdata!$E$203:$E$220,'Andreas MIS'!M7,0)</f>
        <v>0</v>
      </c>
      <c r="K5" s="68">
        <f>HLOOKUP([1]Institutionsdata!$E$203,[1]Institutionsdata!$E$203:$E$220,'Andreas MIS'!N7,0)</f>
        <v>0</v>
      </c>
      <c r="L5" s="68">
        <f>HLOOKUP([1]Institutionsdata!$E$203,[1]Institutionsdata!$E$203:$E$220,'Andreas MIS'!O7,0)</f>
        <v>1</v>
      </c>
      <c r="M5" s="68">
        <f>HLOOKUP([1]Institutionsdata!$E$203,[1]Institutionsdata!$E$203:$E$220,'Andreas MIS'!P7,0)</f>
        <v>0</v>
      </c>
      <c r="N5" s="68">
        <f>HLOOKUP([1]Institutionsdata!$E$203,[1]Institutionsdata!$E$203:$E$220,'Andreas MIS'!Q7,0)</f>
        <v>1</v>
      </c>
      <c r="O5" s="70">
        <f>HLOOKUP([1]Institutionsdata!$E$203,[1]Institutionsdata!$E$203:$E$220,'Andreas MIS'!R7,0)</f>
        <v>1</v>
      </c>
    </row>
    <row r="6" spans="1:15" ht="15.75" thickBot="1">
      <c r="A6" s="10" t="str">
        <f>'[2]Historisk data 2000-2013'!C14</f>
        <v>Sygehuse</v>
      </c>
      <c r="B6" s="68">
        <f>HLOOKUP([1]Institutionsdata!$E$306,[1]Institutionsdata!$E$306:$E$323,'Andreas MIS'!E7,0)</f>
        <v>2</v>
      </c>
      <c r="C6" s="68">
        <f>HLOOKUP([1]Institutionsdata!$E$306,[1]Institutionsdata!$E$306:$E$323,'Andreas MIS'!F7,0)</f>
        <v>3</v>
      </c>
      <c r="D6" s="68">
        <f>HLOOKUP([1]Institutionsdata!$E$306,[1]Institutionsdata!$E$306:$E$323,'Andreas MIS'!G7,0)</f>
        <v>0</v>
      </c>
      <c r="E6" s="68">
        <f>HLOOKUP([1]Institutionsdata!$E$306,[1]Institutionsdata!$E$306:$E$323,'Andreas MIS'!H7,0)</f>
        <v>1</v>
      </c>
      <c r="F6" s="68">
        <f>HLOOKUP([1]Institutionsdata!$E$306,[1]Institutionsdata!$E$306:$E$323,'Andreas MIS'!I7,0)</f>
        <v>2</v>
      </c>
      <c r="G6" s="68">
        <f>HLOOKUP([1]Institutionsdata!$E$306,[1]Institutionsdata!$E$306:$E$323,'Andreas MIS'!J7,0)</f>
        <v>1</v>
      </c>
      <c r="H6" s="68">
        <f>HLOOKUP([1]Institutionsdata!$E$306,[1]Institutionsdata!$E$306:$E$323,'Andreas MIS'!K7,0)</f>
        <v>2</v>
      </c>
      <c r="I6" s="68">
        <f>HLOOKUP([1]Institutionsdata!$E$306,[1]Institutionsdata!$E$306:$E$323,'Andreas MIS'!L7,0)</f>
        <v>3</v>
      </c>
      <c r="J6" s="68">
        <f>HLOOKUP([1]Institutionsdata!$E$306,[1]Institutionsdata!$E$306:$E$323,'Andreas MIS'!M7,0)</f>
        <v>2</v>
      </c>
      <c r="K6" s="68">
        <f>HLOOKUP([1]Institutionsdata!$E$306,[1]Institutionsdata!$E$306:$E$323,'Andreas MIS'!N7,0)</f>
        <v>7</v>
      </c>
      <c r="L6" s="68">
        <f>HLOOKUP([1]Institutionsdata!$E$306,[1]Institutionsdata!$E$306:$E$323,'Andreas MIS'!O7,0)</f>
        <v>5</v>
      </c>
      <c r="M6" s="68">
        <f>HLOOKUP([1]Institutionsdata!$E$306,[1]Institutionsdata!$E$306:$E$323,'Andreas MIS'!P7,0)</f>
        <v>10</v>
      </c>
      <c r="N6" s="68">
        <f>HLOOKUP([1]Institutionsdata!$E$306,[1]Institutionsdata!$E$306:$E$323,'Andreas MIS'!Q7,0)</f>
        <v>6</v>
      </c>
      <c r="O6" s="70">
        <f>HLOOKUP([1]Institutionsdata!$E$306,[1]Institutionsdata!$E$306:$E$323,'Andreas MIS'!R7,0)</f>
        <v>6</v>
      </c>
    </row>
    <row r="7" spans="1:15" ht="15.75" thickBot="1">
      <c r="A7" s="5" t="str">
        <f>'[2]Historisk data 2000-2013'!C15</f>
        <v>I alt</v>
      </c>
      <c r="B7" s="71">
        <f t="shared" ref="B7:N7" si="0">SUM(B4:B6)</f>
        <v>9</v>
      </c>
      <c r="C7" s="71">
        <f t="shared" si="0"/>
        <v>23</v>
      </c>
      <c r="D7" s="71">
        <f t="shared" si="0"/>
        <v>8</v>
      </c>
      <c r="E7" s="71">
        <f t="shared" si="0"/>
        <v>9</v>
      </c>
      <c r="F7" s="71">
        <f t="shared" si="0"/>
        <v>9</v>
      </c>
      <c r="G7" s="71">
        <f t="shared" si="0"/>
        <v>16</v>
      </c>
      <c r="H7" s="71">
        <f t="shared" si="0"/>
        <v>10</v>
      </c>
      <c r="I7" s="71">
        <f t="shared" si="0"/>
        <v>41</v>
      </c>
      <c r="J7" s="71">
        <f t="shared" si="0"/>
        <v>33</v>
      </c>
      <c r="K7" s="71">
        <f t="shared" si="0"/>
        <v>47</v>
      </c>
      <c r="L7" s="71">
        <f t="shared" si="0"/>
        <v>41</v>
      </c>
      <c r="M7" s="71">
        <f t="shared" si="0"/>
        <v>38</v>
      </c>
      <c r="N7" s="71">
        <f t="shared" si="0"/>
        <v>56</v>
      </c>
      <c r="O7" s="72">
        <f>SUM(O4:O6)</f>
        <v>47</v>
      </c>
    </row>
    <row r="8" spans="1:15">
      <c r="B8" s="49"/>
    </row>
    <row r="10" spans="1:15">
      <c r="M10" s="48"/>
      <c r="O10" s="48"/>
    </row>
    <row r="25" spans="2:2">
      <c r="B25" s="10" t="s">
        <v>83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U22" sqref="U22"/>
    </sheetView>
  </sheetViews>
  <sheetFormatPr defaultColWidth="8.85546875" defaultRowHeight="15"/>
  <cols>
    <col min="1" max="1" width="8.28515625" style="3" customWidth="1"/>
    <col min="2" max="2" width="27.5703125" style="3" customWidth="1"/>
    <col min="3" max="3" width="5" style="3" bestFit="1" customWidth="1"/>
    <col min="4" max="4" width="5.42578125" style="3" customWidth="1"/>
    <col min="5" max="6" width="5" style="3" bestFit="1" customWidth="1"/>
    <col min="7" max="7" width="5.5703125" style="3" bestFit="1" customWidth="1"/>
    <col min="8" max="20" width="5" style="3" bestFit="1" customWidth="1"/>
    <col min="21" max="21" width="9.140625" style="3" bestFit="1" customWidth="1"/>
    <col min="22" max="16384" width="8.85546875" style="3"/>
  </cols>
  <sheetData>
    <row r="1" spans="1:20">
      <c r="A1" s="9" t="s">
        <v>127</v>
      </c>
    </row>
    <row r="2" spans="1:20" ht="15.75" thickBot="1"/>
    <row r="3" spans="1:20" s="9" customFormat="1" ht="15.75" thickBot="1">
      <c r="B3" s="5"/>
      <c r="C3" s="6">
        <f>'[2]Historisk data 2000-2013'!D3</f>
        <v>2000</v>
      </c>
      <c r="D3" s="6">
        <f>'[2]Historisk data 2000-2013'!E3</f>
        <v>2001</v>
      </c>
      <c r="E3" s="6">
        <f>'[2]Historisk data 2000-2013'!F3</f>
        <v>2002</v>
      </c>
      <c r="F3" s="6">
        <f>'[2]Historisk data 2000-2013'!G3</f>
        <v>2003</v>
      </c>
      <c r="G3" s="6">
        <f>'[2]Historisk data 2000-2013'!H3</f>
        <v>2004</v>
      </c>
      <c r="H3" s="6">
        <f>'[2]Historisk data 2000-2013'!I3</f>
        <v>2005</v>
      </c>
      <c r="I3" s="6">
        <f>'[2]Historisk data 2000-2013'!J3</f>
        <v>2006</v>
      </c>
      <c r="J3" s="6">
        <f>'[2]Historisk data 2000-2013'!K3</f>
        <v>2007</v>
      </c>
      <c r="K3" s="6">
        <f>'[2]Historisk data 2000-2013'!L3</f>
        <v>2008</v>
      </c>
      <c r="L3" s="6">
        <f>'[2]Historisk data 2000-2013'!M3</f>
        <v>2009</v>
      </c>
      <c r="M3" s="6">
        <f>'[2]Historisk data 2000-2013'!N3</f>
        <v>2010</v>
      </c>
      <c r="N3" s="6">
        <f>'[2]Historisk data 2000-2013'!O3</f>
        <v>2011</v>
      </c>
      <c r="O3" s="6">
        <f>'[2]Historisk data 2000-2013'!P3</f>
        <v>2012</v>
      </c>
      <c r="P3" s="6">
        <f>'[2]Historisk data 2000-2013'!Q3</f>
        <v>2013</v>
      </c>
      <c r="Q3" s="6">
        <v>2014</v>
      </c>
      <c r="R3" s="6">
        <v>2015</v>
      </c>
      <c r="S3" s="6">
        <v>2016</v>
      </c>
      <c r="T3" s="7">
        <v>2017</v>
      </c>
    </row>
    <row r="4" spans="1:20">
      <c r="B4" s="10" t="str">
        <f>'[2]Historisk data 2000-2013'!C16</f>
        <v>Universiteter</v>
      </c>
      <c r="C4" s="73">
        <v>10</v>
      </c>
      <c r="D4" s="73">
        <v>31</v>
      </c>
      <c r="E4" s="73">
        <v>22</v>
      </c>
      <c r="F4" s="73">
        <v>29</v>
      </c>
      <c r="G4" s="73">
        <v>38</v>
      </c>
      <c r="H4" s="73">
        <v>74</v>
      </c>
      <c r="I4" s="73">
        <v>106</v>
      </c>
      <c r="J4" s="73">
        <v>83</v>
      </c>
      <c r="K4" s="73">
        <v>77</v>
      </c>
      <c r="L4" s="73">
        <v>69</v>
      </c>
      <c r="M4" s="73">
        <v>96</v>
      </c>
      <c r="N4" s="73">
        <v>96</v>
      </c>
      <c r="O4" s="73">
        <v>91</v>
      </c>
      <c r="P4" s="73">
        <v>110</v>
      </c>
      <c r="Q4" s="73">
        <v>110</v>
      </c>
      <c r="R4" s="73">
        <v>166</v>
      </c>
      <c r="S4" s="73">
        <v>123</v>
      </c>
      <c r="T4" s="74">
        <v>118</v>
      </c>
    </row>
    <row r="5" spans="1:20">
      <c r="B5" s="10" t="s">
        <v>56</v>
      </c>
      <c r="C5" s="73">
        <v>0</v>
      </c>
      <c r="D5" s="73">
        <v>0</v>
      </c>
      <c r="E5" s="73">
        <v>1</v>
      </c>
      <c r="F5" s="73">
        <v>0</v>
      </c>
      <c r="G5" s="73">
        <v>0</v>
      </c>
      <c r="H5" s="73">
        <v>0</v>
      </c>
      <c r="I5" s="73">
        <v>0</v>
      </c>
      <c r="J5" s="73">
        <v>0</v>
      </c>
      <c r="K5" s="73">
        <v>0</v>
      </c>
      <c r="L5" s="73">
        <v>0</v>
      </c>
      <c r="M5" s="73">
        <v>0</v>
      </c>
      <c r="N5" s="73">
        <v>0</v>
      </c>
      <c r="O5" s="73">
        <v>0</v>
      </c>
      <c r="P5" s="73">
        <v>0</v>
      </c>
      <c r="Q5" s="73">
        <v>0</v>
      </c>
      <c r="R5" s="73">
        <v>1</v>
      </c>
      <c r="S5" s="73">
        <v>1</v>
      </c>
      <c r="T5" s="74">
        <v>0</v>
      </c>
    </row>
    <row r="6" spans="1:20" ht="15.75" thickBot="1">
      <c r="B6" s="10" t="str">
        <f>'[2]Historisk data 2000-2013'!C18</f>
        <v>Sygehuse</v>
      </c>
      <c r="C6" s="73">
        <v>1</v>
      </c>
      <c r="D6" s="73">
        <v>3</v>
      </c>
      <c r="E6" s="73">
        <v>4</v>
      </c>
      <c r="F6" s="73">
        <v>3</v>
      </c>
      <c r="G6" s="73">
        <v>6</v>
      </c>
      <c r="H6" s="73">
        <v>4</v>
      </c>
      <c r="I6" s="73">
        <v>7</v>
      </c>
      <c r="J6" s="73">
        <v>5</v>
      </c>
      <c r="K6" s="73">
        <v>11</v>
      </c>
      <c r="L6" s="73">
        <v>4</v>
      </c>
      <c r="M6" s="73">
        <v>7</v>
      </c>
      <c r="N6" s="73">
        <v>11</v>
      </c>
      <c r="O6" s="73">
        <v>17</v>
      </c>
      <c r="P6" s="73">
        <v>10</v>
      </c>
      <c r="Q6" s="73">
        <v>13</v>
      </c>
      <c r="R6" s="73">
        <v>23</v>
      </c>
      <c r="S6" s="73">
        <v>20</v>
      </c>
      <c r="T6" s="74">
        <v>22</v>
      </c>
    </row>
    <row r="7" spans="1:20" ht="15.75" thickBot="1">
      <c r="B7" s="5" t="str">
        <f>'[2]Historisk data 2000-2013'!C19</f>
        <v>I alt</v>
      </c>
      <c r="C7" s="71">
        <f>SUM(C4:C6)</f>
        <v>11</v>
      </c>
      <c r="D7" s="71">
        <f t="shared" ref="D7:T7" si="0">SUM(D4:D6)</f>
        <v>34</v>
      </c>
      <c r="E7" s="71">
        <f t="shared" si="0"/>
        <v>27</v>
      </c>
      <c r="F7" s="71">
        <f t="shared" si="0"/>
        <v>32</v>
      </c>
      <c r="G7" s="71">
        <f t="shared" si="0"/>
        <v>44</v>
      </c>
      <c r="H7" s="71">
        <f t="shared" si="0"/>
        <v>78</v>
      </c>
      <c r="I7" s="71">
        <f t="shared" si="0"/>
        <v>113</v>
      </c>
      <c r="J7" s="71">
        <f t="shared" si="0"/>
        <v>88</v>
      </c>
      <c r="K7" s="71">
        <f t="shared" si="0"/>
        <v>88</v>
      </c>
      <c r="L7" s="71">
        <f t="shared" si="0"/>
        <v>73</v>
      </c>
      <c r="M7" s="71">
        <f t="shared" si="0"/>
        <v>103</v>
      </c>
      <c r="N7" s="71">
        <f t="shared" si="0"/>
        <v>107</v>
      </c>
      <c r="O7" s="71">
        <f t="shared" si="0"/>
        <v>108</v>
      </c>
      <c r="P7" s="71">
        <f t="shared" si="0"/>
        <v>120</v>
      </c>
      <c r="Q7" s="71">
        <f t="shared" si="0"/>
        <v>123</v>
      </c>
      <c r="R7" s="71">
        <f t="shared" si="0"/>
        <v>190</v>
      </c>
      <c r="S7" s="71">
        <f t="shared" si="0"/>
        <v>144</v>
      </c>
      <c r="T7" s="72">
        <f t="shared" si="0"/>
        <v>140</v>
      </c>
    </row>
    <row r="8" spans="1:20">
      <c r="B8" s="49"/>
      <c r="C8" s="9"/>
      <c r="D8" s="9"/>
      <c r="E8" s="9"/>
      <c r="F8" s="9"/>
      <c r="G8" s="9"/>
      <c r="H8" s="9"/>
      <c r="I8" s="9"/>
      <c r="J8" s="9"/>
      <c r="K8" s="9"/>
      <c r="L8" s="9"/>
      <c r="M8" s="9"/>
      <c r="N8" s="9"/>
      <c r="O8" s="9"/>
      <c r="P8" s="9"/>
      <c r="Q8" s="9"/>
    </row>
    <row r="9" spans="1:20">
      <c r="B9" s="9"/>
      <c r="C9" s="9"/>
      <c r="D9" s="9"/>
      <c r="E9" s="9"/>
      <c r="F9" s="9"/>
      <c r="G9" s="9"/>
      <c r="H9" s="9"/>
      <c r="I9" s="9"/>
      <c r="J9" s="9"/>
      <c r="K9" s="9"/>
      <c r="L9" s="9"/>
      <c r="M9" s="9"/>
      <c r="N9" s="9"/>
      <c r="O9" s="9"/>
      <c r="P9" s="9"/>
      <c r="Q9" s="9"/>
    </row>
    <row r="10" spans="1:20">
      <c r="B10" s="9"/>
      <c r="S10" s="48"/>
      <c r="T10" s="48"/>
    </row>
    <row r="14" spans="1:20">
      <c r="R14" s="15"/>
      <c r="S14" s="15"/>
      <c r="T14" s="15"/>
    </row>
    <row r="15" spans="1:20">
      <c r="T15" s="15"/>
    </row>
    <row r="26" spans="2:2">
      <c r="B26" s="11" t="s">
        <v>83</v>
      </c>
    </row>
  </sheetData>
  <pageMargins left="0.7" right="0.7" top="0.75" bottom="0.75" header="0.3" footer="0.3"/>
  <pageSetup paperSize="9" orientation="portrait" r:id="rId1"/>
  <ignoredErrors>
    <ignoredError sqref="P7:T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K23" sqref="K23"/>
    </sheetView>
  </sheetViews>
  <sheetFormatPr defaultColWidth="8.85546875" defaultRowHeight="15"/>
  <cols>
    <col min="1" max="1" width="38.5703125" style="3" customWidth="1"/>
    <col min="2" max="2" width="11.5703125" style="3" customWidth="1"/>
    <col min="3" max="3" width="11" style="3" customWidth="1"/>
    <col min="4" max="11" width="8.85546875" style="3"/>
    <col min="12" max="12" width="32.85546875" style="3" customWidth="1"/>
    <col min="13" max="16" width="8.85546875" style="3"/>
    <col min="17" max="17" width="30.5703125" style="3" bestFit="1" customWidth="1"/>
    <col min="18" max="16384" width="8.85546875" style="3"/>
  </cols>
  <sheetData>
    <row r="1" spans="1:9">
      <c r="A1" s="9" t="s">
        <v>128</v>
      </c>
      <c r="B1" s="9"/>
      <c r="C1" s="9"/>
    </row>
    <row r="2" spans="1:9" ht="15.75" thickBot="1">
      <c r="A2" s="11"/>
      <c r="B2" s="11"/>
      <c r="C2" s="11"/>
      <c r="D2" s="11"/>
      <c r="E2" s="11"/>
      <c r="F2" s="11"/>
      <c r="G2" s="11"/>
      <c r="H2" s="11"/>
      <c r="I2" s="11"/>
    </row>
    <row r="3" spans="1:9" ht="15" customHeight="1" thickBot="1">
      <c r="A3" s="236"/>
      <c r="B3" s="234">
        <v>2017</v>
      </c>
      <c r="C3" s="235"/>
      <c r="D3" s="11"/>
      <c r="E3" s="11"/>
    </row>
    <row r="4" spans="1:9" ht="15.75" thickBot="1">
      <c r="A4" s="237"/>
      <c r="B4" s="23" t="s">
        <v>72</v>
      </c>
      <c r="C4" s="50" t="s">
        <v>63</v>
      </c>
      <c r="D4" s="11"/>
      <c r="E4" s="11"/>
    </row>
    <row r="5" spans="1:9">
      <c r="A5" s="10" t="s">
        <v>5</v>
      </c>
      <c r="B5" s="11">
        <v>22</v>
      </c>
      <c r="C5" s="75">
        <f>B5/$B$12</f>
        <v>0.15602836879432624</v>
      </c>
      <c r="D5" s="11"/>
      <c r="E5" s="11"/>
    </row>
    <row r="6" spans="1:9">
      <c r="A6" s="10" t="s">
        <v>73</v>
      </c>
      <c r="B6" s="11">
        <v>0</v>
      </c>
      <c r="C6" s="75">
        <f>B6/$B$12</f>
        <v>0</v>
      </c>
      <c r="D6" s="11"/>
      <c r="E6" s="11"/>
    </row>
    <row r="7" spans="1:9">
      <c r="A7" s="10" t="s">
        <v>74</v>
      </c>
      <c r="B7" s="11">
        <v>33</v>
      </c>
      <c r="C7" s="75">
        <f t="shared" ref="C7:C10" si="0">B7/$B$12</f>
        <v>0.23404255319148937</v>
      </c>
      <c r="D7" s="11"/>
      <c r="E7" s="11"/>
    </row>
    <row r="8" spans="1:9">
      <c r="A8" s="10" t="s">
        <v>6</v>
      </c>
      <c r="B8" s="11">
        <v>61</v>
      </c>
      <c r="C8" s="75">
        <f t="shared" si="0"/>
        <v>0.43262411347517732</v>
      </c>
    </row>
    <row r="9" spans="1:9">
      <c r="A9" s="10" t="s">
        <v>7</v>
      </c>
      <c r="B9" s="11">
        <v>7</v>
      </c>
      <c r="C9" s="75">
        <f t="shared" si="0"/>
        <v>4.9645390070921988E-2</v>
      </c>
    </row>
    <row r="10" spans="1:9">
      <c r="A10" s="10" t="s">
        <v>75</v>
      </c>
      <c r="B10" s="11">
        <v>4</v>
      </c>
      <c r="C10" s="75">
        <f t="shared" si="0"/>
        <v>2.8368794326241134E-2</v>
      </c>
      <c r="D10" s="11"/>
      <c r="E10" s="11"/>
    </row>
    <row r="11" spans="1:9" ht="15.75" thickBot="1">
      <c r="A11" s="10" t="s">
        <v>8</v>
      </c>
      <c r="B11" s="11">
        <v>14</v>
      </c>
      <c r="C11" s="75">
        <f>B11/$B$12</f>
        <v>9.9290780141843976E-2</v>
      </c>
      <c r="D11" s="11"/>
      <c r="E11" s="11"/>
    </row>
    <row r="12" spans="1:9" ht="15.75" thickBot="1">
      <c r="A12" s="40" t="s">
        <v>9</v>
      </c>
      <c r="B12" s="39">
        <f>SUM(B5:B11)</f>
        <v>141</v>
      </c>
      <c r="C12" s="76">
        <f>SUM(C5:C11)</f>
        <v>1</v>
      </c>
      <c r="D12" s="11"/>
      <c r="E12" s="11"/>
    </row>
    <row r="13" spans="1:9">
      <c r="A13" s="11"/>
      <c r="B13" s="11"/>
      <c r="C13" s="77"/>
      <c r="D13" s="11"/>
      <c r="E13" s="11"/>
      <c r="F13" s="11"/>
      <c r="G13" s="11"/>
      <c r="H13" s="11"/>
      <c r="I13" s="11"/>
    </row>
    <row r="14" spans="1:9">
      <c r="A14" s="11"/>
      <c r="B14" s="11"/>
      <c r="C14" s="11"/>
      <c r="D14" s="11"/>
      <c r="E14" s="11"/>
      <c r="F14" s="11"/>
      <c r="G14" s="11"/>
      <c r="H14" s="11"/>
      <c r="I14" s="11"/>
    </row>
    <row r="15" spans="1:9">
      <c r="A15" s="11"/>
      <c r="B15" s="11"/>
      <c r="C15" s="11"/>
      <c r="D15" s="11"/>
      <c r="E15" s="11"/>
      <c r="F15" s="11"/>
      <c r="G15" s="11"/>
      <c r="H15" s="11"/>
      <c r="I15" s="11"/>
    </row>
    <row r="16" spans="1:9">
      <c r="A16" s="11"/>
      <c r="B16" s="11"/>
      <c r="C16" s="11"/>
      <c r="D16" s="11"/>
      <c r="E16" s="78"/>
      <c r="F16" s="11"/>
      <c r="G16" s="11"/>
      <c r="H16" s="11"/>
      <c r="I16" s="11"/>
    </row>
    <row r="17" spans="1:9">
      <c r="A17" s="11"/>
      <c r="B17" s="11"/>
      <c r="C17" s="11"/>
      <c r="D17" s="11"/>
      <c r="E17" s="78"/>
      <c r="F17" s="11"/>
      <c r="G17" s="11"/>
      <c r="H17" s="11"/>
      <c r="I17" s="11"/>
    </row>
    <row r="18" spans="1:9">
      <c r="A18" s="11"/>
      <c r="B18" s="11"/>
      <c r="C18" s="11"/>
      <c r="D18" s="11"/>
      <c r="E18" s="78"/>
      <c r="F18" s="11"/>
      <c r="G18" s="11"/>
      <c r="H18" s="11"/>
      <c r="I18" s="11"/>
    </row>
    <row r="19" spans="1:9">
      <c r="A19" s="11"/>
      <c r="B19" s="11"/>
      <c r="C19" s="11"/>
      <c r="D19" s="11"/>
      <c r="E19" s="78"/>
      <c r="F19" s="11"/>
      <c r="G19" s="11"/>
      <c r="H19" s="11"/>
      <c r="I19" s="11"/>
    </row>
    <row r="20" spans="1:9">
      <c r="A20" s="11"/>
      <c r="B20" s="11"/>
      <c r="C20" s="11"/>
      <c r="D20" s="11"/>
      <c r="E20" s="78"/>
      <c r="F20" s="11"/>
      <c r="G20" s="11"/>
      <c r="H20" s="11"/>
      <c r="I20" s="11"/>
    </row>
    <row r="21" spans="1:9">
      <c r="A21" s="11"/>
      <c r="B21" s="11"/>
      <c r="C21" s="11"/>
      <c r="D21" s="11"/>
      <c r="E21" s="78"/>
      <c r="F21" s="11"/>
      <c r="G21" s="11"/>
      <c r="H21" s="11"/>
      <c r="I21" s="11"/>
    </row>
    <row r="22" spans="1:9">
      <c r="A22" s="11"/>
      <c r="B22" s="11"/>
      <c r="C22" s="11"/>
      <c r="D22" s="11"/>
      <c r="E22" s="11"/>
      <c r="F22" s="11"/>
      <c r="G22" s="11"/>
      <c r="H22" s="11"/>
      <c r="I22" s="11"/>
    </row>
    <row r="23" spans="1:9">
      <c r="A23" s="11"/>
      <c r="B23" s="11"/>
      <c r="C23" s="11"/>
      <c r="D23" s="11"/>
      <c r="E23" s="11"/>
      <c r="F23" s="11"/>
      <c r="G23" s="11"/>
      <c r="H23" s="11"/>
      <c r="I23" s="11"/>
    </row>
    <row r="24" spans="1:9">
      <c r="A24" s="11"/>
      <c r="B24" s="11"/>
      <c r="C24" s="11"/>
      <c r="D24" s="11"/>
      <c r="E24" s="11"/>
      <c r="F24" s="11"/>
      <c r="G24" s="11"/>
      <c r="H24" s="11"/>
      <c r="I24" s="11"/>
    </row>
    <row r="25" spans="1:9">
      <c r="A25" s="11"/>
      <c r="B25" s="11"/>
      <c r="C25" s="11"/>
      <c r="D25" s="11"/>
      <c r="E25" s="11"/>
      <c r="F25" s="11"/>
      <c r="G25" s="11"/>
      <c r="H25" s="11"/>
      <c r="I25" s="11"/>
    </row>
    <row r="26" spans="1:9">
      <c r="A26" s="11"/>
      <c r="B26" s="11"/>
      <c r="C26" s="11"/>
      <c r="D26" s="11"/>
      <c r="E26" s="11"/>
      <c r="F26" s="11"/>
      <c r="G26" s="11"/>
      <c r="H26" s="11"/>
      <c r="I26" s="11"/>
    </row>
    <row r="27" spans="1:9">
      <c r="A27" s="3" t="s">
        <v>93</v>
      </c>
      <c r="B27" s="11"/>
      <c r="C27" s="11"/>
      <c r="D27" s="11"/>
      <c r="E27" s="11"/>
      <c r="F27" s="11"/>
      <c r="G27" s="11"/>
      <c r="H27" s="11"/>
      <c r="I27" s="11"/>
    </row>
    <row r="28" spans="1:9">
      <c r="A28" s="3" t="s">
        <v>83</v>
      </c>
      <c r="B28" s="11"/>
      <c r="C28" s="11"/>
      <c r="D28" s="11"/>
      <c r="E28" s="11"/>
      <c r="F28" s="11"/>
      <c r="G28" s="11"/>
      <c r="H28" s="11"/>
      <c r="I28" s="11"/>
    </row>
    <row r="29" spans="1:9">
      <c r="A29" s="11"/>
      <c r="B29" s="11"/>
      <c r="C29" s="11"/>
      <c r="D29" s="11"/>
      <c r="E29" s="77"/>
      <c r="F29" s="11"/>
      <c r="G29" s="11"/>
      <c r="H29" s="11"/>
      <c r="I29" s="11"/>
    </row>
    <row r="30" spans="1:9">
      <c r="A30" s="11"/>
      <c r="B30" s="11"/>
      <c r="C30" s="11"/>
      <c r="D30" s="11"/>
      <c r="E30" s="77"/>
      <c r="F30" s="77"/>
      <c r="G30" s="11"/>
      <c r="H30" s="11"/>
      <c r="I30" s="11"/>
    </row>
    <row r="31" spans="1:9">
      <c r="A31" s="11"/>
      <c r="B31" s="11"/>
      <c r="C31" s="11"/>
      <c r="D31" s="11"/>
      <c r="E31" s="77"/>
      <c r="F31" s="11"/>
      <c r="G31" s="11"/>
      <c r="H31" s="11"/>
      <c r="I31" s="11"/>
    </row>
    <row r="32" spans="1:9">
      <c r="E32" s="79"/>
    </row>
    <row r="33" spans="5:5">
      <c r="E33" s="79"/>
    </row>
    <row r="34" spans="5:5">
      <c r="E34" s="79"/>
    </row>
  </sheetData>
  <mergeCells count="2">
    <mergeCell ref="B3:C3"/>
    <mergeCell ref="A3:A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26</vt:i4>
      </vt:variant>
    </vt:vector>
  </HeadingPairs>
  <TitlesOfParts>
    <vt:vector size="26" baseType="lpstr">
      <vt:lpstr>Indholdsfortegnelse</vt:lpstr>
      <vt:lpstr>Figur 2.1</vt:lpstr>
      <vt:lpstr>Figur 2.2</vt:lpstr>
      <vt:lpstr>Figur 2.3</vt:lpstr>
      <vt:lpstr>Figur 2.4</vt:lpstr>
      <vt:lpstr>Figur 2.5 og 2.6</vt:lpstr>
      <vt:lpstr>Figur 2.7</vt:lpstr>
      <vt:lpstr>Figur 2.8</vt:lpstr>
      <vt:lpstr>Figur 2.9</vt:lpstr>
      <vt:lpstr>Figur 2.10</vt:lpstr>
      <vt:lpstr>Figur 2.11</vt:lpstr>
      <vt:lpstr>Figur 2.12 og figur 2.13</vt:lpstr>
      <vt:lpstr>Figur 2.14</vt:lpstr>
      <vt:lpstr>Figur 2.15</vt:lpstr>
      <vt:lpstr>Tabel 2.1</vt:lpstr>
      <vt:lpstr>Figur 2.16</vt:lpstr>
      <vt:lpstr>Figur 3.1 og 3.2 </vt:lpstr>
      <vt:lpstr>Figur 3.3</vt:lpstr>
      <vt:lpstr>Figur 3.4</vt:lpstr>
      <vt:lpstr>Figur 3.5</vt:lpstr>
      <vt:lpstr>Figur 3.6</vt:lpstr>
      <vt:lpstr>Figur 3.7</vt:lpstr>
      <vt:lpstr>Figur 3.8</vt:lpstr>
      <vt:lpstr>Figur 3.9</vt:lpstr>
      <vt:lpstr>Figur 3.10</vt:lpstr>
      <vt:lpstr>Andreas MIS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Strømberg Rasmussen</dc:creator>
  <cp:lastModifiedBy>Fatima Isarti</cp:lastModifiedBy>
  <cp:lastPrinted>2015-08-03T12:55:51Z</cp:lastPrinted>
  <dcterms:created xsi:type="dcterms:W3CDTF">2014-10-30T08:07:59Z</dcterms:created>
  <dcterms:modified xsi:type="dcterms:W3CDTF">2018-06-13T08:45:20Z</dcterms:modified>
</cp:coreProperties>
</file>